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C:\Users\j-fuchi\Desktop\ALL\"/>
    </mc:Choice>
  </mc:AlternateContent>
  <xr:revisionPtr revIDLastSave="0" documentId="13_ncr:1_{2E151500-1FF8-4FB1-BC4A-B87607987407}" xr6:coauthVersionLast="47" xr6:coauthVersionMax="47" xr10:uidLastSave="{00000000-0000-0000-0000-000000000000}"/>
  <bookViews>
    <workbookView xWindow="-120" yWindow="-120" windowWidth="29040" windowHeight="15720" tabRatio="718" firstSheet="2" activeTab="2" xr2:uid="{00000000-000D-0000-FFFF-FFFF00000000}"/>
  </bookViews>
  <sheets>
    <sheet name="6_Leasing Status (#6)" sheetId="37" state="hidden" r:id="rId1"/>
    <sheet name="5_Overview of Appraisal (#6)" sheetId="36" state="hidden" r:id="rId2"/>
    <sheet name="&lt;Disclaimer&gt;" sheetId="19" r:id="rId3"/>
    <sheet name="1_Operational Status of Fund" sheetId="8" r:id="rId4"/>
    <sheet name="2_Individual Property" sheetId="9" r:id="rId5"/>
    <sheet name="3_All Properties（#4）" sheetId="20" state="hidden" r:id="rId6"/>
    <sheet name="4_Statements of Income (#3)" sheetId="23" state="hidden" r:id="rId7"/>
    <sheet name="3_All Propertoes（#8）" sheetId="38" r:id="rId8"/>
    <sheet name="3_All Propertoes（#7）" sheetId="31" state="hidden" r:id="rId9"/>
    <sheet name="3_All Properties(＃5)" sheetId="27" state="hidden" r:id="rId10"/>
    <sheet name="4_Statements of Income (#5)" sheetId="28" state="hidden" r:id="rId11"/>
    <sheet name="4_Statements of Income (#4)" sheetId="26" state="hidden" r:id="rId12"/>
    <sheet name="5_Overview of Appraisal (#3)" sheetId="21" state="hidden" r:id="rId13"/>
    <sheet name="4_Statements of Income (#6)" sheetId="35" state="hidden" r:id="rId14"/>
    <sheet name="4_Statements of Income (#8）" sheetId="39" r:id="rId15"/>
    <sheet name="4_Statements of Income (#7）" sheetId="34" state="hidden" r:id="rId16"/>
    <sheet name="5_Overview of Appraisal (#8)" sheetId="40" r:id="rId17"/>
    <sheet name="5_Overview of Appraisal (#7）" sheetId="32" state="hidden" r:id="rId18"/>
    <sheet name="5_Overview of Appraisal (#5)" sheetId="29" state="hidden" r:id="rId19"/>
    <sheet name="5_Overview of Appraisal (#4)" sheetId="25" state="hidden" r:id="rId20"/>
    <sheet name="6_Leasing Status (#3)" sheetId="22" state="hidden" r:id="rId21"/>
    <sheet name="6_Leasing Status (#5)" sheetId="30" state="hidden" r:id="rId22"/>
    <sheet name="6_Leasing Status (#8)" sheetId="41" r:id="rId23"/>
    <sheet name="6_Leasing Status (#7）" sheetId="33" state="hidden" r:id="rId24"/>
    <sheet name="6_Leasing Status (#4)" sheetId="24" state="hidden" r:id="rId25"/>
    <sheet name="4_Statements of Income (#1)" sheetId="7" state="hidden" r:id="rId26"/>
    <sheet name="4_Statements of Income (#2)" sheetId="15" state="hidden" r:id="rId27"/>
    <sheet name="5_Overview of Appraisal (#1)" sheetId="6" state="hidden" r:id="rId28"/>
    <sheet name="5_Overview of Appraisal (#2）" sheetId="17" state="hidden" r:id="rId29"/>
    <sheet name="6_Leasing Status (#1)" sheetId="13" state="hidden" r:id="rId30"/>
    <sheet name="6_Leasing Status (#2)" sheetId="18" state="hidden" r:id="rId31"/>
  </sheets>
  <externalReferences>
    <externalReference r:id="rId32"/>
    <externalReference r:id="rId33"/>
    <externalReference r:id="rId34"/>
  </externalReferences>
  <definedNames>
    <definedName name="_xlnm._FilterDatabase" localSheetId="9" hidden="1">'3_All Properties(＃5)'!$A$3:$P$278</definedName>
    <definedName name="_xlnm._FilterDatabase" localSheetId="8" hidden="1">'3_All Propertoes（#7）'!$A$3:$P$285</definedName>
    <definedName name="_xlnm._FilterDatabase" localSheetId="7" hidden="1">'3_All Propertoes（#8）'!$A$3:$O$296</definedName>
    <definedName name="_xlnm._FilterDatabase" localSheetId="27" hidden="1">'5_Overview of Appraisal (#1)'!#REF!</definedName>
    <definedName name="_xlnm._FilterDatabase" localSheetId="28" hidden="1">'5_Overview of Appraisal (#2）'!#REF!</definedName>
    <definedName name="_xlnm._FilterDatabase" localSheetId="12" hidden="1">'5_Overview of Appraisal (#3)'!#REF!</definedName>
    <definedName name="_xlnm._FilterDatabase" localSheetId="19" hidden="1">'5_Overview of Appraisal (#4)'!#REF!</definedName>
    <definedName name="_xlnm._FilterDatabase" localSheetId="18" hidden="1">'5_Overview of Appraisal (#5)'!#REF!</definedName>
    <definedName name="_xlnm._FilterDatabase" localSheetId="1" hidden="1">'5_Overview of Appraisal (#6)'!#REF!</definedName>
    <definedName name="_xlnm._FilterDatabase" localSheetId="17" hidden="1">'5_Overview of Appraisal (#7）'!#REF!</definedName>
    <definedName name="_xlnm._FilterDatabase" localSheetId="16" hidden="1">'5_Overview of Appraisal (#8)'!#REF!</definedName>
    <definedName name="A" localSheetId="2">#REF!</definedName>
    <definedName name="A" localSheetId="3">#REF!</definedName>
    <definedName name="A" localSheetId="4">#REF!</definedName>
    <definedName name="A" localSheetId="5">#REF!</definedName>
    <definedName name="A" localSheetId="9">#REF!</definedName>
    <definedName name="A" localSheetId="8">#REF!</definedName>
    <definedName name="A" localSheetId="7">#REF!</definedName>
    <definedName name="A" localSheetId="26">#REF!</definedName>
    <definedName name="A" localSheetId="6">#REF!</definedName>
    <definedName name="A" localSheetId="11">#REF!</definedName>
    <definedName name="A" localSheetId="10">#REF!</definedName>
    <definedName name="A" localSheetId="13">#REF!</definedName>
    <definedName name="A" localSheetId="15">#REF!</definedName>
    <definedName name="A" localSheetId="14">#REF!</definedName>
    <definedName name="A" localSheetId="28">#REF!</definedName>
    <definedName name="A" localSheetId="12">#REF!</definedName>
    <definedName name="A" localSheetId="19">#REF!</definedName>
    <definedName name="A" localSheetId="18">#REF!</definedName>
    <definedName name="A" localSheetId="1">#REF!</definedName>
    <definedName name="A" localSheetId="17">#REF!</definedName>
    <definedName name="A" localSheetId="16">#REF!</definedName>
    <definedName name="A" localSheetId="29">#REF!</definedName>
    <definedName name="A" localSheetId="30">#REF!</definedName>
    <definedName name="A" localSheetId="20">#REF!</definedName>
    <definedName name="A" localSheetId="24">#REF!</definedName>
    <definedName name="A" localSheetId="21">#REF!</definedName>
    <definedName name="A" localSheetId="0">#REF!</definedName>
    <definedName name="A" localSheetId="23">#REF!</definedName>
    <definedName name="A" localSheetId="22">#REF!</definedName>
    <definedName name="A">#REF!</definedName>
    <definedName name="aa" localSheetId="2">#REF!</definedName>
    <definedName name="aa" localSheetId="3">#REF!</definedName>
    <definedName name="aa" localSheetId="4">#REF!</definedName>
    <definedName name="aa" localSheetId="5">#REF!</definedName>
    <definedName name="aa" localSheetId="9">#REF!</definedName>
    <definedName name="aa" localSheetId="8">#REF!</definedName>
    <definedName name="aa" localSheetId="7">#REF!</definedName>
    <definedName name="aa" localSheetId="26">#REF!</definedName>
    <definedName name="aa" localSheetId="6">#REF!</definedName>
    <definedName name="aa" localSheetId="11">#REF!</definedName>
    <definedName name="aa" localSheetId="10">#REF!</definedName>
    <definedName name="aa" localSheetId="13">#REF!</definedName>
    <definedName name="aa" localSheetId="15">#REF!</definedName>
    <definedName name="aa" localSheetId="14">#REF!</definedName>
    <definedName name="aa" localSheetId="28">#REF!</definedName>
    <definedName name="aa" localSheetId="12">#REF!</definedName>
    <definedName name="aa" localSheetId="19">#REF!</definedName>
    <definedName name="aa" localSheetId="18">#REF!</definedName>
    <definedName name="aa" localSheetId="1">#REF!</definedName>
    <definedName name="aa" localSheetId="17">#REF!</definedName>
    <definedName name="aa" localSheetId="16">#REF!</definedName>
    <definedName name="aa" localSheetId="29">#REF!</definedName>
    <definedName name="aa" localSheetId="30">#REF!</definedName>
    <definedName name="aa" localSheetId="20">#REF!</definedName>
    <definedName name="aa" localSheetId="24">#REF!</definedName>
    <definedName name="aa" localSheetId="21">#REF!</definedName>
    <definedName name="aa" localSheetId="0">#REF!</definedName>
    <definedName name="aa" localSheetId="23">#REF!</definedName>
    <definedName name="aa" localSheetId="22">#REF!</definedName>
    <definedName name="aa">#REF!</definedName>
    <definedName name="Appli" localSheetId="2">#REF!</definedName>
    <definedName name="Appli" localSheetId="3">#REF!</definedName>
    <definedName name="Appli" localSheetId="4">#REF!</definedName>
    <definedName name="Appli" localSheetId="5">#REF!</definedName>
    <definedName name="Appli" localSheetId="9">#REF!</definedName>
    <definedName name="Appli" localSheetId="8">#REF!</definedName>
    <definedName name="Appli" localSheetId="7">#REF!</definedName>
    <definedName name="Appli" localSheetId="26">#REF!</definedName>
    <definedName name="Appli" localSheetId="6">#REF!</definedName>
    <definedName name="Appli" localSheetId="11">#REF!</definedName>
    <definedName name="Appli" localSheetId="10">#REF!</definedName>
    <definedName name="Appli" localSheetId="13">#REF!</definedName>
    <definedName name="Appli" localSheetId="15">#REF!</definedName>
    <definedName name="Appli" localSheetId="14">#REF!</definedName>
    <definedName name="Appli" localSheetId="28">#REF!</definedName>
    <definedName name="Appli" localSheetId="12">#REF!</definedName>
    <definedName name="Appli" localSheetId="19">#REF!</definedName>
    <definedName name="Appli" localSheetId="18">#REF!</definedName>
    <definedName name="Appli" localSheetId="1">#REF!</definedName>
    <definedName name="Appli" localSheetId="17">#REF!</definedName>
    <definedName name="Appli" localSheetId="16">#REF!</definedName>
    <definedName name="Appli" localSheetId="29">#REF!</definedName>
    <definedName name="Appli" localSheetId="30">#REF!</definedName>
    <definedName name="Appli" localSheetId="20">#REF!</definedName>
    <definedName name="Appli" localSheetId="24">#REF!</definedName>
    <definedName name="Appli" localSheetId="21">#REF!</definedName>
    <definedName name="Appli" localSheetId="0">#REF!</definedName>
    <definedName name="Appli" localSheetId="23">#REF!</definedName>
    <definedName name="Appli" localSheetId="22">#REF!</definedName>
    <definedName name="Appli">#REF!</definedName>
    <definedName name="APPLICATION" localSheetId="2">#REF!</definedName>
    <definedName name="APPLICATION" localSheetId="3">#REF!</definedName>
    <definedName name="APPLICATION" localSheetId="4">#REF!</definedName>
    <definedName name="APPLICATION" localSheetId="5">#REF!</definedName>
    <definedName name="APPLICATION" localSheetId="9">#REF!</definedName>
    <definedName name="APPLICATION" localSheetId="8">#REF!</definedName>
    <definedName name="APPLICATION" localSheetId="7">#REF!</definedName>
    <definedName name="APPLICATION" localSheetId="26">#REF!</definedName>
    <definedName name="APPLICATION" localSheetId="6">#REF!</definedName>
    <definedName name="APPLICATION" localSheetId="11">#REF!</definedName>
    <definedName name="APPLICATION" localSheetId="10">#REF!</definedName>
    <definedName name="APPLICATION" localSheetId="13">#REF!</definedName>
    <definedName name="APPLICATION" localSheetId="15">#REF!</definedName>
    <definedName name="APPLICATION" localSheetId="14">#REF!</definedName>
    <definedName name="APPLICATION" localSheetId="12">#REF!</definedName>
    <definedName name="APPLICATION" localSheetId="19">#REF!</definedName>
    <definedName name="APPLICATION" localSheetId="18">#REF!</definedName>
    <definedName name="APPLICATION" localSheetId="1">#REF!</definedName>
    <definedName name="APPLICATION" localSheetId="17">#REF!</definedName>
    <definedName name="APPLICATION" localSheetId="16">#REF!</definedName>
    <definedName name="APPLICATION" localSheetId="29">#REF!</definedName>
    <definedName name="APPLICATION" localSheetId="30">#REF!</definedName>
    <definedName name="APPLICATION" localSheetId="20">#REF!</definedName>
    <definedName name="APPLICATION" localSheetId="24">#REF!</definedName>
    <definedName name="APPLICATION" localSheetId="21">#REF!</definedName>
    <definedName name="APPLICATION" localSheetId="0">#REF!</definedName>
    <definedName name="APPLICATION" localSheetId="23">#REF!</definedName>
    <definedName name="APPLICATION" localSheetId="22">#REF!</definedName>
    <definedName name="APPLICATION">#REF!</definedName>
    <definedName name="asdf" localSheetId="9">#REF!</definedName>
    <definedName name="asdf" localSheetId="8">#REF!</definedName>
    <definedName name="asdf" localSheetId="7">#REF!</definedName>
    <definedName name="asdf" localSheetId="6">#REF!</definedName>
    <definedName name="asdf" localSheetId="11">#REF!</definedName>
    <definedName name="asdf" localSheetId="10">#REF!</definedName>
    <definedName name="asdf" localSheetId="13">#REF!</definedName>
    <definedName name="asdf" localSheetId="15">#REF!</definedName>
    <definedName name="asdf" localSheetId="14">#REF!</definedName>
    <definedName name="asdf" localSheetId="19">#REF!</definedName>
    <definedName name="asdf" localSheetId="18">#REF!</definedName>
    <definedName name="asdf" localSheetId="1">#REF!</definedName>
    <definedName name="asdf" localSheetId="17">#REF!</definedName>
    <definedName name="asdf" localSheetId="16">#REF!</definedName>
    <definedName name="asdf" localSheetId="24">#REF!</definedName>
    <definedName name="asdf" localSheetId="21">#REF!</definedName>
    <definedName name="asdf" localSheetId="0">#REF!</definedName>
    <definedName name="asdf" localSheetId="23">#REF!</definedName>
    <definedName name="asdf" localSheetId="22">#REF!</definedName>
    <definedName name="asdf">#REF!</definedName>
    <definedName name="asdfg" localSheetId="9">#REF!</definedName>
    <definedName name="asdfg" localSheetId="8">#REF!</definedName>
    <definedName name="asdfg" localSheetId="7">#REF!</definedName>
    <definedName name="asdfg" localSheetId="6">#REF!</definedName>
    <definedName name="asdfg" localSheetId="11">#REF!</definedName>
    <definedName name="asdfg" localSheetId="10">#REF!</definedName>
    <definedName name="asdfg" localSheetId="13">#REF!</definedName>
    <definedName name="asdfg" localSheetId="15">#REF!</definedName>
    <definedName name="asdfg" localSheetId="14">#REF!</definedName>
    <definedName name="asdfg" localSheetId="19">#REF!</definedName>
    <definedName name="asdfg" localSheetId="18">#REF!</definedName>
    <definedName name="asdfg" localSheetId="1">#REF!</definedName>
    <definedName name="asdfg" localSheetId="17">#REF!</definedName>
    <definedName name="asdfg" localSheetId="16">#REF!</definedName>
    <definedName name="asdfg" localSheetId="24">#REF!</definedName>
    <definedName name="asdfg" localSheetId="21">#REF!</definedName>
    <definedName name="asdfg" localSheetId="0">#REF!</definedName>
    <definedName name="asdfg" localSheetId="23">#REF!</definedName>
    <definedName name="asdfg" localSheetId="22">#REF!</definedName>
    <definedName name="asdfg">#REF!</definedName>
    <definedName name="B" localSheetId="2">#REF!</definedName>
    <definedName name="B" localSheetId="3">#REF!</definedName>
    <definedName name="B" localSheetId="4">#REF!</definedName>
    <definedName name="B" localSheetId="5">#REF!</definedName>
    <definedName name="B" localSheetId="9">#REF!</definedName>
    <definedName name="B" localSheetId="8">#REF!</definedName>
    <definedName name="B" localSheetId="7">#REF!</definedName>
    <definedName name="B" localSheetId="26">#REF!</definedName>
    <definedName name="B" localSheetId="6">#REF!</definedName>
    <definedName name="B" localSheetId="11">#REF!</definedName>
    <definedName name="B" localSheetId="10">#REF!</definedName>
    <definedName name="B" localSheetId="13">#REF!</definedName>
    <definedName name="B" localSheetId="15">#REF!</definedName>
    <definedName name="B" localSheetId="14">#REF!</definedName>
    <definedName name="B" localSheetId="12">#REF!</definedName>
    <definedName name="B" localSheetId="19">#REF!</definedName>
    <definedName name="B" localSheetId="18">#REF!</definedName>
    <definedName name="B" localSheetId="1">#REF!</definedName>
    <definedName name="B" localSheetId="17">#REF!</definedName>
    <definedName name="B" localSheetId="16">#REF!</definedName>
    <definedName name="B" localSheetId="29">#REF!</definedName>
    <definedName name="B" localSheetId="30">#REF!</definedName>
    <definedName name="B" localSheetId="20">#REF!</definedName>
    <definedName name="B" localSheetId="24">#REF!</definedName>
    <definedName name="B" localSheetId="21">#REF!</definedName>
    <definedName name="B" localSheetId="0">#REF!</definedName>
    <definedName name="B" localSheetId="23">#REF!</definedName>
    <definedName name="B" localSheetId="22">#REF!</definedName>
    <definedName name="B">#REF!</definedName>
    <definedName name="_xlnm.Criteria" localSheetId="2">#REF!</definedName>
    <definedName name="_xlnm.Criteria" localSheetId="3">#REF!</definedName>
    <definedName name="_xlnm.Criteria" localSheetId="4">#REF!</definedName>
    <definedName name="_xlnm.Criteria" localSheetId="5">#REF!</definedName>
    <definedName name="_xlnm.Criteria" localSheetId="9">#REF!</definedName>
    <definedName name="_xlnm.Criteria" localSheetId="8">#REF!</definedName>
    <definedName name="_xlnm.Criteria" localSheetId="7">#REF!</definedName>
    <definedName name="_xlnm.Criteria" localSheetId="26">#REF!</definedName>
    <definedName name="_xlnm.Criteria" localSheetId="6">#REF!</definedName>
    <definedName name="_xlnm.Criteria" localSheetId="11">#REF!</definedName>
    <definedName name="_xlnm.Criteria" localSheetId="10">#REF!</definedName>
    <definedName name="_xlnm.Criteria" localSheetId="13">#REF!</definedName>
    <definedName name="_xlnm.Criteria" localSheetId="15">#REF!</definedName>
    <definedName name="_xlnm.Criteria" localSheetId="14">#REF!</definedName>
    <definedName name="_xlnm.Criteria" localSheetId="12">#REF!</definedName>
    <definedName name="_xlnm.Criteria" localSheetId="19">#REF!</definedName>
    <definedName name="_xlnm.Criteria" localSheetId="18">#REF!</definedName>
    <definedName name="_xlnm.Criteria" localSheetId="1">#REF!</definedName>
    <definedName name="_xlnm.Criteria" localSheetId="17">#REF!</definedName>
    <definedName name="_xlnm.Criteria" localSheetId="16">#REF!</definedName>
    <definedName name="_xlnm.Criteria" localSheetId="29">#REF!</definedName>
    <definedName name="_xlnm.Criteria" localSheetId="30">#REF!</definedName>
    <definedName name="_xlnm.Criteria" localSheetId="20">#REF!</definedName>
    <definedName name="_xlnm.Criteria" localSheetId="24">#REF!</definedName>
    <definedName name="_xlnm.Criteria" localSheetId="21">#REF!</definedName>
    <definedName name="_xlnm.Criteria" localSheetId="0">#REF!</definedName>
    <definedName name="_xlnm.Criteria" localSheetId="23">#REF!</definedName>
    <definedName name="_xlnm.Criteria" localSheetId="22">#REF!</definedName>
    <definedName name="_xlnm.Criteria">#REF!</definedName>
    <definedName name="E" localSheetId="2">#REF!</definedName>
    <definedName name="E" localSheetId="3">#REF!</definedName>
    <definedName name="E" localSheetId="4">#REF!</definedName>
    <definedName name="E" localSheetId="5">#REF!</definedName>
    <definedName name="E" localSheetId="9">#REF!</definedName>
    <definedName name="E" localSheetId="8">#REF!</definedName>
    <definedName name="E" localSheetId="7">#REF!</definedName>
    <definedName name="E" localSheetId="26">#REF!</definedName>
    <definedName name="E" localSheetId="6">#REF!</definedName>
    <definedName name="E" localSheetId="11">#REF!</definedName>
    <definedName name="E" localSheetId="10">#REF!</definedName>
    <definedName name="E" localSheetId="13">#REF!</definedName>
    <definedName name="E" localSheetId="15">#REF!</definedName>
    <definedName name="E" localSheetId="14">#REF!</definedName>
    <definedName name="E" localSheetId="12">#REF!</definedName>
    <definedName name="E" localSheetId="19">#REF!</definedName>
    <definedName name="E" localSheetId="18">#REF!</definedName>
    <definedName name="E" localSheetId="1">#REF!</definedName>
    <definedName name="E" localSheetId="17">#REF!</definedName>
    <definedName name="E" localSheetId="16">#REF!</definedName>
    <definedName name="E" localSheetId="29">#REF!</definedName>
    <definedName name="E" localSheetId="30">#REF!</definedName>
    <definedName name="E" localSheetId="20">#REF!</definedName>
    <definedName name="E" localSheetId="24">#REF!</definedName>
    <definedName name="E" localSheetId="21">#REF!</definedName>
    <definedName name="E" localSheetId="0">#REF!</definedName>
    <definedName name="E" localSheetId="23">#REF!</definedName>
    <definedName name="E" localSheetId="22">#REF!</definedName>
    <definedName name="E">#REF!</definedName>
    <definedName name="ee" localSheetId="2">#REF!</definedName>
    <definedName name="ee" localSheetId="3">#REF!</definedName>
    <definedName name="ee" localSheetId="4">#REF!</definedName>
    <definedName name="ee" localSheetId="5">#REF!</definedName>
    <definedName name="ee" localSheetId="9">#REF!</definedName>
    <definedName name="ee" localSheetId="8">#REF!</definedName>
    <definedName name="ee" localSheetId="7">#REF!</definedName>
    <definedName name="ee" localSheetId="26">#REF!</definedName>
    <definedName name="ee" localSheetId="6">#REF!</definedName>
    <definedName name="ee" localSheetId="11">#REF!</definedName>
    <definedName name="ee" localSheetId="10">#REF!</definedName>
    <definedName name="ee" localSheetId="13">#REF!</definedName>
    <definedName name="ee" localSheetId="15">#REF!</definedName>
    <definedName name="ee" localSheetId="14">#REF!</definedName>
    <definedName name="ee" localSheetId="12">#REF!</definedName>
    <definedName name="ee" localSheetId="19">#REF!</definedName>
    <definedName name="ee" localSheetId="18">#REF!</definedName>
    <definedName name="ee" localSheetId="1">#REF!</definedName>
    <definedName name="ee" localSheetId="17">#REF!</definedName>
    <definedName name="ee" localSheetId="16">#REF!</definedName>
    <definedName name="ee" localSheetId="29">#REF!</definedName>
    <definedName name="ee" localSheetId="30">#REF!</definedName>
    <definedName name="ee" localSheetId="20">#REF!</definedName>
    <definedName name="ee" localSheetId="24">#REF!</definedName>
    <definedName name="ee" localSheetId="21">#REF!</definedName>
    <definedName name="ee" localSheetId="0">#REF!</definedName>
    <definedName name="ee" localSheetId="23">#REF!</definedName>
    <definedName name="ee" localSheetId="22">#REF!</definedName>
    <definedName name="ee">#REF!</definedName>
    <definedName name="ENDORSEMENT" localSheetId="2">#REF!</definedName>
    <definedName name="ENDORSEMENT" localSheetId="3">#REF!</definedName>
    <definedName name="ENDORSEMENT" localSheetId="4">#REF!</definedName>
    <definedName name="ENDORSEMENT" localSheetId="5">#REF!</definedName>
    <definedName name="ENDORSEMENT" localSheetId="9">#REF!</definedName>
    <definedName name="ENDORSEMENT" localSheetId="8">#REF!</definedName>
    <definedName name="ENDORSEMENT" localSheetId="7">#REF!</definedName>
    <definedName name="ENDORSEMENT" localSheetId="26">#REF!</definedName>
    <definedName name="ENDORSEMENT" localSheetId="6">#REF!</definedName>
    <definedName name="ENDORSEMENT" localSheetId="11">#REF!</definedName>
    <definedName name="ENDORSEMENT" localSheetId="10">#REF!</definedName>
    <definedName name="ENDORSEMENT" localSheetId="13">#REF!</definedName>
    <definedName name="ENDORSEMENT" localSheetId="15">#REF!</definedName>
    <definedName name="ENDORSEMENT" localSheetId="14">#REF!</definedName>
    <definedName name="ENDORSEMENT" localSheetId="12">#REF!</definedName>
    <definedName name="ENDORSEMENT" localSheetId="19">#REF!</definedName>
    <definedName name="ENDORSEMENT" localSheetId="18">#REF!</definedName>
    <definedName name="ENDORSEMENT" localSheetId="1">#REF!</definedName>
    <definedName name="ENDORSEMENT" localSheetId="17">#REF!</definedName>
    <definedName name="ENDORSEMENT" localSheetId="16">#REF!</definedName>
    <definedName name="ENDORSEMENT" localSheetId="29">#REF!</definedName>
    <definedName name="ENDORSEMENT" localSheetId="30">#REF!</definedName>
    <definedName name="ENDORSEMENT" localSheetId="20">#REF!</definedName>
    <definedName name="ENDORSEMENT" localSheetId="24">#REF!</definedName>
    <definedName name="ENDORSEMENT" localSheetId="21">#REF!</definedName>
    <definedName name="ENDORSEMENT" localSheetId="0">#REF!</definedName>
    <definedName name="ENDORSEMENT" localSheetId="23">#REF!</definedName>
    <definedName name="ENDORSEMENT" localSheetId="22">#REF!</definedName>
    <definedName name="ENDORSEMENT">#REF!</definedName>
    <definedName name="erjl" localSheetId="2">[1]Fire02!#REF!</definedName>
    <definedName name="erjl" localSheetId="3">[1]Fire02!#REF!</definedName>
    <definedName name="erjl" localSheetId="4">[1]Fire02!#REF!</definedName>
    <definedName name="erjl" localSheetId="5">[1]Fire02!#REF!</definedName>
    <definedName name="erjl" localSheetId="9">[1]Fire02!#REF!</definedName>
    <definedName name="erjl" localSheetId="8">[1]Fire02!#REF!</definedName>
    <definedName name="erjl" localSheetId="7">[1]Fire02!#REF!</definedName>
    <definedName name="erjl" localSheetId="26">[1]Fire02!#REF!</definedName>
    <definedName name="erjl" localSheetId="6">[1]Fire02!#REF!</definedName>
    <definedName name="erjl" localSheetId="11">[1]Fire02!#REF!</definedName>
    <definedName name="erjl" localSheetId="10">[1]Fire02!#REF!</definedName>
    <definedName name="erjl" localSheetId="13">[1]Fire02!#REF!</definedName>
    <definedName name="erjl" localSheetId="15">[1]Fire02!#REF!</definedName>
    <definedName name="erjl" localSheetId="14">[1]Fire02!#REF!</definedName>
    <definedName name="erjl" localSheetId="28">[1]Fire02!#REF!</definedName>
    <definedName name="erjl" localSheetId="12">[1]Fire02!#REF!</definedName>
    <definedName name="erjl" localSheetId="19">[1]Fire02!#REF!</definedName>
    <definedName name="erjl" localSheetId="18">[1]Fire02!#REF!</definedName>
    <definedName name="erjl" localSheetId="1">[1]Fire02!#REF!</definedName>
    <definedName name="erjl" localSheetId="17">[1]Fire02!#REF!</definedName>
    <definedName name="erjl" localSheetId="16">[1]Fire02!#REF!</definedName>
    <definedName name="erjl" localSheetId="29">[1]Fire02!#REF!</definedName>
    <definedName name="erjl" localSheetId="30">[1]Fire02!#REF!</definedName>
    <definedName name="erjl" localSheetId="20">[1]Fire02!#REF!</definedName>
    <definedName name="erjl" localSheetId="24">[1]Fire02!#REF!</definedName>
    <definedName name="erjl" localSheetId="21">[1]Fire02!#REF!</definedName>
    <definedName name="erjl" localSheetId="0">[1]Fire02!#REF!</definedName>
    <definedName name="erjl" localSheetId="23">[1]Fire02!#REF!</definedName>
    <definedName name="erjl" localSheetId="22">[1]Fire02!#REF!</definedName>
    <definedName name="erjl">[1]Fire02!#REF!</definedName>
    <definedName name="fr">[1]Fire02!$AD$70</definedName>
    <definedName name="l">[1]Fire02!$P$41</definedName>
    <definedName name="lksdfj">[1]Fire02!$A$11</definedName>
    <definedName name="name">'[2]mejiro nakano'!$E$3</definedName>
    <definedName name="P" localSheetId="2">#REF!</definedName>
    <definedName name="P" localSheetId="3">#REF!</definedName>
    <definedName name="P" localSheetId="4">#REF!</definedName>
    <definedName name="P" localSheetId="5">#REF!</definedName>
    <definedName name="P" localSheetId="9">#REF!</definedName>
    <definedName name="P" localSheetId="8">#REF!</definedName>
    <definedName name="P" localSheetId="7">#REF!</definedName>
    <definedName name="P" localSheetId="26">#REF!</definedName>
    <definedName name="P" localSheetId="6">#REF!</definedName>
    <definedName name="P" localSheetId="11">#REF!</definedName>
    <definedName name="P" localSheetId="10">#REF!</definedName>
    <definedName name="P" localSheetId="13">#REF!</definedName>
    <definedName name="P" localSheetId="15">#REF!</definedName>
    <definedName name="P" localSheetId="14">#REF!</definedName>
    <definedName name="P" localSheetId="28">#REF!</definedName>
    <definedName name="P" localSheetId="12">#REF!</definedName>
    <definedName name="P" localSheetId="19">#REF!</definedName>
    <definedName name="P" localSheetId="18">#REF!</definedName>
    <definedName name="P" localSheetId="1">#REF!</definedName>
    <definedName name="P" localSheetId="17">#REF!</definedName>
    <definedName name="P" localSheetId="16">#REF!</definedName>
    <definedName name="P" localSheetId="29">#REF!</definedName>
    <definedName name="P" localSheetId="30">#REF!</definedName>
    <definedName name="P" localSheetId="20">#REF!</definedName>
    <definedName name="P" localSheetId="24">#REF!</definedName>
    <definedName name="P" localSheetId="21">#REF!</definedName>
    <definedName name="P" localSheetId="0">#REF!</definedName>
    <definedName name="P" localSheetId="23">#REF!</definedName>
    <definedName name="P" localSheetId="22">#REF!</definedName>
    <definedName name="P">#REF!</definedName>
    <definedName name="_xlnm.Print_Area" localSheetId="4">'2_Individual Property'!$A$1:$M$52</definedName>
    <definedName name="_xlnm.Print_Area" localSheetId="8">'3_All Propertoes（#7）'!$A$1:$P$301</definedName>
    <definedName name="_xlnm.Print_Area" localSheetId="7">'3_All Propertoes（#8）'!$A$1:$O$302</definedName>
    <definedName name="_xlnm.Print_Area" localSheetId="1">'5_Overview of Appraisal (#6)'!$A$1:$J$303</definedName>
    <definedName name="_xlnm.Print_Area" localSheetId="17">'5_Overview of Appraisal (#7）'!$A$1:$J$300</definedName>
    <definedName name="_xlnm.Print_Area" localSheetId="16">'5_Overview of Appraisal (#8)'!$A$1:$J$311</definedName>
    <definedName name="_xlnm.Print_Area" localSheetId="0">'6_Leasing Status (#6)'!$A$1:$H$293</definedName>
    <definedName name="_xlnm.Print_Area" localSheetId="23">'6_Leasing Status (#7）'!$A$1:$H$290</definedName>
    <definedName name="_xlnm.Print_Area" localSheetId="22">'6_Leasing Status (#8)'!$A$1:$H$301</definedName>
    <definedName name="_xlnm.Print_Titles" localSheetId="3">'1_Operational Status of Fund'!$2:$2</definedName>
    <definedName name="_xlnm.Print_Titles" localSheetId="4">'2_Individual Property'!$17:$17</definedName>
    <definedName name="_xlnm.Print_Titles" localSheetId="5">'3_All Properties（#4）'!$2:$3</definedName>
    <definedName name="_xlnm.Print_Titles" localSheetId="9">'3_All Properties(＃5)'!$2:$3</definedName>
    <definedName name="_xlnm.Print_Titles" localSheetId="8">'3_All Propertoes（#7）'!$2:$3</definedName>
    <definedName name="_xlnm.Print_Titles" localSheetId="7">'3_All Propertoes（#8）'!$2:$3</definedName>
    <definedName name="_xlnm.Print_Titles" localSheetId="25">'4_Statements of Income (#1)'!$B:$B</definedName>
    <definedName name="_xlnm.Print_Titles" localSheetId="26">'4_Statements of Income (#2)'!$B:$B</definedName>
    <definedName name="_xlnm.Print_Titles" localSheetId="6">'4_Statements of Income (#3)'!$B:$B</definedName>
    <definedName name="_xlnm.Print_Titles" localSheetId="11">'4_Statements of Income (#4)'!$B:$B</definedName>
    <definedName name="_xlnm.Print_Titles" localSheetId="10">'4_Statements of Income (#5)'!$B:$B</definedName>
    <definedName name="_xlnm.Print_Titles" localSheetId="13">'4_Statements of Income (#6)'!$B:$B</definedName>
    <definedName name="_xlnm.Print_Titles" localSheetId="15">'4_Statements of Income (#7）'!$B:$B</definedName>
    <definedName name="_xlnm.Print_Titles" localSheetId="14">'4_Statements of Income (#8）'!$B:$B</definedName>
    <definedName name="_xlnm.Print_Titles" localSheetId="29">'6_Leasing Status (#1)'!$2:$3</definedName>
    <definedName name="_xlnm.Print_Titles" localSheetId="30">'6_Leasing Status (#2)'!$2:$3</definedName>
    <definedName name="_xlnm.Print_Titles" localSheetId="20">'6_Leasing Status (#3)'!$2:$3</definedName>
    <definedName name="_xlnm.Print_Titles" localSheetId="24">'6_Leasing Status (#4)'!$2:$3</definedName>
    <definedName name="_xlnm.Print_Titles" localSheetId="21">'6_Leasing Status (#5)'!$2:$3</definedName>
    <definedName name="_xlnm.Print_Titles" localSheetId="0">'6_Leasing Status (#6)'!$2:$3</definedName>
    <definedName name="_xlnm.Print_Titles" localSheetId="23">'6_Leasing Status (#7）'!$2:$3</definedName>
    <definedName name="_xlnm.Print_Titles" localSheetId="22">'6_Leasing Status (#8)'!$2:$3</definedName>
    <definedName name="Q_SCE050" localSheetId="2">#REF!</definedName>
    <definedName name="Q_SCE050" localSheetId="3">#REF!</definedName>
    <definedName name="Q_SCE050" localSheetId="4">#REF!</definedName>
    <definedName name="Q_SCE050" localSheetId="5">#REF!</definedName>
    <definedName name="Q_SCE050" localSheetId="9">#REF!</definedName>
    <definedName name="Q_SCE050" localSheetId="8">#REF!</definedName>
    <definedName name="Q_SCE050" localSheetId="7">#REF!</definedName>
    <definedName name="Q_SCE050" localSheetId="26">#REF!</definedName>
    <definedName name="Q_SCE050" localSheetId="6">#REF!</definedName>
    <definedName name="Q_SCE050" localSheetId="11">#REF!</definedName>
    <definedName name="Q_SCE050" localSheetId="10">#REF!</definedName>
    <definedName name="Q_SCE050" localSheetId="13">#REF!</definedName>
    <definedName name="Q_SCE050" localSheetId="15">#REF!</definedName>
    <definedName name="Q_SCE050" localSheetId="14">#REF!</definedName>
    <definedName name="Q_SCE050" localSheetId="28">#REF!</definedName>
    <definedName name="Q_SCE050" localSheetId="12">#REF!</definedName>
    <definedName name="Q_SCE050" localSheetId="19">#REF!</definedName>
    <definedName name="Q_SCE050" localSheetId="18">#REF!</definedName>
    <definedName name="Q_SCE050" localSheetId="1">#REF!</definedName>
    <definedName name="Q_SCE050" localSheetId="17">#REF!</definedName>
    <definedName name="Q_SCE050" localSheetId="16">#REF!</definedName>
    <definedName name="Q_SCE050" localSheetId="29">#REF!</definedName>
    <definedName name="Q_SCE050" localSheetId="30">#REF!</definedName>
    <definedName name="Q_SCE050" localSheetId="20">#REF!</definedName>
    <definedName name="Q_SCE050" localSheetId="24">#REF!</definedName>
    <definedName name="Q_SCE050" localSheetId="21">#REF!</definedName>
    <definedName name="Q_SCE050" localSheetId="0">#REF!</definedName>
    <definedName name="Q_SCE050" localSheetId="23">#REF!</definedName>
    <definedName name="Q_SCE050" localSheetId="22">#REF!</definedName>
    <definedName name="Q_SCE050">#REF!</definedName>
    <definedName name="RATE_A" localSheetId="2">#REF!</definedName>
    <definedName name="RATE_A" localSheetId="3">#REF!</definedName>
    <definedName name="RATE_A" localSheetId="4">#REF!</definedName>
    <definedName name="RATE_A" localSheetId="5">#REF!</definedName>
    <definedName name="RATE_A" localSheetId="9">#REF!</definedName>
    <definedName name="RATE_A" localSheetId="8">#REF!</definedName>
    <definedName name="RATE_A" localSheetId="7">#REF!</definedName>
    <definedName name="RATE_A" localSheetId="26">#REF!</definedName>
    <definedName name="RATE_A" localSheetId="6">#REF!</definedName>
    <definedName name="RATE_A" localSheetId="11">#REF!</definedName>
    <definedName name="RATE_A" localSheetId="10">#REF!</definedName>
    <definedName name="RATE_A" localSheetId="13">#REF!</definedName>
    <definedName name="RATE_A" localSheetId="15">#REF!</definedName>
    <definedName name="RATE_A" localSheetId="14">#REF!</definedName>
    <definedName name="RATE_A" localSheetId="28">#REF!</definedName>
    <definedName name="RATE_A" localSheetId="12">#REF!</definedName>
    <definedName name="RATE_A" localSheetId="19">#REF!</definedName>
    <definedName name="RATE_A" localSheetId="18">#REF!</definedName>
    <definedName name="RATE_A" localSheetId="1">#REF!</definedName>
    <definedName name="RATE_A" localSheetId="17">#REF!</definedName>
    <definedName name="RATE_A" localSheetId="16">#REF!</definedName>
    <definedName name="RATE_A" localSheetId="29">#REF!</definedName>
    <definedName name="RATE_A" localSheetId="30">#REF!</definedName>
    <definedName name="RATE_A" localSheetId="20">#REF!</definedName>
    <definedName name="RATE_A" localSheetId="24">#REF!</definedName>
    <definedName name="RATE_A" localSheetId="21">#REF!</definedName>
    <definedName name="RATE_A" localSheetId="0">#REF!</definedName>
    <definedName name="RATE_A" localSheetId="23">#REF!</definedName>
    <definedName name="RATE_A" localSheetId="22">#REF!</definedName>
    <definedName name="RATE_A">#REF!</definedName>
    <definedName name="RATE_B" localSheetId="2">#REF!</definedName>
    <definedName name="RATE_B" localSheetId="3">#REF!</definedName>
    <definedName name="RATE_B" localSheetId="4">#REF!</definedName>
    <definedName name="RATE_B" localSheetId="5">#REF!</definedName>
    <definedName name="RATE_B" localSheetId="9">#REF!</definedName>
    <definedName name="RATE_B" localSheetId="8">#REF!</definedName>
    <definedName name="RATE_B" localSheetId="7">#REF!</definedName>
    <definedName name="RATE_B" localSheetId="26">#REF!</definedName>
    <definedName name="RATE_B" localSheetId="6">#REF!</definedName>
    <definedName name="RATE_B" localSheetId="11">#REF!</definedName>
    <definedName name="RATE_B" localSheetId="10">#REF!</definedName>
    <definedName name="RATE_B" localSheetId="13">#REF!</definedName>
    <definedName name="RATE_B" localSheetId="15">#REF!</definedName>
    <definedName name="RATE_B" localSheetId="14">#REF!</definedName>
    <definedName name="RATE_B" localSheetId="12">#REF!</definedName>
    <definedName name="RATE_B" localSheetId="19">#REF!</definedName>
    <definedName name="RATE_B" localSheetId="18">#REF!</definedName>
    <definedName name="RATE_B" localSheetId="1">#REF!</definedName>
    <definedName name="RATE_B" localSheetId="17">#REF!</definedName>
    <definedName name="RATE_B" localSheetId="16">#REF!</definedName>
    <definedName name="RATE_B" localSheetId="29">#REF!</definedName>
    <definedName name="RATE_B" localSheetId="30">#REF!</definedName>
    <definedName name="RATE_B" localSheetId="20">#REF!</definedName>
    <definedName name="RATE_B" localSheetId="24">#REF!</definedName>
    <definedName name="RATE_B" localSheetId="21">#REF!</definedName>
    <definedName name="RATE_B" localSheetId="0">#REF!</definedName>
    <definedName name="RATE_B" localSheetId="23">#REF!</definedName>
    <definedName name="RATE_B" localSheetId="22">#REF!</definedName>
    <definedName name="RATE_B">#REF!</definedName>
    <definedName name="RATE_C" localSheetId="2">#REF!</definedName>
    <definedName name="RATE_C" localSheetId="3">#REF!</definedName>
    <definedName name="RATE_C" localSheetId="4">#REF!</definedName>
    <definedName name="RATE_C" localSheetId="5">#REF!</definedName>
    <definedName name="RATE_C" localSheetId="9">#REF!</definedName>
    <definedName name="RATE_C" localSheetId="8">#REF!</definedName>
    <definedName name="RATE_C" localSheetId="7">#REF!</definedName>
    <definedName name="RATE_C" localSheetId="26">#REF!</definedName>
    <definedName name="RATE_C" localSheetId="6">#REF!</definedName>
    <definedName name="RATE_C" localSheetId="11">#REF!</definedName>
    <definedName name="RATE_C" localSheetId="10">#REF!</definedName>
    <definedName name="RATE_C" localSheetId="13">#REF!</definedName>
    <definedName name="RATE_C" localSheetId="15">#REF!</definedName>
    <definedName name="RATE_C" localSheetId="14">#REF!</definedName>
    <definedName name="RATE_C" localSheetId="12">#REF!</definedName>
    <definedName name="RATE_C" localSheetId="19">#REF!</definedName>
    <definedName name="RATE_C" localSheetId="18">#REF!</definedName>
    <definedName name="RATE_C" localSheetId="1">#REF!</definedName>
    <definedName name="RATE_C" localSheetId="17">#REF!</definedName>
    <definedName name="RATE_C" localSheetId="16">#REF!</definedName>
    <definedName name="RATE_C" localSheetId="29">#REF!</definedName>
    <definedName name="RATE_C" localSheetId="30">#REF!</definedName>
    <definedName name="RATE_C" localSheetId="20">#REF!</definedName>
    <definedName name="RATE_C" localSheetId="24">#REF!</definedName>
    <definedName name="RATE_C" localSheetId="21">#REF!</definedName>
    <definedName name="RATE_C" localSheetId="0">#REF!</definedName>
    <definedName name="RATE_C" localSheetId="23">#REF!</definedName>
    <definedName name="RATE_C" localSheetId="22">#REF!</definedName>
    <definedName name="RATE_C">#REF!</definedName>
    <definedName name="re">[1]Fire02!$P$40</definedName>
    <definedName name="sdflkj" localSheetId="2">[1]Fire02!#REF!</definedName>
    <definedName name="sdflkj" localSheetId="3">[1]Fire02!#REF!</definedName>
    <definedName name="sdflkj" localSheetId="4">[1]Fire02!#REF!</definedName>
    <definedName name="sdflkj" localSheetId="5">[1]Fire02!#REF!</definedName>
    <definedName name="sdflkj" localSheetId="9">[1]Fire02!#REF!</definedName>
    <definedName name="sdflkj" localSheetId="8">[1]Fire02!#REF!</definedName>
    <definedName name="sdflkj" localSheetId="7">[1]Fire02!#REF!</definedName>
    <definedName name="sdflkj" localSheetId="26">[1]Fire02!#REF!</definedName>
    <definedName name="sdflkj" localSheetId="6">[1]Fire02!#REF!</definedName>
    <definedName name="sdflkj" localSheetId="11">[1]Fire02!#REF!</definedName>
    <definedName name="sdflkj" localSheetId="10">[1]Fire02!#REF!</definedName>
    <definedName name="sdflkj" localSheetId="13">[1]Fire02!#REF!</definedName>
    <definedName name="sdflkj" localSheetId="15">[1]Fire02!#REF!</definedName>
    <definedName name="sdflkj" localSheetId="14">[1]Fire02!#REF!</definedName>
    <definedName name="sdflkj" localSheetId="28">[1]Fire02!#REF!</definedName>
    <definedName name="sdflkj" localSheetId="12">[1]Fire02!#REF!</definedName>
    <definedName name="sdflkj" localSheetId="19">[1]Fire02!#REF!</definedName>
    <definedName name="sdflkj" localSheetId="18">[1]Fire02!#REF!</definedName>
    <definedName name="sdflkj" localSheetId="1">[1]Fire02!#REF!</definedName>
    <definedName name="sdflkj" localSheetId="17">[1]Fire02!#REF!</definedName>
    <definedName name="sdflkj" localSheetId="16">[1]Fire02!#REF!</definedName>
    <definedName name="sdflkj" localSheetId="29">[1]Fire02!#REF!</definedName>
    <definedName name="sdflkj" localSheetId="30">[1]Fire02!#REF!</definedName>
    <definedName name="sdflkj" localSheetId="20">[1]Fire02!#REF!</definedName>
    <definedName name="sdflkj" localSheetId="24">[1]Fire02!#REF!</definedName>
    <definedName name="sdflkj" localSheetId="21">[1]Fire02!#REF!</definedName>
    <definedName name="sdflkj" localSheetId="0">[1]Fire02!#REF!</definedName>
    <definedName name="sdflkj" localSheetId="23">[1]Fire02!#REF!</definedName>
    <definedName name="sdflkj" localSheetId="22">[1]Fire02!#REF!</definedName>
    <definedName name="sdflkj">[1]Fire02!#REF!</definedName>
    <definedName name="sdrjci">[1]Fire02!$P$39</definedName>
    <definedName name="sonota" localSheetId="2">[3]見積!#REF!</definedName>
    <definedName name="sonota" localSheetId="3">[3]見積!#REF!</definedName>
    <definedName name="sonota" localSheetId="4">[3]見積!#REF!</definedName>
    <definedName name="sonota" localSheetId="5">[3]見積!#REF!</definedName>
    <definedName name="sonota" localSheetId="9">[3]見積!#REF!</definedName>
    <definedName name="sonota" localSheetId="8">[3]見積!#REF!</definedName>
    <definedName name="sonota" localSheetId="7">[3]見積!#REF!</definedName>
    <definedName name="sonota" localSheetId="26">[3]見積!#REF!</definedName>
    <definedName name="sonota" localSheetId="6">[3]見積!#REF!</definedName>
    <definedName name="sonota" localSheetId="11">[3]見積!#REF!</definedName>
    <definedName name="sonota" localSheetId="10">[3]見積!#REF!</definedName>
    <definedName name="sonota" localSheetId="13">[3]見積!#REF!</definedName>
    <definedName name="sonota" localSheetId="15">[3]見積!#REF!</definedName>
    <definedName name="sonota" localSheetId="14">[3]見積!#REF!</definedName>
    <definedName name="sonota" localSheetId="28">[3]見積!#REF!</definedName>
    <definedName name="sonota" localSheetId="12">[3]見積!#REF!</definedName>
    <definedName name="sonota" localSheetId="19">[3]見積!#REF!</definedName>
    <definedName name="sonota" localSheetId="18">[3]見積!#REF!</definedName>
    <definedName name="sonota" localSheetId="1">[3]見積!#REF!</definedName>
    <definedName name="sonota" localSheetId="17">[3]見積!#REF!</definedName>
    <definedName name="sonota" localSheetId="16">[3]見積!#REF!</definedName>
    <definedName name="sonota" localSheetId="29">[3]見積!#REF!</definedName>
    <definedName name="sonota" localSheetId="30">[3]見積!#REF!</definedName>
    <definedName name="sonota" localSheetId="20">[3]見積!#REF!</definedName>
    <definedName name="sonota" localSheetId="24">[3]見積!#REF!</definedName>
    <definedName name="sonota" localSheetId="21">[3]見積!#REF!</definedName>
    <definedName name="sonota" localSheetId="0">[3]見積!#REF!</definedName>
    <definedName name="sonota" localSheetId="23">[3]見積!#REF!</definedName>
    <definedName name="sonota" localSheetId="22">[3]見積!#REF!</definedName>
    <definedName name="sonota">[3]見積!#REF!</definedName>
    <definedName name="ss" localSheetId="2">#REF!</definedName>
    <definedName name="ss" localSheetId="3">#REF!</definedName>
    <definedName name="ss" localSheetId="4">#REF!</definedName>
    <definedName name="ss" localSheetId="5">#REF!</definedName>
    <definedName name="ss" localSheetId="9">#REF!</definedName>
    <definedName name="ss" localSheetId="8">#REF!</definedName>
    <definedName name="ss" localSheetId="7">#REF!</definedName>
    <definedName name="ss" localSheetId="26">#REF!</definedName>
    <definedName name="ss" localSheetId="6">#REF!</definedName>
    <definedName name="ss" localSheetId="11">#REF!</definedName>
    <definedName name="ss" localSheetId="10">#REF!</definedName>
    <definedName name="ss" localSheetId="13">#REF!</definedName>
    <definedName name="ss" localSheetId="15">#REF!</definedName>
    <definedName name="ss" localSheetId="14">#REF!</definedName>
    <definedName name="ss" localSheetId="28">#REF!</definedName>
    <definedName name="ss" localSheetId="12">#REF!</definedName>
    <definedName name="ss" localSheetId="19">#REF!</definedName>
    <definedName name="ss" localSheetId="18">#REF!</definedName>
    <definedName name="ss" localSheetId="1">#REF!</definedName>
    <definedName name="ss" localSheetId="17">#REF!</definedName>
    <definedName name="ss" localSheetId="16">#REF!</definedName>
    <definedName name="ss" localSheetId="29">#REF!</definedName>
    <definedName name="ss" localSheetId="30">#REF!</definedName>
    <definedName name="ss" localSheetId="20">#REF!</definedName>
    <definedName name="ss" localSheetId="24">#REF!</definedName>
    <definedName name="ss" localSheetId="21">#REF!</definedName>
    <definedName name="ss" localSheetId="0">#REF!</definedName>
    <definedName name="ss" localSheetId="23">#REF!</definedName>
    <definedName name="ss" localSheetId="22">#REF!</definedName>
    <definedName name="ss">#REF!</definedName>
    <definedName name="テラス" localSheetId="2">#REF!</definedName>
    <definedName name="テラス" localSheetId="3">#REF!</definedName>
    <definedName name="テラス" localSheetId="4">#REF!</definedName>
    <definedName name="テラス" localSheetId="5">#REF!</definedName>
    <definedName name="テラス" localSheetId="9">#REF!</definedName>
    <definedName name="テラス" localSheetId="8">#REF!</definedName>
    <definedName name="テラス" localSheetId="7">#REF!</definedName>
    <definedName name="テラス" localSheetId="26">#REF!</definedName>
    <definedName name="テラス" localSheetId="6">#REF!</definedName>
    <definedName name="テラス" localSheetId="11">#REF!</definedName>
    <definedName name="テラス" localSheetId="10">#REF!</definedName>
    <definedName name="テラス" localSheetId="13">#REF!</definedName>
    <definedName name="テラス" localSheetId="15">#REF!</definedName>
    <definedName name="テラス" localSheetId="14">#REF!</definedName>
    <definedName name="テラス" localSheetId="28">#REF!</definedName>
    <definedName name="テラス" localSheetId="12">#REF!</definedName>
    <definedName name="テラス" localSheetId="19">#REF!</definedName>
    <definedName name="テラス" localSheetId="18">#REF!</definedName>
    <definedName name="テラス" localSheetId="1">#REF!</definedName>
    <definedName name="テラス" localSheetId="17">#REF!</definedName>
    <definedName name="テラス" localSheetId="16">#REF!</definedName>
    <definedName name="テラス" localSheetId="29">#REF!</definedName>
    <definedName name="テラス" localSheetId="30">#REF!</definedName>
    <definedName name="テラス" localSheetId="20">#REF!</definedName>
    <definedName name="テラス" localSheetId="24">#REF!</definedName>
    <definedName name="テラス" localSheetId="21">#REF!</definedName>
    <definedName name="テラス" localSheetId="0">#REF!</definedName>
    <definedName name="テラス" localSheetId="23">#REF!</definedName>
    <definedName name="テラス" localSheetId="22">#REF!</definedName>
    <definedName name="テラス">#REF!</definedName>
    <definedName name="バイク" localSheetId="2">#REF!</definedName>
    <definedName name="バイク" localSheetId="3">#REF!</definedName>
    <definedName name="バイク" localSheetId="4">#REF!</definedName>
    <definedName name="バイク" localSheetId="5">#REF!</definedName>
    <definedName name="バイク" localSheetId="9">#REF!</definedName>
    <definedName name="バイク" localSheetId="8">#REF!</definedName>
    <definedName name="バイク" localSheetId="7">#REF!</definedName>
    <definedName name="バイク" localSheetId="26">#REF!</definedName>
    <definedName name="バイク" localSheetId="6">#REF!</definedName>
    <definedName name="バイク" localSheetId="11">#REF!</definedName>
    <definedName name="バイク" localSheetId="10">#REF!</definedName>
    <definedName name="バイク" localSheetId="13">#REF!</definedName>
    <definedName name="バイク" localSheetId="15">#REF!</definedName>
    <definedName name="バイク" localSheetId="14">#REF!</definedName>
    <definedName name="バイク" localSheetId="28">#REF!</definedName>
    <definedName name="バイク" localSheetId="12">#REF!</definedName>
    <definedName name="バイク" localSheetId="19">#REF!</definedName>
    <definedName name="バイク" localSheetId="18">#REF!</definedName>
    <definedName name="バイク" localSheetId="1">#REF!</definedName>
    <definedName name="バイク" localSheetId="17">#REF!</definedName>
    <definedName name="バイク" localSheetId="16">#REF!</definedName>
    <definedName name="バイク" localSheetId="29">#REF!</definedName>
    <definedName name="バイク" localSheetId="30">#REF!</definedName>
    <definedName name="バイク" localSheetId="20">#REF!</definedName>
    <definedName name="バイク" localSheetId="24">#REF!</definedName>
    <definedName name="バイク" localSheetId="21">#REF!</definedName>
    <definedName name="バイク" localSheetId="0">#REF!</definedName>
    <definedName name="バイク" localSheetId="23">#REF!</definedName>
    <definedName name="バイク" localSheetId="22">#REF!</definedName>
    <definedName name="バイク">#REF!</definedName>
    <definedName name="フリー" localSheetId="2">#REF!</definedName>
    <definedName name="フリー" localSheetId="3">#REF!</definedName>
    <definedName name="フリー" localSheetId="4">#REF!</definedName>
    <definedName name="フリー" localSheetId="5">#REF!</definedName>
    <definedName name="フリー" localSheetId="9">#REF!</definedName>
    <definedName name="フリー" localSheetId="8">#REF!</definedName>
    <definedName name="フリー" localSheetId="7">#REF!</definedName>
    <definedName name="フリー" localSheetId="26">#REF!</definedName>
    <definedName name="フリー" localSheetId="6">#REF!</definedName>
    <definedName name="フリー" localSheetId="11">#REF!</definedName>
    <definedName name="フリー" localSheetId="10">#REF!</definedName>
    <definedName name="フリー" localSheetId="13">#REF!</definedName>
    <definedName name="フリー" localSheetId="15">#REF!</definedName>
    <definedName name="フリー" localSheetId="14">#REF!</definedName>
    <definedName name="フリー" localSheetId="12">#REF!</definedName>
    <definedName name="フリー" localSheetId="19">#REF!</definedName>
    <definedName name="フリー" localSheetId="18">#REF!</definedName>
    <definedName name="フリー" localSheetId="1">#REF!</definedName>
    <definedName name="フリー" localSheetId="17">#REF!</definedName>
    <definedName name="フリー" localSheetId="16">#REF!</definedName>
    <definedName name="フリー" localSheetId="29">#REF!</definedName>
    <definedName name="フリー" localSheetId="30">#REF!</definedName>
    <definedName name="フリー" localSheetId="20">#REF!</definedName>
    <definedName name="フリー" localSheetId="24">#REF!</definedName>
    <definedName name="フリー" localSheetId="21">#REF!</definedName>
    <definedName name="フリー" localSheetId="0">#REF!</definedName>
    <definedName name="フリー" localSheetId="23">#REF!</definedName>
    <definedName name="フリー" localSheetId="22">#REF!</definedName>
    <definedName name="フリー">#REF!</definedName>
    <definedName name="ルーフ" localSheetId="2">#REF!</definedName>
    <definedName name="ルーフ" localSheetId="3">#REF!</definedName>
    <definedName name="ルーフ" localSheetId="4">#REF!</definedName>
    <definedName name="ルーフ" localSheetId="5">#REF!</definedName>
    <definedName name="ルーフ" localSheetId="9">#REF!</definedName>
    <definedName name="ルーフ" localSheetId="8">#REF!</definedName>
    <definedName name="ルーフ" localSheetId="7">#REF!</definedName>
    <definedName name="ルーフ" localSheetId="26">#REF!</definedName>
    <definedName name="ルーフ" localSheetId="6">#REF!</definedName>
    <definedName name="ルーフ" localSheetId="11">#REF!</definedName>
    <definedName name="ルーフ" localSheetId="10">#REF!</definedName>
    <definedName name="ルーフ" localSheetId="13">#REF!</definedName>
    <definedName name="ルーフ" localSheetId="15">#REF!</definedName>
    <definedName name="ルーフ" localSheetId="14">#REF!</definedName>
    <definedName name="ルーフ" localSheetId="12">#REF!</definedName>
    <definedName name="ルーフ" localSheetId="19">#REF!</definedName>
    <definedName name="ルーフ" localSheetId="18">#REF!</definedName>
    <definedName name="ルーフ" localSheetId="1">#REF!</definedName>
    <definedName name="ルーフ" localSheetId="17">#REF!</definedName>
    <definedName name="ルーフ" localSheetId="16">#REF!</definedName>
    <definedName name="ルーフ" localSheetId="29">#REF!</definedName>
    <definedName name="ルーフ" localSheetId="30">#REF!</definedName>
    <definedName name="ルーフ" localSheetId="20">#REF!</definedName>
    <definedName name="ルーフ" localSheetId="24">#REF!</definedName>
    <definedName name="ルーフ" localSheetId="21">#REF!</definedName>
    <definedName name="ルーフ" localSheetId="0">#REF!</definedName>
    <definedName name="ルーフ" localSheetId="23">#REF!</definedName>
    <definedName name="ルーフ" localSheetId="22">#REF!</definedName>
    <definedName name="ルーフ">#REF!</definedName>
    <definedName name="委託料率" localSheetId="2">#REF!</definedName>
    <definedName name="委託料率" localSheetId="3">#REF!</definedName>
    <definedName name="委託料率" localSheetId="4">#REF!</definedName>
    <definedName name="委託料率" localSheetId="5">#REF!</definedName>
    <definedName name="委託料率" localSheetId="9">#REF!</definedName>
    <definedName name="委託料率" localSheetId="8">#REF!</definedName>
    <definedName name="委託料率" localSheetId="7">#REF!</definedName>
    <definedName name="委託料率" localSheetId="26">#REF!</definedName>
    <definedName name="委託料率" localSheetId="6">#REF!</definedName>
    <definedName name="委託料率" localSheetId="11">#REF!</definedName>
    <definedName name="委託料率" localSheetId="10">#REF!</definedName>
    <definedName name="委託料率" localSheetId="13">#REF!</definedName>
    <definedName name="委託料率" localSheetId="15">#REF!</definedName>
    <definedName name="委託料率" localSheetId="14">#REF!</definedName>
    <definedName name="委託料率" localSheetId="12">#REF!</definedName>
    <definedName name="委託料率" localSheetId="19">#REF!</definedName>
    <definedName name="委託料率" localSheetId="18">#REF!</definedName>
    <definedName name="委託料率" localSheetId="1">#REF!</definedName>
    <definedName name="委託料率" localSheetId="17">#REF!</definedName>
    <definedName name="委託料率" localSheetId="16">#REF!</definedName>
    <definedName name="委託料率" localSheetId="29">#REF!</definedName>
    <definedName name="委託料率" localSheetId="30">#REF!</definedName>
    <definedName name="委託料率" localSheetId="20">#REF!</definedName>
    <definedName name="委託料率" localSheetId="24">#REF!</definedName>
    <definedName name="委託料率" localSheetId="21">#REF!</definedName>
    <definedName name="委託料率" localSheetId="0">#REF!</definedName>
    <definedName name="委託料率" localSheetId="23">#REF!</definedName>
    <definedName name="委託料率" localSheetId="22">#REF!</definedName>
    <definedName name="委託料率">#REF!</definedName>
    <definedName name="一般管理手数料" localSheetId="2">#REF!</definedName>
    <definedName name="一般管理手数料" localSheetId="3">#REF!</definedName>
    <definedName name="一般管理手数料" localSheetId="4">#REF!</definedName>
    <definedName name="一般管理手数料" localSheetId="5">#REF!</definedName>
    <definedName name="一般管理手数料" localSheetId="9">#REF!</definedName>
    <definedName name="一般管理手数料" localSheetId="8">#REF!</definedName>
    <definedName name="一般管理手数料" localSheetId="7">#REF!</definedName>
    <definedName name="一般管理手数料" localSheetId="26">#REF!</definedName>
    <definedName name="一般管理手数料" localSheetId="6">#REF!</definedName>
    <definedName name="一般管理手数料" localSheetId="11">#REF!</definedName>
    <definedName name="一般管理手数料" localSheetId="10">#REF!</definedName>
    <definedName name="一般管理手数料" localSheetId="13">#REF!</definedName>
    <definedName name="一般管理手数料" localSheetId="15">#REF!</definedName>
    <definedName name="一般管理手数料" localSheetId="14">#REF!</definedName>
    <definedName name="一般管理手数料" localSheetId="12">#REF!</definedName>
    <definedName name="一般管理手数料" localSheetId="19">#REF!</definedName>
    <definedName name="一般管理手数料" localSheetId="18">#REF!</definedName>
    <definedName name="一般管理手数料" localSheetId="1">#REF!</definedName>
    <definedName name="一般管理手数料" localSheetId="17">#REF!</definedName>
    <definedName name="一般管理手数料" localSheetId="16">#REF!</definedName>
    <definedName name="一般管理手数料" localSheetId="29">#REF!</definedName>
    <definedName name="一般管理手数料" localSheetId="30">#REF!</definedName>
    <definedName name="一般管理手数料" localSheetId="20">#REF!</definedName>
    <definedName name="一般管理手数料" localSheetId="24">#REF!</definedName>
    <definedName name="一般管理手数料" localSheetId="21">#REF!</definedName>
    <definedName name="一般管理手数料" localSheetId="0">#REF!</definedName>
    <definedName name="一般管理手数料" localSheetId="23">#REF!</definedName>
    <definedName name="一般管理手数料" localSheetId="22">#REF!</definedName>
    <definedName name="一般管理手数料">#REF!</definedName>
    <definedName name="延床面積持分" localSheetId="2">#REF!</definedName>
    <definedName name="延床面積持分" localSheetId="3">#REF!</definedName>
    <definedName name="延床面積持分" localSheetId="4">#REF!</definedName>
    <definedName name="延床面積持分" localSheetId="5">#REF!</definedName>
    <definedName name="延床面積持分" localSheetId="9">#REF!</definedName>
    <definedName name="延床面積持分" localSheetId="8">#REF!</definedName>
    <definedName name="延床面積持分" localSheetId="7">#REF!</definedName>
    <definedName name="延床面積持分" localSheetId="26">#REF!</definedName>
    <definedName name="延床面積持分" localSheetId="6">#REF!</definedName>
    <definedName name="延床面積持分" localSheetId="11">#REF!</definedName>
    <definedName name="延床面積持分" localSheetId="10">#REF!</definedName>
    <definedName name="延床面積持分" localSheetId="13">#REF!</definedName>
    <definedName name="延床面積持分" localSheetId="15">#REF!</definedName>
    <definedName name="延床面積持分" localSheetId="14">#REF!</definedName>
    <definedName name="延床面積持分" localSheetId="12">#REF!</definedName>
    <definedName name="延床面積持分" localSheetId="19">#REF!</definedName>
    <definedName name="延床面積持分" localSheetId="18">#REF!</definedName>
    <definedName name="延床面積持分" localSheetId="1">#REF!</definedName>
    <definedName name="延床面積持分" localSheetId="17">#REF!</definedName>
    <definedName name="延床面積持分" localSheetId="16">#REF!</definedName>
    <definedName name="延床面積持分" localSheetId="29">#REF!</definedName>
    <definedName name="延床面積持分" localSheetId="30">#REF!</definedName>
    <definedName name="延床面積持分" localSheetId="20">#REF!</definedName>
    <definedName name="延床面積持分" localSheetId="24">#REF!</definedName>
    <definedName name="延床面積持分" localSheetId="21">#REF!</definedName>
    <definedName name="延床面積持分" localSheetId="0">#REF!</definedName>
    <definedName name="延床面積持分" localSheetId="23">#REF!</definedName>
    <definedName name="延床面積持分" localSheetId="22">#REF!</definedName>
    <definedName name="延床面積持分">#REF!</definedName>
    <definedName name="延面積" localSheetId="2">#REF!</definedName>
    <definedName name="延面積" localSheetId="3">#REF!</definedName>
    <definedName name="延面積" localSheetId="4">#REF!</definedName>
    <definedName name="延面積" localSheetId="5">#REF!</definedName>
    <definedName name="延面積" localSheetId="9">#REF!</definedName>
    <definedName name="延面積" localSheetId="8">#REF!</definedName>
    <definedName name="延面積" localSheetId="7">#REF!</definedName>
    <definedName name="延面積" localSheetId="26">#REF!</definedName>
    <definedName name="延面積" localSheetId="6">#REF!</definedName>
    <definedName name="延面積" localSheetId="11">#REF!</definedName>
    <definedName name="延面積" localSheetId="10">#REF!</definedName>
    <definedName name="延面積" localSheetId="13">#REF!</definedName>
    <definedName name="延面積" localSheetId="15">#REF!</definedName>
    <definedName name="延面積" localSheetId="14">#REF!</definedName>
    <definedName name="延面積" localSheetId="12">#REF!</definedName>
    <definedName name="延面積" localSheetId="19">#REF!</definedName>
    <definedName name="延面積" localSheetId="18">#REF!</definedName>
    <definedName name="延面積" localSheetId="1">#REF!</definedName>
    <definedName name="延面積" localSheetId="17">#REF!</definedName>
    <definedName name="延面積" localSheetId="16">#REF!</definedName>
    <definedName name="延面積" localSheetId="29">#REF!</definedName>
    <definedName name="延面積" localSheetId="30">#REF!</definedName>
    <definedName name="延面積" localSheetId="20">#REF!</definedName>
    <definedName name="延面積" localSheetId="24">#REF!</definedName>
    <definedName name="延面積" localSheetId="21">#REF!</definedName>
    <definedName name="延面積" localSheetId="0">#REF!</definedName>
    <definedName name="延面積" localSheetId="23">#REF!</definedName>
    <definedName name="延面積" localSheetId="22">#REF!</definedName>
    <definedName name="延面積">#REF!</definedName>
    <definedName name="延面積持分比率" localSheetId="2">#REF!</definedName>
    <definedName name="延面積持分比率" localSheetId="3">#REF!</definedName>
    <definedName name="延面積持分比率" localSheetId="4">#REF!</definedName>
    <definedName name="延面積持分比率" localSheetId="5">#REF!</definedName>
    <definedName name="延面積持分比率" localSheetId="9">#REF!</definedName>
    <definedName name="延面積持分比率" localSheetId="8">#REF!</definedName>
    <definedName name="延面積持分比率" localSheetId="7">#REF!</definedName>
    <definedName name="延面積持分比率" localSheetId="26">#REF!</definedName>
    <definedName name="延面積持分比率" localSheetId="6">#REF!</definedName>
    <definedName name="延面積持分比率" localSheetId="11">#REF!</definedName>
    <definedName name="延面積持分比率" localSheetId="10">#REF!</definedName>
    <definedName name="延面積持分比率" localSheetId="13">#REF!</definedName>
    <definedName name="延面積持分比率" localSheetId="15">#REF!</definedName>
    <definedName name="延面積持分比率" localSheetId="14">#REF!</definedName>
    <definedName name="延面積持分比率" localSheetId="12">#REF!</definedName>
    <definedName name="延面積持分比率" localSheetId="19">#REF!</definedName>
    <definedName name="延面積持分比率" localSheetId="18">#REF!</definedName>
    <definedName name="延面積持分比率" localSheetId="1">#REF!</definedName>
    <definedName name="延面積持分比率" localSheetId="17">#REF!</definedName>
    <definedName name="延面積持分比率" localSheetId="16">#REF!</definedName>
    <definedName name="延面積持分比率" localSheetId="29">#REF!</definedName>
    <definedName name="延面積持分比率" localSheetId="30">#REF!</definedName>
    <definedName name="延面積持分比率" localSheetId="20">#REF!</definedName>
    <definedName name="延面積持分比率" localSheetId="24">#REF!</definedName>
    <definedName name="延面積持分比率" localSheetId="21">#REF!</definedName>
    <definedName name="延面積持分比率" localSheetId="0">#REF!</definedName>
    <definedName name="延面積持分比率" localSheetId="23">#REF!</definedName>
    <definedName name="延面積持分比率" localSheetId="22">#REF!</definedName>
    <definedName name="延面積持分比率">#REF!</definedName>
    <definedName name="汚水槽" localSheetId="2">#REF!</definedName>
    <definedName name="汚水槽" localSheetId="3">#REF!</definedName>
    <definedName name="汚水槽" localSheetId="4">#REF!</definedName>
    <definedName name="汚水槽" localSheetId="5">#REF!</definedName>
    <definedName name="汚水槽" localSheetId="9">#REF!</definedName>
    <definedName name="汚水槽" localSheetId="8">#REF!</definedName>
    <definedName name="汚水槽" localSheetId="7">#REF!</definedName>
    <definedName name="汚水槽" localSheetId="26">#REF!</definedName>
    <definedName name="汚水槽" localSheetId="6">#REF!</definedName>
    <definedName name="汚水槽" localSheetId="11">#REF!</definedName>
    <definedName name="汚水槽" localSheetId="10">#REF!</definedName>
    <definedName name="汚水槽" localSheetId="13">#REF!</definedName>
    <definedName name="汚水槽" localSheetId="15">#REF!</definedName>
    <definedName name="汚水槽" localSheetId="14">#REF!</definedName>
    <definedName name="汚水槽" localSheetId="12">#REF!</definedName>
    <definedName name="汚水槽" localSheetId="19">#REF!</definedName>
    <definedName name="汚水槽" localSheetId="18">#REF!</definedName>
    <definedName name="汚水槽" localSheetId="1">#REF!</definedName>
    <definedName name="汚水槽" localSheetId="17">#REF!</definedName>
    <definedName name="汚水槽" localSheetId="16">#REF!</definedName>
    <definedName name="汚水槽" localSheetId="29">#REF!</definedName>
    <definedName name="汚水槽" localSheetId="30">#REF!</definedName>
    <definedName name="汚水槽" localSheetId="20">#REF!</definedName>
    <definedName name="汚水槽" localSheetId="24">#REF!</definedName>
    <definedName name="汚水槽" localSheetId="21">#REF!</definedName>
    <definedName name="汚水槽" localSheetId="0">#REF!</definedName>
    <definedName name="汚水槽" localSheetId="23">#REF!</definedName>
    <definedName name="汚水槽" localSheetId="22">#REF!</definedName>
    <definedName name="汚水槽">#REF!</definedName>
    <definedName name="価格_Ａ１" localSheetId="2">#REF!</definedName>
    <definedName name="価格_Ａ１" localSheetId="3">#REF!</definedName>
    <definedName name="価格_Ａ１" localSheetId="4">#REF!</definedName>
    <definedName name="価格_Ａ１" localSheetId="5">#REF!</definedName>
    <definedName name="価格_Ａ１" localSheetId="9">#REF!</definedName>
    <definedName name="価格_Ａ１" localSheetId="8">#REF!</definedName>
    <definedName name="価格_Ａ１" localSheetId="7">#REF!</definedName>
    <definedName name="価格_Ａ１" localSheetId="26">#REF!</definedName>
    <definedName name="価格_Ａ１" localSheetId="6">#REF!</definedName>
    <definedName name="価格_Ａ１" localSheetId="11">#REF!</definedName>
    <definedName name="価格_Ａ１" localSheetId="10">#REF!</definedName>
    <definedName name="価格_Ａ１" localSheetId="13">#REF!</definedName>
    <definedName name="価格_Ａ１" localSheetId="15">#REF!</definedName>
    <definedName name="価格_Ａ１" localSheetId="14">#REF!</definedName>
    <definedName name="価格_Ａ１" localSheetId="12">#REF!</definedName>
    <definedName name="価格_Ａ１" localSheetId="19">#REF!</definedName>
    <definedName name="価格_Ａ１" localSheetId="18">#REF!</definedName>
    <definedName name="価格_Ａ１" localSheetId="1">#REF!</definedName>
    <definedName name="価格_Ａ１" localSheetId="17">#REF!</definedName>
    <definedName name="価格_Ａ１" localSheetId="16">#REF!</definedName>
    <definedName name="価格_Ａ１" localSheetId="29">#REF!</definedName>
    <definedName name="価格_Ａ１" localSheetId="30">#REF!</definedName>
    <definedName name="価格_Ａ１" localSheetId="20">#REF!</definedName>
    <definedName name="価格_Ａ１" localSheetId="24">#REF!</definedName>
    <definedName name="価格_Ａ１" localSheetId="21">#REF!</definedName>
    <definedName name="価格_Ａ１" localSheetId="0">#REF!</definedName>
    <definedName name="価格_Ａ１" localSheetId="23">#REF!</definedName>
    <definedName name="価格_Ａ１" localSheetId="22">#REF!</definedName>
    <definedName name="価格_Ａ１">#REF!</definedName>
    <definedName name="価格_Ａ２" localSheetId="2">#REF!</definedName>
    <definedName name="価格_Ａ２" localSheetId="3">#REF!</definedName>
    <definedName name="価格_Ａ２" localSheetId="4">#REF!</definedName>
    <definedName name="価格_Ａ２" localSheetId="5">#REF!</definedName>
    <definedName name="価格_Ａ２" localSheetId="9">#REF!</definedName>
    <definedName name="価格_Ａ２" localSheetId="8">#REF!</definedName>
    <definedName name="価格_Ａ２" localSheetId="7">#REF!</definedName>
    <definedName name="価格_Ａ２" localSheetId="26">#REF!</definedName>
    <definedName name="価格_Ａ２" localSheetId="6">#REF!</definedName>
    <definedName name="価格_Ａ２" localSheetId="11">#REF!</definedName>
    <definedName name="価格_Ａ２" localSheetId="10">#REF!</definedName>
    <definedName name="価格_Ａ２" localSheetId="13">#REF!</definedName>
    <definedName name="価格_Ａ２" localSheetId="15">#REF!</definedName>
    <definedName name="価格_Ａ２" localSheetId="14">#REF!</definedName>
    <definedName name="価格_Ａ２" localSheetId="12">#REF!</definedName>
    <definedName name="価格_Ａ２" localSheetId="19">#REF!</definedName>
    <definedName name="価格_Ａ２" localSheetId="18">#REF!</definedName>
    <definedName name="価格_Ａ２" localSheetId="1">#REF!</definedName>
    <definedName name="価格_Ａ２" localSheetId="17">#REF!</definedName>
    <definedName name="価格_Ａ２" localSheetId="16">#REF!</definedName>
    <definedName name="価格_Ａ２" localSheetId="29">#REF!</definedName>
    <definedName name="価格_Ａ２" localSheetId="30">#REF!</definedName>
    <definedName name="価格_Ａ２" localSheetId="20">#REF!</definedName>
    <definedName name="価格_Ａ２" localSheetId="24">#REF!</definedName>
    <definedName name="価格_Ａ２" localSheetId="21">#REF!</definedName>
    <definedName name="価格_Ａ２" localSheetId="0">#REF!</definedName>
    <definedName name="価格_Ａ２" localSheetId="23">#REF!</definedName>
    <definedName name="価格_Ａ２" localSheetId="22">#REF!</definedName>
    <definedName name="価格_Ａ２">#REF!</definedName>
    <definedName name="価格_Ｂ" localSheetId="2">#REF!</definedName>
    <definedName name="価格_Ｂ" localSheetId="3">#REF!</definedName>
    <definedName name="価格_Ｂ" localSheetId="4">#REF!</definedName>
    <definedName name="価格_Ｂ" localSheetId="5">#REF!</definedName>
    <definedName name="価格_Ｂ" localSheetId="9">#REF!</definedName>
    <definedName name="価格_Ｂ" localSheetId="8">#REF!</definedName>
    <definedName name="価格_Ｂ" localSheetId="7">#REF!</definedName>
    <definedName name="価格_Ｂ" localSheetId="26">#REF!</definedName>
    <definedName name="価格_Ｂ" localSheetId="6">#REF!</definedName>
    <definedName name="価格_Ｂ" localSheetId="11">#REF!</definedName>
    <definedName name="価格_Ｂ" localSheetId="10">#REF!</definedName>
    <definedName name="価格_Ｂ" localSheetId="13">#REF!</definedName>
    <definedName name="価格_Ｂ" localSheetId="15">#REF!</definedName>
    <definedName name="価格_Ｂ" localSheetId="14">#REF!</definedName>
    <definedName name="価格_Ｂ" localSheetId="12">#REF!</definedName>
    <definedName name="価格_Ｂ" localSheetId="19">#REF!</definedName>
    <definedName name="価格_Ｂ" localSheetId="18">#REF!</definedName>
    <definedName name="価格_Ｂ" localSheetId="1">#REF!</definedName>
    <definedName name="価格_Ｂ" localSheetId="17">#REF!</definedName>
    <definedName name="価格_Ｂ" localSheetId="16">#REF!</definedName>
    <definedName name="価格_Ｂ" localSheetId="29">#REF!</definedName>
    <definedName name="価格_Ｂ" localSheetId="30">#REF!</definedName>
    <definedName name="価格_Ｂ" localSheetId="20">#REF!</definedName>
    <definedName name="価格_Ｂ" localSheetId="24">#REF!</definedName>
    <definedName name="価格_Ｂ" localSheetId="21">#REF!</definedName>
    <definedName name="価格_Ｂ" localSheetId="0">#REF!</definedName>
    <definedName name="価格_Ｂ" localSheetId="23">#REF!</definedName>
    <definedName name="価格_Ｂ" localSheetId="22">#REF!</definedName>
    <definedName name="価格_Ｂ">#REF!</definedName>
    <definedName name="価格_Ｃ" localSheetId="2">#REF!</definedName>
    <definedName name="価格_Ｃ" localSheetId="3">#REF!</definedName>
    <definedName name="価格_Ｃ" localSheetId="4">#REF!</definedName>
    <definedName name="価格_Ｃ" localSheetId="5">#REF!</definedName>
    <definedName name="価格_Ｃ" localSheetId="9">#REF!</definedName>
    <definedName name="価格_Ｃ" localSheetId="8">#REF!</definedName>
    <definedName name="価格_Ｃ" localSheetId="7">#REF!</definedName>
    <definedName name="価格_Ｃ" localSheetId="26">#REF!</definedName>
    <definedName name="価格_Ｃ" localSheetId="6">#REF!</definedName>
    <definedName name="価格_Ｃ" localSheetId="11">#REF!</definedName>
    <definedName name="価格_Ｃ" localSheetId="10">#REF!</definedName>
    <definedName name="価格_Ｃ" localSheetId="13">#REF!</definedName>
    <definedName name="価格_Ｃ" localSheetId="15">#REF!</definedName>
    <definedName name="価格_Ｃ" localSheetId="14">#REF!</definedName>
    <definedName name="価格_Ｃ" localSheetId="12">#REF!</definedName>
    <definedName name="価格_Ｃ" localSheetId="19">#REF!</definedName>
    <definedName name="価格_Ｃ" localSheetId="18">#REF!</definedName>
    <definedName name="価格_Ｃ" localSheetId="1">#REF!</definedName>
    <definedName name="価格_Ｃ" localSheetId="17">#REF!</definedName>
    <definedName name="価格_Ｃ" localSheetId="16">#REF!</definedName>
    <definedName name="価格_Ｃ" localSheetId="29">#REF!</definedName>
    <definedName name="価格_Ｃ" localSheetId="30">#REF!</definedName>
    <definedName name="価格_Ｃ" localSheetId="20">#REF!</definedName>
    <definedName name="価格_Ｃ" localSheetId="24">#REF!</definedName>
    <definedName name="価格_Ｃ" localSheetId="21">#REF!</definedName>
    <definedName name="価格_Ｃ" localSheetId="0">#REF!</definedName>
    <definedName name="価格_Ｃ" localSheetId="23">#REF!</definedName>
    <definedName name="価格_Ｃ" localSheetId="22">#REF!</definedName>
    <definedName name="価格_Ｃ">#REF!</definedName>
    <definedName name="火災保険料" localSheetId="2">#REF!</definedName>
    <definedName name="火災保険料" localSheetId="3">#REF!</definedName>
    <definedName name="火災保険料" localSheetId="4">#REF!</definedName>
    <definedName name="火災保険料" localSheetId="5">#REF!</definedName>
    <definedName name="火災保険料" localSheetId="9">#REF!</definedName>
    <definedName name="火災保険料" localSheetId="8">#REF!</definedName>
    <definedName name="火災保険料" localSheetId="7">#REF!</definedName>
    <definedName name="火災保険料" localSheetId="26">#REF!</definedName>
    <definedName name="火災保険料" localSheetId="6">#REF!</definedName>
    <definedName name="火災保険料" localSheetId="11">#REF!</definedName>
    <definedName name="火災保険料" localSheetId="10">#REF!</definedName>
    <definedName name="火災保険料" localSheetId="13">#REF!</definedName>
    <definedName name="火災保険料" localSheetId="15">#REF!</definedName>
    <definedName name="火災保険料" localSheetId="14">#REF!</definedName>
    <definedName name="火災保険料" localSheetId="12">#REF!</definedName>
    <definedName name="火災保険料" localSheetId="19">#REF!</definedName>
    <definedName name="火災保険料" localSheetId="18">#REF!</definedName>
    <definedName name="火災保険料" localSheetId="1">#REF!</definedName>
    <definedName name="火災保険料" localSheetId="17">#REF!</definedName>
    <definedName name="火災保険料" localSheetId="16">#REF!</definedName>
    <definedName name="火災保険料" localSheetId="29">#REF!</definedName>
    <definedName name="火災保険料" localSheetId="30">#REF!</definedName>
    <definedName name="火災保険料" localSheetId="20">#REF!</definedName>
    <definedName name="火災保険料" localSheetId="24">#REF!</definedName>
    <definedName name="火災保険料" localSheetId="21">#REF!</definedName>
    <definedName name="火災保険料" localSheetId="0">#REF!</definedName>
    <definedName name="火災保険料" localSheetId="23">#REF!</definedName>
    <definedName name="火災保険料" localSheetId="22">#REF!</definedName>
    <definedName name="火災保険料">#REF!</definedName>
    <definedName name="外部駐" localSheetId="2">#REF!</definedName>
    <definedName name="外部駐" localSheetId="3">#REF!</definedName>
    <definedName name="外部駐" localSheetId="4">#REF!</definedName>
    <definedName name="外部駐" localSheetId="5">#REF!</definedName>
    <definedName name="外部駐" localSheetId="9">#REF!</definedName>
    <definedName name="外部駐" localSheetId="8">#REF!</definedName>
    <definedName name="外部駐" localSheetId="7">#REF!</definedName>
    <definedName name="外部駐" localSheetId="26">#REF!</definedName>
    <definedName name="外部駐" localSheetId="6">#REF!</definedName>
    <definedName name="外部駐" localSheetId="11">#REF!</definedName>
    <definedName name="外部駐" localSheetId="10">#REF!</definedName>
    <definedName name="外部駐" localSheetId="13">#REF!</definedName>
    <definedName name="外部駐" localSheetId="15">#REF!</definedName>
    <definedName name="外部駐" localSheetId="14">#REF!</definedName>
    <definedName name="外部駐" localSheetId="12">#REF!</definedName>
    <definedName name="外部駐" localSheetId="19">#REF!</definedName>
    <definedName name="外部駐" localSheetId="18">#REF!</definedName>
    <definedName name="外部駐" localSheetId="1">#REF!</definedName>
    <definedName name="外部駐" localSheetId="17">#REF!</definedName>
    <definedName name="外部駐" localSheetId="16">#REF!</definedName>
    <definedName name="外部駐" localSheetId="29">#REF!</definedName>
    <definedName name="外部駐" localSheetId="30">#REF!</definedName>
    <definedName name="外部駐" localSheetId="20">#REF!</definedName>
    <definedName name="外部駐" localSheetId="24">#REF!</definedName>
    <definedName name="外部駐" localSheetId="21">#REF!</definedName>
    <definedName name="外部駐" localSheetId="0">#REF!</definedName>
    <definedName name="外部駐" localSheetId="23">#REF!</definedName>
    <definedName name="外部駐" localSheetId="22">#REF!</definedName>
    <definedName name="外部駐">#REF!</definedName>
    <definedName name="外部駐車場" localSheetId="2">#REF!</definedName>
    <definedName name="外部駐車場" localSheetId="3">#REF!</definedName>
    <definedName name="外部駐車場" localSheetId="4">#REF!</definedName>
    <definedName name="外部駐車場" localSheetId="5">#REF!</definedName>
    <definedName name="外部駐車場" localSheetId="9">#REF!</definedName>
    <definedName name="外部駐車場" localSheetId="8">#REF!</definedName>
    <definedName name="外部駐車場" localSheetId="7">#REF!</definedName>
    <definedName name="外部駐車場" localSheetId="26">#REF!</definedName>
    <definedName name="外部駐車場" localSheetId="6">#REF!</definedName>
    <definedName name="外部駐車場" localSheetId="11">#REF!</definedName>
    <definedName name="外部駐車場" localSheetId="10">#REF!</definedName>
    <definedName name="外部駐車場" localSheetId="13">#REF!</definedName>
    <definedName name="外部駐車場" localSheetId="15">#REF!</definedName>
    <definedName name="外部駐車場" localSheetId="14">#REF!</definedName>
    <definedName name="外部駐車場" localSheetId="12">#REF!</definedName>
    <definedName name="外部駐車場" localSheetId="19">#REF!</definedName>
    <definedName name="外部駐車場" localSheetId="18">#REF!</definedName>
    <definedName name="外部駐車場" localSheetId="1">#REF!</definedName>
    <definedName name="外部駐車場" localSheetId="17">#REF!</definedName>
    <definedName name="外部駐車場" localSheetId="16">#REF!</definedName>
    <definedName name="外部駐車場" localSheetId="29">#REF!</definedName>
    <definedName name="外部駐車場" localSheetId="30">#REF!</definedName>
    <definedName name="外部駐車場" localSheetId="20">#REF!</definedName>
    <definedName name="外部駐車場" localSheetId="24">#REF!</definedName>
    <definedName name="外部駐車場" localSheetId="21">#REF!</definedName>
    <definedName name="外部駐車場" localSheetId="0">#REF!</definedName>
    <definedName name="外部駐車場" localSheetId="23">#REF!</definedName>
    <definedName name="外部駐車場" localSheetId="22">#REF!</definedName>
    <definedName name="外部駐車場">#REF!</definedName>
    <definedName name="管理員業務費" localSheetId="2">#REF!</definedName>
    <definedName name="管理員業務費" localSheetId="3">#REF!</definedName>
    <definedName name="管理員業務費" localSheetId="4">#REF!</definedName>
    <definedName name="管理員業務費" localSheetId="5">#REF!</definedName>
    <definedName name="管理員業務費" localSheetId="9">#REF!</definedName>
    <definedName name="管理員業務費" localSheetId="8">#REF!</definedName>
    <definedName name="管理員業務費" localSheetId="7">#REF!</definedName>
    <definedName name="管理員業務費" localSheetId="26">#REF!</definedName>
    <definedName name="管理員業務費" localSheetId="6">#REF!</definedName>
    <definedName name="管理員業務費" localSheetId="11">#REF!</definedName>
    <definedName name="管理員業務費" localSheetId="10">#REF!</definedName>
    <definedName name="管理員業務費" localSheetId="13">#REF!</definedName>
    <definedName name="管理員業務費" localSheetId="15">#REF!</definedName>
    <definedName name="管理員業務費" localSheetId="14">#REF!</definedName>
    <definedName name="管理員業務費" localSheetId="12">#REF!</definedName>
    <definedName name="管理員業務費" localSheetId="19">#REF!</definedName>
    <definedName name="管理員業務費" localSheetId="18">#REF!</definedName>
    <definedName name="管理員業務費" localSheetId="1">#REF!</definedName>
    <definedName name="管理員業務費" localSheetId="17">#REF!</definedName>
    <definedName name="管理員業務費" localSheetId="16">#REF!</definedName>
    <definedName name="管理員業務費" localSheetId="29">#REF!</definedName>
    <definedName name="管理員業務費" localSheetId="30">#REF!</definedName>
    <definedName name="管理員業務費" localSheetId="20">#REF!</definedName>
    <definedName name="管理員業務費" localSheetId="24">#REF!</definedName>
    <definedName name="管理員業務費" localSheetId="21">#REF!</definedName>
    <definedName name="管理員業務費" localSheetId="0">#REF!</definedName>
    <definedName name="管理員業務費" localSheetId="23">#REF!</definedName>
    <definedName name="管理員業務費" localSheetId="22">#REF!</definedName>
    <definedName name="管理員業務費">#REF!</definedName>
    <definedName name="管理準備金倍率" localSheetId="2">#REF!</definedName>
    <definedName name="管理準備金倍率" localSheetId="3">#REF!</definedName>
    <definedName name="管理準備金倍率" localSheetId="4">#REF!</definedName>
    <definedName name="管理準備金倍率" localSheetId="5">#REF!</definedName>
    <definedName name="管理準備金倍率" localSheetId="9">#REF!</definedName>
    <definedName name="管理準備金倍率" localSheetId="8">#REF!</definedName>
    <definedName name="管理準備金倍率" localSheetId="7">#REF!</definedName>
    <definedName name="管理準備金倍率" localSheetId="26">#REF!</definedName>
    <definedName name="管理準備金倍率" localSheetId="6">#REF!</definedName>
    <definedName name="管理準備金倍率" localSheetId="11">#REF!</definedName>
    <definedName name="管理準備金倍率" localSheetId="10">#REF!</definedName>
    <definedName name="管理準備金倍率" localSheetId="13">#REF!</definedName>
    <definedName name="管理準備金倍率" localSheetId="15">#REF!</definedName>
    <definedName name="管理準備金倍率" localSheetId="14">#REF!</definedName>
    <definedName name="管理準備金倍率" localSheetId="12">#REF!</definedName>
    <definedName name="管理準備金倍率" localSheetId="19">#REF!</definedName>
    <definedName name="管理準備金倍率" localSheetId="18">#REF!</definedName>
    <definedName name="管理準備金倍率" localSheetId="1">#REF!</definedName>
    <definedName name="管理準備金倍率" localSheetId="17">#REF!</definedName>
    <definedName name="管理準備金倍率" localSheetId="16">#REF!</definedName>
    <definedName name="管理準備金倍率" localSheetId="29">#REF!</definedName>
    <definedName name="管理準備金倍率" localSheetId="30">#REF!</definedName>
    <definedName name="管理準備金倍率" localSheetId="20">#REF!</definedName>
    <definedName name="管理準備金倍率" localSheetId="24">#REF!</definedName>
    <definedName name="管理準備金倍率" localSheetId="21">#REF!</definedName>
    <definedName name="管理準備金倍率" localSheetId="0">#REF!</definedName>
    <definedName name="管理準備金倍率" localSheetId="23">#REF!</definedName>
    <definedName name="管理準備金倍率" localSheetId="22">#REF!</definedName>
    <definedName name="管理準備金倍率">#REF!</definedName>
    <definedName name="管理費" localSheetId="2">#REF!</definedName>
    <definedName name="管理費" localSheetId="3">#REF!</definedName>
    <definedName name="管理費" localSheetId="4">#REF!</definedName>
    <definedName name="管理費" localSheetId="5">#REF!</definedName>
    <definedName name="管理費" localSheetId="9">#REF!</definedName>
    <definedName name="管理費" localSheetId="8">#REF!</definedName>
    <definedName name="管理費" localSheetId="7">#REF!</definedName>
    <definedName name="管理費" localSheetId="26">#REF!</definedName>
    <definedName name="管理費" localSheetId="6">#REF!</definedName>
    <definedName name="管理費" localSheetId="11">#REF!</definedName>
    <definedName name="管理費" localSheetId="10">#REF!</definedName>
    <definedName name="管理費" localSheetId="13">#REF!</definedName>
    <definedName name="管理費" localSheetId="15">#REF!</definedName>
    <definedName name="管理費" localSheetId="14">#REF!</definedName>
    <definedName name="管理費" localSheetId="12">#REF!</definedName>
    <definedName name="管理費" localSheetId="19">#REF!</definedName>
    <definedName name="管理費" localSheetId="18">#REF!</definedName>
    <definedName name="管理費" localSheetId="1">#REF!</definedName>
    <definedName name="管理費" localSheetId="17">#REF!</definedName>
    <definedName name="管理費" localSheetId="16">#REF!</definedName>
    <definedName name="管理費" localSheetId="29">#REF!</definedName>
    <definedName name="管理費" localSheetId="30">#REF!</definedName>
    <definedName name="管理費" localSheetId="20">#REF!</definedName>
    <definedName name="管理費" localSheetId="24">#REF!</definedName>
    <definedName name="管理費" localSheetId="21">#REF!</definedName>
    <definedName name="管理費" localSheetId="0">#REF!</definedName>
    <definedName name="管理費" localSheetId="23">#REF!</definedName>
    <definedName name="管理費" localSheetId="22">#REF!</definedName>
    <definedName name="管理費">#REF!</definedName>
    <definedName name="管理費㎡単価" localSheetId="2">#REF!</definedName>
    <definedName name="管理費㎡単価" localSheetId="3">#REF!</definedName>
    <definedName name="管理費㎡単価" localSheetId="4">#REF!</definedName>
    <definedName name="管理費㎡単価" localSheetId="5">#REF!</definedName>
    <definedName name="管理費㎡単価" localSheetId="9">#REF!</definedName>
    <definedName name="管理費㎡単価" localSheetId="8">#REF!</definedName>
    <definedName name="管理費㎡単価" localSheetId="7">#REF!</definedName>
    <definedName name="管理費㎡単価" localSheetId="26">#REF!</definedName>
    <definedName name="管理費㎡単価" localSheetId="6">#REF!</definedName>
    <definedName name="管理費㎡単価" localSheetId="11">#REF!</definedName>
    <definedName name="管理費㎡単価" localSheetId="10">#REF!</definedName>
    <definedName name="管理費㎡単価" localSheetId="13">#REF!</definedName>
    <definedName name="管理費㎡単価" localSheetId="15">#REF!</definedName>
    <definedName name="管理費㎡単価" localSheetId="14">#REF!</definedName>
    <definedName name="管理費㎡単価" localSheetId="12">#REF!</definedName>
    <definedName name="管理費㎡単価" localSheetId="19">#REF!</definedName>
    <definedName name="管理費㎡単価" localSheetId="18">#REF!</definedName>
    <definedName name="管理費㎡単価" localSheetId="1">#REF!</definedName>
    <definedName name="管理費㎡単価" localSheetId="17">#REF!</definedName>
    <definedName name="管理費㎡単価" localSheetId="16">#REF!</definedName>
    <definedName name="管理費㎡単価" localSheetId="29">#REF!</definedName>
    <definedName name="管理費㎡単価" localSheetId="30">#REF!</definedName>
    <definedName name="管理費㎡単価" localSheetId="20">#REF!</definedName>
    <definedName name="管理費㎡単価" localSheetId="24">#REF!</definedName>
    <definedName name="管理費㎡単価" localSheetId="21">#REF!</definedName>
    <definedName name="管理費㎡単価" localSheetId="0">#REF!</definedName>
    <definedName name="管理費㎡単価" localSheetId="23">#REF!</definedName>
    <definedName name="管理費㎡単価" localSheetId="22">#REF!</definedName>
    <definedName name="管理費㎡単価">#REF!</definedName>
    <definedName name="管理費単価" localSheetId="2">#REF!</definedName>
    <definedName name="管理費単価" localSheetId="3">#REF!</definedName>
    <definedName name="管理費単価" localSheetId="4">#REF!</definedName>
    <definedName name="管理費単価" localSheetId="5">#REF!</definedName>
    <definedName name="管理費単価" localSheetId="9">#REF!</definedName>
    <definedName name="管理費単価" localSheetId="8">#REF!</definedName>
    <definedName name="管理費単価" localSheetId="7">#REF!</definedName>
    <definedName name="管理費単価" localSheetId="26">#REF!</definedName>
    <definedName name="管理費単価" localSheetId="6">#REF!</definedName>
    <definedName name="管理費単価" localSheetId="11">#REF!</definedName>
    <definedName name="管理費単価" localSheetId="10">#REF!</definedName>
    <definedName name="管理費単価" localSheetId="13">#REF!</definedName>
    <definedName name="管理費単価" localSheetId="15">#REF!</definedName>
    <definedName name="管理費単価" localSheetId="14">#REF!</definedName>
    <definedName name="管理費単価" localSheetId="12">#REF!</definedName>
    <definedName name="管理費単価" localSheetId="19">#REF!</definedName>
    <definedName name="管理費単価" localSheetId="18">#REF!</definedName>
    <definedName name="管理費単価" localSheetId="1">#REF!</definedName>
    <definedName name="管理費単価" localSheetId="17">#REF!</definedName>
    <definedName name="管理費単価" localSheetId="16">#REF!</definedName>
    <definedName name="管理費単価" localSheetId="29">#REF!</definedName>
    <definedName name="管理費単価" localSheetId="30">#REF!</definedName>
    <definedName name="管理費単価" localSheetId="20">#REF!</definedName>
    <definedName name="管理費単価" localSheetId="24">#REF!</definedName>
    <definedName name="管理費単価" localSheetId="21">#REF!</definedName>
    <definedName name="管理費単価" localSheetId="0">#REF!</definedName>
    <definedName name="管理費単価" localSheetId="23">#REF!</definedName>
    <definedName name="管理費単価" localSheetId="22">#REF!</definedName>
    <definedName name="管理費単価">#REF!</definedName>
    <definedName name="還元利回り" localSheetId="2">#REF!</definedName>
    <definedName name="還元利回り" localSheetId="3">#REF!</definedName>
    <definedName name="還元利回り" localSheetId="4">#REF!</definedName>
    <definedName name="還元利回り" localSheetId="5">#REF!</definedName>
    <definedName name="還元利回り" localSheetId="9">#REF!</definedName>
    <definedName name="還元利回り" localSheetId="8">#REF!</definedName>
    <definedName name="還元利回り" localSheetId="7">#REF!</definedName>
    <definedName name="還元利回り" localSheetId="26">#REF!</definedName>
    <definedName name="還元利回り" localSheetId="6">#REF!</definedName>
    <definedName name="還元利回り" localSheetId="11">#REF!</definedName>
    <definedName name="還元利回り" localSheetId="10">#REF!</definedName>
    <definedName name="還元利回り" localSheetId="13">#REF!</definedName>
    <definedName name="還元利回り" localSheetId="15">#REF!</definedName>
    <definedName name="還元利回り" localSheetId="14">#REF!</definedName>
    <definedName name="還元利回り" localSheetId="12">#REF!</definedName>
    <definedName name="還元利回り" localSheetId="19">#REF!</definedName>
    <definedName name="還元利回り" localSheetId="18">#REF!</definedName>
    <definedName name="還元利回り" localSheetId="1">#REF!</definedName>
    <definedName name="還元利回り" localSheetId="17">#REF!</definedName>
    <definedName name="還元利回り" localSheetId="16">#REF!</definedName>
    <definedName name="還元利回り" localSheetId="29">#REF!</definedName>
    <definedName name="還元利回り" localSheetId="30">#REF!</definedName>
    <definedName name="還元利回り" localSheetId="20">#REF!</definedName>
    <definedName name="還元利回り" localSheetId="24">#REF!</definedName>
    <definedName name="還元利回り" localSheetId="21">#REF!</definedName>
    <definedName name="還元利回り" localSheetId="0">#REF!</definedName>
    <definedName name="還元利回り" localSheetId="23">#REF!</definedName>
    <definedName name="還元利回り" localSheetId="22">#REF!</definedName>
    <definedName name="還元利回り">#REF!</definedName>
    <definedName name="基金基準" localSheetId="2">#REF!</definedName>
    <definedName name="基金基準" localSheetId="3">#REF!</definedName>
    <definedName name="基金基準" localSheetId="4">#REF!</definedName>
    <definedName name="基金基準" localSheetId="5">#REF!</definedName>
    <definedName name="基金基準" localSheetId="9">#REF!</definedName>
    <definedName name="基金基準" localSheetId="8">#REF!</definedName>
    <definedName name="基金基準" localSheetId="7">#REF!</definedName>
    <definedName name="基金基準" localSheetId="26">#REF!</definedName>
    <definedName name="基金基準" localSheetId="6">#REF!</definedName>
    <definedName name="基金基準" localSheetId="11">#REF!</definedName>
    <definedName name="基金基準" localSheetId="10">#REF!</definedName>
    <definedName name="基金基準" localSheetId="13">#REF!</definedName>
    <definedName name="基金基準" localSheetId="15">#REF!</definedName>
    <definedName name="基金基準" localSheetId="14">#REF!</definedName>
    <definedName name="基金基準" localSheetId="12">#REF!</definedName>
    <definedName name="基金基準" localSheetId="19">#REF!</definedName>
    <definedName name="基金基準" localSheetId="18">#REF!</definedName>
    <definedName name="基金基準" localSheetId="1">#REF!</definedName>
    <definedName name="基金基準" localSheetId="17">#REF!</definedName>
    <definedName name="基金基準" localSheetId="16">#REF!</definedName>
    <definedName name="基金基準" localSheetId="29">#REF!</definedName>
    <definedName name="基金基準" localSheetId="30">#REF!</definedName>
    <definedName name="基金基準" localSheetId="20">#REF!</definedName>
    <definedName name="基金基準" localSheetId="24">#REF!</definedName>
    <definedName name="基金基準" localSheetId="21">#REF!</definedName>
    <definedName name="基金基準" localSheetId="0">#REF!</definedName>
    <definedName name="基金基準" localSheetId="23">#REF!</definedName>
    <definedName name="基金基準" localSheetId="22">#REF!</definedName>
    <definedName name="基金基準">#REF!</definedName>
    <definedName name="共視聴" localSheetId="2">#REF!</definedName>
    <definedName name="共視聴" localSheetId="3">#REF!</definedName>
    <definedName name="共視聴" localSheetId="4">#REF!</definedName>
    <definedName name="共視聴" localSheetId="5">#REF!</definedName>
    <definedName name="共視聴" localSheetId="9">#REF!</definedName>
    <definedName name="共視聴" localSheetId="8">#REF!</definedName>
    <definedName name="共視聴" localSheetId="7">#REF!</definedName>
    <definedName name="共視聴" localSheetId="26">#REF!</definedName>
    <definedName name="共視聴" localSheetId="6">#REF!</definedName>
    <definedName name="共視聴" localSheetId="11">#REF!</definedName>
    <definedName name="共視聴" localSheetId="10">#REF!</definedName>
    <definedName name="共視聴" localSheetId="13">#REF!</definedName>
    <definedName name="共視聴" localSheetId="15">#REF!</definedName>
    <definedName name="共視聴" localSheetId="14">#REF!</definedName>
    <definedName name="共視聴" localSheetId="12">#REF!</definedName>
    <definedName name="共視聴" localSheetId="19">#REF!</definedName>
    <definedName name="共視聴" localSheetId="18">#REF!</definedName>
    <definedName name="共視聴" localSheetId="1">#REF!</definedName>
    <definedName name="共視聴" localSheetId="17">#REF!</definedName>
    <definedName name="共視聴" localSheetId="16">#REF!</definedName>
    <definedName name="共視聴" localSheetId="29">#REF!</definedName>
    <definedName name="共視聴" localSheetId="30">#REF!</definedName>
    <definedName name="共視聴" localSheetId="20">#REF!</definedName>
    <definedName name="共視聴" localSheetId="24">#REF!</definedName>
    <definedName name="共視聴" localSheetId="21">#REF!</definedName>
    <definedName name="共視聴" localSheetId="0">#REF!</definedName>
    <definedName name="共視聴" localSheetId="23">#REF!</definedName>
    <definedName name="共視聴" localSheetId="22">#REF!</definedName>
    <definedName name="共視聴">#REF!</definedName>
    <definedName name="共視聴基準" localSheetId="2">#REF!</definedName>
    <definedName name="共視聴基準" localSheetId="3">#REF!</definedName>
    <definedName name="共視聴基準" localSheetId="4">#REF!</definedName>
    <definedName name="共視聴基準" localSheetId="5">#REF!</definedName>
    <definedName name="共視聴基準" localSheetId="9">#REF!</definedName>
    <definedName name="共視聴基準" localSheetId="8">#REF!</definedName>
    <definedName name="共視聴基準" localSheetId="7">#REF!</definedName>
    <definedName name="共視聴基準" localSheetId="26">#REF!</definedName>
    <definedName name="共視聴基準" localSheetId="6">#REF!</definedName>
    <definedName name="共視聴基準" localSheetId="11">#REF!</definedName>
    <definedName name="共視聴基準" localSheetId="10">#REF!</definedName>
    <definedName name="共視聴基準" localSheetId="13">#REF!</definedName>
    <definedName name="共視聴基準" localSheetId="15">#REF!</definedName>
    <definedName name="共視聴基準" localSheetId="14">#REF!</definedName>
    <definedName name="共視聴基準" localSheetId="12">#REF!</definedName>
    <definedName name="共視聴基準" localSheetId="19">#REF!</definedName>
    <definedName name="共視聴基準" localSheetId="18">#REF!</definedName>
    <definedName name="共視聴基準" localSheetId="1">#REF!</definedName>
    <definedName name="共視聴基準" localSheetId="17">#REF!</definedName>
    <definedName name="共視聴基準" localSheetId="16">#REF!</definedName>
    <definedName name="共視聴基準" localSheetId="29">#REF!</definedName>
    <definedName name="共視聴基準" localSheetId="30">#REF!</definedName>
    <definedName name="共視聴基準" localSheetId="20">#REF!</definedName>
    <definedName name="共視聴基準" localSheetId="24">#REF!</definedName>
    <definedName name="共視聴基準" localSheetId="21">#REF!</definedName>
    <definedName name="共視聴基準" localSheetId="0">#REF!</definedName>
    <definedName name="共視聴基準" localSheetId="23">#REF!</definedName>
    <definedName name="共視聴基準" localSheetId="22">#REF!</definedName>
    <definedName name="共視聴基準">#REF!</definedName>
    <definedName name="共用部" localSheetId="2">#REF!</definedName>
    <definedName name="共用部" localSheetId="3">#REF!</definedName>
    <definedName name="共用部" localSheetId="4">#REF!</definedName>
    <definedName name="共用部" localSheetId="5">#REF!</definedName>
    <definedName name="共用部" localSheetId="9">#REF!</definedName>
    <definedName name="共用部" localSheetId="8">#REF!</definedName>
    <definedName name="共用部" localSheetId="7">#REF!</definedName>
    <definedName name="共用部" localSheetId="26">#REF!</definedName>
    <definedName name="共用部" localSheetId="6">#REF!</definedName>
    <definedName name="共用部" localSheetId="11">#REF!</definedName>
    <definedName name="共用部" localSheetId="10">#REF!</definedName>
    <definedName name="共用部" localSheetId="13">#REF!</definedName>
    <definedName name="共用部" localSheetId="15">#REF!</definedName>
    <definedName name="共用部" localSheetId="14">#REF!</definedName>
    <definedName name="共用部" localSheetId="12">#REF!</definedName>
    <definedName name="共用部" localSheetId="19">#REF!</definedName>
    <definedName name="共用部" localSheetId="18">#REF!</definedName>
    <definedName name="共用部" localSheetId="1">#REF!</definedName>
    <definedName name="共用部" localSheetId="17">#REF!</definedName>
    <definedName name="共用部" localSheetId="16">#REF!</definedName>
    <definedName name="共用部" localSheetId="29">#REF!</definedName>
    <definedName name="共用部" localSheetId="30">#REF!</definedName>
    <definedName name="共用部" localSheetId="20">#REF!</definedName>
    <definedName name="共用部" localSheetId="24">#REF!</definedName>
    <definedName name="共用部" localSheetId="21">#REF!</definedName>
    <definedName name="共用部" localSheetId="0">#REF!</definedName>
    <definedName name="共用部" localSheetId="23">#REF!</definedName>
    <definedName name="共用部" localSheetId="22">#REF!</definedName>
    <definedName name="共用部">#REF!</definedName>
    <definedName name="緊急受付業務費" localSheetId="2">#REF!</definedName>
    <definedName name="緊急受付業務費" localSheetId="3">#REF!</definedName>
    <definedName name="緊急受付業務費" localSheetId="4">#REF!</definedName>
    <definedName name="緊急受付業務費" localSheetId="5">#REF!</definedName>
    <definedName name="緊急受付業務費" localSheetId="9">#REF!</definedName>
    <definedName name="緊急受付業務費" localSheetId="8">#REF!</definedName>
    <definedName name="緊急受付業務費" localSheetId="7">#REF!</definedName>
    <definedName name="緊急受付業務費" localSheetId="26">#REF!</definedName>
    <definedName name="緊急受付業務費" localSheetId="6">#REF!</definedName>
    <definedName name="緊急受付業務費" localSheetId="11">#REF!</definedName>
    <definedName name="緊急受付業務費" localSheetId="10">#REF!</definedName>
    <definedName name="緊急受付業務費" localSheetId="13">#REF!</definedName>
    <definedName name="緊急受付業務費" localSheetId="15">#REF!</definedName>
    <definedName name="緊急受付業務費" localSheetId="14">#REF!</definedName>
    <definedName name="緊急受付業務費" localSheetId="12">#REF!</definedName>
    <definedName name="緊急受付業務費" localSheetId="19">#REF!</definedName>
    <definedName name="緊急受付業務費" localSheetId="18">#REF!</definedName>
    <definedName name="緊急受付業務費" localSheetId="1">#REF!</definedName>
    <definedName name="緊急受付業務費" localSheetId="17">#REF!</definedName>
    <definedName name="緊急受付業務費" localSheetId="16">#REF!</definedName>
    <definedName name="緊急受付業務費" localSheetId="29">#REF!</definedName>
    <definedName name="緊急受付業務費" localSheetId="30">#REF!</definedName>
    <definedName name="緊急受付業務費" localSheetId="20">#REF!</definedName>
    <definedName name="緊急受付業務費" localSheetId="24">#REF!</definedName>
    <definedName name="緊急受付業務費" localSheetId="21">#REF!</definedName>
    <definedName name="緊急受付業務費" localSheetId="0">#REF!</definedName>
    <definedName name="緊急受付業務費" localSheetId="23">#REF!</definedName>
    <definedName name="緊急受付業務費" localSheetId="22">#REF!</definedName>
    <definedName name="緊急受付業務費">#REF!</definedName>
    <definedName name="建物持分比率" localSheetId="2">#REF!</definedName>
    <definedName name="建物持分比率" localSheetId="3">#REF!</definedName>
    <definedName name="建物持分比率" localSheetId="4">#REF!</definedName>
    <definedName name="建物持分比率" localSheetId="5">#REF!</definedName>
    <definedName name="建物持分比率" localSheetId="9">#REF!</definedName>
    <definedName name="建物持分比率" localSheetId="8">#REF!</definedName>
    <definedName name="建物持分比率" localSheetId="7">#REF!</definedName>
    <definedName name="建物持分比率" localSheetId="26">#REF!</definedName>
    <definedName name="建物持分比率" localSheetId="6">#REF!</definedName>
    <definedName name="建物持分比率" localSheetId="11">#REF!</definedName>
    <definedName name="建物持分比率" localSheetId="10">#REF!</definedName>
    <definedName name="建物持分比率" localSheetId="13">#REF!</definedName>
    <definedName name="建物持分比率" localSheetId="15">#REF!</definedName>
    <definedName name="建物持分比率" localSheetId="14">#REF!</definedName>
    <definedName name="建物持分比率" localSheetId="12">#REF!</definedName>
    <definedName name="建物持分比率" localSheetId="19">#REF!</definedName>
    <definedName name="建物持分比率" localSheetId="18">#REF!</definedName>
    <definedName name="建物持分比率" localSheetId="1">#REF!</definedName>
    <definedName name="建物持分比率" localSheetId="17">#REF!</definedName>
    <definedName name="建物持分比率" localSheetId="16">#REF!</definedName>
    <definedName name="建物持分比率" localSheetId="29">#REF!</definedName>
    <definedName name="建物持分比率" localSheetId="30">#REF!</definedName>
    <definedName name="建物持分比率" localSheetId="20">#REF!</definedName>
    <definedName name="建物持分比率" localSheetId="24">#REF!</definedName>
    <definedName name="建物持分比率" localSheetId="21">#REF!</definedName>
    <definedName name="建物持分比率" localSheetId="0">#REF!</definedName>
    <definedName name="建物持分比率" localSheetId="23">#REF!</definedName>
    <definedName name="建物持分比率" localSheetId="22">#REF!</definedName>
    <definedName name="建物持分比率">#REF!</definedName>
    <definedName name="個人賠償" localSheetId="2">#REF!</definedName>
    <definedName name="個人賠償" localSheetId="3">#REF!</definedName>
    <definedName name="個人賠償" localSheetId="4">#REF!</definedName>
    <definedName name="個人賠償" localSheetId="5">#REF!</definedName>
    <definedName name="個人賠償" localSheetId="9">#REF!</definedName>
    <definedName name="個人賠償" localSheetId="8">#REF!</definedName>
    <definedName name="個人賠償" localSheetId="7">#REF!</definedName>
    <definedName name="個人賠償" localSheetId="26">#REF!</definedName>
    <definedName name="個人賠償" localSheetId="6">#REF!</definedName>
    <definedName name="個人賠償" localSheetId="11">#REF!</definedName>
    <definedName name="個人賠償" localSheetId="10">#REF!</definedName>
    <definedName name="個人賠償" localSheetId="13">#REF!</definedName>
    <definedName name="個人賠償" localSheetId="15">#REF!</definedName>
    <definedName name="個人賠償" localSheetId="14">#REF!</definedName>
    <definedName name="個人賠償" localSheetId="12">#REF!</definedName>
    <definedName name="個人賠償" localSheetId="19">#REF!</definedName>
    <definedName name="個人賠償" localSheetId="18">#REF!</definedName>
    <definedName name="個人賠償" localSheetId="1">#REF!</definedName>
    <definedName name="個人賠償" localSheetId="17">#REF!</definedName>
    <definedName name="個人賠償" localSheetId="16">#REF!</definedName>
    <definedName name="個人賠償" localSheetId="29">#REF!</definedName>
    <definedName name="個人賠償" localSheetId="30">#REF!</definedName>
    <definedName name="個人賠償" localSheetId="20">#REF!</definedName>
    <definedName name="個人賠償" localSheetId="24">#REF!</definedName>
    <definedName name="個人賠償" localSheetId="21">#REF!</definedName>
    <definedName name="個人賠償" localSheetId="0">#REF!</definedName>
    <definedName name="個人賠償" localSheetId="23">#REF!</definedName>
    <definedName name="個人賠償" localSheetId="22">#REF!</definedName>
    <definedName name="個人賠償">#REF!</definedName>
    <definedName name="戸数" localSheetId="2">#REF!</definedName>
    <definedName name="戸数" localSheetId="3">#REF!</definedName>
    <definedName name="戸数" localSheetId="4">#REF!</definedName>
    <definedName name="戸数" localSheetId="5">#REF!</definedName>
    <definedName name="戸数" localSheetId="9">#REF!</definedName>
    <definedName name="戸数" localSheetId="8">#REF!</definedName>
    <definedName name="戸数" localSheetId="7">#REF!</definedName>
    <definedName name="戸数" localSheetId="26">#REF!</definedName>
    <definedName name="戸数" localSheetId="6">#REF!</definedName>
    <definedName name="戸数" localSheetId="11">#REF!</definedName>
    <definedName name="戸数" localSheetId="10">#REF!</definedName>
    <definedName name="戸数" localSheetId="13">#REF!</definedName>
    <definedName name="戸数" localSheetId="15">#REF!</definedName>
    <definedName name="戸数" localSheetId="14">#REF!</definedName>
    <definedName name="戸数" localSheetId="12">#REF!</definedName>
    <definedName name="戸数" localSheetId="19">#REF!</definedName>
    <definedName name="戸数" localSheetId="18">#REF!</definedName>
    <definedName name="戸数" localSheetId="1">#REF!</definedName>
    <definedName name="戸数" localSheetId="17">#REF!</definedName>
    <definedName name="戸数" localSheetId="16">#REF!</definedName>
    <definedName name="戸数" localSheetId="29">#REF!</definedName>
    <definedName name="戸数" localSheetId="30">#REF!</definedName>
    <definedName name="戸数" localSheetId="20">#REF!</definedName>
    <definedName name="戸数" localSheetId="24">#REF!</definedName>
    <definedName name="戸数" localSheetId="21">#REF!</definedName>
    <definedName name="戸数" localSheetId="0">#REF!</definedName>
    <definedName name="戸数" localSheetId="23">#REF!</definedName>
    <definedName name="戸数" localSheetId="22">#REF!</definedName>
    <definedName name="戸数">#REF!</definedName>
    <definedName name="今回評価時点" localSheetId="2">#REF!</definedName>
    <definedName name="今回評価時点" localSheetId="3">#REF!</definedName>
    <definedName name="今回評価時点" localSheetId="4">#REF!</definedName>
    <definedName name="今回評価時点" localSheetId="5">#REF!</definedName>
    <definedName name="今回評価時点" localSheetId="9">#REF!</definedName>
    <definedName name="今回評価時点" localSheetId="8">#REF!</definedName>
    <definedName name="今回評価時点" localSheetId="7">#REF!</definedName>
    <definedName name="今回評価時点" localSheetId="26">#REF!</definedName>
    <definedName name="今回評価時点" localSheetId="6">#REF!</definedName>
    <definedName name="今回評価時点" localSheetId="11">#REF!</definedName>
    <definedName name="今回評価時点" localSheetId="10">#REF!</definedName>
    <definedName name="今回評価時点" localSheetId="13">#REF!</definedName>
    <definedName name="今回評価時点" localSheetId="15">#REF!</definedName>
    <definedName name="今回評価時点" localSheetId="14">#REF!</definedName>
    <definedName name="今回評価時点" localSheetId="12">#REF!</definedName>
    <definedName name="今回評価時点" localSheetId="19">#REF!</definedName>
    <definedName name="今回評価時点" localSheetId="18">#REF!</definedName>
    <definedName name="今回評価時点" localSheetId="1">#REF!</definedName>
    <definedName name="今回評価時点" localSheetId="17">#REF!</definedName>
    <definedName name="今回評価時点" localSheetId="16">#REF!</definedName>
    <definedName name="今回評価時点" localSheetId="29">#REF!</definedName>
    <definedName name="今回評価時点" localSheetId="30">#REF!</definedName>
    <definedName name="今回評価時点" localSheetId="20">#REF!</definedName>
    <definedName name="今回評価時点" localSheetId="24">#REF!</definedName>
    <definedName name="今回評価時点" localSheetId="21">#REF!</definedName>
    <definedName name="今回評価時点" localSheetId="0">#REF!</definedName>
    <definedName name="今回評価時点" localSheetId="23">#REF!</definedName>
    <definedName name="今回評価時点" localSheetId="22">#REF!</definedName>
    <definedName name="今回評価時点">#REF!</definedName>
    <definedName name="再建築単価" localSheetId="2">#REF!</definedName>
    <definedName name="再建築単価" localSheetId="3">#REF!</definedName>
    <definedName name="再建築単価" localSheetId="4">#REF!</definedName>
    <definedName name="再建築単価" localSheetId="5">#REF!</definedName>
    <definedName name="再建築単価" localSheetId="9">#REF!</definedName>
    <definedName name="再建築単価" localSheetId="8">#REF!</definedName>
    <definedName name="再建築単価" localSheetId="7">#REF!</definedName>
    <definedName name="再建築単価" localSheetId="26">#REF!</definedName>
    <definedName name="再建築単価" localSheetId="6">#REF!</definedName>
    <definedName name="再建築単価" localSheetId="11">#REF!</definedName>
    <definedName name="再建築単価" localSheetId="10">#REF!</definedName>
    <definedName name="再建築単価" localSheetId="13">#REF!</definedName>
    <definedName name="再建築単価" localSheetId="15">#REF!</definedName>
    <definedName name="再建築単価" localSheetId="14">#REF!</definedName>
    <definedName name="再建築単価" localSheetId="12">#REF!</definedName>
    <definedName name="再建築単価" localSheetId="19">#REF!</definedName>
    <definedName name="再建築単価" localSheetId="18">#REF!</definedName>
    <definedName name="再建築単価" localSheetId="1">#REF!</definedName>
    <definedName name="再建築単価" localSheetId="17">#REF!</definedName>
    <definedName name="再建築単価" localSheetId="16">#REF!</definedName>
    <definedName name="再建築単価" localSheetId="29">#REF!</definedName>
    <definedName name="再建築単価" localSheetId="30">#REF!</definedName>
    <definedName name="再建築単価" localSheetId="20">#REF!</definedName>
    <definedName name="再建築単価" localSheetId="24">#REF!</definedName>
    <definedName name="再建築単価" localSheetId="21">#REF!</definedName>
    <definedName name="再建築単価" localSheetId="0">#REF!</definedName>
    <definedName name="再建築単価" localSheetId="23">#REF!</definedName>
    <definedName name="再建築単価" localSheetId="22">#REF!</definedName>
    <definedName name="再建築単価">#REF!</definedName>
    <definedName name="支出" localSheetId="2">#REF!</definedName>
    <definedName name="支出" localSheetId="3">#REF!</definedName>
    <definedName name="支出" localSheetId="4">#REF!</definedName>
    <definedName name="支出" localSheetId="5">#REF!</definedName>
    <definedName name="支出" localSheetId="9">#REF!</definedName>
    <definedName name="支出" localSheetId="8">#REF!</definedName>
    <definedName name="支出" localSheetId="7">#REF!</definedName>
    <definedName name="支出" localSheetId="26">#REF!</definedName>
    <definedName name="支出" localSheetId="6">#REF!</definedName>
    <definedName name="支出" localSheetId="11">#REF!</definedName>
    <definedName name="支出" localSheetId="10">#REF!</definedName>
    <definedName name="支出" localSheetId="13">#REF!</definedName>
    <definedName name="支出" localSheetId="15">#REF!</definedName>
    <definedName name="支出" localSheetId="14">#REF!</definedName>
    <definedName name="支出" localSheetId="12">#REF!</definedName>
    <definedName name="支出" localSheetId="19">#REF!</definedName>
    <definedName name="支出" localSheetId="18">#REF!</definedName>
    <definedName name="支出" localSheetId="1">#REF!</definedName>
    <definedName name="支出" localSheetId="17">#REF!</definedName>
    <definedName name="支出" localSheetId="16">#REF!</definedName>
    <definedName name="支出" localSheetId="29">#REF!</definedName>
    <definedName name="支出" localSheetId="30">#REF!</definedName>
    <definedName name="支出" localSheetId="20">#REF!</definedName>
    <definedName name="支出" localSheetId="24">#REF!</definedName>
    <definedName name="支出" localSheetId="21">#REF!</definedName>
    <definedName name="支出" localSheetId="0">#REF!</definedName>
    <definedName name="支出" localSheetId="23">#REF!</definedName>
    <definedName name="支出" localSheetId="22">#REF!</definedName>
    <definedName name="支出">#REF!</definedName>
    <definedName name="施設賠償" localSheetId="2">#REF!</definedName>
    <definedName name="施設賠償" localSheetId="3">#REF!</definedName>
    <definedName name="施設賠償" localSheetId="4">#REF!</definedName>
    <definedName name="施設賠償" localSheetId="5">#REF!</definedName>
    <definedName name="施設賠償" localSheetId="9">#REF!</definedName>
    <definedName name="施設賠償" localSheetId="8">#REF!</definedName>
    <definedName name="施設賠償" localSheetId="7">#REF!</definedName>
    <definedName name="施設賠償" localSheetId="26">#REF!</definedName>
    <definedName name="施設賠償" localSheetId="6">#REF!</definedName>
    <definedName name="施設賠償" localSheetId="11">#REF!</definedName>
    <definedName name="施設賠償" localSheetId="10">#REF!</definedName>
    <definedName name="施設賠償" localSheetId="13">#REF!</definedName>
    <definedName name="施設賠償" localSheetId="15">#REF!</definedName>
    <definedName name="施設賠償" localSheetId="14">#REF!</definedName>
    <definedName name="施設賠償" localSheetId="12">#REF!</definedName>
    <definedName name="施設賠償" localSheetId="19">#REF!</definedName>
    <definedName name="施設賠償" localSheetId="18">#REF!</definedName>
    <definedName name="施設賠償" localSheetId="1">#REF!</definedName>
    <definedName name="施設賠償" localSheetId="17">#REF!</definedName>
    <definedName name="施設賠償" localSheetId="16">#REF!</definedName>
    <definedName name="施設賠償" localSheetId="29">#REF!</definedName>
    <definedName name="施設賠償" localSheetId="30">#REF!</definedName>
    <definedName name="施設賠償" localSheetId="20">#REF!</definedName>
    <definedName name="施設賠償" localSheetId="24">#REF!</definedName>
    <definedName name="施設賠償" localSheetId="21">#REF!</definedName>
    <definedName name="施設賠償" localSheetId="0">#REF!</definedName>
    <definedName name="施設賠償" localSheetId="23">#REF!</definedName>
    <definedName name="施設賠償" localSheetId="22">#REF!</definedName>
    <definedName name="施設賠償">#REF!</definedName>
    <definedName name="事務管理業務費" localSheetId="2">#REF!</definedName>
    <definedName name="事務管理業務費" localSheetId="3">#REF!</definedName>
    <definedName name="事務管理業務費" localSheetId="4">#REF!</definedName>
    <definedName name="事務管理業務費" localSheetId="5">#REF!</definedName>
    <definedName name="事務管理業務費" localSheetId="9">#REF!</definedName>
    <definedName name="事務管理業務費" localSheetId="8">#REF!</definedName>
    <definedName name="事務管理業務費" localSheetId="7">#REF!</definedName>
    <definedName name="事務管理業務費" localSheetId="26">#REF!</definedName>
    <definedName name="事務管理業務費" localSheetId="6">#REF!</definedName>
    <definedName name="事務管理業務費" localSheetId="11">#REF!</definedName>
    <definedName name="事務管理業務費" localSheetId="10">#REF!</definedName>
    <definedName name="事務管理業務費" localSheetId="13">#REF!</definedName>
    <definedName name="事務管理業務費" localSheetId="15">#REF!</definedName>
    <definedName name="事務管理業務費" localSheetId="14">#REF!</definedName>
    <definedName name="事務管理業務費" localSheetId="12">#REF!</definedName>
    <definedName name="事務管理業務費" localSheetId="19">#REF!</definedName>
    <definedName name="事務管理業務費" localSheetId="18">#REF!</definedName>
    <definedName name="事務管理業務費" localSheetId="1">#REF!</definedName>
    <definedName name="事務管理業務費" localSheetId="17">#REF!</definedName>
    <definedName name="事務管理業務費" localSheetId="16">#REF!</definedName>
    <definedName name="事務管理業務費" localSheetId="29">#REF!</definedName>
    <definedName name="事務管理業務費" localSheetId="30">#REF!</definedName>
    <definedName name="事務管理業務費" localSheetId="20">#REF!</definedName>
    <definedName name="事務管理業務費" localSheetId="24">#REF!</definedName>
    <definedName name="事務管理業務費" localSheetId="21">#REF!</definedName>
    <definedName name="事務管理業務費" localSheetId="0">#REF!</definedName>
    <definedName name="事務管理業務費" localSheetId="23">#REF!</definedName>
    <definedName name="事務管理業務費" localSheetId="22">#REF!</definedName>
    <definedName name="事務管理業務費">#REF!</definedName>
    <definedName name="実績管理収支" localSheetId="2">#REF!</definedName>
    <definedName name="実績管理収支" localSheetId="3">#REF!</definedName>
    <definedName name="実績管理収支" localSheetId="4">#REF!</definedName>
    <definedName name="実績管理収支" localSheetId="5">#REF!</definedName>
    <definedName name="実績管理収支" localSheetId="9">#REF!</definedName>
    <definedName name="実績管理収支" localSheetId="8">#REF!</definedName>
    <definedName name="実績管理収支" localSheetId="7">#REF!</definedName>
    <definedName name="実績管理収支" localSheetId="26">#REF!</definedName>
    <definedName name="実績管理収支" localSheetId="6">#REF!</definedName>
    <definedName name="実績管理収支" localSheetId="11">#REF!</definedName>
    <definedName name="実績管理収支" localSheetId="10">#REF!</definedName>
    <definedName name="実績管理収支" localSheetId="13">#REF!</definedName>
    <definedName name="実績管理収支" localSheetId="15">#REF!</definedName>
    <definedName name="実績管理収支" localSheetId="14">#REF!</definedName>
    <definedName name="実績管理収支" localSheetId="12">#REF!</definedName>
    <definedName name="実績管理収支" localSheetId="19">#REF!</definedName>
    <definedName name="実績管理収支" localSheetId="18">#REF!</definedName>
    <definedName name="実績管理収支" localSheetId="1">#REF!</definedName>
    <definedName name="実績管理収支" localSheetId="17">#REF!</definedName>
    <definedName name="実績管理収支" localSheetId="16">#REF!</definedName>
    <definedName name="実績管理収支" localSheetId="29">#REF!</definedName>
    <definedName name="実績管理収支" localSheetId="30">#REF!</definedName>
    <definedName name="実績管理収支" localSheetId="20">#REF!</definedName>
    <definedName name="実績管理収支" localSheetId="24">#REF!</definedName>
    <definedName name="実績管理収支" localSheetId="21">#REF!</definedName>
    <definedName name="実績管理収支" localSheetId="0">#REF!</definedName>
    <definedName name="実績管理収支" localSheetId="23">#REF!</definedName>
    <definedName name="実績管理収支" localSheetId="22">#REF!</definedName>
    <definedName name="実績管理収支">#REF!</definedName>
    <definedName name="実績共益費" localSheetId="2">#REF!</definedName>
    <definedName name="実績共益費" localSheetId="3">#REF!</definedName>
    <definedName name="実績共益費" localSheetId="4">#REF!</definedName>
    <definedName name="実績共益費" localSheetId="5">#REF!</definedName>
    <definedName name="実績共益費" localSheetId="9">#REF!</definedName>
    <definedName name="実績共益費" localSheetId="8">#REF!</definedName>
    <definedName name="実績共益費" localSheetId="7">#REF!</definedName>
    <definedName name="実績共益費" localSheetId="26">#REF!</definedName>
    <definedName name="実績共益費" localSheetId="6">#REF!</definedName>
    <definedName name="実績共益費" localSheetId="11">#REF!</definedName>
    <definedName name="実績共益費" localSheetId="10">#REF!</definedName>
    <definedName name="実績共益費" localSheetId="13">#REF!</definedName>
    <definedName name="実績共益費" localSheetId="15">#REF!</definedName>
    <definedName name="実績共益費" localSheetId="14">#REF!</definedName>
    <definedName name="実績共益費" localSheetId="12">#REF!</definedName>
    <definedName name="実績共益費" localSheetId="19">#REF!</definedName>
    <definedName name="実績共益費" localSheetId="18">#REF!</definedName>
    <definedName name="実績共益費" localSheetId="1">#REF!</definedName>
    <definedName name="実績共益費" localSheetId="17">#REF!</definedName>
    <definedName name="実績共益費" localSheetId="16">#REF!</definedName>
    <definedName name="実績共益費" localSheetId="29">#REF!</definedName>
    <definedName name="実績共益費" localSheetId="30">#REF!</definedName>
    <definedName name="実績共益費" localSheetId="20">#REF!</definedName>
    <definedName name="実績共益費" localSheetId="24">#REF!</definedName>
    <definedName name="実績共益費" localSheetId="21">#REF!</definedName>
    <definedName name="実績共益費" localSheetId="0">#REF!</definedName>
    <definedName name="実績共益費" localSheetId="23">#REF!</definedName>
    <definedName name="実績共益費" localSheetId="22">#REF!</definedName>
    <definedName name="実績共益費">#REF!</definedName>
    <definedName name="実績賃貸収支" localSheetId="2">#REF!</definedName>
    <definedName name="実績賃貸収支" localSheetId="3">#REF!</definedName>
    <definedName name="実績賃貸収支" localSheetId="4">#REF!</definedName>
    <definedName name="実績賃貸収支" localSheetId="5">#REF!</definedName>
    <definedName name="実績賃貸収支" localSheetId="9">#REF!</definedName>
    <definedName name="実績賃貸収支" localSheetId="8">#REF!</definedName>
    <definedName name="実績賃貸収支" localSheetId="7">#REF!</definedName>
    <definedName name="実績賃貸収支" localSheetId="26">#REF!</definedName>
    <definedName name="実績賃貸収支" localSheetId="6">#REF!</definedName>
    <definedName name="実績賃貸収支" localSheetId="11">#REF!</definedName>
    <definedName name="実績賃貸収支" localSheetId="10">#REF!</definedName>
    <definedName name="実績賃貸収支" localSheetId="13">#REF!</definedName>
    <definedName name="実績賃貸収支" localSheetId="15">#REF!</definedName>
    <definedName name="実績賃貸収支" localSheetId="14">#REF!</definedName>
    <definedName name="実績賃貸収支" localSheetId="12">#REF!</definedName>
    <definedName name="実績賃貸収支" localSheetId="19">#REF!</definedName>
    <definedName name="実績賃貸収支" localSheetId="18">#REF!</definedName>
    <definedName name="実績賃貸収支" localSheetId="1">#REF!</definedName>
    <definedName name="実績賃貸収支" localSheetId="17">#REF!</definedName>
    <definedName name="実績賃貸収支" localSheetId="16">#REF!</definedName>
    <definedName name="実績賃貸収支" localSheetId="29">#REF!</definedName>
    <definedName name="実績賃貸収支" localSheetId="30">#REF!</definedName>
    <definedName name="実績賃貸収支" localSheetId="20">#REF!</definedName>
    <definedName name="実績賃貸収支" localSheetId="24">#REF!</definedName>
    <definedName name="実績賃貸収支" localSheetId="21">#REF!</definedName>
    <definedName name="実績賃貸収支" localSheetId="0">#REF!</definedName>
    <definedName name="実績賃貸収支" localSheetId="23">#REF!</definedName>
    <definedName name="実績賃貸収支" localSheetId="22">#REF!</definedName>
    <definedName name="実績賃貸収支">#REF!</definedName>
    <definedName name="実績賃貸収入" localSheetId="2">#REF!</definedName>
    <definedName name="実績賃貸収入" localSheetId="3">#REF!</definedName>
    <definedName name="実績賃貸収入" localSheetId="4">#REF!</definedName>
    <definedName name="実績賃貸収入" localSheetId="5">#REF!</definedName>
    <definedName name="実績賃貸収入" localSheetId="9">#REF!</definedName>
    <definedName name="実績賃貸収入" localSheetId="8">#REF!</definedName>
    <definedName name="実績賃貸収入" localSheetId="7">#REF!</definedName>
    <definedName name="実績賃貸収入" localSheetId="26">#REF!</definedName>
    <definedName name="実績賃貸収入" localSheetId="6">#REF!</definedName>
    <definedName name="実績賃貸収入" localSheetId="11">#REF!</definedName>
    <definedName name="実績賃貸収入" localSheetId="10">#REF!</definedName>
    <definedName name="実績賃貸収入" localSheetId="13">#REF!</definedName>
    <definedName name="実績賃貸収入" localSheetId="15">#REF!</definedName>
    <definedName name="実績賃貸収入" localSheetId="14">#REF!</definedName>
    <definedName name="実績賃貸収入" localSheetId="12">#REF!</definedName>
    <definedName name="実績賃貸収入" localSheetId="19">#REF!</definedName>
    <definedName name="実績賃貸収入" localSheetId="18">#REF!</definedName>
    <definedName name="実績賃貸収入" localSheetId="1">#REF!</definedName>
    <definedName name="実績賃貸収入" localSheetId="17">#REF!</definedName>
    <definedName name="実績賃貸収入" localSheetId="16">#REF!</definedName>
    <definedName name="実績賃貸収入" localSheetId="29">#REF!</definedName>
    <definedName name="実績賃貸収入" localSheetId="30">#REF!</definedName>
    <definedName name="実績賃貸収入" localSheetId="20">#REF!</definedName>
    <definedName name="実績賃貸収入" localSheetId="24">#REF!</definedName>
    <definedName name="実績賃貸収入" localSheetId="21">#REF!</definedName>
    <definedName name="実績賃貸収入" localSheetId="0">#REF!</definedName>
    <definedName name="実績賃貸収入" localSheetId="23">#REF!</definedName>
    <definedName name="実績賃貸収入" localSheetId="22">#REF!</definedName>
    <definedName name="実績賃貸収入">#REF!</definedName>
    <definedName name="実績賃料" localSheetId="2">#REF!</definedName>
    <definedName name="実績賃料" localSheetId="3">#REF!</definedName>
    <definedName name="実績賃料" localSheetId="4">#REF!</definedName>
    <definedName name="実績賃料" localSheetId="5">#REF!</definedName>
    <definedName name="実績賃料" localSheetId="9">#REF!</definedName>
    <definedName name="実績賃料" localSheetId="8">#REF!</definedName>
    <definedName name="実績賃料" localSheetId="7">#REF!</definedName>
    <definedName name="実績賃料" localSheetId="26">#REF!</definedName>
    <definedName name="実績賃料" localSheetId="6">#REF!</definedName>
    <definedName name="実績賃料" localSheetId="11">#REF!</definedName>
    <definedName name="実績賃料" localSheetId="10">#REF!</definedName>
    <definedName name="実績賃料" localSheetId="13">#REF!</definedName>
    <definedName name="実績賃料" localSheetId="15">#REF!</definedName>
    <definedName name="実績賃料" localSheetId="14">#REF!</definedName>
    <definedName name="実績賃料" localSheetId="12">#REF!</definedName>
    <definedName name="実績賃料" localSheetId="19">#REF!</definedName>
    <definedName name="実績賃料" localSheetId="18">#REF!</definedName>
    <definedName name="実績賃料" localSheetId="1">#REF!</definedName>
    <definedName name="実績賃料" localSheetId="17">#REF!</definedName>
    <definedName name="実績賃料" localSheetId="16">#REF!</definedName>
    <definedName name="実績賃料" localSheetId="29">#REF!</definedName>
    <definedName name="実績賃料" localSheetId="30">#REF!</definedName>
    <definedName name="実績賃料" localSheetId="20">#REF!</definedName>
    <definedName name="実績賃料" localSheetId="24">#REF!</definedName>
    <definedName name="実績賃料" localSheetId="21">#REF!</definedName>
    <definedName name="実績賃料" localSheetId="0">#REF!</definedName>
    <definedName name="実績賃料" localSheetId="23">#REF!</definedName>
    <definedName name="実績賃料" localSheetId="22">#REF!</definedName>
    <definedName name="実績賃料">#REF!</definedName>
    <definedName name="実績売上総利益" localSheetId="2">#REF!</definedName>
    <definedName name="実績売上総利益" localSheetId="3">#REF!</definedName>
    <definedName name="実績売上総利益" localSheetId="4">#REF!</definedName>
    <definedName name="実績売上総利益" localSheetId="5">#REF!</definedName>
    <definedName name="実績売上総利益" localSheetId="9">#REF!</definedName>
    <definedName name="実績売上総利益" localSheetId="8">#REF!</definedName>
    <definedName name="実績売上総利益" localSheetId="7">#REF!</definedName>
    <definedName name="実績売上総利益" localSheetId="26">#REF!</definedName>
    <definedName name="実績売上総利益" localSheetId="6">#REF!</definedName>
    <definedName name="実績売上総利益" localSheetId="11">#REF!</definedName>
    <definedName name="実績売上総利益" localSheetId="10">#REF!</definedName>
    <definedName name="実績売上総利益" localSheetId="13">#REF!</definedName>
    <definedName name="実績売上総利益" localSheetId="15">#REF!</definedName>
    <definedName name="実績売上総利益" localSheetId="14">#REF!</definedName>
    <definedName name="実績売上総利益" localSheetId="12">#REF!</definedName>
    <definedName name="実績売上総利益" localSheetId="19">#REF!</definedName>
    <definedName name="実績売上総利益" localSheetId="18">#REF!</definedName>
    <definedName name="実績売上総利益" localSheetId="1">#REF!</definedName>
    <definedName name="実績売上総利益" localSheetId="17">#REF!</definedName>
    <definedName name="実績売上総利益" localSheetId="16">#REF!</definedName>
    <definedName name="実績売上総利益" localSheetId="29">#REF!</definedName>
    <definedName name="実績売上総利益" localSheetId="30">#REF!</definedName>
    <definedName name="実績売上総利益" localSheetId="20">#REF!</definedName>
    <definedName name="実績売上総利益" localSheetId="24">#REF!</definedName>
    <definedName name="実績売上総利益" localSheetId="21">#REF!</definedName>
    <definedName name="実績売上総利益" localSheetId="0">#REF!</definedName>
    <definedName name="実績売上総利益" localSheetId="23">#REF!</definedName>
    <definedName name="実績売上総利益" localSheetId="22">#REF!</definedName>
    <definedName name="実績売上総利益">#REF!</definedName>
    <definedName name="実績敷金" localSheetId="2">#REF!</definedName>
    <definedName name="実績敷金" localSheetId="3">#REF!</definedName>
    <definedName name="実績敷金" localSheetId="4">#REF!</definedName>
    <definedName name="実績敷金" localSheetId="5">#REF!</definedName>
    <definedName name="実績敷金" localSheetId="9">#REF!</definedName>
    <definedName name="実績敷金" localSheetId="8">#REF!</definedName>
    <definedName name="実績敷金" localSheetId="7">#REF!</definedName>
    <definedName name="実績敷金" localSheetId="26">#REF!</definedName>
    <definedName name="実績敷金" localSheetId="6">#REF!</definedName>
    <definedName name="実績敷金" localSheetId="11">#REF!</definedName>
    <definedName name="実績敷金" localSheetId="10">#REF!</definedName>
    <definedName name="実績敷金" localSheetId="13">#REF!</definedName>
    <definedName name="実績敷金" localSheetId="15">#REF!</definedName>
    <definedName name="実績敷金" localSheetId="14">#REF!</definedName>
    <definedName name="実績敷金" localSheetId="12">#REF!</definedName>
    <definedName name="実績敷金" localSheetId="19">#REF!</definedName>
    <definedName name="実績敷金" localSheetId="18">#REF!</definedName>
    <definedName name="実績敷金" localSheetId="1">#REF!</definedName>
    <definedName name="実績敷金" localSheetId="17">#REF!</definedName>
    <definedName name="実績敷金" localSheetId="16">#REF!</definedName>
    <definedName name="実績敷金" localSheetId="29">#REF!</definedName>
    <definedName name="実績敷金" localSheetId="30">#REF!</definedName>
    <definedName name="実績敷金" localSheetId="20">#REF!</definedName>
    <definedName name="実績敷金" localSheetId="24">#REF!</definedName>
    <definedName name="実績敷金" localSheetId="21">#REF!</definedName>
    <definedName name="実績敷金" localSheetId="0">#REF!</definedName>
    <definedName name="実績敷金" localSheetId="23">#REF!</definedName>
    <definedName name="実績敷金" localSheetId="22">#REF!</definedName>
    <definedName name="実績敷金">#REF!</definedName>
    <definedName name="実績名義変更料等" localSheetId="2">#REF!</definedName>
    <definedName name="実績名義変更料等" localSheetId="3">#REF!</definedName>
    <definedName name="実績名義変更料等" localSheetId="4">#REF!</definedName>
    <definedName name="実績名義変更料等" localSheetId="5">#REF!</definedName>
    <definedName name="実績名義変更料等" localSheetId="9">#REF!</definedName>
    <definedName name="実績名義変更料等" localSheetId="8">#REF!</definedName>
    <definedName name="実績名義変更料等" localSheetId="7">#REF!</definedName>
    <definedName name="実績名義変更料等" localSheetId="26">#REF!</definedName>
    <definedName name="実績名義変更料等" localSheetId="6">#REF!</definedName>
    <definedName name="実績名義変更料等" localSheetId="11">#REF!</definedName>
    <definedName name="実績名義変更料等" localSheetId="10">#REF!</definedName>
    <definedName name="実績名義変更料等" localSheetId="13">#REF!</definedName>
    <definedName name="実績名義変更料等" localSheetId="15">#REF!</definedName>
    <definedName name="実績名義変更料等" localSheetId="14">#REF!</definedName>
    <definedName name="実績名義変更料等" localSheetId="12">#REF!</definedName>
    <definedName name="実績名義変更料等" localSheetId="19">#REF!</definedName>
    <definedName name="実績名義変更料等" localSheetId="18">#REF!</definedName>
    <definedName name="実績名義変更料等" localSheetId="1">#REF!</definedName>
    <definedName name="実績名義変更料等" localSheetId="17">#REF!</definedName>
    <definedName name="実績名義変更料等" localSheetId="16">#REF!</definedName>
    <definedName name="実績名義変更料等" localSheetId="29">#REF!</definedName>
    <definedName name="実績名義変更料等" localSheetId="30">#REF!</definedName>
    <definedName name="実績名義変更料等" localSheetId="20">#REF!</definedName>
    <definedName name="実績名義変更料等" localSheetId="24">#REF!</definedName>
    <definedName name="実績名義変更料等" localSheetId="21">#REF!</definedName>
    <definedName name="実績名義変更料等" localSheetId="0">#REF!</definedName>
    <definedName name="実績名義変更料等" localSheetId="23">#REF!</definedName>
    <definedName name="実績名義変更料等" localSheetId="22">#REF!</definedName>
    <definedName name="実績名義変更料等">#REF!</definedName>
    <definedName name="収益按分比率" localSheetId="2">#REF!</definedName>
    <definedName name="収益按分比率" localSheetId="3">#REF!</definedName>
    <definedName name="収益按分比率" localSheetId="4">#REF!</definedName>
    <definedName name="収益按分比率" localSheetId="5">#REF!</definedName>
    <definedName name="収益按分比率" localSheetId="9">#REF!</definedName>
    <definedName name="収益按分比率" localSheetId="8">#REF!</definedName>
    <definedName name="収益按分比率" localSheetId="7">#REF!</definedName>
    <definedName name="収益按分比率" localSheetId="26">#REF!</definedName>
    <definedName name="収益按分比率" localSheetId="6">#REF!</definedName>
    <definedName name="収益按分比率" localSheetId="11">#REF!</definedName>
    <definedName name="収益按分比率" localSheetId="10">#REF!</definedName>
    <definedName name="収益按分比率" localSheetId="13">#REF!</definedName>
    <definedName name="収益按分比率" localSheetId="15">#REF!</definedName>
    <definedName name="収益按分比率" localSheetId="14">#REF!</definedName>
    <definedName name="収益按分比率" localSheetId="12">#REF!</definedName>
    <definedName name="収益按分比率" localSheetId="19">#REF!</definedName>
    <definedName name="収益按分比率" localSheetId="18">#REF!</definedName>
    <definedName name="収益按分比率" localSheetId="1">#REF!</definedName>
    <definedName name="収益按分比率" localSheetId="17">#REF!</definedName>
    <definedName name="収益按分比率" localSheetId="16">#REF!</definedName>
    <definedName name="収益按分比率" localSheetId="29">#REF!</definedName>
    <definedName name="収益按分比率" localSheetId="30">#REF!</definedName>
    <definedName name="収益按分比率" localSheetId="20">#REF!</definedName>
    <definedName name="収益按分比率" localSheetId="24">#REF!</definedName>
    <definedName name="収益按分比率" localSheetId="21">#REF!</definedName>
    <definedName name="収益按分比率" localSheetId="0">#REF!</definedName>
    <definedName name="収益按分比率" localSheetId="23">#REF!</definedName>
    <definedName name="収益按分比率" localSheetId="22">#REF!</definedName>
    <definedName name="収益按分比率">#REF!</definedName>
    <definedName name="収入" localSheetId="2">#REF!</definedName>
    <definedName name="収入" localSheetId="3">#REF!</definedName>
    <definedName name="収入" localSheetId="4">#REF!</definedName>
    <definedName name="収入" localSheetId="5">#REF!</definedName>
    <definedName name="収入" localSheetId="9">#REF!</definedName>
    <definedName name="収入" localSheetId="8">#REF!</definedName>
    <definedName name="収入" localSheetId="7">#REF!</definedName>
    <definedName name="収入" localSheetId="26">#REF!</definedName>
    <definedName name="収入" localSheetId="6">#REF!</definedName>
    <definedName name="収入" localSheetId="11">#REF!</definedName>
    <definedName name="収入" localSheetId="10">#REF!</definedName>
    <definedName name="収入" localSheetId="13">#REF!</definedName>
    <definedName name="収入" localSheetId="15">#REF!</definedName>
    <definedName name="収入" localSheetId="14">#REF!</definedName>
    <definedName name="収入" localSheetId="12">#REF!</definedName>
    <definedName name="収入" localSheetId="19">#REF!</definedName>
    <definedName name="収入" localSheetId="18">#REF!</definedName>
    <definedName name="収入" localSheetId="1">#REF!</definedName>
    <definedName name="収入" localSheetId="17">#REF!</definedName>
    <definedName name="収入" localSheetId="16">#REF!</definedName>
    <definedName name="収入" localSheetId="29">#REF!</definedName>
    <definedName name="収入" localSheetId="30">#REF!</definedName>
    <definedName name="収入" localSheetId="20">#REF!</definedName>
    <definedName name="収入" localSheetId="24">#REF!</definedName>
    <definedName name="収入" localSheetId="21">#REF!</definedName>
    <definedName name="収入" localSheetId="0">#REF!</definedName>
    <definedName name="収入" localSheetId="23">#REF!</definedName>
    <definedName name="収入" localSheetId="22">#REF!</definedName>
    <definedName name="収入">#REF!</definedName>
    <definedName name="住戸戸数" localSheetId="2">#REF!</definedName>
    <definedName name="住戸戸数" localSheetId="3">#REF!</definedName>
    <definedName name="住戸戸数" localSheetId="4">#REF!</definedName>
    <definedName name="住戸戸数" localSheetId="5">#REF!</definedName>
    <definedName name="住戸戸数" localSheetId="9">#REF!</definedName>
    <definedName name="住戸戸数" localSheetId="8">#REF!</definedName>
    <definedName name="住戸戸数" localSheetId="7">#REF!</definedName>
    <definedName name="住戸戸数" localSheetId="26">#REF!</definedName>
    <definedName name="住戸戸数" localSheetId="6">#REF!</definedName>
    <definedName name="住戸戸数" localSheetId="11">#REF!</definedName>
    <definedName name="住戸戸数" localSheetId="10">#REF!</definedName>
    <definedName name="住戸戸数" localSheetId="13">#REF!</definedName>
    <definedName name="住戸戸数" localSheetId="15">#REF!</definedName>
    <definedName name="住戸戸数" localSheetId="14">#REF!</definedName>
    <definedName name="住戸戸数" localSheetId="12">#REF!</definedName>
    <definedName name="住戸戸数" localSheetId="19">#REF!</definedName>
    <definedName name="住戸戸数" localSheetId="18">#REF!</definedName>
    <definedName name="住戸戸数" localSheetId="1">#REF!</definedName>
    <definedName name="住戸戸数" localSheetId="17">#REF!</definedName>
    <definedName name="住戸戸数" localSheetId="16">#REF!</definedName>
    <definedName name="住戸戸数" localSheetId="29">#REF!</definedName>
    <definedName name="住戸戸数" localSheetId="30">#REF!</definedName>
    <definedName name="住戸戸数" localSheetId="20">#REF!</definedName>
    <definedName name="住戸戸数" localSheetId="24">#REF!</definedName>
    <definedName name="住戸戸数" localSheetId="21">#REF!</definedName>
    <definedName name="住戸戸数" localSheetId="0">#REF!</definedName>
    <definedName name="住戸戸数" localSheetId="23">#REF!</definedName>
    <definedName name="住戸戸数" localSheetId="22">#REF!</definedName>
    <definedName name="住戸戸数">#REF!</definedName>
    <definedName name="住戸専有" localSheetId="2">#REF!</definedName>
    <definedName name="住戸専有" localSheetId="3">#REF!</definedName>
    <definedName name="住戸専有" localSheetId="4">#REF!</definedName>
    <definedName name="住戸専有" localSheetId="5">#REF!</definedName>
    <definedName name="住戸専有" localSheetId="9">#REF!</definedName>
    <definedName name="住戸専有" localSheetId="8">#REF!</definedName>
    <definedName name="住戸専有" localSheetId="7">#REF!</definedName>
    <definedName name="住戸専有" localSheetId="26">#REF!</definedName>
    <definedName name="住戸専有" localSheetId="6">#REF!</definedName>
    <definedName name="住戸専有" localSheetId="11">#REF!</definedName>
    <definedName name="住戸専有" localSheetId="10">#REF!</definedName>
    <definedName name="住戸専有" localSheetId="13">#REF!</definedName>
    <definedName name="住戸専有" localSheetId="15">#REF!</definedName>
    <definedName name="住戸専有" localSheetId="14">#REF!</definedName>
    <definedName name="住戸専有" localSheetId="12">#REF!</definedName>
    <definedName name="住戸専有" localSheetId="19">#REF!</definedName>
    <definedName name="住戸専有" localSheetId="18">#REF!</definedName>
    <definedName name="住戸専有" localSheetId="1">#REF!</definedName>
    <definedName name="住戸専有" localSheetId="17">#REF!</definedName>
    <definedName name="住戸専有" localSheetId="16">#REF!</definedName>
    <definedName name="住戸専有" localSheetId="29">#REF!</definedName>
    <definedName name="住戸専有" localSheetId="30">#REF!</definedName>
    <definedName name="住戸専有" localSheetId="20">#REF!</definedName>
    <definedName name="住戸専有" localSheetId="24">#REF!</definedName>
    <definedName name="住戸専有" localSheetId="21">#REF!</definedName>
    <definedName name="住戸専有" localSheetId="0">#REF!</definedName>
    <definedName name="住戸専有" localSheetId="23">#REF!</definedName>
    <definedName name="住戸専有" localSheetId="22">#REF!</definedName>
    <definedName name="住戸専有">#REF!</definedName>
    <definedName name="準備金" localSheetId="2">#REF!</definedName>
    <definedName name="準備金" localSheetId="3">#REF!</definedName>
    <definedName name="準備金" localSheetId="4">#REF!</definedName>
    <definedName name="準備金" localSheetId="5">#REF!</definedName>
    <definedName name="準備金" localSheetId="9">#REF!</definedName>
    <definedName name="準備金" localSheetId="8">#REF!</definedName>
    <definedName name="準備金" localSheetId="7">#REF!</definedName>
    <definedName name="準備金" localSheetId="26">#REF!</definedName>
    <definedName name="準備金" localSheetId="6">#REF!</definedName>
    <definedName name="準備金" localSheetId="11">#REF!</definedName>
    <definedName name="準備金" localSheetId="10">#REF!</definedName>
    <definedName name="準備金" localSheetId="13">#REF!</definedName>
    <definedName name="準備金" localSheetId="15">#REF!</definedName>
    <definedName name="準備金" localSheetId="14">#REF!</definedName>
    <definedName name="準備金" localSheetId="12">#REF!</definedName>
    <definedName name="準備金" localSheetId="19">#REF!</definedName>
    <definedName name="準備金" localSheetId="18">#REF!</definedName>
    <definedName name="準備金" localSheetId="1">#REF!</definedName>
    <definedName name="準備金" localSheetId="17">#REF!</definedName>
    <definedName name="準備金" localSheetId="16">#REF!</definedName>
    <definedName name="準備金" localSheetId="29">#REF!</definedName>
    <definedName name="準備金" localSheetId="30">#REF!</definedName>
    <definedName name="準備金" localSheetId="20">#REF!</definedName>
    <definedName name="準備金" localSheetId="24">#REF!</definedName>
    <definedName name="準備金" localSheetId="21">#REF!</definedName>
    <definedName name="準備金" localSheetId="0">#REF!</definedName>
    <definedName name="準備金" localSheetId="23">#REF!</definedName>
    <definedName name="準備金" localSheetId="22">#REF!</definedName>
    <definedName name="準備金">#REF!</definedName>
    <definedName name="準備金基準" localSheetId="2">#REF!</definedName>
    <definedName name="準備金基準" localSheetId="3">#REF!</definedName>
    <definedName name="準備金基準" localSheetId="4">#REF!</definedName>
    <definedName name="準備金基準" localSheetId="5">#REF!</definedName>
    <definedName name="準備金基準" localSheetId="9">#REF!</definedName>
    <definedName name="準備金基準" localSheetId="8">#REF!</definedName>
    <definedName name="準備金基準" localSheetId="7">#REF!</definedName>
    <definedName name="準備金基準" localSheetId="26">#REF!</definedName>
    <definedName name="準備金基準" localSheetId="6">#REF!</definedName>
    <definedName name="準備金基準" localSheetId="11">#REF!</definedName>
    <definedName name="準備金基準" localSheetId="10">#REF!</definedName>
    <definedName name="準備金基準" localSheetId="13">#REF!</definedName>
    <definedName name="準備金基準" localSheetId="15">#REF!</definedName>
    <definedName name="準備金基準" localSheetId="14">#REF!</definedName>
    <definedName name="準備金基準" localSheetId="12">#REF!</definedName>
    <definedName name="準備金基準" localSheetId="19">#REF!</definedName>
    <definedName name="準備金基準" localSheetId="18">#REF!</definedName>
    <definedName name="準備金基準" localSheetId="1">#REF!</definedName>
    <definedName name="準備金基準" localSheetId="17">#REF!</definedName>
    <definedName name="準備金基準" localSheetId="16">#REF!</definedName>
    <definedName name="準備金基準" localSheetId="29">#REF!</definedName>
    <definedName name="準備金基準" localSheetId="30">#REF!</definedName>
    <definedName name="準備金基準" localSheetId="20">#REF!</definedName>
    <definedName name="準備金基準" localSheetId="24">#REF!</definedName>
    <definedName name="準備金基準" localSheetId="21">#REF!</definedName>
    <definedName name="準備金基準" localSheetId="0">#REF!</definedName>
    <definedName name="準備金基準" localSheetId="23">#REF!</definedName>
    <definedName name="準備金基準" localSheetId="22">#REF!</definedName>
    <definedName name="準備金基準">#REF!</definedName>
    <definedName name="準備金倍率" localSheetId="2">#REF!</definedName>
    <definedName name="準備金倍率" localSheetId="3">#REF!</definedName>
    <definedName name="準備金倍率" localSheetId="4">#REF!</definedName>
    <definedName name="準備金倍率" localSheetId="5">#REF!</definedName>
    <definedName name="準備金倍率" localSheetId="9">#REF!</definedName>
    <definedName name="準備金倍率" localSheetId="8">#REF!</definedName>
    <definedName name="準備金倍率" localSheetId="7">#REF!</definedName>
    <definedName name="準備金倍率" localSheetId="26">#REF!</definedName>
    <definedName name="準備金倍率" localSheetId="6">#REF!</definedName>
    <definedName name="準備金倍率" localSheetId="11">#REF!</definedName>
    <definedName name="準備金倍率" localSheetId="10">#REF!</definedName>
    <definedName name="準備金倍率" localSheetId="13">#REF!</definedName>
    <definedName name="準備金倍率" localSheetId="15">#REF!</definedName>
    <definedName name="準備金倍率" localSheetId="14">#REF!</definedName>
    <definedName name="準備金倍率" localSheetId="12">#REF!</definedName>
    <definedName name="準備金倍率" localSheetId="19">#REF!</definedName>
    <definedName name="準備金倍率" localSheetId="18">#REF!</definedName>
    <definedName name="準備金倍率" localSheetId="1">#REF!</definedName>
    <definedName name="準備金倍率" localSheetId="17">#REF!</definedName>
    <definedName name="準備金倍率" localSheetId="16">#REF!</definedName>
    <definedName name="準備金倍率" localSheetId="29">#REF!</definedName>
    <definedName name="準備金倍率" localSheetId="30">#REF!</definedName>
    <definedName name="準備金倍率" localSheetId="20">#REF!</definedName>
    <definedName name="準備金倍率" localSheetId="24">#REF!</definedName>
    <definedName name="準備金倍率" localSheetId="21">#REF!</definedName>
    <definedName name="準備金倍率" localSheetId="0">#REF!</definedName>
    <definedName name="準備金倍率" localSheetId="23">#REF!</definedName>
    <definedName name="準備金倍率" localSheetId="22">#REF!</definedName>
    <definedName name="準備金倍率">#REF!</definedName>
    <definedName name="昇降機賠償" localSheetId="2">#REF!</definedName>
    <definedName name="昇降機賠償" localSheetId="3">#REF!</definedName>
    <definedName name="昇降機賠償" localSheetId="4">#REF!</definedName>
    <definedName name="昇降機賠償" localSheetId="5">#REF!</definedName>
    <definedName name="昇降機賠償" localSheetId="9">#REF!</definedName>
    <definedName name="昇降機賠償" localSheetId="8">#REF!</definedName>
    <definedName name="昇降機賠償" localSheetId="7">#REF!</definedName>
    <definedName name="昇降機賠償" localSheetId="26">#REF!</definedName>
    <definedName name="昇降機賠償" localSheetId="6">#REF!</definedName>
    <definedName name="昇降機賠償" localSheetId="11">#REF!</definedName>
    <definedName name="昇降機賠償" localSheetId="10">#REF!</definedName>
    <definedName name="昇降機賠償" localSheetId="13">#REF!</definedName>
    <definedName name="昇降機賠償" localSheetId="15">#REF!</definedName>
    <definedName name="昇降機賠償" localSheetId="14">#REF!</definedName>
    <definedName name="昇降機賠償" localSheetId="12">#REF!</definedName>
    <definedName name="昇降機賠償" localSheetId="19">#REF!</definedName>
    <definedName name="昇降機賠償" localSheetId="18">#REF!</definedName>
    <definedName name="昇降機賠償" localSheetId="1">#REF!</definedName>
    <definedName name="昇降機賠償" localSheetId="17">#REF!</definedName>
    <definedName name="昇降機賠償" localSheetId="16">#REF!</definedName>
    <definedName name="昇降機賠償" localSheetId="29">#REF!</definedName>
    <definedName name="昇降機賠償" localSheetId="30">#REF!</definedName>
    <definedName name="昇降機賠償" localSheetId="20">#REF!</definedName>
    <definedName name="昇降機賠償" localSheetId="24">#REF!</definedName>
    <definedName name="昇降機賠償" localSheetId="21">#REF!</definedName>
    <definedName name="昇降機賠償" localSheetId="0">#REF!</definedName>
    <definedName name="昇降機賠償" localSheetId="23">#REF!</definedName>
    <definedName name="昇降機賠償" localSheetId="22">#REF!</definedName>
    <definedName name="昇降機賠償">#REF!</definedName>
    <definedName name="新築年月" localSheetId="2">#REF!</definedName>
    <definedName name="新築年月" localSheetId="3">#REF!</definedName>
    <definedName name="新築年月" localSheetId="4">#REF!</definedName>
    <definedName name="新築年月" localSheetId="5">#REF!</definedName>
    <definedName name="新築年月" localSheetId="9">#REF!</definedName>
    <definedName name="新築年月" localSheetId="8">#REF!</definedName>
    <definedName name="新築年月" localSheetId="7">#REF!</definedName>
    <definedName name="新築年月" localSheetId="26">#REF!</definedName>
    <definedName name="新築年月" localSheetId="6">#REF!</definedName>
    <definedName name="新築年月" localSheetId="11">#REF!</definedName>
    <definedName name="新築年月" localSheetId="10">#REF!</definedName>
    <definedName name="新築年月" localSheetId="13">#REF!</definedName>
    <definedName name="新築年月" localSheetId="15">#REF!</definedName>
    <definedName name="新築年月" localSheetId="14">#REF!</definedName>
    <definedName name="新築年月" localSheetId="12">#REF!</definedName>
    <definedName name="新築年月" localSheetId="19">#REF!</definedName>
    <definedName name="新築年月" localSheetId="18">#REF!</definedName>
    <definedName name="新築年月" localSheetId="1">#REF!</definedName>
    <definedName name="新築年月" localSheetId="17">#REF!</definedName>
    <definedName name="新築年月" localSheetId="16">#REF!</definedName>
    <definedName name="新築年月" localSheetId="29">#REF!</definedName>
    <definedName name="新築年月" localSheetId="30">#REF!</definedName>
    <definedName name="新築年月" localSheetId="20">#REF!</definedName>
    <definedName name="新築年月" localSheetId="24">#REF!</definedName>
    <definedName name="新築年月" localSheetId="21">#REF!</definedName>
    <definedName name="新築年月" localSheetId="0">#REF!</definedName>
    <definedName name="新築年月" localSheetId="23">#REF!</definedName>
    <definedName name="新築年月" localSheetId="22">#REF!</definedName>
    <definedName name="新築年月">#REF!</definedName>
    <definedName name="積立金" localSheetId="2">#REF!</definedName>
    <definedName name="積立金" localSheetId="3">#REF!</definedName>
    <definedName name="積立金" localSheetId="4">#REF!</definedName>
    <definedName name="積立金" localSheetId="5">#REF!</definedName>
    <definedName name="積立金" localSheetId="9">#REF!</definedName>
    <definedName name="積立金" localSheetId="8">#REF!</definedName>
    <definedName name="積立金" localSheetId="7">#REF!</definedName>
    <definedName name="積立金" localSheetId="26">#REF!</definedName>
    <definedName name="積立金" localSheetId="6">#REF!</definedName>
    <definedName name="積立金" localSheetId="11">#REF!</definedName>
    <definedName name="積立金" localSheetId="10">#REF!</definedName>
    <definedName name="積立金" localSheetId="13">#REF!</definedName>
    <definedName name="積立金" localSheetId="15">#REF!</definedName>
    <definedName name="積立金" localSheetId="14">#REF!</definedName>
    <definedName name="積立金" localSheetId="12">#REF!</definedName>
    <definedName name="積立金" localSheetId="19">#REF!</definedName>
    <definedName name="積立金" localSheetId="18">#REF!</definedName>
    <definedName name="積立金" localSheetId="1">#REF!</definedName>
    <definedName name="積立金" localSheetId="17">#REF!</definedName>
    <definedName name="積立金" localSheetId="16">#REF!</definedName>
    <definedName name="積立金" localSheetId="29">#REF!</definedName>
    <definedName name="積立金" localSheetId="30">#REF!</definedName>
    <definedName name="積立金" localSheetId="20">#REF!</definedName>
    <definedName name="積立金" localSheetId="24">#REF!</definedName>
    <definedName name="積立金" localSheetId="21">#REF!</definedName>
    <definedName name="積立金" localSheetId="0">#REF!</definedName>
    <definedName name="積立金" localSheetId="23">#REF!</definedName>
    <definedName name="積立金" localSheetId="22">#REF!</definedName>
    <definedName name="積立金">#REF!</definedName>
    <definedName name="積立金基準" localSheetId="2">#REF!</definedName>
    <definedName name="積立金基準" localSheetId="3">#REF!</definedName>
    <definedName name="積立金基準" localSheetId="4">#REF!</definedName>
    <definedName name="積立金基準" localSheetId="5">#REF!</definedName>
    <definedName name="積立金基準" localSheetId="9">#REF!</definedName>
    <definedName name="積立金基準" localSheetId="8">#REF!</definedName>
    <definedName name="積立金基準" localSheetId="7">#REF!</definedName>
    <definedName name="積立金基準" localSheetId="26">#REF!</definedName>
    <definedName name="積立金基準" localSheetId="6">#REF!</definedName>
    <definedName name="積立金基準" localSheetId="11">#REF!</definedName>
    <definedName name="積立金基準" localSheetId="10">#REF!</definedName>
    <definedName name="積立金基準" localSheetId="13">#REF!</definedName>
    <definedName name="積立金基準" localSheetId="15">#REF!</definedName>
    <definedName name="積立金基準" localSheetId="14">#REF!</definedName>
    <definedName name="積立金基準" localSheetId="12">#REF!</definedName>
    <definedName name="積立金基準" localSheetId="19">#REF!</definedName>
    <definedName name="積立金基準" localSheetId="18">#REF!</definedName>
    <definedName name="積立金基準" localSheetId="1">#REF!</definedName>
    <definedName name="積立金基準" localSheetId="17">#REF!</definedName>
    <definedName name="積立金基準" localSheetId="16">#REF!</definedName>
    <definedName name="積立金基準" localSheetId="29">#REF!</definedName>
    <definedName name="積立金基準" localSheetId="30">#REF!</definedName>
    <definedName name="積立金基準" localSheetId="20">#REF!</definedName>
    <definedName name="積立金基準" localSheetId="24">#REF!</definedName>
    <definedName name="積立金基準" localSheetId="21">#REF!</definedName>
    <definedName name="積立金基準" localSheetId="0">#REF!</definedName>
    <definedName name="積立金基準" localSheetId="23">#REF!</definedName>
    <definedName name="積立金基準" localSheetId="22">#REF!</definedName>
    <definedName name="積立金基準">#REF!</definedName>
    <definedName name="積立金単価" localSheetId="2">#REF!</definedName>
    <definedName name="積立金単価" localSheetId="3">#REF!</definedName>
    <definedName name="積立金単価" localSheetId="4">#REF!</definedName>
    <definedName name="積立金単価" localSheetId="5">#REF!</definedName>
    <definedName name="積立金単価" localSheetId="9">#REF!</definedName>
    <definedName name="積立金単価" localSheetId="8">#REF!</definedName>
    <definedName name="積立金単価" localSheetId="7">#REF!</definedName>
    <definedName name="積立金単価" localSheetId="26">#REF!</definedName>
    <definedName name="積立金単価" localSheetId="6">#REF!</definedName>
    <definedName name="積立金単価" localSheetId="11">#REF!</definedName>
    <definedName name="積立金単価" localSheetId="10">#REF!</definedName>
    <definedName name="積立金単価" localSheetId="13">#REF!</definedName>
    <definedName name="積立金単価" localSheetId="15">#REF!</definedName>
    <definedName name="積立金単価" localSheetId="14">#REF!</definedName>
    <definedName name="積立金単価" localSheetId="12">#REF!</definedName>
    <definedName name="積立金単価" localSheetId="19">#REF!</definedName>
    <definedName name="積立金単価" localSheetId="18">#REF!</definedName>
    <definedName name="積立金単価" localSheetId="1">#REF!</definedName>
    <definedName name="積立金単価" localSheetId="17">#REF!</definedName>
    <definedName name="積立金単価" localSheetId="16">#REF!</definedName>
    <definedName name="積立金単価" localSheetId="29">#REF!</definedName>
    <definedName name="積立金単価" localSheetId="30">#REF!</definedName>
    <definedName name="積立金単価" localSheetId="20">#REF!</definedName>
    <definedName name="積立金単価" localSheetId="24">#REF!</definedName>
    <definedName name="積立金単価" localSheetId="21">#REF!</definedName>
    <definedName name="積立金単価" localSheetId="0">#REF!</definedName>
    <definedName name="積立金単価" localSheetId="23">#REF!</definedName>
    <definedName name="積立金単価" localSheetId="22">#REF!</definedName>
    <definedName name="積立金単価">#REF!</definedName>
    <definedName name="積立保険料" localSheetId="2">#REF!</definedName>
    <definedName name="積立保険料" localSheetId="3">#REF!</definedName>
    <definedName name="積立保険料" localSheetId="4">#REF!</definedName>
    <definedName name="積立保険料" localSheetId="5">#REF!</definedName>
    <definedName name="積立保険料" localSheetId="9">#REF!</definedName>
    <definedName name="積立保険料" localSheetId="8">#REF!</definedName>
    <definedName name="積立保険料" localSheetId="7">#REF!</definedName>
    <definedName name="積立保険料" localSheetId="26">#REF!</definedName>
    <definedName name="積立保険料" localSheetId="6">#REF!</definedName>
    <definedName name="積立保険料" localSheetId="11">#REF!</definedName>
    <definedName name="積立保険料" localSheetId="10">#REF!</definedName>
    <definedName name="積立保険料" localSheetId="13">#REF!</definedName>
    <definedName name="積立保険料" localSheetId="15">#REF!</definedName>
    <definedName name="積立保険料" localSheetId="14">#REF!</definedName>
    <definedName name="積立保険料" localSheetId="12">#REF!</definedName>
    <definedName name="積立保険料" localSheetId="19">#REF!</definedName>
    <definedName name="積立保険料" localSheetId="18">#REF!</definedName>
    <definedName name="積立保険料" localSheetId="1">#REF!</definedName>
    <definedName name="積立保険料" localSheetId="17">#REF!</definedName>
    <definedName name="積立保険料" localSheetId="16">#REF!</definedName>
    <definedName name="積立保険料" localSheetId="29">#REF!</definedName>
    <definedName name="積立保険料" localSheetId="30">#REF!</definedName>
    <definedName name="積立保険料" localSheetId="20">#REF!</definedName>
    <definedName name="積立保険料" localSheetId="24">#REF!</definedName>
    <definedName name="積立保険料" localSheetId="21">#REF!</definedName>
    <definedName name="積立保険料" localSheetId="0">#REF!</definedName>
    <definedName name="積立保険料" localSheetId="23">#REF!</definedName>
    <definedName name="積立保険料" localSheetId="22">#REF!</definedName>
    <definedName name="積立保険料">#REF!</definedName>
    <definedName name="専有部" localSheetId="2">#REF!</definedName>
    <definedName name="専有部" localSheetId="3">#REF!</definedName>
    <definedName name="専有部" localSheetId="4">#REF!</definedName>
    <definedName name="専有部" localSheetId="5">#REF!</definedName>
    <definedName name="専有部" localSheetId="9">#REF!</definedName>
    <definedName name="専有部" localSheetId="8">#REF!</definedName>
    <definedName name="専有部" localSheetId="7">#REF!</definedName>
    <definedName name="専有部" localSheetId="26">#REF!</definedName>
    <definedName name="専有部" localSheetId="6">#REF!</definedName>
    <definedName name="専有部" localSheetId="11">#REF!</definedName>
    <definedName name="専有部" localSheetId="10">#REF!</definedName>
    <definedName name="専有部" localSheetId="13">#REF!</definedName>
    <definedName name="専有部" localSheetId="15">#REF!</definedName>
    <definedName name="専有部" localSheetId="14">#REF!</definedName>
    <definedName name="専有部" localSheetId="12">#REF!</definedName>
    <definedName name="専有部" localSheetId="19">#REF!</definedName>
    <definedName name="専有部" localSheetId="18">#REF!</definedName>
    <definedName name="専有部" localSheetId="1">#REF!</definedName>
    <definedName name="専有部" localSheetId="17">#REF!</definedName>
    <definedName name="専有部" localSheetId="16">#REF!</definedName>
    <definedName name="専有部" localSheetId="29">#REF!</definedName>
    <definedName name="専有部" localSheetId="30">#REF!</definedName>
    <definedName name="専有部" localSheetId="20">#REF!</definedName>
    <definedName name="専有部" localSheetId="24">#REF!</definedName>
    <definedName name="専有部" localSheetId="21">#REF!</definedName>
    <definedName name="専有部" localSheetId="0">#REF!</definedName>
    <definedName name="専有部" localSheetId="23">#REF!</definedName>
    <definedName name="専有部" localSheetId="22">#REF!</definedName>
    <definedName name="専有部">#REF!</definedName>
    <definedName name="専有面積合計" localSheetId="2">#REF!</definedName>
    <definedName name="専有面積合計" localSheetId="3">#REF!</definedName>
    <definedName name="専有面積合計" localSheetId="4">#REF!</definedName>
    <definedName name="専有面積合計" localSheetId="5">#REF!</definedName>
    <definedName name="専有面積合計" localSheetId="9">#REF!</definedName>
    <definedName name="専有面積合計" localSheetId="8">#REF!</definedName>
    <definedName name="専有面積合計" localSheetId="7">#REF!</definedName>
    <definedName name="専有面積合計" localSheetId="26">#REF!</definedName>
    <definedName name="専有面積合計" localSheetId="6">#REF!</definedName>
    <definedName name="専有面積合計" localSheetId="11">#REF!</definedName>
    <definedName name="専有面積合計" localSheetId="10">#REF!</definedName>
    <definedName name="専有面積合計" localSheetId="13">#REF!</definedName>
    <definedName name="専有面積合計" localSheetId="15">#REF!</definedName>
    <definedName name="専有面積合計" localSheetId="14">#REF!</definedName>
    <definedName name="専有面積合計" localSheetId="12">#REF!</definedName>
    <definedName name="専有面積合計" localSheetId="19">#REF!</definedName>
    <definedName name="専有面積合計" localSheetId="18">#REF!</definedName>
    <definedName name="専有面積合計" localSheetId="1">#REF!</definedName>
    <definedName name="専有面積合計" localSheetId="17">#REF!</definedName>
    <definedName name="専有面積合計" localSheetId="16">#REF!</definedName>
    <definedName name="専有面積合計" localSheetId="29">#REF!</definedName>
    <definedName name="専有面積合計" localSheetId="30">#REF!</definedName>
    <definedName name="専有面積合計" localSheetId="20">#REF!</definedName>
    <definedName name="専有面積合計" localSheetId="24">#REF!</definedName>
    <definedName name="専有面積合計" localSheetId="21">#REF!</definedName>
    <definedName name="専有面積合計" localSheetId="0">#REF!</definedName>
    <definedName name="専有面積合計" localSheetId="23">#REF!</definedName>
    <definedName name="専有面積合計" localSheetId="22">#REF!</definedName>
    <definedName name="専有面積合計">#REF!</definedName>
    <definedName name="専用積立金" localSheetId="2">#REF!</definedName>
    <definedName name="専用積立金" localSheetId="3">#REF!</definedName>
    <definedName name="専用積立金" localSheetId="4">#REF!</definedName>
    <definedName name="専用積立金" localSheetId="5">#REF!</definedName>
    <definedName name="専用積立金" localSheetId="9">#REF!</definedName>
    <definedName name="専用積立金" localSheetId="8">#REF!</definedName>
    <definedName name="専用積立金" localSheetId="7">#REF!</definedName>
    <definedName name="専用積立金" localSheetId="26">#REF!</definedName>
    <definedName name="専用積立金" localSheetId="6">#REF!</definedName>
    <definedName name="専用積立金" localSheetId="11">#REF!</definedName>
    <definedName name="専用積立金" localSheetId="10">#REF!</definedName>
    <definedName name="専用積立金" localSheetId="13">#REF!</definedName>
    <definedName name="専用積立金" localSheetId="15">#REF!</definedName>
    <definedName name="専用積立金" localSheetId="14">#REF!</definedName>
    <definedName name="専用積立金" localSheetId="12">#REF!</definedName>
    <definedName name="専用積立金" localSheetId="19">#REF!</definedName>
    <definedName name="専用積立金" localSheetId="18">#REF!</definedName>
    <definedName name="専用積立金" localSheetId="1">#REF!</definedName>
    <definedName name="専用積立金" localSheetId="17">#REF!</definedName>
    <definedName name="専用積立金" localSheetId="16">#REF!</definedName>
    <definedName name="専用積立金" localSheetId="29">#REF!</definedName>
    <definedName name="専用積立金" localSheetId="30">#REF!</definedName>
    <definedName name="専用積立金" localSheetId="20">#REF!</definedName>
    <definedName name="専用積立金" localSheetId="24">#REF!</definedName>
    <definedName name="専用積立金" localSheetId="21">#REF!</definedName>
    <definedName name="専用積立金" localSheetId="0">#REF!</definedName>
    <definedName name="専用積立金" localSheetId="23">#REF!</definedName>
    <definedName name="専用積立金" localSheetId="22">#REF!</definedName>
    <definedName name="専用積立金">#REF!</definedName>
    <definedName name="専用駐車場" localSheetId="2">#REF!</definedName>
    <definedName name="専用駐車場" localSheetId="3">#REF!</definedName>
    <definedName name="専用駐車場" localSheetId="4">#REF!</definedName>
    <definedName name="専用駐車場" localSheetId="5">#REF!</definedName>
    <definedName name="専用駐車場" localSheetId="9">#REF!</definedName>
    <definedName name="専用駐車場" localSheetId="8">#REF!</definedName>
    <definedName name="専用駐車場" localSheetId="7">#REF!</definedName>
    <definedName name="専用駐車場" localSheetId="26">#REF!</definedName>
    <definedName name="専用駐車場" localSheetId="6">#REF!</definedName>
    <definedName name="専用駐車場" localSheetId="11">#REF!</definedName>
    <definedName name="専用駐車場" localSheetId="10">#REF!</definedName>
    <definedName name="専用駐車場" localSheetId="13">#REF!</definedName>
    <definedName name="専用駐車場" localSheetId="15">#REF!</definedName>
    <definedName name="専用駐車場" localSheetId="14">#REF!</definedName>
    <definedName name="専用駐車場" localSheetId="12">#REF!</definedName>
    <definedName name="専用駐車場" localSheetId="19">#REF!</definedName>
    <definedName name="専用駐車場" localSheetId="18">#REF!</definedName>
    <definedName name="専用駐車場" localSheetId="1">#REF!</definedName>
    <definedName name="専用駐車場" localSheetId="17">#REF!</definedName>
    <definedName name="専用駐車場" localSheetId="16">#REF!</definedName>
    <definedName name="専用駐車場" localSheetId="29">#REF!</definedName>
    <definedName name="専用駐車場" localSheetId="30">#REF!</definedName>
    <definedName name="専用駐車場" localSheetId="20">#REF!</definedName>
    <definedName name="専用駐車場" localSheetId="24">#REF!</definedName>
    <definedName name="専用駐車場" localSheetId="21">#REF!</definedName>
    <definedName name="専用駐車場" localSheetId="0">#REF!</definedName>
    <definedName name="専用駐車場" localSheetId="23">#REF!</definedName>
    <definedName name="専用駐車場" localSheetId="22">#REF!</definedName>
    <definedName name="専用駐車場">#REF!</definedName>
    <definedName name="専用庭" localSheetId="2">#REF!</definedName>
    <definedName name="専用庭" localSheetId="3">#REF!</definedName>
    <definedName name="専用庭" localSheetId="4">#REF!</definedName>
    <definedName name="専用庭" localSheetId="5">#REF!</definedName>
    <definedName name="専用庭" localSheetId="9">#REF!</definedName>
    <definedName name="専用庭" localSheetId="8">#REF!</definedName>
    <definedName name="専用庭" localSheetId="7">#REF!</definedName>
    <definedName name="専用庭" localSheetId="26">#REF!</definedName>
    <definedName name="専用庭" localSheetId="6">#REF!</definedName>
    <definedName name="専用庭" localSheetId="11">#REF!</definedName>
    <definedName name="専用庭" localSheetId="10">#REF!</definedName>
    <definedName name="専用庭" localSheetId="13">#REF!</definedName>
    <definedName name="専用庭" localSheetId="15">#REF!</definedName>
    <definedName name="専用庭" localSheetId="14">#REF!</definedName>
    <definedName name="専用庭" localSheetId="12">#REF!</definedName>
    <definedName name="専用庭" localSheetId="19">#REF!</definedName>
    <definedName name="専用庭" localSheetId="18">#REF!</definedName>
    <definedName name="専用庭" localSheetId="1">#REF!</definedName>
    <definedName name="専用庭" localSheetId="17">#REF!</definedName>
    <definedName name="専用庭" localSheetId="16">#REF!</definedName>
    <definedName name="専用庭" localSheetId="29">#REF!</definedName>
    <definedName name="専用庭" localSheetId="30">#REF!</definedName>
    <definedName name="専用庭" localSheetId="20">#REF!</definedName>
    <definedName name="専用庭" localSheetId="24">#REF!</definedName>
    <definedName name="専用庭" localSheetId="21">#REF!</definedName>
    <definedName name="専用庭" localSheetId="0">#REF!</definedName>
    <definedName name="専用庭" localSheetId="23">#REF!</definedName>
    <definedName name="専用庭" localSheetId="22">#REF!</definedName>
    <definedName name="専用庭">#REF!</definedName>
    <definedName name="専用面積" localSheetId="2">#REF!</definedName>
    <definedName name="専用面積" localSheetId="3">#REF!</definedName>
    <definedName name="専用面積" localSheetId="4">#REF!</definedName>
    <definedName name="専用面積" localSheetId="5">#REF!</definedName>
    <definedName name="専用面積" localSheetId="9">#REF!</definedName>
    <definedName name="専用面積" localSheetId="8">#REF!</definedName>
    <definedName name="専用面積" localSheetId="7">#REF!</definedName>
    <definedName name="専用面積" localSheetId="26">#REF!</definedName>
    <definedName name="専用面積" localSheetId="6">#REF!</definedName>
    <definedName name="専用面積" localSheetId="11">#REF!</definedName>
    <definedName name="専用面積" localSheetId="10">#REF!</definedName>
    <definedName name="専用面積" localSheetId="13">#REF!</definedName>
    <definedName name="専用面積" localSheetId="15">#REF!</definedName>
    <definedName name="専用面積" localSheetId="14">#REF!</definedName>
    <definedName name="専用面積" localSheetId="12">#REF!</definedName>
    <definedName name="専用面積" localSheetId="19">#REF!</definedName>
    <definedName name="専用面積" localSheetId="18">#REF!</definedName>
    <definedName name="専用面積" localSheetId="1">#REF!</definedName>
    <definedName name="専用面積" localSheetId="17">#REF!</definedName>
    <definedName name="専用面積" localSheetId="16">#REF!</definedName>
    <definedName name="専用面積" localSheetId="29">#REF!</definedName>
    <definedName name="専用面積" localSheetId="30">#REF!</definedName>
    <definedName name="専用面積" localSheetId="20">#REF!</definedName>
    <definedName name="専用面積" localSheetId="24">#REF!</definedName>
    <definedName name="専用面積" localSheetId="21">#REF!</definedName>
    <definedName name="専用面積" localSheetId="0">#REF!</definedName>
    <definedName name="専用面積" localSheetId="23">#REF!</definedName>
    <definedName name="専用面積" localSheetId="22">#REF!</definedName>
    <definedName name="専用面積">#REF!</definedName>
    <definedName name="専用面積持分" localSheetId="2">#REF!</definedName>
    <definedName name="専用面積持分" localSheetId="3">#REF!</definedName>
    <definedName name="専用面積持分" localSheetId="4">#REF!</definedName>
    <definedName name="専用面積持分" localSheetId="5">#REF!</definedName>
    <definedName name="専用面積持分" localSheetId="9">#REF!</definedName>
    <definedName name="専用面積持分" localSheetId="8">#REF!</definedName>
    <definedName name="専用面積持分" localSheetId="7">#REF!</definedName>
    <definedName name="専用面積持分" localSheetId="26">#REF!</definedName>
    <definedName name="専用面積持分" localSheetId="6">#REF!</definedName>
    <definedName name="専用面積持分" localSheetId="11">#REF!</definedName>
    <definedName name="専用面積持分" localSheetId="10">#REF!</definedName>
    <definedName name="専用面積持分" localSheetId="13">#REF!</definedName>
    <definedName name="専用面積持分" localSheetId="15">#REF!</definedName>
    <definedName name="専用面積持分" localSheetId="14">#REF!</definedName>
    <definedName name="専用面積持分" localSheetId="12">#REF!</definedName>
    <definedName name="専用面積持分" localSheetId="19">#REF!</definedName>
    <definedName name="専用面積持分" localSheetId="18">#REF!</definedName>
    <definedName name="専用面積持分" localSheetId="1">#REF!</definedName>
    <definedName name="専用面積持分" localSheetId="17">#REF!</definedName>
    <definedName name="専用面積持分" localSheetId="16">#REF!</definedName>
    <definedName name="専用面積持分" localSheetId="29">#REF!</definedName>
    <definedName name="専用面積持分" localSheetId="30">#REF!</definedName>
    <definedName name="専用面積持分" localSheetId="20">#REF!</definedName>
    <definedName name="専用面積持分" localSheetId="24">#REF!</definedName>
    <definedName name="専用面積持分" localSheetId="21">#REF!</definedName>
    <definedName name="専用面積持分" localSheetId="0">#REF!</definedName>
    <definedName name="専用面積持分" localSheetId="23">#REF!</definedName>
    <definedName name="専用面積持分" localSheetId="22">#REF!</definedName>
    <definedName name="専用面積持分">#REF!</definedName>
    <definedName name="専用面積持分比率" localSheetId="2">#REF!</definedName>
    <definedName name="専用面積持分比率" localSheetId="3">#REF!</definedName>
    <definedName name="専用面積持分比率" localSheetId="4">#REF!</definedName>
    <definedName name="専用面積持分比率" localSheetId="5">#REF!</definedName>
    <definedName name="専用面積持分比率" localSheetId="9">#REF!</definedName>
    <definedName name="専用面積持分比率" localSheetId="8">#REF!</definedName>
    <definedName name="専用面積持分比率" localSheetId="7">#REF!</definedName>
    <definedName name="専用面積持分比率" localSheetId="26">#REF!</definedName>
    <definedName name="専用面積持分比率" localSheetId="6">#REF!</definedName>
    <definedName name="専用面積持分比率" localSheetId="11">#REF!</definedName>
    <definedName name="専用面積持分比率" localSheetId="10">#REF!</definedName>
    <definedName name="専用面積持分比率" localSheetId="13">#REF!</definedName>
    <definedName name="専用面積持分比率" localSheetId="15">#REF!</definedName>
    <definedName name="専用面積持分比率" localSheetId="14">#REF!</definedName>
    <definedName name="専用面積持分比率" localSheetId="12">#REF!</definedName>
    <definedName name="専用面積持分比率" localSheetId="19">#REF!</definedName>
    <definedName name="専用面積持分比率" localSheetId="18">#REF!</definedName>
    <definedName name="専用面積持分比率" localSheetId="1">#REF!</definedName>
    <definedName name="専用面積持分比率" localSheetId="17">#REF!</definedName>
    <definedName name="専用面積持分比率" localSheetId="16">#REF!</definedName>
    <definedName name="専用面積持分比率" localSheetId="29">#REF!</definedName>
    <definedName name="専用面積持分比率" localSheetId="30">#REF!</definedName>
    <definedName name="専用面積持分比率" localSheetId="20">#REF!</definedName>
    <definedName name="専用面積持分比率" localSheetId="24">#REF!</definedName>
    <definedName name="専用面積持分比率" localSheetId="21">#REF!</definedName>
    <definedName name="専用面積持分比率" localSheetId="0">#REF!</definedName>
    <definedName name="専用面積持分比率" localSheetId="23">#REF!</definedName>
    <definedName name="専用面積持分比率" localSheetId="22">#REF!</definedName>
    <definedName name="専用面積持分比率">#REF!</definedName>
    <definedName name="前回評価時点" localSheetId="2">#REF!</definedName>
    <definedName name="前回評価時点" localSheetId="3">#REF!</definedName>
    <definedName name="前回評価時点" localSheetId="4">#REF!</definedName>
    <definedName name="前回評価時点" localSheetId="5">#REF!</definedName>
    <definedName name="前回評価時点" localSheetId="9">#REF!</definedName>
    <definedName name="前回評価時点" localSheetId="8">#REF!</definedName>
    <definedName name="前回評価時点" localSheetId="7">#REF!</definedName>
    <definedName name="前回評価時点" localSheetId="26">#REF!</definedName>
    <definedName name="前回評価時点" localSheetId="6">#REF!</definedName>
    <definedName name="前回評価時点" localSheetId="11">#REF!</definedName>
    <definedName name="前回評価時点" localSheetId="10">#REF!</definedName>
    <definedName name="前回評価時点" localSheetId="13">#REF!</definedName>
    <definedName name="前回評価時点" localSheetId="15">#REF!</definedName>
    <definedName name="前回評価時点" localSheetId="14">#REF!</definedName>
    <definedName name="前回評価時点" localSheetId="12">#REF!</definedName>
    <definedName name="前回評価時点" localSheetId="19">#REF!</definedName>
    <definedName name="前回評価時点" localSheetId="18">#REF!</definedName>
    <definedName name="前回評価時点" localSheetId="1">#REF!</definedName>
    <definedName name="前回評価時点" localSheetId="17">#REF!</definedName>
    <definedName name="前回評価時点" localSheetId="16">#REF!</definedName>
    <definedName name="前回評価時点" localSheetId="29">#REF!</definedName>
    <definedName name="前回評価時点" localSheetId="30">#REF!</definedName>
    <definedName name="前回評価時点" localSheetId="20">#REF!</definedName>
    <definedName name="前回評価時点" localSheetId="24">#REF!</definedName>
    <definedName name="前回評価時点" localSheetId="21">#REF!</definedName>
    <definedName name="前回評価時点" localSheetId="0">#REF!</definedName>
    <definedName name="前回評価時点" localSheetId="23">#REF!</definedName>
    <definedName name="前回評価時点" localSheetId="22">#REF!</definedName>
    <definedName name="前回評価時点">#REF!</definedName>
    <definedName name="倉庫" localSheetId="2">#REF!</definedName>
    <definedName name="倉庫" localSheetId="3">#REF!</definedName>
    <definedName name="倉庫" localSheetId="4">#REF!</definedName>
    <definedName name="倉庫" localSheetId="5">#REF!</definedName>
    <definedName name="倉庫" localSheetId="9">#REF!</definedName>
    <definedName name="倉庫" localSheetId="8">#REF!</definedName>
    <definedName name="倉庫" localSheetId="7">#REF!</definedName>
    <definedName name="倉庫" localSheetId="26">#REF!</definedName>
    <definedName name="倉庫" localSheetId="6">#REF!</definedName>
    <definedName name="倉庫" localSheetId="11">#REF!</definedName>
    <definedName name="倉庫" localSheetId="10">#REF!</definedName>
    <definedName name="倉庫" localSheetId="13">#REF!</definedName>
    <definedName name="倉庫" localSheetId="15">#REF!</definedName>
    <definedName name="倉庫" localSheetId="14">#REF!</definedName>
    <definedName name="倉庫" localSheetId="12">#REF!</definedName>
    <definedName name="倉庫" localSheetId="19">#REF!</definedName>
    <definedName name="倉庫" localSheetId="18">#REF!</definedName>
    <definedName name="倉庫" localSheetId="1">#REF!</definedName>
    <definedName name="倉庫" localSheetId="17">#REF!</definedName>
    <definedName name="倉庫" localSheetId="16">#REF!</definedName>
    <definedName name="倉庫" localSheetId="29">#REF!</definedName>
    <definedName name="倉庫" localSheetId="30">#REF!</definedName>
    <definedName name="倉庫" localSheetId="20">#REF!</definedName>
    <definedName name="倉庫" localSheetId="24">#REF!</definedName>
    <definedName name="倉庫" localSheetId="21">#REF!</definedName>
    <definedName name="倉庫" localSheetId="0">#REF!</definedName>
    <definedName name="倉庫" localSheetId="23">#REF!</definedName>
    <definedName name="倉庫" localSheetId="22">#REF!</definedName>
    <definedName name="倉庫">#REF!</definedName>
    <definedName name="想定管理収支" localSheetId="2">#REF!</definedName>
    <definedName name="想定管理収支" localSheetId="3">#REF!</definedName>
    <definedName name="想定管理収支" localSheetId="4">#REF!</definedName>
    <definedName name="想定管理収支" localSheetId="5">#REF!</definedName>
    <definedName name="想定管理収支" localSheetId="9">#REF!</definedName>
    <definedName name="想定管理収支" localSheetId="8">#REF!</definedName>
    <definedName name="想定管理収支" localSheetId="7">#REF!</definedName>
    <definedName name="想定管理収支" localSheetId="26">#REF!</definedName>
    <definedName name="想定管理収支" localSheetId="6">#REF!</definedName>
    <definedName name="想定管理収支" localSheetId="11">#REF!</definedName>
    <definedName name="想定管理収支" localSheetId="10">#REF!</definedName>
    <definedName name="想定管理収支" localSheetId="13">#REF!</definedName>
    <definedName name="想定管理収支" localSheetId="15">#REF!</definedName>
    <definedName name="想定管理収支" localSheetId="14">#REF!</definedName>
    <definedName name="想定管理収支" localSheetId="12">#REF!</definedName>
    <definedName name="想定管理収支" localSheetId="19">#REF!</definedName>
    <definedName name="想定管理収支" localSheetId="18">#REF!</definedName>
    <definedName name="想定管理収支" localSheetId="1">#REF!</definedName>
    <definedName name="想定管理収支" localSheetId="17">#REF!</definedName>
    <definedName name="想定管理収支" localSheetId="16">#REF!</definedName>
    <definedName name="想定管理収支" localSheetId="29">#REF!</definedName>
    <definedName name="想定管理収支" localSheetId="30">#REF!</definedName>
    <definedName name="想定管理収支" localSheetId="20">#REF!</definedName>
    <definedName name="想定管理収支" localSheetId="24">#REF!</definedName>
    <definedName name="想定管理収支" localSheetId="21">#REF!</definedName>
    <definedName name="想定管理収支" localSheetId="0">#REF!</definedName>
    <definedName name="想定管理収支" localSheetId="23">#REF!</definedName>
    <definedName name="想定管理収支" localSheetId="22">#REF!</definedName>
    <definedName name="想定管理収支">#REF!</definedName>
    <definedName name="想定共益費" localSheetId="2">#REF!</definedName>
    <definedName name="想定共益費" localSheetId="3">#REF!</definedName>
    <definedName name="想定共益費" localSheetId="4">#REF!</definedName>
    <definedName name="想定共益費" localSheetId="5">#REF!</definedName>
    <definedName name="想定共益費" localSheetId="9">#REF!</definedName>
    <definedName name="想定共益費" localSheetId="8">#REF!</definedName>
    <definedName name="想定共益費" localSheetId="7">#REF!</definedName>
    <definedName name="想定共益費" localSheetId="26">#REF!</definedName>
    <definedName name="想定共益費" localSheetId="6">#REF!</definedName>
    <definedName name="想定共益費" localSheetId="11">#REF!</definedName>
    <definedName name="想定共益費" localSheetId="10">#REF!</definedName>
    <definedName name="想定共益費" localSheetId="13">#REF!</definedName>
    <definedName name="想定共益費" localSheetId="15">#REF!</definedName>
    <definedName name="想定共益費" localSheetId="14">#REF!</definedName>
    <definedName name="想定共益費" localSheetId="12">#REF!</definedName>
    <definedName name="想定共益費" localSheetId="19">#REF!</definedName>
    <definedName name="想定共益費" localSheetId="18">#REF!</definedName>
    <definedName name="想定共益費" localSheetId="1">#REF!</definedName>
    <definedName name="想定共益費" localSheetId="17">#REF!</definedName>
    <definedName name="想定共益費" localSheetId="16">#REF!</definedName>
    <definedName name="想定共益費" localSheetId="29">#REF!</definedName>
    <definedName name="想定共益費" localSheetId="30">#REF!</definedName>
    <definedName name="想定共益費" localSheetId="20">#REF!</definedName>
    <definedName name="想定共益費" localSheetId="24">#REF!</definedName>
    <definedName name="想定共益費" localSheetId="21">#REF!</definedName>
    <definedName name="想定共益費" localSheetId="0">#REF!</definedName>
    <definedName name="想定共益費" localSheetId="23">#REF!</definedName>
    <definedName name="想定共益費" localSheetId="22">#REF!</definedName>
    <definedName name="想定共益費">#REF!</definedName>
    <definedName name="想定賃貸収支" localSheetId="2">#REF!</definedName>
    <definedName name="想定賃貸収支" localSheetId="3">#REF!</definedName>
    <definedName name="想定賃貸収支" localSheetId="4">#REF!</definedName>
    <definedName name="想定賃貸収支" localSheetId="5">#REF!</definedName>
    <definedName name="想定賃貸収支" localSheetId="9">#REF!</definedName>
    <definedName name="想定賃貸収支" localSheetId="8">#REF!</definedName>
    <definedName name="想定賃貸収支" localSheetId="7">#REF!</definedName>
    <definedName name="想定賃貸収支" localSheetId="26">#REF!</definedName>
    <definedName name="想定賃貸収支" localSheetId="6">#REF!</definedName>
    <definedName name="想定賃貸収支" localSheetId="11">#REF!</definedName>
    <definedName name="想定賃貸収支" localSheetId="10">#REF!</definedName>
    <definedName name="想定賃貸収支" localSheetId="13">#REF!</definedName>
    <definedName name="想定賃貸収支" localSheetId="15">#REF!</definedName>
    <definedName name="想定賃貸収支" localSheetId="14">#REF!</definedName>
    <definedName name="想定賃貸収支" localSheetId="12">#REF!</definedName>
    <definedName name="想定賃貸収支" localSheetId="19">#REF!</definedName>
    <definedName name="想定賃貸収支" localSheetId="18">#REF!</definedName>
    <definedName name="想定賃貸収支" localSheetId="1">#REF!</definedName>
    <definedName name="想定賃貸収支" localSheetId="17">#REF!</definedName>
    <definedName name="想定賃貸収支" localSheetId="16">#REF!</definedName>
    <definedName name="想定賃貸収支" localSheetId="29">#REF!</definedName>
    <definedName name="想定賃貸収支" localSheetId="30">#REF!</definedName>
    <definedName name="想定賃貸収支" localSheetId="20">#REF!</definedName>
    <definedName name="想定賃貸収支" localSheetId="24">#REF!</definedName>
    <definedName name="想定賃貸収支" localSheetId="21">#REF!</definedName>
    <definedName name="想定賃貸収支" localSheetId="0">#REF!</definedName>
    <definedName name="想定賃貸収支" localSheetId="23">#REF!</definedName>
    <definedName name="想定賃貸収支" localSheetId="22">#REF!</definedName>
    <definedName name="想定賃貸収支">#REF!</definedName>
    <definedName name="想定賃貸収入" localSheetId="2">#REF!</definedName>
    <definedName name="想定賃貸収入" localSheetId="3">#REF!</definedName>
    <definedName name="想定賃貸収入" localSheetId="4">#REF!</definedName>
    <definedName name="想定賃貸収入" localSheetId="5">#REF!</definedName>
    <definedName name="想定賃貸収入" localSheetId="9">#REF!</definedName>
    <definedName name="想定賃貸収入" localSheetId="8">#REF!</definedName>
    <definedName name="想定賃貸収入" localSheetId="7">#REF!</definedName>
    <definedName name="想定賃貸収入" localSheetId="26">#REF!</definedName>
    <definedName name="想定賃貸収入" localSheetId="6">#REF!</definedName>
    <definedName name="想定賃貸収入" localSheetId="11">#REF!</definedName>
    <definedName name="想定賃貸収入" localSheetId="10">#REF!</definedName>
    <definedName name="想定賃貸収入" localSheetId="13">#REF!</definedName>
    <definedName name="想定賃貸収入" localSheetId="15">#REF!</definedName>
    <definedName name="想定賃貸収入" localSheetId="14">#REF!</definedName>
    <definedName name="想定賃貸収入" localSheetId="12">#REF!</definedName>
    <definedName name="想定賃貸収入" localSheetId="19">#REF!</definedName>
    <definedName name="想定賃貸収入" localSheetId="18">#REF!</definedName>
    <definedName name="想定賃貸収入" localSheetId="1">#REF!</definedName>
    <definedName name="想定賃貸収入" localSheetId="17">#REF!</definedName>
    <definedName name="想定賃貸収入" localSheetId="16">#REF!</definedName>
    <definedName name="想定賃貸収入" localSheetId="29">#REF!</definedName>
    <definedName name="想定賃貸収入" localSheetId="30">#REF!</definedName>
    <definedName name="想定賃貸収入" localSheetId="20">#REF!</definedName>
    <definedName name="想定賃貸収入" localSheetId="24">#REF!</definedName>
    <definedName name="想定賃貸収入" localSheetId="21">#REF!</definedName>
    <definedName name="想定賃貸収入" localSheetId="0">#REF!</definedName>
    <definedName name="想定賃貸収入" localSheetId="23">#REF!</definedName>
    <definedName name="想定賃貸収入" localSheetId="22">#REF!</definedName>
    <definedName name="想定賃貸収入">#REF!</definedName>
    <definedName name="想定賃料" localSheetId="2">#REF!</definedName>
    <definedName name="想定賃料" localSheetId="3">#REF!</definedName>
    <definedName name="想定賃料" localSheetId="4">#REF!</definedName>
    <definedName name="想定賃料" localSheetId="5">#REF!</definedName>
    <definedName name="想定賃料" localSheetId="9">#REF!</definedName>
    <definedName name="想定賃料" localSheetId="8">#REF!</definedName>
    <definedName name="想定賃料" localSheetId="7">#REF!</definedName>
    <definedName name="想定賃料" localSheetId="26">#REF!</definedName>
    <definedName name="想定賃料" localSheetId="6">#REF!</definedName>
    <definedName name="想定賃料" localSheetId="11">#REF!</definedName>
    <definedName name="想定賃料" localSheetId="10">#REF!</definedName>
    <definedName name="想定賃料" localSheetId="13">#REF!</definedName>
    <definedName name="想定賃料" localSheetId="15">#REF!</definedName>
    <definedName name="想定賃料" localSheetId="14">#REF!</definedName>
    <definedName name="想定賃料" localSheetId="12">#REF!</definedName>
    <definedName name="想定賃料" localSheetId="19">#REF!</definedName>
    <definedName name="想定賃料" localSheetId="18">#REF!</definedName>
    <definedName name="想定賃料" localSheetId="1">#REF!</definedName>
    <definedName name="想定賃料" localSheetId="17">#REF!</definedName>
    <definedName name="想定賃料" localSheetId="16">#REF!</definedName>
    <definedName name="想定賃料" localSheetId="29">#REF!</definedName>
    <definedName name="想定賃料" localSheetId="30">#REF!</definedName>
    <definedName name="想定賃料" localSheetId="20">#REF!</definedName>
    <definedName name="想定賃料" localSheetId="24">#REF!</definedName>
    <definedName name="想定賃料" localSheetId="21">#REF!</definedName>
    <definedName name="想定賃料" localSheetId="0">#REF!</definedName>
    <definedName name="想定賃料" localSheetId="23">#REF!</definedName>
    <definedName name="想定賃料" localSheetId="22">#REF!</definedName>
    <definedName name="想定賃料">#REF!</definedName>
    <definedName name="想定売上総利益" localSheetId="2">#REF!</definedName>
    <definedName name="想定売上総利益" localSheetId="3">#REF!</definedName>
    <definedName name="想定売上総利益" localSheetId="4">#REF!</definedName>
    <definedName name="想定売上総利益" localSheetId="5">#REF!</definedName>
    <definedName name="想定売上総利益" localSheetId="9">#REF!</definedName>
    <definedName name="想定売上総利益" localSheetId="8">#REF!</definedName>
    <definedName name="想定売上総利益" localSheetId="7">#REF!</definedName>
    <definedName name="想定売上総利益" localSheetId="26">#REF!</definedName>
    <definedName name="想定売上総利益" localSheetId="6">#REF!</definedName>
    <definedName name="想定売上総利益" localSheetId="11">#REF!</definedName>
    <definedName name="想定売上総利益" localSheetId="10">#REF!</definedName>
    <definedName name="想定売上総利益" localSheetId="13">#REF!</definedName>
    <definedName name="想定売上総利益" localSheetId="15">#REF!</definedName>
    <definedName name="想定売上総利益" localSheetId="14">#REF!</definedName>
    <definedName name="想定売上総利益" localSheetId="12">#REF!</definedName>
    <definedName name="想定売上総利益" localSheetId="19">#REF!</definedName>
    <definedName name="想定売上総利益" localSheetId="18">#REF!</definedName>
    <definedName name="想定売上総利益" localSheetId="1">#REF!</definedName>
    <definedName name="想定売上総利益" localSheetId="17">#REF!</definedName>
    <definedName name="想定売上総利益" localSheetId="16">#REF!</definedName>
    <definedName name="想定売上総利益" localSheetId="29">#REF!</definedName>
    <definedName name="想定売上総利益" localSheetId="30">#REF!</definedName>
    <definedName name="想定売上総利益" localSheetId="20">#REF!</definedName>
    <definedName name="想定売上総利益" localSheetId="24">#REF!</definedName>
    <definedName name="想定売上総利益" localSheetId="21">#REF!</definedName>
    <definedName name="想定売上総利益" localSheetId="0">#REF!</definedName>
    <definedName name="想定売上総利益" localSheetId="23">#REF!</definedName>
    <definedName name="想定売上総利益" localSheetId="22">#REF!</definedName>
    <definedName name="想定売上総利益">#REF!</definedName>
    <definedName name="想定敷金" localSheetId="2">#REF!</definedName>
    <definedName name="想定敷金" localSheetId="3">#REF!</definedName>
    <definedName name="想定敷金" localSheetId="4">#REF!</definedName>
    <definedName name="想定敷金" localSheetId="5">#REF!</definedName>
    <definedName name="想定敷金" localSheetId="9">#REF!</definedName>
    <definedName name="想定敷金" localSheetId="8">#REF!</definedName>
    <definedName name="想定敷金" localSheetId="7">#REF!</definedName>
    <definedName name="想定敷金" localSheetId="26">#REF!</definedName>
    <definedName name="想定敷金" localSheetId="6">#REF!</definedName>
    <definedName name="想定敷金" localSheetId="11">#REF!</definedName>
    <definedName name="想定敷金" localSheetId="10">#REF!</definedName>
    <definedName name="想定敷金" localSheetId="13">#REF!</definedName>
    <definedName name="想定敷金" localSheetId="15">#REF!</definedName>
    <definedName name="想定敷金" localSheetId="14">#REF!</definedName>
    <definedName name="想定敷金" localSheetId="12">#REF!</definedName>
    <definedName name="想定敷金" localSheetId="19">#REF!</definedName>
    <definedName name="想定敷金" localSheetId="18">#REF!</definedName>
    <definedName name="想定敷金" localSheetId="1">#REF!</definedName>
    <definedName name="想定敷金" localSheetId="17">#REF!</definedName>
    <definedName name="想定敷金" localSheetId="16">#REF!</definedName>
    <definedName name="想定敷金" localSheetId="29">#REF!</definedName>
    <definedName name="想定敷金" localSheetId="30">#REF!</definedName>
    <definedName name="想定敷金" localSheetId="20">#REF!</definedName>
    <definedName name="想定敷金" localSheetId="24">#REF!</definedName>
    <definedName name="想定敷金" localSheetId="21">#REF!</definedName>
    <definedName name="想定敷金" localSheetId="0">#REF!</definedName>
    <definedName name="想定敷金" localSheetId="23">#REF!</definedName>
    <definedName name="想定敷金" localSheetId="22">#REF!</definedName>
    <definedName name="想定敷金">#REF!</definedName>
    <definedName name="想定名義変更料等" localSheetId="2">#REF!</definedName>
    <definedName name="想定名義変更料等" localSheetId="3">#REF!</definedName>
    <definedName name="想定名義変更料等" localSheetId="4">#REF!</definedName>
    <definedName name="想定名義変更料等" localSheetId="5">#REF!</definedName>
    <definedName name="想定名義変更料等" localSheetId="9">#REF!</definedName>
    <definedName name="想定名義変更料等" localSheetId="8">#REF!</definedName>
    <definedName name="想定名義変更料等" localSheetId="7">#REF!</definedName>
    <definedName name="想定名義変更料等" localSheetId="26">#REF!</definedName>
    <definedName name="想定名義変更料等" localSheetId="6">#REF!</definedName>
    <definedName name="想定名義変更料等" localSheetId="11">#REF!</definedName>
    <definedName name="想定名義変更料等" localSheetId="10">#REF!</definedName>
    <definedName name="想定名義変更料等" localSheetId="13">#REF!</definedName>
    <definedName name="想定名義変更料等" localSheetId="15">#REF!</definedName>
    <definedName name="想定名義変更料等" localSheetId="14">#REF!</definedName>
    <definedName name="想定名義変更料等" localSheetId="12">#REF!</definedName>
    <definedName name="想定名義変更料等" localSheetId="19">#REF!</definedName>
    <definedName name="想定名義変更料等" localSheetId="18">#REF!</definedName>
    <definedName name="想定名義変更料等" localSheetId="1">#REF!</definedName>
    <definedName name="想定名義変更料等" localSheetId="17">#REF!</definedName>
    <definedName name="想定名義変更料等" localSheetId="16">#REF!</definedName>
    <definedName name="想定名義変更料等" localSheetId="29">#REF!</definedName>
    <definedName name="想定名義変更料等" localSheetId="30">#REF!</definedName>
    <definedName name="想定名義変更料等" localSheetId="20">#REF!</definedName>
    <definedName name="想定名義変更料等" localSheetId="24">#REF!</definedName>
    <definedName name="想定名義変更料等" localSheetId="21">#REF!</definedName>
    <definedName name="想定名義変更料等" localSheetId="0">#REF!</definedName>
    <definedName name="想定名義変更料等" localSheetId="23">#REF!</definedName>
    <definedName name="想定名義変更料等" localSheetId="22">#REF!</definedName>
    <definedName name="想定名義変更料等">#REF!</definedName>
    <definedName name="耐用年数" localSheetId="2">#REF!</definedName>
    <definedName name="耐用年数" localSheetId="3">#REF!</definedName>
    <definedName name="耐用年数" localSheetId="4">#REF!</definedName>
    <definedName name="耐用年数" localSheetId="5">#REF!</definedName>
    <definedName name="耐用年数" localSheetId="9">#REF!</definedName>
    <definedName name="耐用年数" localSheetId="8">#REF!</definedName>
    <definedName name="耐用年数" localSheetId="7">#REF!</definedName>
    <definedName name="耐用年数" localSheetId="26">#REF!</definedName>
    <definedName name="耐用年数" localSheetId="6">#REF!</definedName>
    <definedName name="耐用年数" localSheetId="11">#REF!</definedName>
    <definedName name="耐用年数" localSheetId="10">#REF!</definedName>
    <definedName name="耐用年数" localSheetId="13">#REF!</definedName>
    <definedName name="耐用年数" localSheetId="15">#REF!</definedName>
    <definedName name="耐用年数" localSheetId="14">#REF!</definedName>
    <definedName name="耐用年数" localSheetId="12">#REF!</definedName>
    <definedName name="耐用年数" localSheetId="19">#REF!</definedName>
    <definedName name="耐用年数" localSheetId="18">#REF!</definedName>
    <definedName name="耐用年数" localSheetId="1">#REF!</definedName>
    <definedName name="耐用年数" localSheetId="17">#REF!</definedName>
    <definedName name="耐用年数" localSheetId="16">#REF!</definedName>
    <definedName name="耐用年数" localSheetId="29">#REF!</definedName>
    <definedName name="耐用年数" localSheetId="30">#REF!</definedName>
    <definedName name="耐用年数" localSheetId="20">#REF!</definedName>
    <definedName name="耐用年数" localSheetId="24">#REF!</definedName>
    <definedName name="耐用年数" localSheetId="21">#REF!</definedName>
    <definedName name="耐用年数" localSheetId="0">#REF!</definedName>
    <definedName name="耐用年数" localSheetId="23">#REF!</definedName>
    <definedName name="耐用年数" localSheetId="22">#REF!</definedName>
    <definedName name="耐用年数">#REF!</definedName>
    <definedName name="地積" localSheetId="2">#REF!</definedName>
    <definedName name="地積" localSheetId="3">#REF!</definedName>
    <definedName name="地積" localSheetId="4">#REF!</definedName>
    <definedName name="地積" localSheetId="5">#REF!</definedName>
    <definedName name="地積" localSheetId="9">#REF!</definedName>
    <definedName name="地積" localSheetId="8">#REF!</definedName>
    <definedName name="地積" localSheetId="7">#REF!</definedName>
    <definedName name="地積" localSheetId="26">#REF!</definedName>
    <definedName name="地積" localSheetId="6">#REF!</definedName>
    <definedName name="地積" localSheetId="11">#REF!</definedName>
    <definedName name="地積" localSheetId="10">#REF!</definedName>
    <definedName name="地積" localSheetId="13">#REF!</definedName>
    <definedName name="地積" localSheetId="15">#REF!</definedName>
    <definedName name="地積" localSheetId="14">#REF!</definedName>
    <definedName name="地積" localSheetId="12">#REF!</definedName>
    <definedName name="地積" localSheetId="19">#REF!</definedName>
    <definedName name="地積" localSheetId="18">#REF!</definedName>
    <definedName name="地積" localSheetId="1">#REF!</definedName>
    <definedName name="地積" localSheetId="17">#REF!</definedName>
    <definedName name="地積" localSheetId="16">#REF!</definedName>
    <definedName name="地積" localSheetId="29">#REF!</definedName>
    <definedName name="地積" localSheetId="30">#REF!</definedName>
    <definedName name="地積" localSheetId="20">#REF!</definedName>
    <definedName name="地積" localSheetId="24">#REF!</definedName>
    <definedName name="地積" localSheetId="21">#REF!</definedName>
    <definedName name="地積" localSheetId="0">#REF!</definedName>
    <definedName name="地積" localSheetId="23">#REF!</definedName>
    <definedName name="地積" localSheetId="22">#REF!</definedName>
    <definedName name="地積">#REF!</definedName>
    <definedName name="築年数" localSheetId="2">#REF!</definedName>
    <definedName name="築年数" localSheetId="3">#REF!</definedName>
    <definedName name="築年数" localSheetId="4">#REF!</definedName>
    <definedName name="築年数" localSheetId="5">#REF!</definedName>
    <definedName name="築年数" localSheetId="9">#REF!</definedName>
    <definedName name="築年数" localSheetId="8">#REF!</definedName>
    <definedName name="築年数" localSheetId="7">#REF!</definedName>
    <definedName name="築年数" localSheetId="26">#REF!</definedName>
    <definedName name="築年数" localSheetId="6">#REF!</definedName>
    <definedName name="築年数" localSheetId="11">#REF!</definedName>
    <definedName name="築年数" localSheetId="10">#REF!</definedName>
    <definedName name="築年数" localSheetId="13">#REF!</definedName>
    <definedName name="築年数" localSheetId="15">#REF!</definedName>
    <definedName name="築年数" localSheetId="14">#REF!</definedName>
    <definedName name="築年数" localSheetId="12">#REF!</definedName>
    <definedName name="築年数" localSheetId="19">#REF!</definedName>
    <definedName name="築年数" localSheetId="18">#REF!</definedName>
    <definedName name="築年数" localSheetId="1">#REF!</definedName>
    <definedName name="築年数" localSheetId="17">#REF!</definedName>
    <definedName name="築年数" localSheetId="16">#REF!</definedName>
    <definedName name="築年数" localSheetId="29">#REF!</definedName>
    <definedName name="築年数" localSheetId="30">#REF!</definedName>
    <definedName name="築年数" localSheetId="20">#REF!</definedName>
    <definedName name="築年数" localSheetId="24">#REF!</definedName>
    <definedName name="築年数" localSheetId="21">#REF!</definedName>
    <definedName name="築年数" localSheetId="0">#REF!</definedName>
    <definedName name="築年数" localSheetId="23">#REF!</definedName>
    <definedName name="築年数" localSheetId="22">#REF!</definedName>
    <definedName name="築年数">#REF!</definedName>
    <definedName name="駐稼働率" localSheetId="2">#REF!</definedName>
    <definedName name="駐稼働率" localSheetId="3">#REF!</definedName>
    <definedName name="駐稼働率" localSheetId="4">#REF!</definedName>
    <definedName name="駐稼働率" localSheetId="5">#REF!</definedName>
    <definedName name="駐稼働率" localSheetId="9">#REF!</definedName>
    <definedName name="駐稼働率" localSheetId="8">#REF!</definedName>
    <definedName name="駐稼働率" localSheetId="7">#REF!</definedName>
    <definedName name="駐稼働率" localSheetId="26">#REF!</definedName>
    <definedName name="駐稼働率" localSheetId="6">#REF!</definedName>
    <definedName name="駐稼働率" localSheetId="11">#REF!</definedName>
    <definedName name="駐稼働率" localSheetId="10">#REF!</definedName>
    <definedName name="駐稼働率" localSheetId="13">#REF!</definedName>
    <definedName name="駐稼働率" localSheetId="15">#REF!</definedName>
    <definedName name="駐稼働率" localSheetId="14">#REF!</definedName>
    <definedName name="駐稼働率" localSheetId="12">#REF!</definedName>
    <definedName name="駐稼働率" localSheetId="19">#REF!</definedName>
    <definedName name="駐稼働率" localSheetId="18">#REF!</definedName>
    <definedName name="駐稼働率" localSheetId="1">#REF!</definedName>
    <definedName name="駐稼働率" localSheetId="17">#REF!</definedName>
    <definedName name="駐稼働率" localSheetId="16">#REF!</definedName>
    <definedName name="駐稼働率" localSheetId="29">#REF!</definedName>
    <definedName name="駐稼働率" localSheetId="30">#REF!</definedName>
    <definedName name="駐稼働率" localSheetId="20">#REF!</definedName>
    <definedName name="駐稼働率" localSheetId="24">#REF!</definedName>
    <definedName name="駐稼働率" localSheetId="21">#REF!</definedName>
    <definedName name="駐稼働率" localSheetId="0">#REF!</definedName>
    <definedName name="駐稼働率" localSheetId="23">#REF!</definedName>
    <definedName name="駐稼働率" localSheetId="22">#REF!</definedName>
    <definedName name="駐稼働率">#REF!</definedName>
    <definedName name="駐車場" localSheetId="2">#REF!</definedName>
    <definedName name="駐車場" localSheetId="3">#REF!</definedName>
    <definedName name="駐車場" localSheetId="4">#REF!</definedName>
    <definedName name="駐車場" localSheetId="5">#REF!</definedName>
    <definedName name="駐車場" localSheetId="9">#REF!</definedName>
    <definedName name="駐車場" localSheetId="8">#REF!</definedName>
    <definedName name="駐車場" localSheetId="7">#REF!</definedName>
    <definedName name="駐車場" localSheetId="26">#REF!</definedName>
    <definedName name="駐車場" localSheetId="6">#REF!</definedName>
    <definedName name="駐車場" localSheetId="11">#REF!</definedName>
    <definedName name="駐車場" localSheetId="10">#REF!</definedName>
    <definedName name="駐車場" localSheetId="13">#REF!</definedName>
    <definedName name="駐車場" localSheetId="15">#REF!</definedName>
    <definedName name="駐車場" localSheetId="14">#REF!</definedName>
    <definedName name="駐車場" localSheetId="12">#REF!</definedName>
    <definedName name="駐車場" localSheetId="19">#REF!</definedName>
    <definedName name="駐車場" localSheetId="18">#REF!</definedName>
    <definedName name="駐車場" localSheetId="1">#REF!</definedName>
    <definedName name="駐車場" localSheetId="17">#REF!</definedName>
    <definedName name="駐車場" localSheetId="16">#REF!</definedName>
    <definedName name="駐車場" localSheetId="29">#REF!</definedName>
    <definedName name="駐車場" localSheetId="30">#REF!</definedName>
    <definedName name="駐車場" localSheetId="20">#REF!</definedName>
    <definedName name="駐車場" localSheetId="24">#REF!</definedName>
    <definedName name="駐車場" localSheetId="21">#REF!</definedName>
    <definedName name="駐車場" localSheetId="0">#REF!</definedName>
    <definedName name="駐車場" localSheetId="23">#REF!</definedName>
    <definedName name="駐車場" localSheetId="22">#REF!</definedName>
    <definedName name="駐車場">#REF!</definedName>
    <definedName name="駐車場積立金" localSheetId="2">#REF!</definedName>
    <definedName name="駐車場積立金" localSheetId="3">#REF!</definedName>
    <definedName name="駐車場積立金" localSheetId="4">#REF!</definedName>
    <definedName name="駐車場積立金" localSheetId="5">#REF!</definedName>
    <definedName name="駐車場積立金" localSheetId="9">#REF!</definedName>
    <definedName name="駐車場積立金" localSheetId="8">#REF!</definedName>
    <definedName name="駐車場積立金" localSheetId="7">#REF!</definedName>
    <definedName name="駐車場積立金" localSheetId="26">#REF!</definedName>
    <definedName name="駐車場積立金" localSheetId="6">#REF!</definedName>
    <definedName name="駐車場積立金" localSheetId="11">#REF!</definedName>
    <definedName name="駐車場積立金" localSheetId="10">#REF!</definedName>
    <definedName name="駐車場積立金" localSheetId="13">#REF!</definedName>
    <definedName name="駐車場積立金" localSheetId="15">#REF!</definedName>
    <definedName name="駐車場積立金" localSheetId="14">#REF!</definedName>
    <definedName name="駐車場積立金" localSheetId="12">#REF!</definedName>
    <definedName name="駐車場積立金" localSheetId="19">#REF!</definedName>
    <definedName name="駐車場積立金" localSheetId="18">#REF!</definedName>
    <definedName name="駐車場積立金" localSheetId="1">#REF!</definedName>
    <definedName name="駐車場積立金" localSheetId="17">#REF!</definedName>
    <definedName name="駐車場積立金" localSheetId="16">#REF!</definedName>
    <definedName name="駐車場積立金" localSheetId="29">#REF!</definedName>
    <definedName name="駐車場積立金" localSheetId="30">#REF!</definedName>
    <definedName name="駐車場積立金" localSheetId="20">#REF!</definedName>
    <definedName name="駐車場積立金" localSheetId="24">#REF!</definedName>
    <definedName name="駐車場積立金" localSheetId="21">#REF!</definedName>
    <definedName name="駐車場積立金" localSheetId="0">#REF!</definedName>
    <definedName name="駐車場積立金" localSheetId="23">#REF!</definedName>
    <definedName name="駐車場積立金" localSheetId="22">#REF!</definedName>
    <definedName name="駐車場積立金">#REF!</definedName>
    <definedName name="駐輪" localSheetId="2">#REF!</definedName>
    <definedName name="駐輪" localSheetId="3">#REF!</definedName>
    <definedName name="駐輪" localSheetId="4">#REF!</definedName>
    <definedName name="駐輪" localSheetId="5">#REF!</definedName>
    <definedName name="駐輪" localSheetId="9">#REF!</definedName>
    <definedName name="駐輪" localSheetId="8">#REF!</definedName>
    <definedName name="駐輪" localSheetId="7">#REF!</definedName>
    <definedName name="駐輪" localSheetId="26">#REF!</definedName>
    <definedName name="駐輪" localSheetId="6">#REF!</definedName>
    <definedName name="駐輪" localSheetId="11">#REF!</definedName>
    <definedName name="駐輪" localSheetId="10">#REF!</definedName>
    <definedName name="駐輪" localSheetId="13">#REF!</definedName>
    <definedName name="駐輪" localSheetId="15">#REF!</definedName>
    <definedName name="駐輪" localSheetId="14">#REF!</definedName>
    <definedName name="駐輪" localSheetId="12">#REF!</definedName>
    <definedName name="駐輪" localSheetId="19">#REF!</definedName>
    <definedName name="駐輪" localSheetId="18">#REF!</definedName>
    <definedName name="駐輪" localSheetId="1">#REF!</definedName>
    <definedName name="駐輪" localSheetId="17">#REF!</definedName>
    <definedName name="駐輪" localSheetId="16">#REF!</definedName>
    <definedName name="駐輪" localSheetId="29">#REF!</definedName>
    <definedName name="駐輪" localSheetId="30">#REF!</definedName>
    <definedName name="駐輪" localSheetId="20">#REF!</definedName>
    <definedName name="駐輪" localSheetId="24">#REF!</definedName>
    <definedName name="駐輪" localSheetId="21">#REF!</definedName>
    <definedName name="駐輪" localSheetId="0">#REF!</definedName>
    <definedName name="駐輪" localSheetId="23">#REF!</definedName>
    <definedName name="駐輪" localSheetId="22">#REF!</definedName>
    <definedName name="駐輪">#REF!</definedName>
    <definedName name="町会費基準" localSheetId="2">#REF!</definedName>
    <definedName name="町会費基準" localSheetId="3">#REF!</definedName>
    <definedName name="町会費基準" localSheetId="4">#REF!</definedName>
    <definedName name="町会費基準" localSheetId="5">#REF!</definedName>
    <definedName name="町会費基準" localSheetId="9">#REF!</definedName>
    <definedName name="町会費基準" localSheetId="8">#REF!</definedName>
    <definedName name="町会費基準" localSheetId="7">#REF!</definedName>
    <definedName name="町会費基準" localSheetId="26">#REF!</definedName>
    <definedName name="町会費基準" localSheetId="6">#REF!</definedName>
    <definedName name="町会費基準" localSheetId="11">#REF!</definedName>
    <definedName name="町会費基準" localSheetId="10">#REF!</definedName>
    <definedName name="町会費基準" localSheetId="13">#REF!</definedName>
    <definedName name="町会費基準" localSheetId="15">#REF!</definedName>
    <definedName name="町会費基準" localSheetId="14">#REF!</definedName>
    <definedName name="町会費基準" localSheetId="12">#REF!</definedName>
    <definedName name="町会費基準" localSheetId="19">#REF!</definedName>
    <definedName name="町会費基準" localSheetId="18">#REF!</definedName>
    <definedName name="町会費基準" localSheetId="1">#REF!</definedName>
    <definedName name="町会費基準" localSheetId="17">#REF!</definedName>
    <definedName name="町会費基準" localSheetId="16">#REF!</definedName>
    <definedName name="町会費基準" localSheetId="29">#REF!</definedName>
    <definedName name="町会費基準" localSheetId="30">#REF!</definedName>
    <definedName name="町会費基準" localSheetId="20">#REF!</definedName>
    <definedName name="町会費基準" localSheetId="24">#REF!</definedName>
    <definedName name="町会費基準" localSheetId="21">#REF!</definedName>
    <definedName name="町会費基準" localSheetId="0">#REF!</definedName>
    <definedName name="町会費基準" localSheetId="23">#REF!</definedName>
    <definedName name="町会費基準" localSheetId="22">#REF!</definedName>
    <definedName name="町会費基準">#REF!</definedName>
    <definedName name="町内会" localSheetId="2">#REF!</definedName>
    <definedName name="町内会" localSheetId="3">#REF!</definedName>
    <definedName name="町内会" localSheetId="4">#REF!</definedName>
    <definedName name="町内会" localSheetId="5">#REF!</definedName>
    <definedName name="町内会" localSheetId="9">#REF!</definedName>
    <definedName name="町内会" localSheetId="8">#REF!</definedName>
    <definedName name="町内会" localSheetId="7">#REF!</definedName>
    <definedName name="町内会" localSheetId="26">#REF!</definedName>
    <definedName name="町内会" localSheetId="6">#REF!</definedName>
    <definedName name="町内会" localSheetId="11">#REF!</definedName>
    <definedName name="町内会" localSheetId="10">#REF!</definedName>
    <definedName name="町内会" localSheetId="13">#REF!</definedName>
    <definedName name="町内会" localSheetId="15">#REF!</definedName>
    <definedName name="町内会" localSheetId="14">#REF!</definedName>
    <definedName name="町内会" localSheetId="12">#REF!</definedName>
    <definedName name="町内会" localSheetId="19">#REF!</definedName>
    <definedName name="町内会" localSheetId="18">#REF!</definedName>
    <definedName name="町内会" localSheetId="1">#REF!</definedName>
    <definedName name="町内会" localSheetId="17">#REF!</definedName>
    <definedName name="町内会" localSheetId="16">#REF!</definedName>
    <definedName name="町内会" localSheetId="29">#REF!</definedName>
    <definedName name="町内会" localSheetId="30">#REF!</definedName>
    <definedName name="町内会" localSheetId="20">#REF!</definedName>
    <definedName name="町内会" localSheetId="24">#REF!</definedName>
    <definedName name="町内会" localSheetId="21">#REF!</definedName>
    <definedName name="町内会" localSheetId="0">#REF!</definedName>
    <definedName name="町内会" localSheetId="23">#REF!</definedName>
    <definedName name="町内会" localSheetId="22">#REF!</definedName>
    <definedName name="町内会">#REF!</definedName>
    <definedName name="定期清掃" localSheetId="2">#REF!</definedName>
    <definedName name="定期清掃" localSheetId="3">#REF!</definedName>
    <definedName name="定期清掃" localSheetId="4">#REF!</definedName>
    <definedName name="定期清掃" localSheetId="5">#REF!</definedName>
    <definedName name="定期清掃" localSheetId="9">#REF!</definedName>
    <definedName name="定期清掃" localSheetId="8">#REF!</definedName>
    <definedName name="定期清掃" localSheetId="7">#REF!</definedName>
    <definedName name="定期清掃" localSheetId="26">#REF!</definedName>
    <definedName name="定期清掃" localSheetId="6">#REF!</definedName>
    <definedName name="定期清掃" localSheetId="11">#REF!</definedName>
    <definedName name="定期清掃" localSheetId="10">#REF!</definedName>
    <definedName name="定期清掃" localSheetId="13">#REF!</definedName>
    <definedName name="定期清掃" localSheetId="15">#REF!</definedName>
    <definedName name="定期清掃" localSheetId="14">#REF!</definedName>
    <definedName name="定期清掃" localSheetId="12">#REF!</definedName>
    <definedName name="定期清掃" localSheetId="19">#REF!</definedName>
    <definedName name="定期清掃" localSheetId="18">#REF!</definedName>
    <definedName name="定期清掃" localSheetId="1">#REF!</definedName>
    <definedName name="定期清掃" localSheetId="17">#REF!</definedName>
    <definedName name="定期清掃" localSheetId="16">#REF!</definedName>
    <definedName name="定期清掃" localSheetId="29">#REF!</definedName>
    <definedName name="定期清掃" localSheetId="30">#REF!</definedName>
    <definedName name="定期清掃" localSheetId="20">#REF!</definedName>
    <definedName name="定期清掃" localSheetId="24">#REF!</definedName>
    <definedName name="定期清掃" localSheetId="21">#REF!</definedName>
    <definedName name="定期清掃" localSheetId="0">#REF!</definedName>
    <definedName name="定期清掃" localSheetId="23">#REF!</definedName>
    <definedName name="定期清掃" localSheetId="22">#REF!</definedName>
    <definedName name="定期清掃">#REF!</definedName>
    <definedName name="土地持分" localSheetId="2">#REF!</definedName>
    <definedName name="土地持分" localSheetId="3">#REF!</definedName>
    <definedName name="土地持分" localSheetId="4">#REF!</definedName>
    <definedName name="土地持分" localSheetId="5">#REF!</definedName>
    <definedName name="土地持分" localSheetId="9">#REF!</definedName>
    <definedName name="土地持分" localSheetId="8">#REF!</definedName>
    <definedName name="土地持分" localSheetId="7">#REF!</definedName>
    <definedName name="土地持分" localSheetId="26">#REF!</definedName>
    <definedName name="土地持分" localSheetId="6">#REF!</definedName>
    <definedName name="土地持分" localSheetId="11">#REF!</definedName>
    <definedName name="土地持分" localSheetId="10">#REF!</definedName>
    <definedName name="土地持分" localSheetId="13">#REF!</definedName>
    <definedName name="土地持分" localSheetId="15">#REF!</definedName>
    <definedName name="土地持分" localSheetId="14">#REF!</definedName>
    <definedName name="土地持分" localSheetId="12">#REF!</definedName>
    <definedName name="土地持分" localSheetId="19">#REF!</definedName>
    <definedName name="土地持分" localSheetId="18">#REF!</definedName>
    <definedName name="土地持分" localSheetId="1">#REF!</definedName>
    <definedName name="土地持分" localSheetId="17">#REF!</definedName>
    <definedName name="土地持分" localSheetId="16">#REF!</definedName>
    <definedName name="土地持分" localSheetId="29">#REF!</definedName>
    <definedName name="土地持分" localSheetId="30">#REF!</definedName>
    <definedName name="土地持分" localSheetId="20">#REF!</definedName>
    <definedName name="土地持分" localSheetId="24">#REF!</definedName>
    <definedName name="土地持分" localSheetId="21">#REF!</definedName>
    <definedName name="土地持分" localSheetId="0">#REF!</definedName>
    <definedName name="土地持分" localSheetId="23">#REF!</definedName>
    <definedName name="土地持分" localSheetId="22">#REF!</definedName>
    <definedName name="土地持分">#REF!</definedName>
    <definedName name="土地持分比率" localSheetId="2">#REF!</definedName>
    <definedName name="土地持分比率" localSheetId="3">#REF!</definedName>
    <definedName name="土地持分比率" localSheetId="4">#REF!</definedName>
    <definedName name="土地持分比率" localSheetId="5">#REF!</definedName>
    <definedName name="土地持分比率" localSheetId="9">#REF!</definedName>
    <definedName name="土地持分比率" localSheetId="8">#REF!</definedName>
    <definedName name="土地持分比率" localSheetId="7">#REF!</definedName>
    <definedName name="土地持分比率" localSheetId="26">#REF!</definedName>
    <definedName name="土地持分比率" localSheetId="6">#REF!</definedName>
    <definedName name="土地持分比率" localSheetId="11">#REF!</definedName>
    <definedName name="土地持分比率" localSheetId="10">#REF!</definedName>
    <definedName name="土地持分比率" localSheetId="13">#REF!</definedName>
    <definedName name="土地持分比率" localSheetId="15">#REF!</definedName>
    <definedName name="土地持分比率" localSheetId="14">#REF!</definedName>
    <definedName name="土地持分比率" localSheetId="12">#REF!</definedName>
    <definedName name="土地持分比率" localSheetId="19">#REF!</definedName>
    <definedName name="土地持分比率" localSheetId="18">#REF!</definedName>
    <definedName name="土地持分比率" localSheetId="1">#REF!</definedName>
    <definedName name="土地持分比率" localSheetId="17">#REF!</definedName>
    <definedName name="土地持分比率" localSheetId="16">#REF!</definedName>
    <definedName name="土地持分比率" localSheetId="29">#REF!</definedName>
    <definedName name="土地持分比率" localSheetId="30">#REF!</definedName>
    <definedName name="土地持分比率" localSheetId="20">#REF!</definedName>
    <definedName name="土地持分比率" localSheetId="24">#REF!</definedName>
    <definedName name="土地持分比率" localSheetId="21">#REF!</definedName>
    <definedName name="土地持分比率" localSheetId="0">#REF!</definedName>
    <definedName name="土地持分比率" localSheetId="23">#REF!</definedName>
    <definedName name="土地持分比率" localSheetId="22">#REF!</definedName>
    <definedName name="土地持分比率">#REF!</definedName>
    <definedName name="日常清掃" localSheetId="2">#REF!</definedName>
    <definedName name="日常清掃" localSheetId="3">#REF!</definedName>
    <definedName name="日常清掃" localSheetId="4">#REF!</definedName>
    <definedName name="日常清掃" localSheetId="5">#REF!</definedName>
    <definedName name="日常清掃" localSheetId="9">#REF!</definedName>
    <definedName name="日常清掃" localSheetId="8">#REF!</definedName>
    <definedName name="日常清掃" localSheetId="7">#REF!</definedName>
    <definedName name="日常清掃" localSheetId="26">#REF!</definedName>
    <definedName name="日常清掃" localSheetId="6">#REF!</definedName>
    <definedName name="日常清掃" localSheetId="11">#REF!</definedName>
    <definedName name="日常清掃" localSheetId="10">#REF!</definedName>
    <definedName name="日常清掃" localSheetId="13">#REF!</definedName>
    <definedName name="日常清掃" localSheetId="15">#REF!</definedName>
    <definedName name="日常清掃" localSheetId="14">#REF!</definedName>
    <definedName name="日常清掃" localSheetId="12">#REF!</definedName>
    <definedName name="日常清掃" localSheetId="19">#REF!</definedName>
    <definedName name="日常清掃" localSheetId="18">#REF!</definedName>
    <definedName name="日常清掃" localSheetId="1">#REF!</definedName>
    <definedName name="日常清掃" localSheetId="17">#REF!</definedName>
    <definedName name="日常清掃" localSheetId="16">#REF!</definedName>
    <definedName name="日常清掃" localSheetId="29">#REF!</definedName>
    <definedName name="日常清掃" localSheetId="30">#REF!</definedName>
    <definedName name="日常清掃" localSheetId="20">#REF!</definedName>
    <definedName name="日常清掃" localSheetId="24">#REF!</definedName>
    <definedName name="日常清掃" localSheetId="21">#REF!</definedName>
    <definedName name="日常清掃" localSheetId="0">#REF!</definedName>
    <definedName name="日常清掃" localSheetId="23">#REF!</definedName>
    <definedName name="日常清掃" localSheetId="22">#REF!</definedName>
    <definedName name="日常清掃">#REF!</definedName>
    <definedName name="入居率" localSheetId="2">#REF!</definedName>
    <definedName name="入居率" localSheetId="3">#REF!</definedName>
    <definedName name="入居率" localSheetId="4">#REF!</definedName>
    <definedName name="入居率" localSheetId="5">#REF!</definedName>
    <definedName name="入居率" localSheetId="9">#REF!</definedName>
    <definedName name="入居率" localSheetId="8">#REF!</definedName>
    <definedName name="入居率" localSheetId="7">#REF!</definedName>
    <definedName name="入居率" localSheetId="26">#REF!</definedName>
    <definedName name="入居率" localSheetId="6">#REF!</definedName>
    <definedName name="入居率" localSheetId="11">#REF!</definedName>
    <definedName name="入居率" localSheetId="10">#REF!</definedName>
    <definedName name="入居率" localSheetId="13">#REF!</definedName>
    <definedName name="入居率" localSheetId="15">#REF!</definedName>
    <definedName name="入居率" localSheetId="14">#REF!</definedName>
    <definedName name="入居率" localSheetId="12">#REF!</definedName>
    <definedName name="入居率" localSheetId="19">#REF!</definedName>
    <definedName name="入居率" localSheetId="18">#REF!</definedName>
    <definedName name="入居率" localSheetId="1">#REF!</definedName>
    <definedName name="入居率" localSheetId="17">#REF!</definedName>
    <definedName name="入居率" localSheetId="16">#REF!</definedName>
    <definedName name="入居率" localSheetId="29">#REF!</definedName>
    <definedName name="入居率" localSheetId="30">#REF!</definedName>
    <definedName name="入居率" localSheetId="20">#REF!</definedName>
    <definedName name="入居率" localSheetId="24">#REF!</definedName>
    <definedName name="入居率" localSheetId="21">#REF!</definedName>
    <definedName name="入居率" localSheetId="0">#REF!</definedName>
    <definedName name="入居率" localSheetId="23">#REF!</definedName>
    <definedName name="入居率" localSheetId="22">#REF!</definedName>
    <definedName name="入居率">#REF!</definedName>
    <definedName name="賠責保険料" localSheetId="2">#REF!</definedName>
    <definedName name="賠責保険料" localSheetId="3">#REF!</definedName>
    <definedName name="賠責保険料" localSheetId="4">#REF!</definedName>
    <definedName name="賠責保険料" localSheetId="5">#REF!</definedName>
    <definedName name="賠責保険料" localSheetId="9">#REF!</definedName>
    <definedName name="賠責保険料" localSheetId="8">#REF!</definedName>
    <definedName name="賠責保険料" localSheetId="7">#REF!</definedName>
    <definedName name="賠責保険料" localSheetId="26">#REF!</definedName>
    <definedName name="賠責保険料" localSheetId="6">#REF!</definedName>
    <definedName name="賠責保険料" localSheetId="11">#REF!</definedName>
    <definedName name="賠責保険料" localSheetId="10">#REF!</definedName>
    <definedName name="賠責保険料" localSheetId="13">#REF!</definedName>
    <definedName name="賠責保険料" localSheetId="15">#REF!</definedName>
    <definedName name="賠責保険料" localSheetId="14">#REF!</definedName>
    <definedName name="賠責保険料" localSheetId="12">#REF!</definedName>
    <definedName name="賠責保険料" localSheetId="19">#REF!</definedName>
    <definedName name="賠責保険料" localSheetId="18">#REF!</definedName>
    <definedName name="賠責保険料" localSheetId="1">#REF!</definedName>
    <definedName name="賠責保険料" localSheetId="17">#REF!</definedName>
    <definedName name="賠責保険料" localSheetId="16">#REF!</definedName>
    <definedName name="賠責保険料" localSheetId="29">#REF!</definedName>
    <definedName name="賠責保険料" localSheetId="30">#REF!</definedName>
    <definedName name="賠責保険料" localSheetId="20">#REF!</definedName>
    <definedName name="賠責保険料" localSheetId="24">#REF!</definedName>
    <definedName name="賠責保険料" localSheetId="21">#REF!</definedName>
    <definedName name="賠責保険料" localSheetId="0">#REF!</definedName>
    <definedName name="賠責保険料" localSheetId="23">#REF!</definedName>
    <definedName name="賠責保険料" localSheetId="22">#REF!</definedName>
    <definedName name="賠責保険料">#REF!</definedName>
    <definedName name="敷金" localSheetId="2">#REF!</definedName>
    <definedName name="敷金" localSheetId="3">#REF!</definedName>
    <definedName name="敷金" localSheetId="4">#REF!</definedName>
    <definedName name="敷金" localSheetId="5">#REF!</definedName>
    <definedName name="敷金" localSheetId="9">#REF!</definedName>
    <definedName name="敷金" localSheetId="8">#REF!</definedName>
    <definedName name="敷金" localSheetId="7">#REF!</definedName>
    <definedName name="敷金" localSheetId="26">#REF!</definedName>
    <definedName name="敷金" localSheetId="6">#REF!</definedName>
    <definedName name="敷金" localSheetId="11">#REF!</definedName>
    <definedName name="敷金" localSheetId="10">#REF!</definedName>
    <definedName name="敷金" localSheetId="13">#REF!</definedName>
    <definedName name="敷金" localSheetId="15">#REF!</definedName>
    <definedName name="敷金" localSheetId="14">#REF!</definedName>
    <definedName name="敷金" localSheetId="12">#REF!</definedName>
    <definedName name="敷金" localSheetId="19">#REF!</definedName>
    <definedName name="敷金" localSheetId="18">#REF!</definedName>
    <definedName name="敷金" localSheetId="1">#REF!</definedName>
    <definedName name="敷金" localSheetId="17">#REF!</definedName>
    <definedName name="敷金" localSheetId="16">#REF!</definedName>
    <definedName name="敷金" localSheetId="29">#REF!</definedName>
    <definedName name="敷金" localSheetId="30">#REF!</definedName>
    <definedName name="敷金" localSheetId="20">#REF!</definedName>
    <definedName name="敷金" localSheetId="24">#REF!</definedName>
    <definedName name="敷金" localSheetId="21">#REF!</definedName>
    <definedName name="敷金" localSheetId="0">#REF!</definedName>
    <definedName name="敷金" localSheetId="23">#REF!</definedName>
    <definedName name="敷金" localSheetId="22">#REF!</definedName>
    <definedName name="敷金">#REF!</definedName>
    <definedName name="物件名" localSheetId="2">#REF!</definedName>
    <definedName name="物件名" localSheetId="3">#REF!</definedName>
    <definedName name="物件名" localSheetId="4">#REF!</definedName>
    <definedName name="物件名" localSheetId="5">#REF!</definedName>
    <definedName name="物件名" localSheetId="9">#REF!</definedName>
    <definedName name="物件名" localSheetId="8">#REF!</definedName>
    <definedName name="物件名" localSheetId="7">#REF!</definedName>
    <definedName name="物件名" localSheetId="26">#REF!</definedName>
    <definedName name="物件名" localSheetId="6">#REF!</definedName>
    <definedName name="物件名" localSheetId="11">#REF!</definedName>
    <definedName name="物件名" localSheetId="10">#REF!</definedName>
    <definedName name="物件名" localSheetId="13">#REF!</definedName>
    <definedName name="物件名" localSheetId="15">#REF!</definedName>
    <definedName name="物件名" localSheetId="14">#REF!</definedName>
    <definedName name="物件名" localSheetId="12">#REF!</definedName>
    <definedName name="物件名" localSheetId="19">#REF!</definedName>
    <definedName name="物件名" localSheetId="18">#REF!</definedName>
    <definedName name="物件名" localSheetId="1">#REF!</definedName>
    <definedName name="物件名" localSheetId="17">#REF!</definedName>
    <definedName name="物件名" localSheetId="16">#REF!</definedName>
    <definedName name="物件名" localSheetId="29">#REF!</definedName>
    <definedName name="物件名" localSheetId="30">#REF!</definedName>
    <definedName name="物件名" localSheetId="20">#REF!</definedName>
    <definedName name="物件名" localSheetId="24">#REF!</definedName>
    <definedName name="物件名" localSheetId="21">#REF!</definedName>
    <definedName name="物件名" localSheetId="0">#REF!</definedName>
    <definedName name="物件名" localSheetId="23">#REF!</definedName>
    <definedName name="物件名" localSheetId="22">#REF!</definedName>
    <definedName name="物件名">#REF!</definedName>
    <definedName name="平成05年8月23日" localSheetId="2">#REF!</definedName>
    <definedName name="平成05年8月23日" localSheetId="3">#REF!</definedName>
    <definedName name="平成05年8月23日" localSheetId="4">#REF!</definedName>
    <definedName name="平成05年8月23日" localSheetId="5">#REF!</definedName>
    <definedName name="平成05年8月23日" localSheetId="9">#REF!</definedName>
    <definedName name="平成05年8月23日" localSheetId="8">#REF!</definedName>
    <definedName name="平成05年8月23日" localSheetId="7">#REF!</definedName>
    <definedName name="平成05年8月23日" localSheetId="26">#REF!</definedName>
    <definedName name="平成05年8月23日" localSheetId="6">#REF!</definedName>
    <definedName name="平成05年8月23日" localSheetId="11">#REF!</definedName>
    <definedName name="平成05年8月23日" localSheetId="10">#REF!</definedName>
    <definedName name="平成05年8月23日" localSheetId="13">#REF!</definedName>
    <definedName name="平成05年8月23日" localSheetId="15">#REF!</definedName>
    <definedName name="平成05年8月23日" localSheetId="14">#REF!</definedName>
    <definedName name="平成05年8月23日" localSheetId="12">#REF!</definedName>
    <definedName name="平成05年8月23日" localSheetId="19">#REF!</definedName>
    <definedName name="平成05年8月23日" localSheetId="18">#REF!</definedName>
    <definedName name="平成05年8月23日" localSheetId="1">#REF!</definedName>
    <definedName name="平成05年8月23日" localSheetId="17">#REF!</definedName>
    <definedName name="平成05年8月23日" localSheetId="16">#REF!</definedName>
    <definedName name="平成05年8月23日" localSheetId="29">#REF!</definedName>
    <definedName name="平成05年8月23日" localSheetId="30">#REF!</definedName>
    <definedName name="平成05年8月23日" localSheetId="20">#REF!</definedName>
    <definedName name="平成05年8月23日" localSheetId="24">#REF!</definedName>
    <definedName name="平成05年8月23日" localSheetId="21">#REF!</definedName>
    <definedName name="平成05年8月23日" localSheetId="0">#REF!</definedName>
    <definedName name="平成05年8月23日" localSheetId="23">#REF!</definedName>
    <definedName name="平成05年8月23日" localSheetId="22">#REF!</definedName>
    <definedName name="平成05年8月23日">#REF!</definedName>
    <definedName name="補償保険料" localSheetId="2">#REF!</definedName>
    <definedName name="補償保険料" localSheetId="3">#REF!</definedName>
    <definedName name="補償保険料" localSheetId="4">#REF!</definedName>
    <definedName name="補償保険料" localSheetId="5">#REF!</definedName>
    <definedName name="補償保険料" localSheetId="9">#REF!</definedName>
    <definedName name="補償保険料" localSheetId="8">#REF!</definedName>
    <definedName name="補償保険料" localSheetId="7">#REF!</definedName>
    <definedName name="補償保険料" localSheetId="26">#REF!</definedName>
    <definedName name="補償保険料" localSheetId="6">#REF!</definedName>
    <definedName name="補償保険料" localSheetId="11">#REF!</definedName>
    <definedName name="補償保険料" localSheetId="10">#REF!</definedName>
    <definedName name="補償保険料" localSheetId="13">#REF!</definedName>
    <definedName name="補償保険料" localSheetId="15">#REF!</definedName>
    <definedName name="補償保険料" localSheetId="14">#REF!</definedName>
    <definedName name="補償保険料" localSheetId="12">#REF!</definedName>
    <definedName name="補償保険料" localSheetId="19">#REF!</definedName>
    <definedName name="補償保険料" localSheetId="18">#REF!</definedName>
    <definedName name="補償保険料" localSheetId="1">#REF!</definedName>
    <definedName name="補償保険料" localSheetId="17">#REF!</definedName>
    <definedName name="補償保険料" localSheetId="16">#REF!</definedName>
    <definedName name="補償保険料" localSheetId="29">#REF!</definedName>
    <definedName name="補償保険料" localSheetId="30">#REF!</definedName>
    <definedName name="補償保険料" localSheetId="20">#REF!</definedName>
    <definedName name="補償保険料" localSheetId="24">#REF!</definedName>
    <definedName name="補償保険料" localSheetId="21">#REF!</definedName>
    <definedName name="補償保険料" localSheetId="0">#REF!</definedName>
    <definedName name="補償保険料" localSheetId="23">#REF!</definedName>
    <definedName name="補償保険料" localSheetId="22">#REF!</definedName>
    <definedName name="補償保険料">#REF!</definedName>
    <definedName name="本地路線価" localSheetId="2">#REF!</definedName>
    <definedName name="本地路線価" localSheetId="3">#REF!</definedName>
    <definedName name="本地路線価" localSheetId="4">#REF!</definedName>
    <definedName name="本地路線価" localSheetId="5">#REF!</definedName>
    <definedName name="本地路線価" localSheetId="9">#REF!</definedName>
    <definedName name="本地路線価" localSheetId="8">#REF!</definedName>
    <definedName name="本地路線価" localSheetId="7">#REF!</definedName>
    <definedName name="本地路線価" localSheetId="26">#REF!</definedName>
    <definedName name="本地路線価" localSheetId="6">#REF!</definedName>
    <definedName name="本地路線価" localSheetId="11">#REF!</definedName>
    <definedName name="本地路線価" localSheetId="10">#REF!</definedName>
    <definedName name="本地路線価" localSheetId="13">#REF!</definedName>
    <definedName name="本地路線価" localSheetId="15">#REF!</definedName>
    <definedName name="本地路線価" localSheetId="14">#REF!</definedName>
    <definedName name="本地路線価" localSheetId="12">#REF!</definedName>
    <definedName name="本地路線価" localSheetId="19">#REF!</definedName>
    <definedName name="本地路線価" localSheetId="18">#REF!</definedName>
    <definedName name="本地路線価" localSheetId="1">#REF!</definedName>
    <definedName name="本地路線価" localSheetId="17">#REF!</definedName>
    <definedName name="本地路線価" localSheetId="16">#REF!</definedName>
    <definedName name="本地路線価" localSheetId="29">#REF!</definedName>
    <definedName name="本地路線価" localSheetId="30">#REF!</definedName>
    <definedName name="本地路線価" localSheetId="20">#REF!</definedName>
    <definedName name="本地路線価" localSheetId="24">#REF!</definedName>
    <definedName name="本地路線価" localSheetId="21">#REF!</definedName>
    <definedName name="本地路線価" localSheetId="0">#REF!</definedName>
    <definedName name="本地路線価" localSheetId="23">#REF!</definedName>
    <definedName name="本地路線価" localSheetId="22">#REF!</definedName>
    <definedName name="本地路線価">#REF!</definedName>
    <definedName name="名称" localSheetId="2">#REF!</definedName>
    <definedName name="名称" localSheetId="3">#REF!</definedName>
    <definedName name="名称" localSheetId="4">#REF!</definedName>
    <definedName name="名称" localSheetId="5">#REF!</definedName>
    <definedName name="名称" localSheetId="9">#REF!</definedName>
    <definedName name="名称" localSheetId="8">#REF!</definedName>
    <definedName name="名称" localSheetId="7">#REF!</definedName>
    <definedName name="名称" localSheetId="26">#REF!</definedName>
    <definedName name="名称" localSheetId="6">#REF!</definedName>
    <definedName name="名称" localSheetId="11">#REF!</definedName>
    <definedName name="名称" localSheetId="10">#REF!</definedName>
    <definedName name="名称" localSheetId="13">#REF!</definedName>
    <definedName name="名称" localSheetId="15">#REF!</definedName>
    <definedName name="名称" localSheetId="14">#REF!</definedName>
    <definedName name="名称" localSheetId="12">#REF!</definedName>
    <definedName name="名称" localSheetId="19">#REF!</definedName>
    <definedName name="名称" localSheetId="18">#REF!</definedName>
    <definedName name="名称" localSheetId="1">#REF!</definedName>
    <definedName name="名称" localSheetId="17">#REF!</definedName>
    <definedName name="名称" localSheetId="16">#REF!</definedName>
    <definedName name="名称" localSheetId="29">#REF!</definedName>
    <definedName name="名称" localSheetId="30">#REF!</definedName>
    <definedName name="名称" localSheetId="20">#REF!</definedName>
    <definedName name="名称" localSheetId="24">#REF!</definedName>
    <definedName name="名称" localSheetId="21">#REF!</definedName>
    <definedName name="名称" localSheetId="0">#REF!</definedName>
    <definedName name="名称" localSheetId="23">#REF!</definedName>
    <definedName name="名称" localSheetId="22">#REF!</definedName>
    <definedName name="名称">#REF!</definedName>
    <definedName name="予備費基準" localSheetId="2">#REF!</definedName>
    <definedName name="予備費基準" localSheetId="3">#REF!</definedName>
    <definedName name="予備費基準" localSheetId="4">#REF!</definedName>
    <definedName name="予備費基準" localSheetId="5">#REF!</definedName>
    <definedName name="予備費基準" localSheetId="9">#REF!</definedName>
    <definedName name="予備費基準" localSheetId="8">#REF!</definedName>
    <definedName name="予備費基準" localSheetId="7">#REF!</definedName>
    <definedName name="予備費基準" localSheetId="26">#REF!</definedName>
    <definedName name="予備費基準" localSheetId="6">#REF!</definedName>
    <definedName name="予備費基準" localSheetId="11">#REF!</definedName>
    <definedName name="予備費基準" localSheetId="10">#REF!</definedName>
    <definedName name="予備費基準" localSheetId="13">#REF!</definedName>
    <definedName name="予備費基準" localSheetId="15">#REF!</definedName>
    <definedName name="予備費基準" localSheetId="14">#REF!</definedName>
    <definedName name="予備費基準" localSheetId="12">#REF!</definedName>
    <definedName name="予備費基準" localSheetId="19">#REF!</definedName>
    <definedName name="予備費基準" localSheetId="18">#REF!</definedName>
    <definedName name="予備費基準" localSheetId="1">#REF!</definedName>
    <definedName name="予備費基準" localSheetId="17">#REF!</definedName>
    <definedName name="予備費基準" localSheetId="16">#REF!</definedName>
    <definedName name="予備費基準" localSheetId="29">#REF!</definedName>
    <definedName name="予備費基準" localSheetId="30">#REF!</definedName>
    <definedName name="予備費基準" localSheetId="20">#REF!</definedName>
    <definedName name="予備費基準" localSheetId="24">#REF!</definedName>
    <definedName name="予備費基準" localSheetId="21">#REF!</definedName>
    <definedName name="予備費基準" localSheetId="0">#REF!</definedName>
    <definedName name="予備費基準" localSheetId="23">#REF!</definedName>
    <definedName name="予備費基準" localSheetId="22">#REF!</definedName>
    <definedName name="予備費基準">#REF!</definedName>
    <definedName name="路線価年度" localSheetId="2">#REF!</definedName>
    <definedName name="路線価年度" localSheetId="3">#REF!</definedName>
    <definedName name="路線価年度" localSheetId="4">#REF!</definedName>
    <definedName name="路線価年度" localSheetId="5">#REF!</definedName>
    <definedName name="路線価年度" localSheetId="9">#REF!</definedName>
    <definedName name="路線価年度" localSheetId="8">#REF!</definedName>
    <definedName name="路線価年度" localSheetId="7">#REF!</definedName>
    <definedName name="路線価年度" localSheetId="26">#REF!</definedName>
    <definedName name="路線価年度" localSheetId="6">#REF!</definedName>
    <definedName name="路線価年度" localSheetId="11">#REF!</definedName>
    <definedName name="路線価年度" localSheetId="10">#REF!</definedName>
    <definedName name="路線価年度" localSheetId="13">#REF!</definedName>
    <definedName name="路線価年度" localSheetId="15">#REF!</definedName>
    <definedName name="路線価年度" localSheetId="14">#REF!</definedName>
    <definedName name="路線価年度" localSheetId="12">#REF!</definedName>
    <definedName name="路線価年度" localSheetId="19">#REF!</definedName>
    <definedName name="路線価年度" localSheetId="18">#REF!</definedName>
    <definedName name="路線価年度" localSheetId="1">#REF!</definedName>
    <definedName name="路線価年度" localSheetId="17">#REF!</definedName>
    <definedName name="路線価年度" localSheetId="16">#REF!</definedName>
    <definedName name="路線価年度" localSheetId="29">#REF!</definedName>
    <definedName name="路線価年度" localSheetId="30">#REF!</definedName>
    <definedName name="路線価年度" localSheetId="20">#REF!</definedName>
    <definedName name="路線価年度" localSheetId="24">#REF!</definedName>
    <definedName name="路線価年度" localSheetId="21">#REF!</definedName>
    <definedName name="路線価年度" localSheetId="0">#REF!</definedName>
    <definedName name="路線価年度" localSheetId="23">#REF!</definedName>
    <definedName name="路線価年度" localSheetId="22">#REF!</definedName>
    <definedName name="路線価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3" i="9" l="1"/>
  <c r="C343" i="9"/>
  <c r="B341" i="9"/>
  <c r="C341" i="9"/>
  <c r="B342" i="9"/>
  <c r="C342" i="9"/>
  <c r="B56" i="9"/>
  <c r="C56" i="9"/>
  <c r="B57" i="9"/>
  <c r="C57" i="9"/>
  <c r="B58" i="9"/>
  <c r="C58" i="9"/>
  <c r="B59" i="9"/>
  <c r="C59" i="9"/>
  <c r="B60" i="9"/>
  <c r="C60" i="9"/>
  <c r="B61" i="9"/>
  <c r="C61" i="9"/>
  <c r="B62" i="9"/>
  <c r="C62" i="9"/>
  <c r="B63" i="9"/>
  <c r="C63" i="9"/>
  <c r="B64" i="9"/>
  <c r="C64" i="9"/>
  <c r="B65" i="9"/>
  <c r="C65" i="9"/>
  <c r="B66" i="9"/>
  <c r="C66" i="9"/>
  <c r="B67" i="9"/>
  <c r="C67" i="9"/>
  <c r="B68" i="9"/>
  <c r="C68" i="9"/>
  <c r="B69" i="9"/>
  <c r="C69" i="9"/>
  <c r="B70" i="9"/>
  <c r="C70" i="9"/>
  <c r="B71" i="9"/>
  <c r="C71" i="9"/>
  <c r="B72" i="9"/>
  <c r="C72" i="9"/>
  <c r="B73" i="9"/>
  <c r="C73" i="9"/>
  <c r="B74" i="9"/>
  <c r="C74" i="9"/>
  <c r="B75" i="9"/>
  <c r="C75" i="9"/>
  <c r="B76" i="9"/>
  <c r="C76" i="9"/>
  <c r="B77" i="9"/>
  <c r="C77" i="9"/>
  <c r="B78" i="9"/>
  <c r="C78" i="9"/>
  <c r="B79" i="9"/>
  <c r="C79" i="9"/>
  <c r="B80" i="9"/>
  <c r="C80" i="9"/>
  <c r="B81" i="9"/>
  <c r="C81" i="9"/>
  <c r="B82" i="9"/>
  <c r="C82" i="9"/>
  <c r="B83" i="9"/>
  <c r="C83" i="9"/>
  <c r="B84" i="9"/>
  <c r="C84" i="9"/>
  <c r="B85" i="9"/>
  <c r="C85" i="9"/>
  <c r="B86" i="9"/>
  <c r="C86" i="9"/>
  <c r="B87" i="9"/>
  <c r="C87" i="9"/>
  <c r="B88" i="9"/>
  <c r="C88" i="9"/>
  <c r="B89" i="9"/>
  <c r="C89" i="9"/>
  <c r="B90" i="9"/>
  <c r="C90" i="9"/>
  <c r="B91" i="9"/>
  <c r="C91" i="9"/>
  <c r="B92" i="9"/>
  <c r="C92" i="9"/>
  <c r="B93" i="9"/>
  <c r="C93" i="9"/>
  <c r="B94" i="9"/>
  <c r="C94" i="9"/>
  <c r="B95" i="9"/>
  <c r="C95" i="9"/>
  <c r="B96" i="9"/>
  <c r="C96" i="9"/>
  <c r="B97" i="9"/>
  <c r="C97" i="9"/>
  <c r="B98" i="9"/>
  <c r="C98" i="9"/>
  <c r="B99" i="9"/>
  <c r="C99" i="9"/>
  <c r="B100" i="9"/>
  <c r="C100" i="9"/>
  <c r="B101" i="9"/>
  <c r="C101" i="9"/>
  <c r="B102" i="9"/>
  <c r="C102" i="9"/>
  <c r="B103" i="9"/>
  <c r="C103" i="9"/>
  <c r="B104" i="9"/>
  <c r="C104" i="9"/>
  <c r="B105" i="9"/>
  <c r="C105" i="9"/>
  <c r="B106" i="9"/>
  <c r="C106" i="9"/>
  <c r="B107" i="9"/>
  <c r="C107" i="9"/>
  <c r="B108" i="9"/>
  <c r="C108" i="9"/>
  <c r="B109" i="9"/>
  <c r="C109" i="9"/>
  <c r="B110" i="9"/>
  <c r="C110" i="9"/>
  <c r="B111" i="9"/>
  <c r="C111" i="9"/>
  <c r="B112" i="9"/>
  <c r="C112" i="9"/>
  <c r="B113" i="9"/>
  <c r="C113" i="9"/>
  <c r="B114" i="9"/>
  <c r="C114" i="9"/>
  <c r="B115" i="9"/>
  <c r="C115" i="9"/>
  <c r="B116" i="9"/>
  <c r="C116" i="9"/>
  <c r="B117" i="9"/>
  <c r="C117" i="9"/>
  <c r="B118" i="9"/>
  <c r="C118" i="9"/>
  <c r="B119" i="9"/>
  <c r="C119" i="9"/>
  <c r="B120" i="9"/>
  <c r="C120" i="9"/>
  <c r="B121" i="9"/>
  <c r="C121" i="9"/>
  <c r="B122" i="9"/>
  <c r="C122" i="9"/>
  <c r="B123" i="9"/>
  <c r="C123" i="9"/>
  <c r="B124" i="9"/>
  <c r="C124" i="9"/>
  <c r="B125" i="9"/>
  <c r="C125" i="9"/>
  <c r="B126" i="9"/>
  <c r="C126" i="9"/>
  <c r="B127" i="9"/>
  <c r="C127" i="9"/>
  <c r="B128" i="9"/>
  <c r="C128" i="9"/>
  <c r="B129" i="9"/>
  <c r="C129" i="9"/>
  <c r="B130" i="9"/>
  <c r="C130" i="9"/>
  <c r="B131" i="9"/>
  <c r="C131" i="9"/>
  <c r="B132" i="9"/>
  <c r="C132" i="9"/>
  <c r="B133" i="9"/>
  <c r="C133" i="9"/>
  <c r="B134" i="9"/>
  <c r="C134" i="9"/>
  <c r="B135" i="9"/>
  <c r="C135" i="9"/>
  <c r="B136" i="9"/>
  <c r="C136" i="9"/>
  <c r="B137" i="9"/>
  <c r="C137" i="9"/>
  <c r="B138" i="9"/>
  <c r="C138" i="9"/>
  <c r="B139" i="9"/>
  <c r="C139" i="9"/>
  <c r="B140" i="9"/>
  <c r="C140" i="9"/>
  <c r="B141" i="9"/>
  <c r="C141" i="9"/>
  <c r="B142" i="9"/>
  <c r="C142" i="9"/>
  <c r="B143" i="9"/>
  <c r="C143" i="9"/>
  <c r="B144" i="9"/>
  <c r="C144" i="9"/>
  <c r="B145" i="9"/>
  <c r="C145" i="9"/>
  <c r="B146" i="9"/>
  <c r="C146" i="9"/>
  <c r="B147" i="9"/>
  <c r="C147" i="9"/>
  <c r="B148" i="9"/>
  <c r="C148" i="9"/>
  <c r="B149" i="9"/>
  <c r="C149" i="9"/>
  <c r="B150" i="9"/>
  <c r="C150" i="9"/>
  <c r="B151" i="9"/>
  <c r="C151" i="9"/>
  <c r="B152" i="9"/>
  <c r="C152" i="9"/>
  <c r="B153" i="9"/>
  <c r="C153" i="9"/>
  <c r="B154" i="9"/>
  <c r="C154" i="9"/>
  <c r="B155" i="9"/>
  <c r="C155" i="9"/>
  <c r="B156" i="9"/>
  <c r="C156" i="9"/>
  <c r="B157" i="9"/>
  <c r="C157" i="9"/>
  <c r="B158" i="9"/>
  <c r="C158" i="9"/>
  <c r="B159" i="9"/>
  <c r="C159" i="9"/>
  <c r="B160" i="9"/>
  <c r="C160" i="9"/>
  <c r="B161" i="9"/>
  <c r="C161" i="9"/>
  <c r="B162" i="9"/>
  <c r="C162" i="9"/>
  <c r="B163" i="9"/>
  <c r="C163" i="9"/>
  <c r="B164" i="9"/>
  <c r="C164" i="9"/>
  <c r="B165" i="9"/>
  <c r="C165" i="9"/>
  <c r="B166" i="9"/>
  <c r="C166" i="9"/>
  <c r="B167" i="9"/>
  <c r="C167" i="9"/>
  <c r="B168" i="9"/>
  <c r="C168" i="9"/>
  <c r="B169" i="9"/>
  <c r="C169" i="9"/>
  <c r="B170" i="9"/>
  <c r="C170" i="9"/>
  <c r="B171" i="9"/>
  <c r="C171" i="9"/>
  <c r="B172" i="9"/>
  <c r="C172" i="9"/>
  <c r="B173" i="9"/>
  <c r="C173" i="9"/>
  <c r="B174" i="9"/>
  <c r="C174" i="9"/>
  <c r="B175" i="9"/>
  <c r="C175" i="9"/>
  <c r="B176" i="9"/>
  <c r="C176" i="9"/>
  <c r="B177" i="9"/>
  <c r="C177" i="9"/>
  <c r="B178" i="9"/>
  <c r="C178" i="9"/>
  <c r="B179" i="9"/>
  <c r="C179" i="9"/>
  <c r="B180" i="9"/>
  <c r="C180" i="9"/>
  <c r="B181" i="9"/>
  <c r="C181" i="9"/>
  <c r="B182" i="9"/>
  <c r="C182" i="9"/>
  <c r="B183" i="9"/>
  <c r="C183" i="9"/>
  <c r="B184" i="9"/>
  <c r="C184" i="9"/>
  <c r="B185" i="9"/>
  <c r="C185" i="9"/>
  <c r="B186" i="9"/>
  <c r="C186" i="9"/>
  <c r="B187" i="9"/>
  <c r="C187" i="9"/>
  <c r="B188" i="9"/>
  <c r="C188" i="9"/>
  <c r="B189" i="9"/>
  <c r="C189" i="9"/>
  <c r="B190" i="9"/>
  <c r="C190" i="9"/>
  <c r="B191" i="9"/>
  <c r="C191" i="9"/>
  <c r="B192" i="9"/>
  <c r="C192" i="9"/>
  <c r="B193" i="9"/>
  <c r="C193" i="9"/>
  <c r="B194" i="9"/>
  <c r="C194" i="9"/>
  <c r="B195" i="9"/>
  <c r="C195" i="9"/>
  <c r="B196" i="9"/>
  <c r="C196" i="9"/>
  <c r="B197" i="9"/>
  <c r="C197" i="9"/>
  <c r="B198" i="9"/>
  <c r="C198" i="9"/>
  <c r="B199" i="9"/>
  <c r="C199" i="9"/>
  <c r="B200" i="9"/>
  <c r="C200" i="9"/>
  <c r="B201" i="9"/>
  <c r="C201" i="9"/>
  <c r="B202" i="9"/>
  <c r="C202" i="9"/>
  <c r="B203" i="9"/>
  <c r="C203" i="9"/>
  <c r="B204" i="9"/>
  <c r="C204" i="9"/>
  <c r="B205" i="9"/>
  <c r="C205" i="9"/>
  <c r="B206" i="9"/>
  <c r="C206" i="9"/>
  <c r="B207" i="9"/>
  <c r="C207" i="9"/>
  <c r="B208" i="9"/>
  <c r="C208" i="9"/>
  <c r="B209" i="9"/>
  <c r="C209" i="9"/>
  <c r="B210" i="9"/>
  <c r="C210" i="9"/>
  <c r="B211" i="9"/>
  <c r="C211" i="9"/>
  <c r="B212" i="9"/>
  <c r="C212" i="9"/>
  <c r="B213" i="9"/>
  <c r="C213" i="9"/>
  <c r="B214" i="9"/>
  <c r="C214" i="9"/>
  <c r="B215" i="9"/>
  <c r="C215" i="9"/>
  <c r="B216" i="9"/>
  <c r="C216" i="9"/>
  <c r="B217" i="9"/>
  <c r="C217" i="9"/>
  <c r="B218" i="9"/>
  <c r="C218" i="9"/>
  <c r="B219" i="9"/>
  <c r="C219" i="9"/>
  <c r="B220" i="9"/>
  <c r="C220" i="9"/>
  <c r="B221" i="9"/>
  <c r="C221" i="9"/>
  <c r="B222" i="9"/>
  <c r="C222" i="9"/>
  <c r="B223" i="9"/>
  <c r="C223" i="9"/>
  <c r="B224" i="9"/>
  <c r="C224" i="9"/>
  <c r="B225" i="9"/>
  <c r="C225" i="9"/>
  <c r="B226" i="9"/>
  <c r="C226" i="9"/>
  <c r="B227" i="9"/>
  <c r="C227" i="9"/>
  <c r="B228" i="9"/>
  <c r="C228" i="9"/>
  <c r="B229" i="9"/>
  <c r="C229" i="9"/>
  <c r="B230" i="9"/>
  <c r="C230" i="9"/>
  <c r="B231" i="9"/>
  <c r="C231" i="9"/>
  <c r="B232" i="9"/>
  <c r="C232" i="9"/>
  <c r="B233" i="9"/>
  <c r="C233" i="9"/>
  <c r="B234" i="9"/>
  <c r="C234" i="9"/>
  <c r="B235" i="9"/>
  <c r="C235" i="9"/>
  <c r="B236" i="9"/>
  <c r="C236" i="9"/>
  <c r="B237" i="9"/>
  <c r="C237" i="9"/>
  <c r="B238" i="9"/>
  <c r="C238" i="9"/>
  <c r="B239" i="9"/>
  <c r="C239" i="9"/>
  <c r="B240" i="9"/>
  <c r="C240" i="9"/>
  <c r="B241" i="9"/>
  <c r="C241" i="9"/>
  <c r="B242" i="9"/>
  <c r="C242" i="9"/>
  <c r="B243" i="9"/>
  <c r="C243" i="9"/>
  <c r="B244" i="9"/>
  <c r="C244" i="9"/>
  <c r="B245" i="9"/>
  <c r="C245" i="9"/>
  <c r="B246" i="9"/>
  <c r="C246" i="9"/>
  <c r="B247" i="9"/>
  <c r="C247" i="9"/>
  <c r="B248" i="9"/>
  <c r="C248" i="9"/>
  <c r="B249" i="9"/>
  <c r="C249" i="9"/>
  <c r="B250" i="9"/>
  <c r="C250" i="9"/>
  <c r="B251" i="9"/>
  <c r="C251" i="9"/>
  <c r="B252" i="9"/>
  <c r="C252" i="9"/>
  <c r="B253" i="9"/>
  <c r="C253" i="9"/>
  <c r="B254" i="9"/>
  <c r="C254" i="9"/>
  <c r="B255" i="9"/>
  <c r="C255" i="9"/>
  <c r="B256" i="9"/>
  <c r="C256" i="9"/>
  <c r="B257" i="9"/>
  <c r="C257" i="9"/>
  <c r="B258" i="9"/>
  <c r="C258" i="9"/>
  <c r="B259" i="9"/>
  <c r="C259" i="9"/>
  <c r="B260" i="9"/>
  <c r="C260" i="9"/>
  <c r="B261" i="9"/>
  <c r="C261" i="9"/>
  <c r="B262" i="9"/>
  <c r="C262" i="9"/>
  <c r="B263" i="9"/>
  <c r="C263" i="9"/>
  <c r="B264" i="9"/>
  <c r="C264" i="9"/>
  <c r="B265" i="9"/>
  <c r="C265" i="9"/>
  <c r="B266" i="9"/>
  <c r="C266" i="9"/>
  <c r="B267" i="9"/>
  <c r="C267" i="9"/>
  <c r="B268" i="9"/>
  <c r="C268" i="9"/>
  <c r="B269" i="9"/>
  <c r="C269" i="9"/>
  <c r="B270" i="9"/>
  <c r="C270" i="9"/>
  <c r="B271" i="9"/>
  <c r="C271" i="9"/>
  <c r="B272" i="9"/>
  <c r="C272" i="9"/>
  <c r="B273" i="9"/>
  <c r="C273" i="9"/>
  <c r="B274" i="9"/>
  <c r="C274" i="9"/>
  <c r="B275" i="9"/>
  <c r="C275" i="9"/>
  <c r="B276" i="9"/>
  <c r="C276" i="9"/>
  <c r="B277" i="9"/>
  <c r="C277" i="9"/>
  <c r="B278" i="9"/>
  <c r="C278" i="9"/>
  <c r="B279" i="9"/>
  <c r="C279" i="9"/>
  <c r="B280" i="9"/>
  <c r="C280" i="9"/>
  <c r="B281" i="9"/>
  <c r="C281" i="9"/>
  <c r="B282" i="9"/>
  <c r="C282" i="9"/>
  <c r="B283" i="9"/>
  <c r="C283" i="9"/>
  <c r="B284" i="9"/>
  <c r="C284" i="9"/>
  <c r="B285" i="9"/>
  <c r="C285" i="9"/>
  <c r="B286" i="9"/>
  <c r="C286" i="9"/>
  <c r="B287" i="9"/>
  <c r="C287" i="9"/>
  <c r="B288" i="9"/>
  <c r="C288" i="9"/>
  <c r="B289" i="9"/>
  <c r="C289" i="9"/>
  <c r="B290" i="9"/>
  <c r="C290" i="9"/>
  <c r="B291" i="9"/>
  <c r="C291" i="9"/>
  <c r="B292" i="9"/>
  <c r="C292" i="9"/>
  <c r="B293" i="9"/>
  <c r="C293" i="9"/>
  <c r="B294" i="9"/>
  <c r="C294" i="9"/>
  <c r="B295" i="9"/>
  <c r="C295" i="9"/>
  <c r="B296" i="9"/>
  <c r="C296" i="9"/>
  <c r="B297" i="9"/>
  <c r="C297" i="9"/>
  <c r="B298" i="9"/>
  <c r="C298" i="9"/>
  <c r="B299" i="9"/>
  <c r="C299" i="9"/>
  <c r="B300" i="9"/>
  <c r="C300" i="9"/>
  <c r="B301" i="9"/>
  <c r="C301" i="9"/>
  <c r="B302" i="9"/>
  <c r="C302" i="9"/>
  <c r="B303" i="9"/>
  <c r="C303" i="9"/>
  <c r="B304" i="9"/>
  <c r="C304" i="9"/>
  <c r="B305" i="9"/>
  <c r="C305" i="9"/>
  <c r="B306" i="9"/>
  <c r="C306" i="9"/>
  <c r="B307" i="9"/>
  <c r="C307" i="9"/>
  <c r="B308" i="9"/>
  <c r="C308" i="9"/>
  <c r="B309" i="9"/>
  <c r="C309" i="9"/>
  <c r="B310" i="9"/>
  <c r="C310" i="9"/>
  <c r="B311" i="9"/>
  <c r="C311" i="9"/>
  <c r="B312" i="9"/>
  <c r="C312" i="9"/>
  <c r="B313" i="9"/>
  <c r="C313" i="9"/>
  <c r="B314" i="9"/>
  <c r="C314" i="9"/>
  <c r="B315" i="9"/>
  <c r="C315" i="9"/>
  <c r="B316" i="9"/>
  <c r="C316" i="9"/>
  <c r="B317" i="9"/>
  <c r="C317" i="9"/>
  <c r="B318" i="9"/>
  <c r="C318" i="9"/>
  <c r="B319" i="9"/>
  <c r="C319" i="9"/>
  <c r="B320" i="9"/>
  <c r="C320" i="9"/>
  <c r="B321" i="9"/>
  <c r="C321" i="9"/>
  <c r="B322" i="9"/>
  <c r="C322" i="9"/>
  <c r="B323" i="9"/>
  <c r="C323" i="9"/>
  <c r="B324" i="9"/>
  <c r="C324" i="9"/>
  <c r="B325" i="9"/>
  <c r="C325" i="9"/>
  <c r="B326" i="9"/>
  <c r="C326" i="9"/>
  <c r="B327" i="9"/>
  <c r="C327" i="9"/>
  <c r="B328" i="9"/>
  <c r="C328" i="9"/>
  <c r="B329" i="9"/>
  <c r="C329" i="9"/>
  <c r="B330" i="9"/>
  <c r="C330" i="9"/>
  <c r="B331" i="9"/>
  <c r="C331" i="9"/>
  <c r="B332" i="9"/>
  <c r="C332" i="9"/>
  <c r="B333" i="9"/>
  <c r="C333" i="9"/>
  <c r="B334" i="9"/>
  <c r="C334" i="9"/>
  <c r="B335" i="9"/>
  <c r="C335" i="9"/>
  <c r="B336" i="9"/>
  <c r="C336" i="9"/>
  <c r="B337" i="9"/>
  <c r="C337" i="9"/>
  <c r="B338" i="9"/>
  <c r="C338" i="9"/>
  <c r="B339" i="9"/>
  <c r="C339" i="9"/>
  <c r="B340" i="9"/>
  <c r="C340" i="9"/>
  <c r="C55" i="9"/>
  <c r="B55" i="9"/>
  <c r="C3" i="9" s="1"/>
  <c r="F294" i="41"/>
  <c r="F295" i="41"/>
  <c r="G295" i="41"/>
  <c r="F296" i="41"/>
  <c r="G296" i="41"/>
  <c r="F297" i="41"/>
  <c r="G297" i="41"/>
  <c r="F298" i="41"/>
  <c r="G298" i="41"/>
  <c r="F299" i="41"/>
  <c r="G299" i="41"/>
  <c r="F300" i="41"/>
  <c r="G300" i="41"/>
  <c r="G294" i="41" l="1"/>
  <c r="C5" i="9"/>
  <c r="C8" i="9"/>
  <c r="C9" i="9"/>
  <c r="C7" i="9"/>
  <c r="F22" i="9"/>
  <c r="F19" i="9"/>
  <c r="F25" i="9"/>
  <c r="F20" i="9"/>
  <c r="E22" i="9"/>
  <c r="I28" i="9"/>
  <c r="H31" i="9"/>
  <c r="J33" i="9"/>
  <c r="J41" i="9"/>
  <c r="J53" i="9"/>
  <c r="C6" i="9"/>
  <c r="E6" i="9" s="1"/>
  <c r="C14" i="9"/>
  <c r="J20" i="9"/>
  <c r="I23" i="9"/>
  <c r="H26" i="9"/>
  <c r="J28" i="9"/>
  <c r="I31" i="9"/>
  <c r="H45" i="9"/>
  <c r="J42" i="9"/>
  <c r="H20" i="9"/>
  <c r="H28" i="9"/>
  <c r="I33" i="9"/>
  <c r="J25" i="9"/>
  <c r="H21" i="9"/>
  <c r="I26" i="9"/>
  <c r="H29" i="9"/>
  <c r="I18" i="9"/>
  <c r="I21" i="9"/>
  <c r="H24" i="9"/>
  <c r="J26" i="9"/>
  <c r="I29" i="9"/>
  <c r="H32" i="9"/>
  <c r="J45" i="9"/>
  <c r="J44" i="9"/>
  <c r="J30" i="9"/>
  <c r="I20" i="9"/>
  <c r="J31" i="9"/>
  <c r="H19" i="9"/>
  <c r="J21" i="9"/>
  <c r="I24" i="9"/>
  <c r="H27" i="9"/>
  <c r="J29" i="9"/>
  <c r="I32" i="9"/>
  <c r="J18" i="9"/>
  <c r="J49" i="9"/>
  <c r="J22" i="9"/>
  <c r="J52" i="9"/>
  <c r="H23" i="9"/>
  <c r="J43" i="9"/>
  <c r="C10" i="9"/>
  <c r="I19" i="9"/>
  <c r="H22" i="9"/>
  <c r="J24" i="9"/>
  <c r="I27" i="9"/>
  <c r="H30" i="9"/>
  <c r="J32" i="9"/>
  <c r="J38" i="9"/>
  <c r="J50" i="9"/>
  <c r="C12" i="9"/>
  <c r="I25" i="9"/>
  <c r="J40" i="9"/>
  <c r="C13" i="9"/>
  <c r="H18" i="9"/>
  <c r="J23" i="9"/>
  <c r="I45" i="9"/>
  <c r="C11" i="9"/>
  <c r="J19" i="9"/>
  <c r="I22" i="9"/>
  <c r="H25" i="9"/>
  <c r="J27" i="9"/>
  <c r="I30" i="9"/>
  <c r="H33" i="9"/>
  <c r="J39" i="9"/>
  <c r="J51" i="9"/>
  <c r="D296" i="40"/>
  <c r="D297" i="40"/>
  <c r="D298" i="40"/>
  <c r="D299" i="40"/>
  <c r="D300" i="40"/>
  <c r="D301" i="40"/>
  <c r="D295" i="40" l="1"/>
  <c r="F96" i="38"/>
  <c r="I49" i="9" l="1"/>
  <c r="H53" i="9"/>
  <c r="H50" i="9"/>
  <c r="H39" i="9"/>
  <c r="H43" i="9"/>
  <c r="H51" i="9"/>
  <c r="H38" i="9"/>
  <c r="H42" i="9"/>
  <c r="H40" i="9"/>
  <c r="H44" i="9"/>
  <c r="H52" i="9"/>
  <c r="H41" i="9"/>
  <c r="H49" i="9"/>
  <c r="G292" i="37"/>
  <c r="E292" i="37"/>
  <c r="D292" i="37"/>
  <c r="G291" i="37"/>
  <c r="E291" i="37"/>
  <c r="D291" i="37"/>
  <c r="G290" i="37"/>
  <c r="E290" i="37"/>
  <c r="F290" i="37" s="1"/>
  <c r="D290" i="37"/>
  <c r="G289" i="37"/>
  <c r="G286" i="37" s="1"/>
  <c r="E289" i="37"/>
  <c r="F289" i="37" s="1"/>
  <c r="D289" i="37"/>
  <c r="G288" i="37"/>
  <c r="E288" i="37"/>
  <c r="D288" i="37"/>
  <c r="G287" i="37"/>
  <c r="E287" i="37"/>
  <c r="D287" i="37"/>
  <c r="D293" i="36"/>
  <c r="D292" i="36"/>
  <c r="D291" i="36"/>
  <c r="D290" i="36"/>
  <c r="D287" i="36" s="1"/>
  <c r="D289" i="36"/>
  <c r="D288" i="36"/>
  <c r="F291" i="37" l="1"/>
  <c r="D286" i="37"/>
  <c r="F287" i="37"/>
  <c r="F288" i="37"/>
  <c r="F292" i="37"/>
  <c r="E286" i="37"/>
  <c r="F286" i="37" s="1"/>
  <c r="G38" i="9" l="1"/>
  <c r="D288" i="32" l="1"/>
  <c r="D287" i="32"/>
  <c r="D286" i="32"/>
  <c r="D285" i="32"/>
  <c r="G289" i="33" l="1"/>
  <c r="G288" i="33"/>
  <c r="G287" i="33"/>
  <c r="G286" i="33"/>
  <c r="G285" i="33"/>
  <c r="G284" i="33"/>
  <c r="E289" i="33"/>
  <c r="E288" i="33"/>
  <c r="E287" i="33"/>
  <c r="E286" i="33"/>
  <c r="E285" i="33"/>
  <c r="E284" i="33"/>
  <c r="D287" i="33"/>
  <c r="D286" i="33"/>
  <c r="D285" i="33"/>
  <c r="D284" i="33"/>
  <c r="G283" i="33" l="1"/>
  <c r="E283" i="33"/>
  <c r="G300" i="31"/>
  <c r="G299" i="31"/>
  <c r="G298" i="31"/>
  <c r="G297" i="31"/>
  <c r="G296" i="31"/>
  <c r="F286" i="33" l="1"/>
  <c r="F285" i="33"/>
  <c r="F284" i="33"/>
  <c r="D289" i="33"/>
  <c r="F289" i="33" s="1"/>
  <c r="D288" i="33"/>
  <c r="D283" i="33" s="1"/>
  <c r="F287" i="33"/>
  <c r="D290" i="32"/>
  <c r="D289" i="32"/>
  <c r="D284" i="32" s="1"/>
  <c r="F288" i="33" l="1"/>
  <c r="L288" i="31"/>
  <c r="K289" i="31"/>
  <c r="K288" i="31"/>
  <c r="K287" i="31"/>
  <c r="K286" i="31"/>
  <c r="K285" i="31"/>
  <c r="K284" i="31"/>
  <c r="K283" i="31"/>
  <c r="J289" i="31"/>
  <c r="J288" i="31"/>
  <c r="J287" i="31"/>
  <c r="J286" i="31"/>
  <c r="J285" i="31"/>
  <c r="J284" i="31"/>
  <c r="J283" i="31"/>
  <c r="I285" i="31"/>
  <c r="I283" i="31" s="1"/>
  <c r="H289" i="31"/>
  <c r="H288" i="31"/>
  <c r="H287" i="31"/>
  <c r="H286" i="31"/>
  <c r="H285" i="31"/>
  <c r="H284" i="31"/>
  <c r="H283" i="31"/>
  <c r="G289" i="31"/>
  <c r="F289" i="31"/>
  <c r="F288" i="31"/>
  <c r="G288" i="31" s="1"/>
  <c r="F287" i="31"/>
  <c r="G287" i="31" s="1"/>
  <c r="F286" i="31"/>
  <c r="G286" i="31" s="1"/>
  <c r="F284" i="31"/>
  <c r="G284" i="31" s="1"/>
  <c r="G279" i="31"/>
  <c r="F283" i="33" l="1"/>
  <c r="G281" i="31" l="1"/>
  <c r="G280" i="31"/>
  <c r="G278" i="31"/>
  <c r="G277" i="31"/>
  <c r="G276" i="31"/>
  <c r="G275" i="31"/>
  <c r="G274" i="31"/>
  <c r="G273" i="31"/>
  <c r="G272" i="31"/>
  <c r="G271" i="31"/>
  <c r="G270" i="31"/>
  <c r="G269" i="31"/>
  <c r="G268" i="31"/>
  <c r="G267" i="31"/>
  <c r="G266" i="31"/>
  <c r="G265" i="31"/>
  <c r="G264" i="31"/>
  <c r="G263" i="31"/>
  <c r="G262" i="31"/>
  <c r="G261" i="31"/>
  <c r="G260" i="31"/>
  <c r="G259" i="31"/>
  <c r="G258" i="31"/>
  <c r="G257" i="31"/>
  <c r="G256" i="31"/>
  <c r="G255" i="31"/>
  <c r="G254" i="31"/>
  <c r="G253" i="31"/>
  <c r="G252" i="31"/>
  <c r="G251" i="31"/>
  <c r="G250" i="31"/>
  <c r="G249" i="31"/>
  <c r="G248" i="31"/>
  <c r="G247" i="31"/>
  <c r="G246" i="31"/>
  <c r="G245" i="31"/>
  <c r="G244" i="31"/>
  <c r="G243" i="31"/>
  <c r="G242" i="31"/>
  <c r="G241" i="31"/>
  <c r="G240" i="31"/>
  <c r="G239" i="31"/>
  <c r="G238" i="31"/>
  <c r="G237" i="31"/>
  <c r="G236" i="31"/>
  <c r="G235" i="31"/>
  <c r="G234" i="31"/>
  <c r="G233" i="31"/>
  <c r="G232" i="31"/>
  <c r="G231" i="31"/>
  <c r="G230" i="31"/>
  <c r="G229" i="31"/>
  <c r="G228" i="31"/>
  <c r="G227" i="31"/>
  <c r="G226" i="31"/>
  <c r="G225" i="31"/>
  <c r="G224" i="31"/>
  <c r="G223" i="31"/>
  <c r="G222" i="31"/>
  <c r="G221" i="31"/>
  <c r="G220" i="31"/>
  <c r="G219" i="31"/>
  <c r="G218" i="31"/>
  <c r="G217" i="31"/>
  <c r="G216" i="31"/>
  <c r="G215" i="31"/>
  <c r="G214" i="31"/>
  <c r="G213" i="31"/>
  <c r="G212" i="31"/>
  <c r="G211" i="31"/>
  <c r="G210" i="31"/>
  <c r="G209" i="31"/>
  <c r="G208" i="31"/>
  <c r="G207" i="31"/>
  <c r="G206" i="31"/>
  <c r="G205" i="31"/>
  <c r="G204" i="31"/>
  <c r="G203" i="31"/>
  <c r="G202" i="31"/>
  <c r="G201" i="31"/>
  <c r="G200" i="31"/>
  <c r="G199" i="31"/>
  <c r="G198" i="31"/>
  <c r="G197" i="31"/>
  <c r="G196" i="31"/>
  <c r="G195" i="31"/>
  <c r="G194" i="31"/>
  <c r="G193" i="31"/>
  <c r="G192" i="31"/>
  <c r="G191" i="31"/>
  <c r="G190" i="31"/>
  <c r="G189" i="31"/>
  <c r="G188" i="31"/>
  <c r="G187" i="31"/>
  <c r="G186" i="31"/>
  <c r="G185" i="31"/>
  <c r="G184" i="31"/>
  <c r="G183" i="31"/>
  <c r="G182" i="31"/>
  <c r="G181" i="31"/>
  <c r="G180" i="31"/>
  <c r="G179" i="31"/>
  <c r="G178" i="31"/>
  <c r="G177" i="31"/>
  <c r="G176" i="31"/>
  <c r="G175" i="31"/>
  <c r="G174" i="31"/>
  <c r="G173" i="31"/>
  <c r="G172" i="31"/>
  <c r="G171" i="31"/>
  <c r="G170" i="31"/>
  <c r="G169" i="31"/>
  <c r="G168" i="31"/>
  <c r="G167" i="31"/>
  <c r="G166" i="31"/>
  <c r="G165" i="31"/>
  <c r="G164" i="31"/>
  <c r="G163" i="31"/>
  <c r="G162" i="31"/>
  <c r="G161" i="31"/>
  <c r="G160" i="31"/>
  <c r="G159" i="31"/>
  <c r="G158" i="31"/>
  <c r="G157" i="31"/>
  <c r="G156" i="31"/>
  <c r="G155" i="31"/>
  <c r="G154" i="31"/>
  <c r="G153" i="31"/>
  <c r="G152" i="31"/>
  <c r="G151" i="31"/>
  <c r="G150" i="31"/>
  <c r="G149" i="31"/>
  <c r="G148" i="31"/>
  <c r="G147" i="31"/>
  <c r="G146" i="31"/>
  <c r="G145" i="31"/>
  <c r="G144" i="31"/>
  <c r="G143" i="31"/>
  <c r="G142" i="31"/>
  <c r="G141" i="31"/>
  <c r="G140" i="31"/>
  <c r="G139" i="31"/>
  <c r="G138" i="31"/>
  <c r="G137" i="31"/>
  <c r="G136" i="31"/>
  <c r="G135" i="31"/>
  <c r="G134" i="31"/>
  <c r="G133" i="31"/>
  <c r="G132" i="31"/>
  <c r="G131" i="31"/>
  <c r="G130" i="31"/>
  <c r="G129" i="31"/>
  <c r="G128" i="31"/>
  <c r="G127" i="31"/>
  <c r="G126" i="31"/>
  <c r="G125" i="31"/>
  <c r="G124" i="31"/>
  <c r="G123" i="31"/>
  <c r="G122" i="31"/>
  <c r="G121" i="31"/>
  <c r="G120" i="31"/>
  <c r="G119" i="31"/>
  <c r="G118" i="31"/>
  <c r="G117" i="31"/>
  <c r="G116" i="31"/>
  <c r="G115" i="31"/>
  <c r="G114" i="31"/>
  <c r="G113" i="31"/>
  <c r="G112" i="31"/>
  <c r="G111" i="31"/>
  <c r="G110" i="31"/>
  <c r="G106" i="31"/>
  <c r="G105" i="31"/>
  <c r="G104" i="31"/>
  <c r="G103" i="31"/>
  <c r="G102" i="31"/>
  <c r="G101" i="31"/>
  <c r="G100" i="31"/>
  <c r="G95" i="31"/>
  <c r="G94" i="31"/>
  <c r="G93" i="31"/>
  <c r="F92" i="31"/>
  <c r="G91" i="31"/>
  <c r="G90" i="31"/>
  <c r="G89" i="31"/>
  <c r="G88" i="31"/>
  <c r="G87" i="31"/>
  <c r="G86" i="31"/>
  <c r="G85" i="31"/>
  <c r="G84" i="31"/>
  <c r="G83" i="31"/>
  <c r="G82" i="31"/>
  <c r="G81" i="31"/>
  <c r="G80" i="31"/>
  <c r="G79" i="31"/>
  <c r="G78" i="31"/>
  <c r="G77" i="31"/>
  <c r="G76" i="31"/>
  <c r="G75" i="31"/>
  <c r="G74" i="31"/>
  <c r="G73" i="31"/>
  <c r="G72" i="31"/>
  <c r="G71" i="31"/>
  <c r="G70" i="31"/>
  <c r="G69" i="31"/>
  <c r="G68" i="31"/>
  <c r="G67" i="31"/>
  <c r="G66" i="31"/>
  <c r="G65" i="31"/>
  <c r="G64" i="31"/>
  <c r="G63" i="31"/>
  <c r="G62" i="31"/>
  <c r="G61" i="31"/>
  <c r="G60" i="31"/>
  <c r="G59" i="31"/>
  <c r="G58" i="31"/>
  <c r="G57" i="31"/>
  <c r="G56" i="31"/>
  <c r="G55" i="31"/>
  <c r="G54" i="31"/>
  <c r="G53" i="31"/>
  <c r="G52" i="31"/>
  <c r="G51" i="31"/>
  <c r="G50" i="31"/>
  <c r="G49" i="31"/>
  <c r="G48" i="31"/>
  <c r="G47" i="31"/>
  <c r="G46" i="31"/>
  <c r="G45" i="31"/>
  <c r="G44" i="31"/>
  <c r="G43" i="31"/>
  <c r="G42" i="31"/>
  <c r="G41" i="31"/>
  <c r="G40" i="31"/>
  <c r="G39" i="31"/>
  <c r="G38" i="31"/>
  <c r="G37" i="31"/>
  <c r="G36" i="31"/>
  <c r="G35" i="31"/>
  <c r="G34" i="31"/>
  <c r="G33" i="31"/>
  <c r="G32" i="31"/>
  <c r="G31" i="31"/>
  <c r="G30" i="31"/>
  <c r="G29" i="31"/>
  <c r="G28" i="31"/>
  <c r="G27" i="31"/>
  <c r="G26" i="31"/>
  <c r="G25" i="31"/>
  <c r="G24" i="31"/>
  <c r="G23" i="31"/>
  <c r="G22" i="31"/>
  <c r="G21" i="31"/>
  <c r="G20" i="31"/>
  <c r="G19" i="31"/>
  <c r="G18" i="31"/>
  <c r="G17" i="31"/>
  <c r="G16" i="31"/>
  <c r="G15" i="31"/>
  <c r="G14" i="31"/>
  <c r="G13" i="31"/>
  <c r="G12" i="31"/>
  <c r="G11" i="31"/>
  <c r="G10" i="31"/>
  <c r="G9" i="31"/>
  <c r="G8" i="31"/>
  <c r="G7" i="31"/>
  <c r="G6" i="31"/>
  <c r="G5" i="31"/>
  <c r="G4" i="31"/>
  <c r="F283" i="31" l="1"/>
  <c r="G283" i="31" s="1"/>
  <c r="F285" i="31"/>
  <c r="G285" i="31" s="1"/>
  <c r="G92" i="31"/>
  <c r="G288" i="27"/>
  <c r="G287" i="27"/>
  <c r="F281" i="27"/>
  <c r="F280" i="27"/>
  <c r="F279" i="27"/>
  <c r="F277" i="27"/>
  <c r="G274" i="27"/>
  <c r="G273" i="27"/>
  <c r="G272" i="27"/>
  <c r="G271" i="27"/>
  <c r="G270" i="27"/>
  <c r="G269" i="27"/>
  <c r="G268" i="27"/>
  <c r="G267" i="27"/>
  <c r="G266" i="27"/>
  <c r="G265" i="27"/>
  <c r="G264" i="27"/>
  <c r="G263" i="27"/>
  <c r="G262" i="27"/>
  <c r="G261" i="27"/>
  <c r="G260" i="27"/>
  <c r="G259" i="27"/>
  <c r="G258" i="27"/>
  <c r="G257" i="27"/>
  <c r="G256" i="27"/>
  <c r="G255" i="27"/>
  <c r="G254" i="27"/>
  <c r="G253" i="27"/>
  <c r="G252" i="27"/>
  <c r="G251" i="27"/>
  <c r="G250" i="27"/>
  <c r="G249" i="27"/>
  <c r="G248" i="27"/>
  <c r="G247" i="27"/>
  <c r="G246" i="27"/>
  <c r="G245" i="27"/>
  <c r="G244" i="27"/>
  <c r="G243" i="27"/>
  <c r="G242" i="27"/>
  <c r="G241" i="27"/>
  <c r="G240" i="27"/>
  <c r="G236" i="27"/>
  <c r="G235" i="27"/>
  <c r="G234" i="27"/>
  <c r="G233" i="27"/>
  <c r="G232" i="27"/>
  <c r="G231" i="27"/>
  <c r="G230" i="27"/>
  <c r="G229" i="27"/>
  <c r="G228" i="27"/>
  <c r="G227" i="27"/>
  <c r="G226" i="27"/>
  <c r="G225" i="27"/>
  <c r="G224" i="27"/>
  <c r="G223" i="27"/>
  <c r="G222" i="27"/>
  <c r="G221" i="27"/>
  <c r="G220" i="27"/>
  <c r="G219" i="27"/>
  <c r="G218" i="27"/>
  <c r="G217" i="27"/>
  <c r="G216" i="27"/>
  <c r="G215" i="27"/>
  <c r="G214" i="27"/>
  <c r="G213" i="27"/>
  <c r="G212" i="27"/>
  <c r="G211" i="27"/>
  <c r="G210" i="27"/>
  <c r="G209" i="27"/>
  <c r="G208" i="27"/>
  <c r="G207" i="27"/>
  <c r="G206" i="27"/>
  <c r="G205" i="27"/>
  <c r="G204" i="27"/>
  <c r="G203" i="27"/>
  <c r="G202" i="27"/>
  <c r="G201" i="27"/>
  <c r="G200" i="27"/>
  <c r="G199" i="27"/>
  <c r="G198" i="27"/>
  <c r="G197" i="27"/>
  <c r="G196" i="27"/>
  <c r="G195" i="27"/>
  <c r="G194" i="27"/>
  <c r="G193" i="27"/>
  <c r="G192" i="27"/>
  <c r="G191" i="27"/>
  <c r="G190" i="27"/>
  <c r="G189" i="27"/>
  <c r="G188" i="27"/>
  <c r="G187" i="27"/>
  <c r="G186" i="27"/>
  <c r="G185" i="27"/>
  <c r="G184" i="27"/>
  <c r="G183" i="27"/>
  <c r="G182" i="27"/>
  <c r="G181" i="27"/>
  <c r="G180" i="27"/>
  <c r="G179" i="27"/>
  <c r="G178" i="27"/>
  <c r="G177" i="27"/>
  <c r="G176" i="27"/>
  <c r="G175" i="27"/>
  <c r="G174" i="27"/>
  <c r="G173" i="27"/>
  <c r="G172" i="27"/>
  <c r="G171" i="27"/>
  <c r="G170" i="27"/>
  <c r="G169" i="27"/>
  <c r="G168" i="27"/>
  <c r="G167" i="27"/>
  <c r="G166" i="27"/>
  <c r="G165" i="27"/>
  <c r="G164" i="27"/>
  <c r="G163" i="27"/>
  <c r="G162" i="27"/>
  <c r="G161" i="27"/>
  <c r="G160" i="27"/>
  <c r="G159" i="27"/>
  <c r="G158" i="27"/>
  <c r="G157" i="27"/>
  <c r="G156" i="27"/>
  <c r="G155" i="27"/>
  <c r="G154" i="27"/>
  <c r="G153" i="27"/>
  <c r="G152" i="27"/>
  <c r="G151" i="27"/>
  <c r="G150" i="27"/>
  <c r="G149" i="27"/>
  <c r="G148" i="27"/>
  <c r="G147" i="27"/>
  <c r="G146" i="27"/>
  <c r="G145" i="27"/>
  <c r="G144" i="27"/>
  <c r="G143" i="27"/>
  <c r="G142" i="27"/>
  <c r="G141" i="27"/>
  <c r="G140" i="27"/>
  <c r="G139" i="27"/>
  <c r="G138" i="27"/>
  <c r="G137" i="27"/>
  <c r="G136" i="27"/>
  <c r="G135" i="27"/>
  <c r="G134" i="27"/>
  <c r="G133" i="27"/>
  <c r="G132" i="27"/>
  <c r="G131" i="27"/>
  <c r="G130" i="27"/>
  <c r="G129" i="27"/>
  <c r="G128" i="27"/>
  <c r="G127" i="27"/>
  <c r="G126" i="27"/>
  <c r="G125" i="27"/>
  <c r="G124" i="27"/>
  <c r="G123" i="27"/>
  <c r="G121" i="27"/>
  <c r="G120" i="27"/>
  <c r="G119" i="27"/>
  <c r="G118" i="27"/>
  <c r="G117" i="27"/>
  <c r="G116" i="27"/>
  <c r="G115" i="27"/>
  <c r="G114" i="27"/>
  <c r="G113" i="27"/>
  <c r="G112" i="27"/>
  <c r="G111" i="27"/>
  <c r="G110" i="27"/>
  <c r="G109" i="27"/>
  <c r="G108" i="27"/>
  <c r="G107" i="27"/>
  <c r="G104" i="27"/>
  <c r="G103" i="27"/>
  <c r="G102" i="27"/>
  <c r="G101" i="27"/>
  <c r="G100" i="27"/>
  <c r="G99" i="27"/>
  <c r="G98" i="27"/>
  <c r="G93" i="27"/>
  <c r="G92" i="27"/>
  <c r="G91" i="27"/>
  <c r="F90" i="27"/>
  <c r="F278" i="27" s="1"/>
  <c r="G89" i="27"/>
  <c r="G88" i="27"/>
  <c r="G87" i="27"/>
  <c r="G86" i="27"/>
  <c r="G85" i="27"/>
  <c r="G84" i="27"/>
  <c r="G83" i="27"/>
  <c r="G82" i="27"/>
  <c r="G81" i="27"/>
  <c r="G80" i="27"/>
  <c r="G79" i="27"/>
  <c r="G78" i="27"/>
  <c r="G77" i="27"/>
  <c r="G76" i="27"/>
  <c r="G75" i="27"/>
  <c r="G74" i="27"/>
  <c r="G73" i="27"/>
  <c r="G72" i="27"/>
  <c r="G71" i="27"/>
  <c r="G70" i="27"/>
  <c r="G69" i="27"/>
  <c r="G68" i="27"/>
  <c r="G67" i="27"/>
  <c r="G66" i="27"/>
  <c r="G65" i="27"/>
  <c r="G64" i="27"/>
  <c r="G63" i="27"/>
  <c r="G62" i="27"/>
  <c r="G61" i="27"/>
  <c r="G60" i="27"/>
  <c r="G59" i="27"/>
  <c r="G58" i="27"/>
  <c r="G57" i="27"/>
  <c r="G56" i="27"/>
  <c r="G55" i="27"/>
  <c r="G54" i="27"/>
  <c r="G53" i="27"/>
  <c r="G52" i="27"/>
  <c r="G51" i="27"/>
  <c r="G50" i="27"/>
  <c r="G49" i="27"/>
  <c r="G48" i="27"/>
  <c r="G47" i="27"/>
  <c r="G46" i="27"/>
  <c r="G45" i="27"/>
  <c r="G44" i="27"/>
  <c r="G43" i="27"/>
  <c r="G42" i="27"/>
  <c r="G41" i="27"/>
  <c r="G40" i="27"/>
  <c r="G39" i="27"/>
  <c r="G38" i="27"/>
  <c r="G37" i="27"/>
  <c r="G36" i="27"/>
  <c r="G35" i="27"/>
  <c r="G34" i="27"/>
  <c r="G33" i="27"/>
  <c r="G32" i="27"/>
  <c r="G31" i="27"/>
  <c r="G30" i="27"/>
  <c r="G29" i="27"/>
  <c r="G28" i="27"/>
  <c r="G27" i="27"/>
  <c r="G26" i="27"/>
  <c r="G25" i="27"/>
  <c r="G24" i="27"/>
  <c r="G23" i="27"/>
  <c r="G22" i="27"/>
  <c r="G21" i="27"/>
  <c r="G20" i="27"/>
  <c r="G19" i="27"/>
  <c r="G18" i="27"/>
  <c r="G17" i="27"/>
  <c r="G16" i="27"/>
  <c r="G15" i="27"/>
  <c r="G14" i="27"/>
  <c r="G13" i="27"/>
  <c r="G12" i="27"/>
  <c r="G11" i="27"/>
  <c r="G10" i="27"/>
  <c r="G9" i="27"/>
  <c r="G8" i="27"/>
  <c r="G7" i="27"/>
  <c r="G6" i="27"/>
  <c r="G5" i="27"/>
  <c r="G4" i="27"/>
  <c r="G90" i="27" l="1"/>
  <c r="F276" i="27"/>
  <c r="G294" i="20" l="1"/>
  <c r="G293" i="20"/>
  <c r="G292" i="20"/>
  <c r="G291" i="20"/>
  <c r="G290" i="20"/>
  <c r="G288" i="20"/>
  <c r="G287" i="20"/>
  <c r="G286" i="20"/>
  <c r="G285" i="20"/>
  <c r="G284" i="20"/>
  <c r="J278" i="20"/>
  <c r="H278" i="20"/>
  <c r="F278" i="20"/>
  <c r="K277" i="20"/>
  <c r="J277" i="20"/>
  <c r="H277" i="20"/>
  <c r="F277" i="20"/>
  <c r="K276" i="20"/>
  <c r="J276" i="20"/>
  <c r="H276" i="20"/>
  <c r="F276" i="20"/>
  <c r="K275" i="20"/>
  <c r="J275" i="20"/>
  <c r="I275" i="20"/>
  <c r="H275" i="20"/>
  <c r="F275" i="20"/>
  <c r="K274" i="20"/>
  <c r="J274" i="20"/>
  <c r="H274" i="20"/>
  <c r="F274" i="20"/>
  <c r="K273" i="20"/>
  <c r="J273" i="20"/>
  <c r="I273" i="20"/>
  <c r="H273" i="20"/>
  <c r="F273" i="20"/>
  <c r="G273" i="20" s="1"/>
  <c r="G271" i="20"/>
  <c r="G278" i="20" s="1"/>
  <c r="G270" i="20"/>
  <c r="G269" i="20"/>
  <c r="G268" i="20"/>
  <c r="G267" i="20"/>
  <c r="G266" i="20"/>
  <c r="G265" i="20"/>
  <c r="G264" i="20"/>
  <c r="G263" i="20"/>
  <c r="G262" i="20"/>
  <c r="G261" i="20"/>
  <c r="G260" i="20"/>
  <c r="G259" i="20"/>
  <c r="G258" i="20"/>
  <c r="G257" i="20"/>
  <c r="G256" i="20"/>
  <c r="G255" i="20"/>
  <c r="G254" i="20"/>
  <c r="G253" i="20"/>
  <c r="G252" i="20"/>
  <c r="G251" i="20"/>
  <c r="G250" i="20"/>
  <c r="G249" i="20"/>
  <c r="G248" i="20"/>
  <c r="G247" i="20"/>
  <c r="G246" i="20"/>
  <c r="G245" i="20"/>
  <c r="G244" i="20"/>
  <c r="G243" i="20"/>
  <c r="G242" i="20"/>
  <c r="G241" i="20"/>
  <c r="G240" i="20"/>
  <c r="G239" i="20"/>
  <c r="G238" i="20"/>
  <c r="G237" i="20"/>
  <c r="G228" i="20"/>
  <c r="G227" i="20"/>
  <c r="G226" i="20"/>
  <c r="G225" i="20"/>
  <c r="G224" i="20"/>
  <c r="G223" i="20"/>
  <c r="G222" i="20"/>
  <c r="G221" i="20"/>
  <c r="G220" i="20"/>
  <c r="G219" i="20"/>
  <c r="G218" i="20"/>
  <c r="G217" i="20"/>
  <c r="G216" i="20"/>
  <c r="G215" i="20"/>
  <c r="G214" i="20"/>
  <c r="G213" i="20"/>
  <c r="G212" i="20"/>
  <c r="G211" i="20"/>
  <c r="G210" i="20"/>
  <c r="G209" i="20"/>
  <c r="G208" i="20"/>
  <c r="G207" i="20"/>
  <c r="G206" i="20"/>
  <c r="G205" i="20"/>
  <c r="G204" i="20"/>
  <c r="G203" i="20"/>
  <c r="G202" i="20"/>
  <c r="G201" i="20"/>
  <c r="G200" i="20"/>
  <c r="G199" i="20"/>
  <c r="G198" i="20"/>
  <c r="G197" i="20"/>
  <c r="G196" i="20"/>
  <c r="G195" i="20"/>
  <c r="G194" i="20"/>
  <c r="G193" i="20"/>
  <c r="G192" i="20"/>
  <c r="G191" i="20"/>
  <c r="G190" i="20"/>
  <c r="G189" i="20"/>
  <c r="G188" i="20"/>
  <c r="G187" i="20"/>
  <c r="G186" i="20"/>
  <c r="G185" i="20"/>
  <c r="G184" i="20"/>
  <c r="G183" i="20"/>
  <c r="G182" i="20"/>
  <c r="G181" i="20"/>
  <c r="G180" i="20"/>
  <c r="G179" i="20"/>
  <c r="G178" i="20"/>
  <c r="G177" i="20"/>
  <c r="G176" i="20"/>
  <c r="G175" i="20"/>
  <c r="G174" i="20"/>
  <c r="G173" i="20"/>
  <c r="G172" i="20"/>
  <c r="G171" i="20"/>
  <c r="G170" i="20"/>
  <c r="G169" i="20"/>
  <c r="G168" i="20"/>
  <c r="G167" i="20"/>
  <c r="G166" i="20"/>
  <c r="G165" i="20"/>
  <c r="G164" i="20"/>
  <c r="G163" i="20"/>
  <c r="G162" i="20"/>
  <c r="G161" i="20"/>
  <c r="G160" i="20"/>
  <c r="G159" i="20"/>
  <c r="G158" i="20"/>
  <c r="G157" i="20"/>
  <c r="G156" i="20"/>
  <c r="G155" i="20"/>
  <c r="G154" i="20"/>
  <c r="G153" i="20"/>
  <c r="G152" i="20"/>
  <c r="G151" i="20"/>
  <c r="G150" i="20"/>
  <c r="G149" i="20"/>
  <c r="G148" i="20"/>
  <c r="G147" i="20"/>
  <c r="G146" i="20"/>
  <c r="G145" i="20"/>
  <c r="G144" i="20"/>
  <c r="G143" i="20"/>
  <c r="G142" i="20"/>
  <c r="G141" i="20"/>
  <c r="G140" i="20"/>
  <c r="G139" i="20"/>
  <c r="G138" i="20"/>
  <c r="G137" i="20"/>
  <c r="G136" i="20"/>
  <c r="G135" i="20"/>
  <c r="G134" i="20"/>
  <c r="G133" i="20"/>
  <c r="G132" i="20"/>
  <c r="G131" i="20"/>
  <c r="G130" i="20"/>
  <c r="G129" i="20"/>
  <c r="G128" i="20"/>
  <c r="G127" i="20"/>
  <c r="G126" i="20"/>
  <c r="G125" i="20"/>
  <c r="G124" i="20"/>
  <c r="G123" i="20"/>
  <c r="G122" i="20"/>
  <c r="G121" i="20"/>
  <c r="G120" i="20"/>
  <c r="G118" i="20"/>
  <c r="G117" i="20"/>
  <c r="G116" i="20"/>
  <c r="G115" i="20"/>
  <c r="G114" i="20"/>
  <c r="G113" i="20"/>
  <c r="G112" i="20"/>
  <c r="G111" i="20"/>
  <c r="G110" i="20"/>
  <c r="G109" i="20"/>
  <c r="G108" i="20"/>
  <c r="G107" i="20"/>
  <c r="G106" i="20"/>
  <c r="G105" i="20"/>
  <c r="G104" i="20"/>
  <c r="G103" i="20"/>
  <c r="G99" i="20"/>
  <c r="G98" i="20"/>
  <c r="G97" i="20"/>
  <c r="G96" i="20"/>
  <c r="G95" i="20"/>
  <c r="G94" i="20"/>
  <c r="G90" i="20"/>
  <c r="G89" i="20"/>
  <c r="G88" i="20"/>
  <c r="G87" i="20"/>
  <c r="G86" i="20"/>
  <c r="G85" i="20"/>
  <c r="G84" i="20"/>
  <c r="G83" i="20"/>
  <c r="G82" i="20"/>
  <c r="G81" i="20"/>
  <c r="G80" i="20"/>
  <c r="G79" i="20"/>
  <c r="G78" i="20"/>
  <c r="G77" i="20"/>
  <c r="G76" i="20"/>
  <c r="G75" i="20"/>
  <c r="G74" i="20"/>
  <c r="G73" i="20"/>
  <c r="G72" i="20"/>
  <c r="G71" i="20"/>
  <c r="G70" i="20"/>
  <c r="G69" i="20"/>
  <c r="G68" i="20"/>
  <c r="G67" i="20"/>
  <c r="G66" i="20"/>
  <c r="G65" i="20"/>
  <c r="G64" i="20"/>
  <c r="G63" i="20"/>
  <c r="G62" i="20"/>
  <c r="G61" i="20"/>
  <c r="G60" i="20"/>
  <c r="G59" i="20"/>
  <c r="G58" i="20"/>
  <c r="G57" i="20"/>
  <c r="G56" i="20"/>
  <c r="G55" i="20"/>
  <c r="G54" i="20"/>
  <c r="G53" i="20"/>
  <c r="G52" i="20"/>
  <c r="G51" i="20"/>
  <c r="G50" i="20"/>
  <c r="G49" i="20"/>
  <c r="G48" i="20"/>
  <c r="G47" i="20"/>
  <c r="G36" i="20"/>
  <c r="G35" i="20"/>
  <c r="G34" i="20"/>
  <c r="G33" i="20"/>
  <c r="G32" i="20"/>
  <c r="G31" i="20"/>
  <c r="G30" i="20"/>
  <c r="G29" i="20"/>
  <c r="G28" i="20"/>
  <c r="G27" i="20"/>
  <c r="G26" i="20"/>
  <c r="G25" i="20"/>
  <c r="G24" i="20"/>
  <c r="G23" i="20"/>
  <c r="G22" i="20"/>
  <c r="G21" i="20"/>
  <c r="G20" i="20"/>
  <c r="G19" i="20"/>
  <c r="G18" i="20"/>
  <c r="G17" i="20"/>
  <c r="G16" i="20"/>
  <c r="G15" i="20"/>
  <c r="G14" i="20"/>
  <c r="G13" i="20"/>
  <c r="G12" i="20"/>
  <c r="G11" i="20"/>
  <c r="G10" i="20"/>
  <c r="G9" i="20"/>
  <c r="G8" i="20"/>
  <c r="G7" i="20"/>
  <c r="G6" i="20"/>
  <c r="G5" i="20"/>
  <c r="G4" i="20"/>
  <c r="G275" i="20" l="1"/>
  <c r="G276" i="20"/>
  <c r="G274" i="20"/>
  <c r="G277" i="20"/>
  <c r="G278" i="24"/>
  <c r="E278" i="24"/>
  <c r="D278" i="24"/>
  <c r="G277" i="24"/>
  <c r="E277" i="24"/>
  <c r="D277" i="24"/>
  <c r="G276" i="24"/>
  <c r="E276" i="24"/>
  <c r="D276" i="24"/>
  <c r="G275" i="24"/>
  <c r="E275" i="24"/>
  <c r="D275" i="24"/>
  <c r="G274" i="24"/>
  <c r="E274" i="24"/>
  <c r="D274" i="24"/>
  <c r="E273" i="24" l="1"/>
  <c r="G273" i="24"/>
  <c r="F277" i="24"/>
  <c r="D273" i="24"/>
  <c r="F273" i="24" s="1"/>
  <c r="F274" i="24"/>
  <c r="F278" i="24"/>
  <c r="F276" i="24"/>
  <c r="F275" i="24"/>
  <c r="D279" i="25"/>
  <c r="D278" i="25"/>
  <c r="D274" i="25" s="1"/>
  <c r="D277" i="25"/>
  <c r="D276" i="25"/>
  <c r="D275" i="25"/>
  <c r="E88" i="18" l="1"/>
  <c r="D88" i="18"/>
  <c r="I53" i="9" l="1"/>
  <c r="I42" i="9"/>
  <c r="I38" i="9"/>
  <c r="I51" i="9"/>
  <c r="I44" i="9"/>
  <c r="I40" i="9"/>
  <c r="I50" i="9"/>
  <c r="I52" i="9"/>
  <c r="I41" i="9"/>
  <c r="I43" i="9"/>
  <c r="I39" i="9"/>
  <c r="E20" i="9"/>
  <c r="G21" i="9"/>
  <c r="D21" i="9"/>
  <c r="F21" i="9"/>
  <c r="C21" i="9"/>
  <c r="E21" i="9"/>
  <c r="D25" i="9"/>
  <c r="D27" i="9"/>
  <c r="G53" i="9"/>
  <c r="C53" i="9"/>
  <c r="D52" i="9"/>
  <c r="E51" i="9"/>
  <c r="F50" i="9"/>
  <c r="G49" i="9"/>
  <c r="C49" i="9"/>
  <c r="D45" i="9"/>
  <c r="E44" i="9"/>
  <c r="F43" i="9"/>
  <c r="G42" i="9"/>
  <c r="C42" i="9"/>
  <c r="D41" i="9"/>
  <c r="E40" i="9"/>
  <c r="F39" i="9"/>
  <c r="C38" i="9"/>
  <c r="D33" i="9"/>
  <c r="E32" i="9"/>
  <c r="F31" i="9"/>
  <c r="G30" i="9"/>
  <c r="C30" i="9"/>
  <c r="D29" i="9"/>
  <c r="E28" i="9"/>
  <c r="F27" i="9"/>
  <c r="G26" i="9"/>
  <c r="C26" i="9"/>
  <c r="E24" i="9"/>
  <c r="F23" i="9"/>
  <c r="G22" i="9"/>
  <c r="C22" i="9"/>
  <c r="G18" i="9"/>
  <c r="C18" i="9"/>
  <c r="G28" i="9"/>
  <c r="E26" i="9"/>
  <c r="G24" i="9"/>
  <c r="D23" i="9"/>
  <c r="G20" i="9"/>
  <c r="D19" i="9"/>
  <c r="E52" i="9"/>
  <c r="D49" i="9"/>
  <c r="F44" i="9"/>
  <c r="G43" i="9"/>
  <c r="D42" i="9"/>
  <c r="F40" i="9"/>
  <c r="G39" i="9"/>
  <c r="D38" i="9"/>
  <c r="F32" i="9"/>
  <c r="C31" i="9"/>
  <c r="E29" i="9"/>
  <c r="G27" i="9"/>
  <c r="D26" i="9"/>
  <c r="F24" i="9"/>
  <c r="F53" i="9"/>
  <c r="G52" i="9"/>
  <c r="C52" i="9"/>
  <c r="D51" i="9"/>
  <c r="E50" i="9"/>
  <c r="F49" i="9"/>
  <c r="G45" i="9"/>
  <c r="C45" i="9"/>
  <c r="D44" i="9"/>
  <c r="E43" i="9"/>
  <c r="F42" i="9"/>
  <c r="G41" i="9"/>
  <c r="C41" i="9"/>
  <c r="D40" i="9"/>
  <c r="E39" i="9"/>
  <c r="F38" i="9"/>
  <c r="G33" i="9"/>
  <c r="C33" i="9"/>
  <c r="D32" i="9"/>
  <c r="E31" i="9"/>
  <c r="F30" i="9"/>
  <c r="G29" i="9"/>
  <c r="C29" i="9"/>
  <c r="D28" i="9"/>
  <c r="E27" i="9"/>
  <c r="F26" i="9"/>
  <c r="G25" i="9"/>
  <c r="C25" i="9"/>
  <c r="D24" i="9"/>
  <c r="E23" i="9"/>
  <c r="D20" i="9"/>
  <c r="E19" i="9"/>
  <c r="F18" i="9"/>
  <c r="E53" i="9"/>
  <c r="F52" i="9"/>
  <c r="G51" i="9"/>
  <c r="C51" i="9"/>
  <c r="D50" i="9"/>
  <c r="E49" i="9"/>
  <c r="F45" i="9"/>
  <c r="G44" i="9"/>
  <c r="C44" i="9"/>
  <c r="D43" i="9"/>
  <c r="E42" i="9"/>
  <c r="F41" i="9"/>
  <c r="G40" i="9"/>
  <c r="C40" i="9"/>
  <c r="D39" i="9"/>
  <c r="E38" i="9"/>
  <c r="F33" i="9"/>
  <c r="G32" i="9"/>
  <c r="C32" i="9"/>
  <c r="D31" i="9"/>
  <c r="E30" i="9"/>
  <c r="F29" i="9"/>
  <c r="C28" i="9"/>
  <c r="C24" i="9"/>
  <c r="C20" i="9"/>
  <c r="E18" i="9"/>
  <c r="D53" i="9"/>
  <c r="F51" i="9"/>
  <c r="G50" i="9"/>
  <c r="C50" i="9"/>
  <c r="E45" i="9"/>
  <c r="C43" i="9"/>
  <c r="E41" i="9"/>
  <c r="C39" i="9"/>
  <c r="E33" i="9"/>
  <c r="G31" i="9"/>
  <c r="D30" i="9"/>
  <c r="F28" i="9"/>
  <c r="C27" i="9"/>
  <c r="E25" i="9"/>
  <c r="G23" i="9"/>
  <c r="C23" i="9"/>
  <c r="D18" i="9"/>
  <c r="G19" i="9"/>
  <c r="D22" i="9"/>
  <c r="C19" i="9"/>
  <c r="D257" i="18"/>
  <c r="B34" i="9" l="1"/>
  <c r="B54" i="9"/>
  <c r="G270" i="13"/>
  <c r="E270" i="13"/>
  <c r="F270" i="13" s="1"/>
  <c r="D270" i="13"/>
  <c r="G269" i="13"/>
  <c r="E269" i="13"/>
  <c r="F269" i="13" s="1"/>
  <c r="D269" i="13"/>
  <c r="G268" i="13"/>
  <c r="E268" i="13"/>
  <c r="D268" i="13"/>
  <c r="G267" i="13"/>
  <c r="E267" i="13"/>
  <c r="F267" i="13" s="1"/>
  <c r="D267" i="13"/>
  <c r="G266" i="13"/>
  <c r="E266" i="13"/>
  <c r="D266" i="13"/>
  <c r="D271" i="6"/>
  <c r="D270" i="6"/>
  <c r="D269" i="6"/>
  <c r="D268" i="6"/>
  <c r="D267" i="6"/>
  <c r="F268" i="13" l="1"/>
  <c r="F266" i="13"/>
  <c r="F59" i="13"/>
</calcChain>
</file>

<file path=xl/sharedStrings.xml><?xml version="1.0" encoding="utf-8"?>
<sst xmlns="http://schemas.openxmlformats.org/spreadsheetml/2006/main" count="32323" uniqueCount="2517">
  <si>
    <t>（㎡）</t>
  </si>
  <si>
    <t>NOI</t>
  </si>
  <si>
    <t>covirna machida</t>
  </si>
  <si>
    <t>Of-T-002</t>
  </si>
  <si>
    <t>Of-T-004</t>
  </si>
  <si>
    <t>Of-T-006</t>
  </si>
  <si>
    <t>Of-T-001</t>
  </si>
  <si>
    <t>Of-T-003</t>
  </si>
  <si>
    <t>Of-T-005</t>
  </si>
  <si>
    <t>Of-T-007</t>
  </si>
  <si>
    <t>Of-T-008</t>
  </si>
  <si>
    <t>Of-T-009</t>
  </si>
  <si>
    <t>Of-T-010</t>
  </si>
  <si>
    <t>Of-T-011</t>
  </si>
  <si>
    <t>Of-T-012</t>
  </si>
  <si>
    <t>Of-T-013</t>
  </si>
  <si>
    <t>Of-T-014</t>
  </si>
  <si>
    <t>Of-T-015</t>
  </si>
  <si>
    <t>Of-T-016</t>
  </si>
  <si>
    <t>Of-T-017</t>
  </si>
  <si>
    <t>Of-T-018</t>
  </si>
  <si>
    <t>Of-T-019</t>
  </si>
  <si>
    <t>Of-T-020</t>
  </si>
  <si>
    <t>Of-T-021</t>
  </si>
  <si>
    <t>Of-T-022</t>
  </si>
  <si>
    <t>Of-T-023</t>
  </si>
  <si>
    <t>Of-T-024</t>
  </si>
  <si>
    <t>Of-T-025</t>
  </si>
  <si>
    <t>Of-T-026</t>
  </si>
  <si>
    <t>Of-T-027</t>
  </si>
  <si>
    <t>Of-T-028</t>
  </si>
  <si>
    <t>Of-T-029</t>
  </si>
  <si>
    <t>Of-T-030</t>
  </si>
  <si>
    <t>Of-T-031</t>
  </si>
  <si>
    <t>Of-T-032</t>
  </si>
  <si>
    <t>Of-T-033</t>
  </si>
  <si>
    <t>Of-T-034</t>
  </si>
  <si>
    <t>Of-T-035</t>
  </si>
  <si>
    <t>Of-T-036</t>
  </si>
  <si>
    <t>Of-T-037</t>
  </si>
  <si>
    <t>Of-T-038</t>
  </si>
  <si>
    <t>Of-T-039</t>
  </si>
  <si>
    <t>Of-T-040</t>
  </si>
  <si>
    <t>Of-S-001</t>
  </si>
  <si>
    <t>Of-S-002</t>
  </si>
  <si>
    <t>Of-S-003</t>
  </si>
  <si>
    <t>Of-S-004</t>
  </si>
  <si>
    <t>Of-S-005</t>
  </si>
  <si>
    <t>Of-S-006</t>
  </si>
  <si>
    <t>Of-S-007</t>
  </si>
  <si>
    <t>Of-S-008</t>
  </si>
  <si>
    <t>Of-S-009</t>
  </si>
  <si>
    <t>Of-S-010</t>
  </si>
  <si>
    <t>Of-S-011</t>
  </si>
  <si>
    <t>Of-S-012</t>
  </si>
  <si>
    <t>Of-S-013</t>
  </si>
  <si>
    <t>Of-S-014</t>
  </si>
  <si>
    <t>Of-S-015</t>
  </si>
  <si>
    <t>Rt-T-001</t>
  </si>
  <si>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</si>
  <si>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</si>
  <si>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</si>
  <si>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</si>
  <si>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</si>
  <si>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</si>
  <si>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</si>
  <si>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</si>
  <si>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</si>
  <si>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</si>
  <si>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</si>
  <si>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</si>
  <si>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</si>
  <si>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</si>
  <si>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</si>
  <si>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</si>
  <si>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</si>
  <si>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</si>
  <si>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</si>
  <si>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</si>
  <si>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</si>
  <si>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</si>
  <si>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</si>
  <si>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</si>
  <si>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</si>
  <si>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</si>
  <si>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</si>
  <si>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</si>
  <si>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</si>
  <si>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</si>
  <si>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</si>
  <si>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Rt-S-001</t>
  </si>
  <si>
    <t>Rt-S-002</t>
  </si>
  <si>
    <t>Rt-S-003</t>
  </si>
  <si>
    <t>Rt-S-004</t>
  </si>
  <si>
    <t>Rt-S-005</t>
  </si>
  <si>
    <t>Rt-S-006</t>
  </si>
  <si>
    <t>Rt-S-007</t>
  </si>
  <si>
    <t>-</t>
  </si>
  <si>
    <t>Lg-T-001</t>
  </si>
  <si>
    <t>Lg-T-002</t>
  </si>
  <si>
    <t>Lg-T-003</t>
  </si>
  <si>
    <t>Lg-T-004</t>
  </si>
  <si>
    <t>Lg-T-005</t>
  </si>
  <si>
    <t>Lg-T-006</t>
  </si>
  <si>
    <t>Lg-T-007</t>
  </si>
  <si>
    <t>Lg-T-008</t>
  </si>
  <si>
    <t>Lg-T-009</t>
  </si>
  <si>
    <t>Lg-T-010</t>
  </si>
  <si>
    <t>Lg-T-011</t>
  </si>
  <si>
    <t>Lg-T-012</t>
  </si>
  <si>
    <t>Lg-T-013</t>
  </si>
  <si>
    <t>Lg-T-014</t>
  </si>
  <si>
    <t>Lg-T-015</t>
  </si>
  <si>
    <t>Lg-S-001</t>
  </si>
  <si>
    <t>Lg-S-002</t>
  </si>
  <si>
    <t>Lg-S-003</t>
  </si>
  <si>
    <t>Lg-S-004</t>
  </si>
  <si>
    <t>Rs-T-001</t>
  </si>
  <si>
    <t>Rs-T-002</t>
  </si>
  <si>
    <t>Rs-T-003</t>
  </si>
  <si>
    <t>Rs-T-004</t>
  </si>
  <si>
    <t>Rs-T-005</t>
  </si>
  <si>
    <t>Rs-T-006</t>
  </si>
  <si>
    <t>Rs-T-007</t>
  </si>
  <si>
    <t>Rs-T-008</t>
  </si>
  <si>
    <t>Rs-T-009</t>
  </si>
  <si>
    <t>Rs-T-010</t>
  </si>
  <si>
    <t>Rs-T-011</t>
  </si>
  <si>
    <t>Rs-T-012</t>
  </si>
  <si>
    <t>Rs-T-013</t>
  </si>
  <si>
    <t>Rs-T-014</t>
  </si>
  <si>
    <t>Rs-T-015</t>
  </si>
  <si>
    <t>Rs-T-016</t>
  </si>
  <si>
    <t>Rs-T-017</t>
  </si>
  <si>
    <t>Rs-T-018</t>
  </si>
  <si>
    <t>Rs-T-019</t>
  </si>
  <si>
    <t>Rs-T-020</t>
  </si>
  <si>
    <t>Rs-T-021</t>
  </si>
  <si>
    <t>Rs-T-022</t>
  </si>
  <si>
    <t>Rs-T-023</t>
  </si>
  <si>
    <t>Rs-T-024</t>
  </si>
  <si>
    <t>Rs-T-025</t>
  </si>
  <si>
    <t>Rs-T-026</t>
  </si>
  <si>
    <t>Rs-T-027</t>
  </si>
  <si>
    <t>Rs-T-028</t>
  </si>
  <si>
    <t>Rs-T-029</t>
  </si>
  <si>
    <t>Rs-T-030</t>
  </si>
  <si>
    <t>Rs-T-031</t>
  </si>
  <si>
    <t>Rs-T-032</t>
  </si>
  <si>
    <t>Rs-T-033</t>
  </si>
  <si>
    <t>Rs-T-034</t>
  </si>
  <si>
    <t>Rs-T-035</t>
  </si>
  <si>
    <t>Rs-T-036</t>
  </si>
  <si>
    <t>Rs-T-037</t>
  </si>
  <si>
    <t>Rs-T-038</t>
  </si>
  <si>
    <t>Rs-T-039</t>
  </si>
  <si>
    <t>Rs-T-040</t>
  </si>
  <si>
    <t>Rs-T-041</t>
  </si>
  <si>
    <t>Rs-T-042</t>
  </si>
  <si>
    <t>Rs-T-043</t>
  </si>
  <si>
    <t>Rs-T-044</t>
  </si>
  <si>
    <t>Rs-T-045</t>
  </si>
  <si>
    <t>Rs-T-046</t>
  </si>
  <si>
    <t>Rs-T-047</t>
  </si>
  <si>
    <t>Rs-T-048</t>
  </si>
  <si>
    <t>Rs-T-049</t>
  </si>
  <si>
    <t>Rs-T-050</t>
  </si>
  <si>
    <t>Rs-T-051</t>
  </si>
  <si>
    <t>Rs-T-052</t>
  </si>
  <si>
    <t>Rs-T-053</t>
  </si>
  <si>
    <t>Rs-T-054</t>
  </si>
  <si>
    <t>Rs-T-055</t>
  </si>
  <si>
    <t>Rs-T-056</t>
  </si>
  <si>
    <t>Rs-T-057</t>
  </si>
  <si>
    <t>Rs-T-058</t>
  </si>
  <si>
    <t>Rs-T-059</t>
  </si>
  <si>
    <t>Rs-T-060</t>
  </si>
  <si>
    <t>Rs-T-061</t>
  </si>
  <si>
    <t>Rs-T-062</t>
  </si>
  <si>
    <t>Rs-T-063</t>
  </si>
  <si>
    <t>Rs-T-064</t>
  </si>
  <si>
    <t>Rs-T-065</t>
  </si>
  <si>
    <t>Rs-T-066</t>
  </si>
  <si>
    <t>Rs-T-067</t>
  </si>
  <si>
    <t>Rs-T-068</t>
  </si>
  <si>
    <t>Rs-T-069</t>
  </si>
  <si>
    <t>Rs-T-070</t>
  </si>
  <si>
    <t>Rs-T-071</t>
  </si>
  <si>
    <t>Rs-T-072</t>
  </si>
  <si>
    <t>Rs-T-073</t>
  </si>
  <si>
    <t>Rs-T-074</t>
  </si>
  <si>
    <t>Rs-T-075</t>
  </si>
  <si>
    <t>Rs-T-076</t>
  </si>
  <si>
    <t>Rs-T-077</t>
  </si>
  <si>
    <t>Rs-T-078</t>
  </si>
  <si>
    <t>Rs-T-079</t>
  </si>
  <si>
    <t>Rs-T-080</t>
  </si>
  <si>
    <t>Rs-T-081</t>
  </si>
  <si>
    <t>Rs-T-082</t>
  </si>
  <si>
    <t>Rs-T-083</t>
  </si>
  <si>
    <t>Rs-T-084</t>
  </si>
  <si>
    <t>Rs-T-085</t>
  </si>
  <si>
    <t>Rs-T-086</t>
  </si>
  <si>
    <t>Rs-T-087</t>
  </si>
  <si>
    <t>Rs-T-088</t>
  </si>
  <si>
    <t>Rs-T-089</t>
  </si>
  <si>
    <t>Rs-T-090</t>
  </si>
  <si>
    <t>Rs-T-091</t>
  </si>
  <si>
    <t>Rs-T-092</t>
  </si>
  <si>
    <t>Rs-T-093</t>
  </si>
  <si>
    <t>Rs-T-094</t>
  </si>
  <si>
    <t>Rs-T-095</t>
  </si>
  <si>
    <t>Rs-T-096</t>
  </si>
  <si>
    <t>Rs-T-097</t>
  </si>
  <si>
    <t>Rs-T-098</t>
  </si>
  <si>
    <t>Rs-T-099</t>
  </si>
  <si>
    <t>Rs-T-100</t>
  </si>
  <si>
    <t>Rs-T-101</t>
  </si>
  <si>
    <t>Rs-T-102</t>
  </si>
  <si>
    <t>Rs-T-103</t>
  </si>
  <si>
    <t>Rs-T-104</t>
  </si>
  <si>
    <t>Rs-T-105</t>
  </si>
  <si>
    <t>Rs-T-106</t>
  </si>
  <si>
    <t>Rs-T-107</t>
  </si>
  <si>
    <t>Rs-T-108</t>
  </si>
  <si>
    <t>Rs-T-109</t>
  </si>
  <si>
    <t>Rs-T-110</t>
  </si>
  <si>
    <t>Rs-T-111</t>
  </si>
  <si>
    <t>Rs-T-112</t>
  </si>
  <si>
    <t>Rs-T-113</t>
  </si>
  <si>
    <t>Rs-T-114</t>
  </si>
  <si>
    <t>Rs-S-001</t>
  </si>
  <si>
    <t>Rs-S-002</t>
  </si>
  <si>
    <t>Rs-S-003</t>
  </si>
  <si>
    <t>Rs-S-004</t>
  </si>
  <si>
    <t>Rs-S-005</t>
  </si>
  <si>
    <t>Rs-S-006</t>
  </si>
  <si>
    <t>Rs-S-007</t>
  </si>
  <si>
    <t>Rs-S-008</t>
  </si>
  <si>
    <t>Rs-S-009</t>
  </si>
  <si>
    <t>Rs-S-010</t>
  </si>
  <si>
    <t>Rs-S-011</t>
  </si>
  <si>
    <t>Rs-S-012</t>
  </si>
  <si>
    <t>Rs-S-013</t>
  </si>
  <si>
    <t>Rs-S-014</t>
  </si>
  <si>
    <t>Rs-S-015</t>
  </si>
  <si>
    <t>Rs-S-016</t>
  </si>
  <si>
    <t>Rs-S-017</t>
  </si>
  <si>
    <t>Rs-S-018</t>
  </si>
  <si>
    <t>Rs-S-019</t>
  </si>
  <si>
    <t>Rs-S-020</t>
  </si>
  <si>
    <t>Rs-S-021</t>
  </si>
  <si>
    <t>Rs-S-022</t>
  </si>
  <si>
    <t>Rs-S-023</t>
  </si>
  <si>
    <t>Rs-S-024</t>
  </si>
  <si>
    <t>Rs-S-025</t>
  </si>
  <si>
    <t>Rs-S-026</t>
  </si>
  <si>
    <t>Rs-S-027</t>
  </si>
  <si>
    <t>Rs-S-028</t>
  </si>
  <si>
    <t>Rs-S-029</t>
  </si>
  <si>
    <t>Rs-S-030</t>
  </si>
  <si>
    <t>Rs-S-031</t>
  </si>
  <si>
    <t>Rs-S-032</t>
  </si>
  <si>
    <t>Rs-S-033</t>
  </si>
  <si>
    <t>Rs-S-034</t>
  </si>
  <si>
    <t>-</t>
    <phoneticPr fontId="21"/>
  </si>
  <si>
    <t>-</t>
    <phoneticPr fontId="22"/>
  </si>
  <si>
    <t>-</t>
    <phoneticPr fontId="21"/>
  </si>
  <si>
    <t>-</t>
    <phoneticPr fontId="21"/>
  </si>
  <si>
    <t>-</t>
    <phoneticPr fontId="22"/>
  </si>
  <si>
    <t>-</t>
    <phoneticPr fontId="22"/>
  </si>
  <si>
    <t>Recipe SHIMOKITA</t>
  </si>
  <si>
    <t>FESTA SQUARE</t>
  </si>
  <si>
    <t/>
  </si>
  <si>
    <t>（%）</t>
    <phoneticPr fontId="2"/>
  </si>
  <si>
    <t>-</t>
    <phoneticPr fontId="2"/>
  </si>
  <si>
    <t>-</t>
    <phoneticPr fontId="22"/>
  </si>
  <si>
    <t xml:space="preserve">NRE Tennozu Building </t>
  </si>
  <si>
    <t>Kojimachi Millennium Garden</t>
  </si>
  <si>
    <t xml:space="preserve">NOF Nihonbashi Honcho Building </t>
  </si>
  <si>
    <t xml:space="preserve">Tennozu Park Side Building </t>
  </si>
  <si>
    <t>NOF Shinjuku Minamiguchi Building</t>
  </si>
  <si>
    <t xml:space="preserve">NOF Shibuya Koen-dori Building </t>
  </si>
  <si>
    <t xml:space="preserve">Secom Medical Building </t>
  </si>
  <si>
    <t xml:space="preserve">NOF Shiba Building </t>
  </si>
  <si>
    <t xml:space="preserve">Nishi-Shinjuku Showa Building </t>
  </si>
  <si>
    <t>NRE Shibuya Dogenzaka Building</t>
  </si>
  <si>
    <t>Iwamoto-cho Toyo Building</t>
  </si>
  <si>
    <t>NOF Surugadai Plaza Building</t>
  </si>
  <si>
    <t>PMO Nihonbashi Honcho</t>
  </si>
  <si>
    <t>PMO Nihonbashi Kayabacho</t>
  </si>
  <si>
    <t>Otemachi Tatemono Gotanda Building</t>
  </si>
  <si>
    <t>NRE Higashi-nihonbashi Building</t>
  </si>
  <si>
    <t>PMO Akihabara</t>
  </si>
  <si>
    <t>Hatchobori NF Building</t>
  </si>
  <si>
    <t xml:space="preserve">NOF Kanda Iwamoto-cho Building  </t>
  </si>
  <si>
    <t>NOF Takanawa Building</t>
  </si>
  <si>
    <t>PMO Hatchobori</t>
  </si>
  <si>
    <t>PMO Nihonbashi Odenmacho</t>
  </si>
  <si>
    <t>PMO Higashi-nihonbashi</t>
  </si>
  <si>
    <t>NRE Ueno Building</t>
  </si>
  <si>
    <t xml:space="preserve">NOF Technoport Kamata Center Building </t>
  </si>
  <si>
    <t>NF Hongo Building.</t>
  </si>
  <si>
    <t xml:space="preserve">Crystal Park Building </t>
  </si>
  <si>
    <t>NOF Kichijoji Honcho Building</t>
  </si>
  <si>
    <t xml:space="preserve">Faret Tachikawa Center Square </t>
  </si>
  <si>
    <t>NOF Kawasaki Higashiguchi Building</t>
  </si>
  <si>
    <t xml:space="preserve">NOF Yokohama Nishiguchi Building </t>
  </si>
  <si>
    <t>NOF Shin-Yokohama Building</t>
  </si>
  <si>
    <t xml:space="preserve">Sapporo North Plaza </t>
  </si>
  <si>
    <t>NRE Sapporo Building</t>
  </si>
  <si>
    <t>NOF Sendai Aoba-dori Building</t>
  </si>
  <si>
    <t xml:space="preserve">NOF Utsunomiya Building </t>
  </si>
  <si>
    <t xml:space="preserve">NOF Nagoya Fushimi Building </t>
  </si>
  <si>
    <t xml:space="preserve">NOF Nagoya Yanagibashi Building </t>
  </si>
  <si>
    <t>Omron Kyoto Center Building</t>
  </si>
  <si>
    <t>SORA Shin-Osaka 21</t>
  </si>
  <si>
    <t xml:space="preserve">NRE Osaka Building </t>
  </si>
  <si>
    <t>NRE Nishi-Umeda Building</t>
  </si>
  <si>
    <t xml:space="preserve">NRE Yotsubashi Building </t>
  </si>
  <si>
    <t xml:space="preserve">NRE Hiroshima Building </t>
  </si>
  <si>
    <t>NOF Hakata Ekimae Building</t>
  </si>
  <si>
    <t>NOF Tenjin-Minami Building</t>
  </si>
  <si>
    <t>Morisia Tsudanuma</t>
  </si>
  <si>
    <t>Yokosuka More’s City</t>
  </si>
  <si>
    <t xml:space="preserve">Kawasaki More’s </t>
  </si>
  <si>
    <t>EQUINIA Shinjuku</t>
  </si>
  <si>
    <t>EQUINA Ikebukuro</t>
  </si>
  <si>
    <t>Nitori Makuhari</t>
  </si>
  <si>
    <t>Konami Sports Club Fuchu</t>
  </si>
  <si>
    <t>GEMS Shibuya</t>
  </si>
  <si>
    <t>Sundai Azamino</t>
  </si>
  <si>
    <t>EQUINIA Aobadai</t>
  </si>
  <si>
    <t>Megalos Kanagawa</t>
  </si>
  <si>
    <t>Mitsubishi Motors Meguro</t>
  </si>
  <si>
    <t>Mitsubishi Motors Chofu</t>
  </si>
  <si>
    <t>Mitsubishi Motors Shibuya</t>
  </si>
  <si>
    <t>Mitsubishi Motors Nerima</t>
  </si>
  <si>
    <t>Mitsubishi Motors Kawasaki</t>
  </si>
  <si>
    <t>Mitsubishi Motors Takaido</t>
  </si>
  <si>
    <t>Mitsubishi Motors Katsushika</t>
  </si>
  <si>
    <t>Mitsubishi Motors Higashikurume</t>
  </si>
  <si>
    <t>Mitsubishi Motors Setagaya</t>
  </si>
  <si>
    <t>Mitsubishi Motors Suginami</t>
  </si>
  <si>
    <t>Mitsubishi Motors Sekimachi</t>
  </si>
  <si>
    <t>Mitsubishi Motors Higashiyamato</t>
  </si>
  <si>
    <t>Mitsubishi Motors Motosumiyoshi</t>
  </si>
  <si>
    <t>Mitsubishi Motors Kawagoe</t>
  </si>
  <si>
    <t>Mitsubishi Motors Edogawa</t>
  </si>
  <si>
    <t>Mitsubishi Motors Sayama</t>
  </si>
  <si>
    <t>GEMS Ichigaya</t>
  </si>
  <si>
    <t>Universal CityWalk Osaka</t>
  </si>
  <si>
    <t>Izumiya Senrioka</t>
  </si>
  <si>
    <t>Merad Owada</t>
  </si>
  <si>
    <t>Izumiya Yao</t>
  </si>
  <si>
    <t>Izumiya Obayashi</t>
  </si>
  <si>
    <t>Ichibancho stear</t>
  </si>
  <si>
    <t>EQUINIA Aobadori</t>
  </si>
  <si>
    <t>Landport Urayasu</t>
  </si>
  <si>
    <t>Landport Itabashi</t>
  </si>
  <si>
    <t>Landport Kawagoe</t>
  </si>
  <si>
    <t>Landport Atsugi</t>
  </si>
  <si>
    <t>Sagamihara Tana Logistics Center</t>
  </si>
  <si>
    <t>Sagamihara Onodai Logistics Center</t>
  </si>
  <si>
    <t>Landport Hachioji</t>
  </si>
  <si>
    <t>Landport Kasukabe</t>
  </si>
  <si>
    <t>Funabashi Logistics Center</t>
  </si>
  <si>
    <t>Atsugi Minami Logistics Center B Tower</t>
  </si>
  <si>
    <t>Hanyu Logistics Center</t>
  </si>
  <si>
    <t>Kawaguchi Logistics Center B Tower</t>
  </si>
  <si>
    <t>Kawaguchi Logistics Center A Tower</t>
  </si>
  <si>
    <t>Atsugi Minami Logistics Center A Tower</t>
  </si>
  <si>
    <t>Kawaguchi Ryoke Logistics Center</t>
  </si>
  <si>
    <t>Ota Nitta Logistics Center</t>
  </si>
  <si>
    <t>Ota Higashishinmachi Logistics Center</t>
  </si>
  <si>
    <t>Ota Kiyohara Logistics Center</t>
  </si>
  <si>
    <t>Chiyodamachi Logistics Center</t>
  </si>
  <si>
    <t>PROUD FLAT Shirokane Takanawa</t>
  </si>
  <si>
    <t>PROUD FLAT Yoyogi Uehara</t>
  </si>
  <si>
    <t>PROUD FLAT Hatsudai</t>
  </si>
  <si>
    <t>PROUD FLAT Shibuya Sakuragaoka</t>
  </si>
  <si>
    <t>PROUD FLAT Gakugei Daigaku</t>
  </si>
  <si>
    <t>PROUD FLAT Meguro Gyoninzaka</t>
  </si>
  <si>
    <t>PROUD FLAT Sumida Riverside</t>
  </si>
  <si>
    <t>PROUD FLAT Kagurazaka</t>
  </si>
  <si>
    <t>PROUD FLAT Waseda</t>
  </si>
  <si>
    <t>PROUD FLAT Shinjuku Kawadacho</t>
  </si>
  <si>
    <t>PROUD FLAT Sangen Jaya</t>
  </si>
  <si>
    <t>PROUD FLAT Kamata</t>
  </si>
  <si>
    <t>PROUD FLAT Kamata II</t>
  </si>
  <si>
    <t>PROUD FLAT Shinotsuka</t>
  </si>
  <si>
    <t>PROUD FLAT Kiyosumi Shirakawa</t>
  </si>
  <si>
    <t>PROUD FLAT Monzen Nakacho II</t>
  </si>
  <si>
    <t>PROUD FLAT Monzen Nakacho I</t>
  </si>
  <si>
    <t>PROUD FLAT Fujimidai</t>
  </si>
  <si>
    <t>PROUD FLAT Asakusa</t>
  </si>
  <si>
    <t>PROUD FLAT Yokohama</t>
  </si>
  <si>
    <t>PROUD FLAT Kamioooka</t>
  </si>
  <si>
    <t>PROUD FLAT Tsurumi II</t>
  </si>
  <si>
    <t>PRIME URBAN Azabu Juban</t>
  </si>
  <si>
    <t>PRIME URBAN Akasaka</t>
  </si>
  <si>
    <t>PRIME URBAN Tamachi</t>
  </si>
  <si>
    <t>PRIME URBAN Shibaura</t>
  </si>
  <si>
    <t>PRIME URBAN Yoyogi</t>
  </si>
  <si>
    <t>PRIME URBAN Ebisu Ⅱ</t>
  </si>
  <si>
    <t>PRIME URBAN Bancho</t>
  </si>
  <si>
    <t>PRIME URBAN Chiyoda Fujimi</t>
  </si>
  <si>
    <t>PRIME URBAN Iidabashi</t>
  </si>
  <si>
    <t>PRIME URBAN Ebisu</t>
  </si>
  <si>
    <t>PRIME URBAN Naka Meguro</t>
  </si>
  <si>
    <t>PRIME URBAN Gakugei Daigaku</t>
  </si>
  <si>
    <t>PRIME URBAN Senzoku</t>
  </si>
  <si>
    <t>PRIME URBAN Meguro Riverside</t>
  </si>
  <si>
    <t>PRIME URBAN Meguro Ohashi Hills</t>
  </si>
  <si>
    <t>PRIME URBAN Meguro Aobadai</t>
  </si>
  <si>
    <t>PRIME URBAN Gakugei DaigakuⅡ</t>
  </si>
  <si>
    <t>PRIME URBANNaka Meguro II</t>
  </si>
  <si>
    <t>PRIME URBAN Kachidoki</t>
  </si>
  <si>
    <t>PRIME URBAN Shinkawa</t>
  </si>
  <si>
    <t>PRIME URBAN Nihonbashi Yokoyamacho</t>
  </si>
  <si>
    <t>PRIME URBANNihonbashi Hamacho</t>
  </si>
  <si>
    <t>PRIME URBAN Hongo Ikizaka</t>
  </si>
  <si>
    <t>PRIME URBAN Hakusan</t>
  </si>
  <si>
    <t xml:space="preserve">PRIME URBAN Yotsuya Gaien Higashi </t>
  </si>
  <si>
    <t>PRIME URBAN Nishi Shinjuku I</t>
  </si>
  <si>
    <t>PRIME URBAN Nishi Shinjuku II</t>
  </si>
  <si>
    <t>PRIME URBAN Shinjuku Naitomachi</t>
  </si>
  <si>
    <t>PRIME URBAN Nishi Waseda</t>
  </si>
  <si>
    <t>PRIME URBAN Shinjuku Ochiai</t>
  </si>
  <si>
    <t>PRIME URBAN Mejiro</t>
  </si>
  <si>
    <t>PRIME URBANKagurazaka</t>
  </si>
  <si>
    <t>PRIME URBAN Sangen JayaⅢ</t>
  </si>
  <si>
    <t>PRIME URBAN Chitose Karasuyama</t>
  </si>
  <si>
    <t>PRIME URBAN Sangen Jaya</t>
  </si>
  <si>
    <t>PRIME URBAN Minami Karasuyama</t>
  </si>
  <si>
    <t>PRIME URBAN Karasuyama Galleria</t>
  </si>
  <si>
    <t>PRIME URBAN Karasuyama Court</t>
  </si>
  <si>
    <t>PRIME URBAN Chitose Funabashi</t>
  </si>
  <si>
    <t>PRIME URBAN Yoga</t>
  </si>
  <si>
    <t>PRIME URBAN Shinagawa Nishi</t>
  </si>
  <si>
    <t>PRIME URBAN Osaki</t>
  </si>
  <si>
    <t>PRIME URBAN Oimachi II</t>
  </si>
  <si>
    <t>PRIME URBAN Yukigaya</t>
  </si>
  <si>
    <t>PRIME URBAN Omori</t>
  </si>
  <si>
    <t>PRIME URBAN Denenchofu Minami</t>
  </si>
  <si>
    <t>PRIME URBANNagahara Kamiikedai</t>
  </si>
  <si>
    <t>PRIME URBAN Nakano Kamitakada</t>
  </si>
  <si>
    <t>PRIME URBAN Takaido</t>
  </si>
  <si>
    <t>PRIME URBAN Nishi Ogikubo</t>
  </si>
  <si>
    <t>PRIME URBAN Nishi OgikuboⅡ</t>
  </si>
  <si>
    <t>PRIME URBAN Otsuka</t>
  </si>
  <si>
    <t>PRIME URBAN Komagome</t>
  </si>
  <si>
    <t>PRIME URBAN Ikebukuro</t>
  </si>
  <si>
    <t>PRIME URBAN Monzen Nakacho</t>
  </si>
  <si>
    <t>PRIME URBAN Kameido</t>
  </si>
  <si>
    <t>PRIME URBAN Sumiyoshi</t>
  </si>
  <si>
    <t>PRIME URBAN Mukojima</t>
  </si>
  <si>
    <t>PRIME URBAN Kinshi Koen</t>
  </si>
  <si>
    <t>PRIME URBAN Kinshicho</t>
  </si>
  <si>
    <t>PRIME URBAN Hirai</t>
  </si>
  <si>
    <t>PRIME URBAN Kasai</t>
  </si>
  <si>
    <t>PRIME URBAN Kasai II</t>
  </si>
  <si>
    <t>PRIME URBAN Kasai East</t>
  </si>
  <si>
    <t>PRIME URBAN Itabashi Kuyakushomae</t>
  </si>
  <si>
    <t>PRIME URBAN Asakusa</t>
  </si>
  <si>
    <t>PRIME URBAN Machiya South Court</t>
  </si>
  <si>
    <t xml:space="preserve">PRIME URBAN Musashi Koganei </t>
  </si>
  <si>
    <t xml:space="preserve">PRIME URBAN Musashino Hills </t>
  </si>
  <si>
    <t>PRIME URBANKoganei Honcho</t>
  </si>
  <si>
    <t>PRIME URBAN Kumegawa</t>
  </si>
  <si>
    <t>PRIME URBAN Musashi Kosugi comodo</t>
  </si>
  <si>
    <t>PRIME URBAN Kawasaki</t>
  </si>
  <si>
    <t>PRIME URBAN Shinyurigaoka</t>
  </si>
  <si>
    <t>PRIME URBAN Tsurumi Teraya</t>
  </si>
  <si>
    <t>PRIME URBAN Urayasu</t>
  </si>
  <si>
    <t>PRIME URBAN Gyotoku I</t>
  </si>
  <si>
    <t>PRIME URBAN Gyotoku II</t>
  </si>
  <si>
    <t>PRIME URBAN Gyotoku Ekimae</t>
  </si>
  <si>
    <t>PRIME URBAN Gyotoku EkimaeⅡ</t>
  </si>
  <si>
    <t>PRIME URBAN GyotokuⅢ</t>
  </si>
  <si>
    <t>PRIME URBAN Nishi Funabashi</t>
  </si>
  <si>
    <t>PRIME URBAN Kawaguchi</t>
  </si>
  <si>
    <t>PROUD FLAT Hatchobori</t>
  </si>
  <si>
    <t>PROUD FLAT Itabashi Honcho</t>
  </si>
  <si>
    <t>PROUD FLAT Itsutsubashi</t>
  </si>
  <si>
    <t>PROUD FLAT Kawaramachi</t>
  </si>
  <si>
    <t>PROUD FLAT Shin Osaka</t>
  </si>
  <si>
    <t>PRIME URBAN Kita Juyo Jo</t>
  </si>
  <si>
    <t>PRIME URBAN Odori Koen I</t>
  </si>
  <si>
    <t>PRIME URBAN Odori Koen II</t>
  </si>
  <si>
    <t>PRIME URBAN Kita Juichi Jo</t>
  </si>
  <si>
    <t>PRIME URBAN Miyanosawa</t>
  </si>
  <si>
    <t>PRIME URBAN Odori Higashi</t>
  </si>
  <si>
    <t>PRIME URBAN Chiji Kokan</t>
  </si>
  <si>
    <t>PRIME URBAN Maruyama</t>
  </si>
  <si>
    <t>PRIME URBAN Kita Nijuyo Jo</t>
  </si>
  <si>
    <t>PRIME URBAN Sapporo Idaimae</t>
  </si>
  <si>
    <t>PRIME URBAN Sapporo Riverfront</t>
  </si>
  <si>
    <t>PRIME URBAN Kita Sanjo Dori</t>
  </si>
  <si>
    <t>PRIME URBAN Nagamachi Icchome</t>
  </si>
  <si>
    <t>PRIME URBAN Yaotome Chuo</t>
  </si>
  <si>
    <t>PRIME URBAN Tsutsumidori Amamiya</t>
  </si>
  <si>
    <t>PRIME URBAN Aoi</t>
  </si>
  <si>
    <t>PRIME URBAN Kanayama</t>
  </si>
  <si>
    <t>PRIME URBAN Tsurumai</t>
  </si>
  <si>
    <t>PRIME URBANKamimaezu</t>
  </si>
  <si>
    <t>PRIME URBAN Izumi</t>
  </si>
  <si>
    <t>PRIME URBAN Esaka I</t>
  </si>
  <si>
    <t>PRIME URBAN Esaka II</t>
  </si>
  <si>
    <t>PRIME URBAN Esaka III</t>
  </si>
  <si>
    <t>PRIME URBANTamatsukuri</t>
  </si>
  <si>
    <t>PRIME URBANSakaisuji Honmachi</t>
  </si>
  <si>
    <t>PRIME URBAN Hakata</t>
  </si>
  <si>
    <t>PRIME URBAN Yakuin Minami</t>
  </si>
  <si>
    <t>PRIME URBAN Kashii</t>
  </si>
  <si>
    <t>PRIME URBAN Hakata Higashi</t>
  </si>
  <si>
    <t>PRIME URBAN Chihaya</t>
  </si>
  <si>
    <t xml:space="preserve">NOF Tameike Building </t>
  </si>
  <si>
    <t xml:space="preserve">NOF Shinagawa Konan Building </t>
  </si>
  <si>
    <t xml:space="preserve">NOF Minami Shinjuku Building  </t>
  </si>
  <si>
    <t>Central Shintomicho Building</t>
  </si>
  <si>
    <t>Toho Edogawabashi Building</t>
  </si>
  <si>
    <t>Toshin Meguro Building</t>
  </si>
  <si>
    <t>Yokohama Odori Koen Building</t>
  </si>
  <si>
    <t>JCB Sapporo Higashi Building</t>
  </si>
  <si>
    <t>PRIME URBAN Hatagaya</t>
  </si>
  <si>
    <t>PRIME URBAN Ochiai</t>
  </si>
  <si>
    <t>PRIME URBAN Sangen Jaya II</t>
  </si>
  <si>
    <t>PRIME URBAN Kamikitazawa</t>
  </si>
  <si>
    <t>PRIME URBAN Nakano</t>
  </si>
  <si>
    <t>PRIME URBAN Ekoda</t>
  </si>
  <si>
    <t>PRIME URBAN Urayasu II</t>
  </si>
  <si>
    <t>PRIME URBAN Yamahana</t>
  </si>
  <si>
    <t>Property name</t>
  </si>
  <si>
    <t>Cap rate</t>
    <phoneticPr fontId="2"/>
  </si>
  <si>
    <t>(%)</t>
    <phoneticPr fontId="2"/>
  </si>
  <si>
    <t>DCF approach</t>
    <phoneticPr fontId="22"/>
  </si>
  <si>
    <t>（million yen）</t>
    <phoneticPr fontId="2"/>
  </si>
  <si>
    <r>
      <rPr>
        <sz val="10"/>
        <color indexed="9"/>
        <rFont val="Meiryo UI"/>
        <family val="3"/>
        <charset val="128"/>
      </rPr>
      <t>（%）</t>
    </r>
  </si>
  <si>
    <t>Value by income approach</t>
    <phoneticPr fontId="2"/>
  </si>
  <si>
    <t>Shinjuku Nomura Building</t>
    <phoneticPr fontId="22"/>
  </si>
  <si>
    <t>NRE Kichijoji Building</t>
    <phoneticPr fontId="22"/>
  </si>
  <si>
    <t>The Tanizawa Sogo Appraisal Co., Ltd.</t>
  </si>
  <si>
    <t>Daiwa Real Estate Appraisal Co., Ltd.</t>
  </si>
  <si>
    <t xml:space="preserve">Japan Real Estate Institute </t>
  </si>
  <si>
    <t>Appraisal Firm A Square Ltd.</t>
  </si>
  <si>
    <t>Japan Valuers Co., Ltd.</t>
  </si>
  <si>
    <t>Morii Appraisal &amp; Investment Consulting, Inc.</t>
  </si>
  <si>
    <t>Chuo Real Estate Appraisal Co., Ltd.</t>
  </si>
  <si>
    <t>Property name</t>
    <phoneticPr fontId="22"/>
  </si>
  <si>
    <t>Total</t>
    <phoneticPr fontId="26"/>
  </si>
  <si>
    <t>Office</t>
    <phoneticPr fontId="26"/>
  </si>
  <si>
    <t>Retail</t>
    <phoneticPr fontId="26"/>
  </si>
  <si>
    <t>Logistics</t>
    <phoneticPr fontId="26"/>
  </si>
  <si>
    <t>Residential</t>
    <phoneticPr fontId="26"/>
  </si>
  <si>
    <t>（Note）</t>
    <phoneticPr fontId="2"/>
  </si>
  <si>
    <t>（Note）</t>
    <phoneticPr fontId="2"/>
  </si>
  <si>
    <t xml:space="preserve">Shinjuku Nomura Building </t>
    <phoneticPr fontId="2"/>
  </si>
  <si>
    <t>NRE Kichijoji Building</t>
    <phoneticPr fontId="2"/>
  </si>
  <si>
    <t>Leasable area</t>
    <phoneticPr fontId="2"/>
  </si>
  <si>
    <t>Leased area</t>
    <phoneticPr fontId="2"/>
  </si>
  <si>
    <t>Occupancy rate</t>
    <phoneticPr fontId="2"/>
  </si>
  <si>
    <t>Number of tenants</t>
    <phoneticPr fontId="2"/>
  </si>
  <si>
    <t>Leasehold and security deposits</t>
    <phoneticPr fontId="2"/>
  </si>
  <si>
    <t>（Note1）The discount rate of “Izumiya Senrioka” is 5.2 for the 1st to 8th year and 5.6 for the 9th to 11th year after the effective date of value.</t>
    <phoneticPr fontId="2"/>
  </si>
  <si>
    <t>（Note2）The discount rate of “Izumiya Yao” is 5.5 for the 1st to 7th year and 5.9 for the 8th to 11th year after the effective date of value.</t>
    <phoneticPr fontId="2"/>
  </si>
  <si>
    <t>（Note3）The discount rate of “Izumiya Obayashi” is 5.5 for the 1st to 10th year and 5.9 for the 11th year after the effective date of value.</t>
    <phoneticPr fontId="2"/>
  </si>
  <si>
    <t>（Note4）The discount rate of “Ichibancho stear” is 4.7 for the 1st to 2nd year, 4.8 for the 3rd to 10th year, and 4.9 for the 11th year after the effective date of value.</t>
    <phoneticPr fontId="2"/>
  </si>
  <si>
    <t>（Note5）The discount rate of “Landport Urayasu” is 4.4 for the 1st to 3rd year and 4.5 for the 4th to 11th year after the effective date of value.</t>
    <phoneticPr fontId="2"/>
  </si>
  <si>
    <t>（Note6）The discount rate of “Landport Itabashi” is 4.4 for the 1st year and 4.6 for the 2nd to 11th year after the effective date of value.</t>
    <phoneticPr fontId="2"/>
  </si>
  <si>
    <t>（Note7）The discount rate of “Landport Atsugi” i is 4.6 for the 1st year and 4.8 for the 2nd to 11th year after the effective date of value.</t>
    <phoneticPr fontId="2"/>
  </si>
  <si>
    <t>（Note8）The discount rate of “Atsugi Minami Logistics Center B Tower” is 4.7 for the 1st to 6th year and 4.9 for the 7th to 11th year after the effective date of value.</t>
    <phoneticPr fontId="2"/>
  </si>
  <si>
    <t>（Note9）The discount rate of “Atsugi Minami Logistics Center A Tower” is 4.7 for the 1st to 8th year and 4.9 for the 9th to 11th year after the effective date of value.</t>
    <phoneticPr fontId="2"/>
  </si>
  <si>
    <t>Property name</t>
    <phoneticPr fontId="2"/>
  </si>
  <si>
    <t>1st fiscal period (from October 1, 2015 to February 29, 2016)</t>
    <phoneticPr fontId="2"/>
  </si>
  <si>
    <t>(Unit: million yen)</t>
    <phoneticPr fontId="2"/>
  </si>
  <si>
    <t>（million yen）</t>
    <phoneticPr fontId="2"/>
  </si>
  <si>
    <t>Number of business days
during the 1st fiscal period</t>
    <phoneticPr fontId="2"/>
  </si>
  <si>
    <t>Rental revenues</t>
    <phoneticPr fontId="2"/>
  </si>
  <si>
    <t>Other rental revenues</t>
    <phoneticPr fontId="2"/>
  </si>
  <si>
    <t>Property related revenues</t>
    <phoneticPr fontId="2"/>
  </si>
  <si>
    <t>Property management costs</t>
    <phoneticPr fontId="2"/>
  </si>
  <si>
    <t>Property management fees</t>
    <phoneticPr fontId="2"/>
  </si>
  <si>
    <t>Property and other taxes</t>
    <phoneticPr fontId="2"/>
  </si>
  <si>
    <t>Utility expenses</t>
    <phoneticPr fontId="2"/>
  </si>
  <si>
    <t>Casualty insurance</t>
    <phoneticPr fontId="2"/>
  </si>
  <si>
    <t>Repairs and maintenance</t>
    <phoneticPr fontId="2"/>
  </si>
  <si>
    <t>Land rents</t>
    <phoneticPr fontId="3"/>
  </si>
  <si>
    <t>Other rental expenses</t>
    <phoneticPr fontId="2"/>
  </si>
  <si>
    <t>Property related expences</t>
    <phoneticPr fontId="2"/>
  </si>
  <si>
    <t>Depreciation</t>
    <phoneticPr fontId="2"/>
  </si>
  <si>
    <t>Real estate rental profits</t>
    <phoneticPr fontId="2"/>
  </si>
  <si>
    <t>Opinion of Value at End of Period</t>
    <phoneticPr fontId="2"/>
  </si>
  <si>
    <t>（Note）Not disclosed, because consent has not been obtained from the tenant.</t>
    <phoneticPr fontId="2"/>
  </si>
  <si>
    <t>Acquisition price</t>
    <phoneticPr fontId="2"/>
  </si>
  <si>
    <t>Shinjuku Nomura Building</t>
  </si>
  <si>
    <t>NRE Kichijoji Building</t>
  </si>
  <si>
    <t>1st period settlement number</t>
    <phoneticPr fontId="2"/>
  </si>
  <si>
    <t>Total</t>
    <phoneticPr fontId="0"/>
  </si>
  <si>
    <t>Office subtotal</t>
    <phoneticPr fontId="2"/>
  </si>
  <si>
    <t>Retail subtotal</t>
    <phoneticPr fontId="2"/>
  </si>
  <si>
    <t>Logistics subtotal</t>
    <phoneticPr fontId="2"/>
  </si>
  <si>
    <t>Residential subtotal</t>
    <phoneticPr fontId="2"/>
  </si>
  <si>
    <t>Location</t>
    <phoneticPr fontId="2"/>
  </si>
  <si>
    <t>Land Area</t>
    <phoneticPr fontId="2"/>
  </si>
  <si>
    <t>Building Area</t>
    <phoneticPr fontId="22"/>
  </si>
  <si>
    <t>(million yen)</t>
    <phoneticPr fontId="2"/>
  </si>
  <si>
    <t>Osaka City, Osaka</t>
  </si>
  <si>
    <t>Setagaya Ward, Tokyo</t>
  </si>
  <si>
    <t>Shinjuku Ward, Tokyo</t>
  </si>
  <si>
    <t>Machida City, Tokyo</t>
  </si>
  <si>
    <t>Fuchu City, Tokyo</t>
  </si>
  <si>
    <t>Shibuya Ward, Tokyo</t>
  </si>
  <si>
    <t>Yokohama City, Kanagawa</t>
  </si>
  <si>
    <t>Meguro Ward, Tokyo</t>
  </si>
  <si>
    <t>Suginami Ward, Tokyo</t>
  </si>
  <si>
    <t>Kawagoe City, Saitama</t>
  </si>
  <si>
    <t>Urayasu City, Chiba</t>
  </si>
  <si>
    <t>Sagamihara City, Kanagawa</t>
  </si>
  <si>
    <t>Hachioji City, Tokyo</t>
  </si>
  <si>
    <t>Funabashi City, Chiba</t>
  </si>
  <si>
    <t>Hanyu City, Saitama</t>
  </si>
  <si>
    <t>Kawaguchi City, Saitama</t>
  </si>
  <si>
    <t>Ota City, Gunma</t>
  </si>
  <si>
    <t>Oura-Gun, Gunma</t>
  </si>
  <si>
    <t>Shinagawa Ward, Tokyo</t>
  </si>
  <si>
    <t>Chiyoda Ward, Tokyo</t>
  </si>
  <si>
    <t>Chuo Ward, Tokyo</t>
  </si>
  <si>
    <t>Minato Ward, Tokyo</t>
  </si>
  <si>
    <t>Koto Ward, Tokyo</t>
  </si>
  <si>
    <t>Sumida Ward, Tokyo</t>
  </si>
  <si>
    <t>Arakawa Ward, Tokyo</t>
  </si>
  <si>
    <t>Nomura Real Estate Development Co., Ltd.</t>
  </si>
  <si>
    <t>Nomura Real Estate Partners Co., Ltd.</t>
  </si>
  <si>
    <t>GEO-AKAMATSU Co., Ltd.</t>
  </si>
  <si>
    <t>XYMAX ALPHA Corporation</t>
  </si>
  <si>
    <t>THE DAI-ICHI BUILDING CO., LTD.</t>
  </si>
  <si>
    <t xml:space="preserve"> Haseko Livenet, Inc.</t>
  </si>
  <si>
    <t>　　&lt;Disclaimer&gt;</t>
    <phoneticPr fontId="2"/>
  </si>
  <si>
    <t>REI Co., Ltd.</t>
  </si>
  <si>
    <t>Sanwa Estate K.K.</t>
  </si>
  <si>
    <t>Overview of property</t>
    <phoneticPr fontId="2"/>
  </si>
  <si>
    <t>Location</t>
  </si>
  <si>
    <t>Property Management Company</t>
    <phoneticPr fontId="2"/>
  </si>
  <si>
    <t>Acquisition price (million yen)</t>
    <phoneticPr fontId="2"/>
  </si>
  <si>
    <t>Initial Acquisition price (million yen)</t>
    <phoneticPr fontId="2"/>
  </si>
  <si>
    <t>Additional acquisition price (million yen)</t>
    <phoneticPr fontId="2"/>
  </si>
  <si>
    <t>Land Area (㎡)</t>
    <phoneticPr fontId="2"/>
  </si>
  <si>
    <t>Building Area (㎡)</t>
    <phoneticPr fontId="2"/>
  </si>
  <si>
    <t>Completion date</t>
  </si>
  <si>
    <t>Date of Initial Acquisition</t>
  </si>
  <si>
    <t>Date of Additional Acquisition</t>
  </si>
  <si>
    <t>Statements of Income</t>
    <phoneticPr fontId="2"/>
  </si>
  <si>
    <t>(Unit: million yen)</t>
  </si>
  <si>
    <t>Rental revenues</t>
  </si>
  <si>
    <t>Other rental revenues</t>
  </si>
  <si>
    <t>Property related revenues</t>
  </si>
  <si>
    <t>Property management costs</t>
  </si>
  <si>
    <t>Property management fees</t>
  </si>
  <si>
    <t>Property and other taxes</t>
  </si>
  <si>
    <t>Utility expenses</t>
  </si>
  <si>
    <t>Casualty insurance</t>
  </si>
  <si>
    <t>Repairs and maintenance</t>
  </si>
  <si>
    <t>Land rents</t>
  </si>
  <si>
    <t>Other rental expenses</t>
  </si>
  <si>
    <t>Property related expences</t>
  </si>
  <si>
    <t>Depreciation</t>
  </si>
  <si>
    <t>Real estate rental profits</t>
  </si>
  <si>
    <t>Overview of Appraisal</t>
    <phoneticPr fontId="2"/>
  </si>
  <si>
    <t>Opinion of value 
at end of period</t>
    <phoneticPr fontId="22"/>
  </si>
  <si>
    <t>Value by income approach</t>
    <phoneticPr fontId="2"/>
  </si>
  <si>
    <t>Direct capitalization approach</t>
    <phoneticPr fontId="22"/>
  </si>
  <si>
    <t>Opinion of value at end of period  (million yen)</t>
    <phoneticPr fontId="2"/>
  </si>
  <si>
    <t>Value by Direct capitalization approach  (million yen)</t>
  </si>
  <si>
    <t>Value by Direct capitalization approach  (million yen)</t>
    <phoneticPr fontId="2"/>
  </si>
  <si>
    <t>Discount rate</t>
    <phoneticPr fontId="2"/>
  </si>
  <si>
    <t>Cap rate (%)</t>
    <phoneticPr fontId="2"/>
  </si>
  <si>
    <t>Discount rate (%)</t>
    <phoneticPr fontId="2"/>
  </si>
  <si>
    <t>Terminal cap rate</t>
    <phoneticPr fontId="2"/>
  </si>
  <si>
    <t>Appraiser</t>
    <phoneticPr fontId="2"/>
  </si>
  <si>
    <t>Appraiser</t>
    <phoneticPr fontId="2"/>
  </si>
  <si>
    <t>Carrying amount</t>
    <phoneticPr fontId="2"/>
  </si>
  <si>
    <t>Leasing Status</t>
    <phoneticPr fontId="2"/>
  </si>
  <si>
    <t>1st Period</t>
  </si>
  <si>
    <t>1st Period</t>
    <phoneticPr fontId="2"/>
  </si>
  <si>
    <t>Leasable area (㎡)</t>
    <phoneticPr fontId="2"/>
  </si>
  <si>
    <t>Leased area (㎡)</t>
    <phoneticPr fontId="2"/>
  </si>
  <si>
    <t>Terminal cap rate (%)</t>
    <phoneticPr fontId="2"/>
  </si>
  <si>
    <t>Occupancy rate (%)</t>
    <phoneticPr fontId="2"/>
  </si>
  <si>
    <t>Number of tenants</t>
  </si>
  <si>
    <t>Carrying amount (million yen)</t>
    <phoneticPr fontId="2"/>
  </si>
  <si>
    <t>Leasehold and security deposits (million yen)</t>
    <phoneticPr fontId="2"/>
  </si>
  <si>
    <t>（Note）</t>
    <phoneticPr fontId="2"/>
  </si>
  <si>
    <t>（Note）Not disclosed, because consent has not been obtained from the tenant.</t>
    <phoneticPr fontId="2"/>
  </si>
  <si>
    <t>(%)</t>
    <phoneticPr fontId="2"/>
  </si>
  <si>
    <t>Depreciation</t>
    <phoneticPr fontId="2"/>
  </si>
  <si>
    <t>1st Period</t>
    <phoneticPr fontId="22"/>
  </si>
  <si>
    <t>from Oct. 1 2015</t>
    <phoneticPr fontId="2"/>
  </si>
  <si>
    <t>to Feb. 29 2016</t>
    <phoneticPr fontId="2"/>
  </si>
  <si>
    <t xml:space="preserve"> settlement number</t>
  </si>
  <si>
    <t>settlement number</t>
    <phoneticPr fontId="2"/>
  </si>
  <si>
    <r>
      <rPr>
        <b/>
        <sz val="11"/>
        <rFont val="Meiryo UI"/>
        <family val="3"/>
        <charset val="128"/>
      </rPr>
      <t>←</t>
    </r>
    <r>
      <rPr>
        <b/>
        <u/>
        <sz val="11"/>
        <rFont val="Meiryo UI"/>
        <family val="3"/>
        <charset val="128"/>
      </rPr>
      <t>The information of selected property will appear in the following.</t>
    </r>
    <phoneticPr fontId="2"/>
  </si>
  <si>
    <t>5.5/5.9(Note3)</t>
    <phoneticPr fontId="2"/>
  </si>
  <si>
    <t>4.4/4.5(Note5)</t>
    <phoneticPr fontId="2"/>
  </si>
  <si>
    <t xml:space="preserve">5.2/5.6(Note1)
</t>
    <phoneticPr fontId="2"/>
  </si>
  <si>
    <t xml:space="preserve">5.5/5.9(Note2)
</t>
    <phoneticPr fontId="2"/>
  </si>
  <si>
    <t xml:space="preserve">4.7/4.8/4.9(Note4)
</t>
    <phoneticPr fontId="2"/>
  </si>
  <si>
    <t>4.4/4.6(Note6)</t>
    <phoneticPr fontId="2"/>
  </si>
  <si>
    <t>4.6/4.8(Note7)</t>
    <phoneticPr fontId="2"/>
  </si>
  <si>
    <t>4.7/4.9(Note8)</t>
    <phoneticPr fontId="2"/>
  </si>
  <si>
    <t xml:space="preserve">4.7/4.9(Note9)
</t>
    <phoneticPr fontId="2"/>
  </si>
  <si>
    <t>2nd Period</t>
    <phoneticPr fontId="22"/>
  </si>
  <si>
    <t>from Mar. 1 2016</t>
    <phoneticPr fontId="2"/>
  </si>
  <si>
    <t>to Aug. 31 2016</t>
    <phoneticPr fontId="2"/>
  </si>
  <si>
    <t>2nd Period</t>
    <phoneticPr fontId="2"/>
  </si>
  <si>
    <t>2nd Period</t>
    <phoneticPr fontId="2"/>
  </si>
  <si>
    <t>2nd Period</t>
    <phoneticPr fontId="2"/>
  </si>
  <si>
    <t>Property Management</t>
    <phoneticPr fontId="22"/>
  </si>
  <si>
    <t>Initial Acquisition price</t>
    <phoneticPr fontId="2"/>
  </si>
  <si>
    <t>Completion Date</t>
    <phoneticPr fontId="2"/>
  </si>
  <si>
    <t xml:space="preserve">Shinjuku Nomura Building </t>
    <phoneticPr fontId="0"/>
  </si>
  <si>
    <t>Kojimachi Millennium Garden</t>
    <phoneticPr fontId="0"/>
  </si>
  <si>
    <t xml:space="preserve">Tennozu Park Side Building </t>
    <phoneticPr fontId="0"/>
  </si>
  <si>
    <t xml:space="preserve">NOF Shibuya Koen-dori Building </t>
    <phoneticPr fontId="0"/>
  </si>
  <si>
    <t>NRE Shibuya Dogenzaka Building</t>
    <phoneticPr fontId="0"/>
  </si>
  <si>
    <t>PMO Nihonbashi Kayabacho</t>
    <phoneticPr fontId="0"/>
  </si>
  <si>
    <t>NRE Higashi-nihonbashi Building</t>
    <phoneticPr fontId="0"/>
  </si>
  <si>
    <t>NOF Takanawa Building</t>
    <phoneticPr fontId="0"/>
  </si>
  <si>
    <t>PMO Nihonbashi Odenmacho</t>
    <phoneticPr fontId="0"/>
  </si>
  <si>
    <t>NRE Ueno Building</t>
    <phoneticPr fontId="0"/>
  </si>
  <si>
    <t>NF Hongo Building.</t>
    <phoneticPr fontId="0"/>
  </si>
  <si>
    <t>NOF Kawasaki Higashiguchi Building</t>
    <phoneticPr fontId="0"/>
  </si>
  <si>
    <t>NOF Shin-Yokohama Building</t>
    <phoneticPr fontId="0"/>
  </si>
  <si>
    <t>Of-T-041</t>
  </si>
  <si>
    <t>Of-T-042</t>
  </si>
  <si>
    <t>PMO Ginza Hatchome</t>
    <phoneticPr fontId="0"/>
  </si>
  <si>
    <t>Of-T-043</t>
  </si>
  <si>
    <t xml:space="preserve">Sapporo North Plaza </t>
    <phoneticPr fontId="0"/>
  </si>
  <si>
    <t xml:space="preserve">NOF Nagoya Fushimi Building </t>
    <phoneticPr fontId="0"/>
  </si>
  <si>
    <t>Omron Kyoto Center Building</t>
    <phoneticPr fontId="0"/>
  </si>
  <si>
    <t xml:space="preserve">NRE Osaka Building </t>
    <phoneticPr fontId="0"/>
  </si>
  <si>
    <t>NOF Hakata Ekimae Building</t>
    <phoneticPr fontId="0"/>
  </si>
  <si>
    <t>Recipe SHIMOKITA</t>
    <phoneticPr fontId="21"/>
  </si>
  <si>
    <t>EQUINIA Shinjuku</t>
    <phoneticPr fontId="21"/>
  </si>
  <si>
    <t>covirna machida</t>
    <phoneticPr fontId="21"/>
  </si>
  <si>
    <t>Konami Sports Club Fuchu</t>
    <phoneticPr fontId="21"/>
  </si>
  <si>
    <t>GEMS Shibuya</t>
    <phoneticPr fontId="21"/>
  </si>
  <si>
    <t>EQUINIA Aobadai</t>
    <phoneticPr fontId="21"/>
  </si>
  <si>
    <t>Mitsubishi Motors Meguro</t>
    <phoneticPr fontId="21"/>
  </si>
  <si>
    <t>Mitsubishi Motors Shibuya</t>
    <phoneticPr fontId="21"/>
  </si>
  <si>
    <t>Mitsubishi Motors Kawasaki</t>
    <phoneticPr fontId="21"/>
  </si>
  <si>
    <t>Mitsubishi Motors Katsushika</t>
    <phoneticPr fontId="21"/>
  </si>
  <si>
    <t>Mitsubishi Motors Setagaya</t>
    <phoneticPr fontId="21"/>
  </si>
  <si>
    <t>Mitsubishi Motors Sekimachi</t>
    <phoneticPr fontId="21"/>
  </si>
  <si>
    <t>Mitsubishi Motors Motosumiyoshi</t>
    <phoneticPr fontId="21"/>
  </si>
  <si>
    <t>Mitsubishi Motors Edogawa</t>
    <phoneticPr fontId="21"/>
  </si>
  <si>
    <t>NRE Kichijoji Building</t>
    <phoneticPr fontId="21"/>
  </si>
  <si>
    <t>Universal CityWalk Osaka</t>
    <phoneticPr fontId="21"/>
  </si>
  <si>
    <t>Merad Owada</t>
    <phoneticPr fontId="21"/>
  </si>
  <si>
    <t>Izumiya Obayashi</t>
    <phoneticPr fontId="21"/>
  </si>
  <si>
    <t>EQUINIA Aobadori</t>
    <phoneticPr fontId="21"/>
  </si>
  <si>
    <t>Landport Itabashi</t>
    <phoneticPr fontId="21"/>
  </si>
  <si>
    <t>Landport Atsugi</t>
    <phoneticPr fontId="21"/>
  </si>
  <si>
    <t>Sagamihara Onodai Logistics Center</t>
    <phoneticPr fontId="21"/>
  </si>
  <si>
    <t>Landport Kasukabe</t>
    <phoneticPr fontId="21"/>
  </si>
  <si>
    <t>Atsugi Minami Logistics Center B Tower</t>
    <phoneticPr fontId="21"/>
  </si>
  <si>
    <t>Kawaguchi Logistics Center B Tower</t>
    <phoneticPr fontId="21"/>
  </si>
  <si>
    <t>Atsugi Minami Logistics Center A Tower</t>
    <phoneticPr fontId="21"/>
  </si>
  <si>
    <t>Ota Nitta Logistics Center</t>
    <phoneticPr fontId="21"/>
  </si>
  <si>
    <t>Ota Kiyohara Logistics Center</t>
    <phoneticPr fontId="21"/>
  </si>
  <si>
    <t>Hirakata Kuzuha Logistics Center</t>
    <phoneticPr fontId="21"/>
  </si>
  <si>
    <t>PROUD FLAT Sangen Jaya</t>
    <phoneticPr fontId="22"/>
  </si>
  <si>
    <t>PROUD FLAT Kamata II</t>
    <phoneticPr fontId="22"/>
  </si>
  <si>
    <t>PROUD FLAT Kiyosumi Shirakawa</t>
    <phoneticPr fontId="22"/>
  </si>
  <si>
    <t>PROUD FLAT Asakusa</t>
    <phoneticPr fontId="22"/>
  </si>
  <si>
    <t>PROUD FLAT Kamioooka</t>
    <phoneticPr fontId="22"/>
  </si>
  <si>
    <t>PRIME URBAN Azabu Juban</t>
    <phoneticPr fontId="22"/>
  </si>
  <si>
    <t>PRIME URBAN Yoyogi</t>
    <phoneticPr fontId="22"/>
  </si>
  <si>
    <t>PRIME URBAN Bancho</t>
    <phoneticPr fontId="22"/>
  </si>
  <si>
    <t>PRIME URBAN Senzoku</t>
    <phoneticPr fontId="22"/>
  </si>
  <si>
    <t>PRIME URBAN Meguro Ohashi Hills</t>
    <phoneticPr fontId="22"/>
  </si>
  <si>
    <t>PRIME URBAN Hongo Ikizaka</t>
    <phoneticPr fontId="22"/>
  </si>
  <si>
    <t xml:space="preserve">PRIME URBAN Yotsuya Gaien Higashi </t>
    <phoneticPr fontId="22"/>
  </si>
  <si>
    <t>PRIME URBAN Mejiro</t>
    <phoneticPr fontId="22"/>
  </si>
  <si>
    <t>PRIME URBAN Karasuyama Galleria</t>
    <phoneticPr fontId="22"/>
  </si>
  <si>
    <t>PRIME URBAN Takaido</t>
    <phoneticPr fontId="22"/>
  </si>
  <si>
    <t>PRIME URBAN Nishi OgikuboⅡ</t>
    <phoneticPr fontId="21"/>
  </si>
  <si>
    <t>PRIME URBAN Monzen Nakacho</t>
    <phoneticPr fontId="22"/>
  </si>
  <si>
    <t>PRIME URBAN Kinshi Koen</t>
    <phoneticPr fontId="21"/>
  </si>
  <si>
    <t>PRIME URBAN Hirai</t>
    <phoneticPr fontId="22"/>
  </si>
  <si>
    <t>PRIME URBAN Kawasaki</t>
    <phoneticPr fontId="22"/>
  </si>
  <si>
    <t>PRIME URBAN Tsurumi Teraya</t>
    <phoneticPr fontId="21"/>
  </si>
  <si>
    <t>PRIME URBAN Gyotoku Ekimae</t>
    <phoneticPr fontId="22"/>
  </si>
  <si>
    <t>PRIME URBAN Kawaguchi</t>
    <phoneticPr fontId="21"/>
  </si>
  <si>
    <t>PROUD FLAT Itabashi Honcho</t>
    <phoneticPr fontId="22"/>
  </si>
  <si>
    <t>Rs-T-115</t>
  </si>
  <si>
    <t>PRIME URBAN Maruyama</t>
    <phoneticPr fontId="22"/>
  </si>
  <si>
    <t>PRIME URBAN Sapporo Idaimae</t>
    <phoneticPr fontId="21"/>
  </si>
  <si>
    <t>PRIME URBAN Yaotome Chuo</t>
    <phoneticPr fontId="22"/>
  </si>
  <si>
    <t>PRIME URBAN Tsurumai</t>
    <phoneticPr fontId="21"/>
  </si>
  <si>
    <t>PRIME URBAN Izumi</t>
    <phoneticPr fontId="22"/>
  </si>
  <si>
    <t>PRIME URBAN Esaka II</t>
    <phoneticPr fontId="21"/>
  </si>
  <si>
    <t>PRIME URBAN Chihaya</t>
    <phoneticPr fontId="21"/>
  </si>
  <si>
    <t>Rs-S-035</t>
  </si>
  <si>
    <t>Ot-T-001</t>
    <phoneticPr fontId="27"/>
  </si>
  <si>
    <t>2nd fiscal period (from March 1, 2016 to August 31, 2016)</t>
    <phoneticPr fontId="2"/>
  </si>
  <si>
    <t>2nd period settlement number</t>
    <phoneticPr fontId="2"/>
  </si>
  <si>
    <t>Lg-S-005</t>
  </si>
  <si>
    <t>Ot-T-001</t>
  </si>
  <si>
    <t>Property name</t>
    <phoneticPr fontId="2"/>
  </si>
  <si>
    <t>Other</t>
    <phoneticPr fontId="2"/>
  </si>
  <si>
    <t xml:space="preserve">PMO Tamachi </t>
  </si>
  <si>
    <t>PMO Ginza Hatchome</t>
  </si>
  <si>
    <t>PMO Shibakoen</t>
  </si>
  <si>
    <t>Hirakata Kuzuha Logistics Center</t>
    <phoneticPr fontId="2"/>
  </si>
  <si>
    <t>PRIME URBAN Meguro Mita</t>
    <phoneticPr fontId="2"/>
  </si>
  <si>
    <t>PRIME URBAN Chikusa</t>
  </si>
  <si>
    <t>Ryotokuji University Shin-Urayasu Campus(Land)</t>
  </si>
  <si>
    <t>Rental revenues</t>
    <phoneticPr fontId="2"/>
  </si>
  <si>
    <t>Other rental revenues</t>
    <phoneticPr fontId="2"/>
  </si>
  <si>
    <t>Property related revenues</t>
    <phoneticPr fontId="2"/>
  </si>
  <si>
    <t>Utility expenses</t>
    <phoneticPr fontId="2"/>
  </si>
  <si>
    <t>Land rents</t>
    <phoneticPr fontId="3"/>
  </si>
  <si>
    <t>Real estate rental profits</t>
    <phoneticPr fontId="2"/>
  </si>
  <si>
    <t>Opinion of Value at End of Period</t>
    <phoneticPr fontId="2"/>
  </si>
  <si>
    <t>Number of business days
during the 2nd fiscal period</t>
    <phoneticPr fontId="2"/>
  </si>
  <si>
    <t>Cap rate</t>
    <phoneticPr fontId="2"/>
  </si>
  <si>
    <t>The Tanizawa Sogo Appraisal Co., Ltd.</t>
    <phoneticPr fontId="2"/>
  </si>
  <si>
    <t xml:space="preserve">NRE Tennozu Building </t>
    <phoneticPr fontId="0"/>
  </si>
  <si>
    <t xml:space="preserve">NOF Nihonbashi Honcho Building </t>
    <phoneticPr fontId="0"/>
  </si>
  <si>
    <t>NOF Shinjuku Minamiguchi Building</t>
    <phoneticPr fontId="0"/>
  </si>
  <si>
    <t xml:space="preserve">Secom Medical Building </t>
    <phoneticPr fontId="0"/>
  </si>
  <si>
    <t xml:space="preserve">NOF Shiba Building </t>
    <phoneticPr fontId="0"/>
  </si>
  <si>
    <t xml:space="preserve">Nishi-Shinjuku Showa Building </t>
    <phoneticPr fontId="0"/>
  </si>
  <si>
    <t>Daiwa Real Estate Appraisal Co., Ltd.</t>
    <phoneticPr fontId="2"/>
  </si>
  <si>
    <t>Iwamoto-cho Toyo Building</t>
    <phoneticPr fontId="0"/>
  </si>
  <si>
    <t xml:space="preserve">Japan Real Estate Institute </t>
    <phoneticPr fontId="2"/>
  </si>
  <si>
    <t>NOF Surugadai Plaza Building</t>
    <phoneticPr fontId="0"/>
  </si>
  <si>
    <t>PMO Nihonbashi Honcho</t>
    <phoneticPr fontId="0"/>
  </si>
  <si>
    <t>Otemachi Tatemono Gotanda Building</t>
    <phoneticPr fontId="0"/>
  </si>
  <si>
    <t>PMO Akihabara</t>
    <phoneticPr fontId="0"/>
  </si>
  <si>
    <t>Hatchobori NF Building</t>
    <phoneticPr fontId="0"/>
  </si>
  <si>
    <t xml:space="preserve">NOF Kanda Iwamoto-cho Building  </t>
    <phoneticPr fontId="0"/>
  </si>
  <si>
    <t>PMO Hatchobori</t>
    <phoneticPr fontId="0"/>
  </si>
  <si>
    <t>PMO Higashi-nihonbashi</t>
    <phoneticPr fontId="0"/>
  </si>
  <si>
    <t xml:space="preserve">NOF Technoport Kamata Center Building </t>
    <phoneticPr fontId="0"/>
  </si>
  <si>
    <t xml:space="preserve">Crystal Park Building </t>
    <phoneticPr fontId="0"/>
  </si>
  <si>
    <t>NOF Kichijoji Honcho Building</t>
    <phoneticPr fontId="0"/>
  </si>
  <si>
    <t xml:space="preserve">Faret Tachikawa Center Square </t>
    <phoneticPr fontId="0"/>
  </si>
  <si>
    <t xml:space="preserve">NOF Yokohama Nishiguchi Building </t>
    <phoneticPr fontId="0"/>
  </si>
  <si>
    <t xml:space="preserve">PMO Tamachi </t>
    <phoneticPr fontId="0"/>
  </si>
  <si>
    <t>PMO Shibakoen</t>
    <phoneticPr fontId="0"/>
  </si>
  <si>
    <t>NRE Sapporo Building</t>
    <phoneticPr fontId="0"/>
  </si>
  <si>
    <t>NOF Sendai Aoba-dori Building</t>
    <phoneticPr fontId="0"/>
  </si>
  <si>
    <t>Morii Appraisal &amp; Investment Consulting, Inc.</t>
    <phoneticPr fontId="2"/>
  </si>
  <si>
    <t xml:space="preserve">NOF Utsunomiya Building </t>
    <phoneticPr fontId="0"/>
  </si>
  <si>
    <t xml:space="preserve">NOF Nagoya Yanagibashi Building </t>
    <phoneticPr fontId="0"/>
  </si>
  <si>
    <t>SORA Shin-Osaka 21</t>
    <phoneticPr fontId="0"/>
  </si>
  <si>
    <t>NRE Nishi-Umeda Building</t>
    <phoneticPr fontId="0"/>
  </si>
  <si>
    <t xml:space="preserve">NRE Yotsubashi Building </t>
    <phoneticPr fontId="0"/>
  </si>
  <si>
    <t xml:space="preserve">NRE Hiroshima Building </t>
    <phoneticPr fontId="0"/>
  </si>
  <si>
    <t>NOF Tenjin-Minami Building</t>
    <phoneticPr fontId="0"/>
  </si>
  <si>
    <t>Morisia Tsudanuma</t>
    <phoneticPr fontId="21"/>
  </si>
  <si>
    <t>Yokosuka More’s City</t>
    <phoneticPr fontId="0"/>
  </si>
  <si>
    <t xml:space="preserve">Kawasaki More’s </t>
    <phoneticPr fontId="0"/>
  </si>
  <si>
    <t>EQUINA Ikebukuro</t>
    <phoneticPr fontId="0"/>
  </si>
  <si>
    <t>Nitori Makuhari</t>
    <phoneticPr fontId="0"/>
  </si>
  <si>
    <t>FESTA SQUARE</t>
    <phoneticPr fontId="0"/>
  </si>
  <si>
    <t>Sundai Azamino</t>
    <phoneticPr fontId="0"/>
  </si>
  <si>
    <t>Megalos Kanagawa</t>
    <phoneticPr fontId="0"/>
  </si>
  <si>
    <t>-</t>
    <phoneticPr fontId="26"/>
  </si>
  <si>
    <t xml:space="preserve">Japan Real Estate Institute </t>
    <phoneticPr fontId="21"/>
  </si>
  <si>
    <t>Mitsubishi Motors Chofu</t>
    <phoneticPr fontId="0"/>
  </si>
  <si>
    <t>Daiwa Real Estate Appraisal Co., Ltd.</t>
    <phoneticPr fontId="22"/>
  </si>
  <si>
    <t>Daiwa Real Estate Appraisal Co., Ltd.</t>
    <phoneticPr fontId="21"/>
  </si>
  <si>
    <t>Mitsubishi Motors Nerima</t>
    <phoneticPr fontId="0"/>
  </si>
  <si>
    <t xml:space="preserve">Japan Real Estate Institute </t>
    <phoneticPr fontId="22"/>
  </si>
  <si>
    <t>The Tanizawa Sogo Appraisal Co., Ltd.</t>
    <phoneticPr fontId="21"/>
  </si>
  <si>
    <t>Mitsubishi Motors Takaido</t>
    <phoneticPr fontId="0"/>
  </si>
  <si>
    <t>Mitsubishi Motors Higashikurume</t>
    <phoneticPr fontId="0"/>
  </si>
  <si>
    <t>Mitsubishi Motors Suginami</t>
    <phoneticPr fontId="0"/>
  </si>
  <si>
    <t>The Tanizawa Sogo Appraisal Co., Ltd.</t>
    <phoneticPr fontId="22"/>
  </si>
  <si>
    <t>Mitsubishi Motors Higashiyamato</t>
    <phoneticPr fontId="0"/>
  </si>
  <si>
    <t>Mitsubishi Motors Kawagoe</t>
    <phoneticPr fontId="0"/>
  </si>
  <si>
    <t>Mitsubishi Motors Sayama</t>
    <phoneticPr fontId="0"/>
  </si>
  <si>
    <t>GEMS Ichigaya</t>
    <phoneticPr fontId="0"/>
  </si>
  <si>
    <t>Izumiya Senrioka</t>
    <phoneticPr fontId="0"/>
  </si>
  <si>
    <t xml:space="preserve">5.1/5.5(Note 1)
</t>
    <phoneticPr fontId="2"/>
  </si>
  <si>
    <t>Izumiya Yao</t>
    <phoneticPr fontId="0"/>
  </si>
  <si>
    <t xml:space="preserve">5.4/5.8(Note 2)
</t>
    <phoneticPr fontId="2"/>
  </si>
  <si>
    <t>5.4/5.8(Note 3)　　　</t>
    <phoneticPr fontId="2"/>
  </si>
  <si>
    <t>Ichibancho stear</t>
    <phoneticPr fontId="0"/>
  </si>
  <si>
    <t xml:space="preserve">4.6/4.7/4.8(Note 4)
</t>
    <phoneticPr fontId="2"/>
  </si>
  <si>
    <t>Landport Urayasu</t>
    <phoneticPr fontId="0"/>
  </si>
  <si>
    <t>4.3/4.4(Note 5)</t>
    <phoneticPr fontId="2"/>
  </si>
  <si>
    <t>4.3/4.5(Note 6)</t>
    <phoneticPr fontId="2"/>
  </si>
  <si>
    <t>Landport Kawagoe</t>
    <phoneticPr fontId="0"/>
  </si>
  <si>
    <t>4.6/4.7(Note 7)</t>
    <phoneticPr fontId="2"/>
  </si>
  <si>
    <t>Sagamihara Tana Logistics Center</t>
    <phoneticPr fontId="0"/>
  </si>
  <si>
    <t>Landport Hachioji</t>
    <phoneticPr fontId="0"/>
  </si>
  <si>
    <t>Funabashi Logistics Center</t>
    <phoneticPr fontId="0"/>
  </si>
  <si>
    <t>4.6/4.8(Note 8)</t>
    <phoneticPr fontId="2"/>
  </si>
  <si>
    <t>Hanyu Logistics Center</t>
    <phoneticPr fontId="0"/>
  </si>
  <si>
    <t>Kawaguchi Logistics Center A Tower</t>
    <phoneticPr fontId="0"/>
  </si>
  <si>
    <t xml:space="preserve">4.6/4.8(Note 9)
</t>
    <phoneticPr fontId="2"/>
  </si>
  <si>
    <t>Kawaguchi Ryoke Logistics Center</t>
    <phoneticPr fontId="0"/>
  </si>
  <si>
    <t>Morii Appraisal &amp; Investment Consulting, Inc.</t>
    <phoneticPr fontId="22"/>
  </si>
  <si>
    <t>Lg-S-002</t>
    <phoneticPr fontId="26"/>
  </si>
  <si>
    <t>Ota Higashishinmachi Logistics Center</t>
    <phoneticPr fontId="0"/>
  </si>
  <si>
    <t>Lg-S-004</t>
    <phoneticPr fontId="26"/>
  </si>
  <si>
    <t>Chiyodamachi Logistics Center</t>
    <phoneticPr fontId="0"/>
  </si>
  <si>
    <t>Lg-S-005</t>
    <phoneticPr fontId="26"/>
  </si>
  <si>
    <t>Rs-T-001</t>
    <phoneticPr fontId="26"/>
  </si>
  <si>
    <t>PROUD FLAT Shirokane Takanawa</t>
    <phoneticPr fontId="0"/>
  </si>
  <si>
    <t>PROUD FLAT Yoyogi Uehara</t>
    <phoneticPr fontId="22"/>
  </si>
  <si>
    <t>PROUD FLAT Hatsudai</t>
    <phoneticPr fontId="0"/>
  </si>
  <si>
    <t>PROUD FLAT Shibuya Sakuragaoka</t>
    <phoneticPr fontId="22"/>
  </si>
  <si>
    <t>PROUD FLAT Gakugei Daigaku</t>
    <phoneticPr fontId="0"/>
  </si>
  <si>
    <t>PROUD FLAT Meguro Gyoninzaka</t>
    <phoneticPr fontId="22"/>
  </si>
  <si>
    <t>PROUD FLAT Sumida Riverside</t>
    <phoneticPr fontId="0"/>
  </si>
  <si>
    <t>PROUD FLAT Kagurazaka</t>
    <phoneticPr fontId="22"/>
  </si>
  <si>
    <t>PROUD FLAT Waseda</t>
    <phoneticPr fontId="0"/>
  </si>
  <si>
    <t>PROUD FLAT Shinjuku Kawadacho</t>
    <phoneticPr fontId="0"/>
  </si>
  <si>
    <t>PROUD FLAT Kamata</t>
    <phoneticPr fontId="0"/>
  </si>
  <si>
    <t>PROUD FLAT Shinotsuka</t>
    <phoneticPr fontId="0"/>
  </si>
  <si>
    <t>PROUD FLAT Monzen Nakacho II</t>
    <phoneticPr fontId="0"/>
  </si>
  <si>
    <t>PROUD FLAT Monzen Nakacho I</t>
    <phoneticPr fontId="0"/>
  </si>
  <si>
    <t>PROUD FLAT Fujimidai</t>
    <phoneticPr fontId="0"/>
  </si>
  <si>
    <t>PROUD FLAT Yokohama</t>
    <phoneticPr fontId="0"/>
  </si>
  <si>
    <t>PROUD FLAT Tsurumi II</t>
    <phoneticPr fontId="0"/>
  </si>
  <si>
    <t>Chuo Real Estate Appraisal Co., Ltd.</t>
    <phoneticPr fontId="22"/>
  </si>
  <si>
    <t>PRIME URBAN Akasaka</t>
    <phoneticPr fontId="0"/>
  </si>
  <si>
    <t>PRIME URBAN Tamachi</t>
    <phoneticPr fontId="21"/>
  </si>
  <si>
    <t>PRIME URBAN Shibaura</t>
    <phoneticPr fontId="0"/>
  </si>
  <si>
    <t>Japan Valuers Co., Ltd.</t>
    <phoneticPr fontId="22"/>
  </si>
  <si>
    <t>PRIME URBAN Ebisu Ⅱ</t>
    <phoneticPr fontId="0"/>
  </si>
  <si>
    <t>PRIME URBAN Chiyoda Fujimi</t>
    <phoneticPr fontId="0"/>
  </si>
  <si>
    <t>PRIME URBAN Iidabashi</t>
    <phoneticPr fontId="22"/>
  </si>
  <si>
    <t>PRIME URBAN Ebisu</t>
    <phoneticPr fontId="0"/>
  </si>
  <si>
    <t>PRIME URBAN Naka Meguro</t>
    <phoneticPr fontId="21"/>
  </si>
  <si>
    <t>PRIME URBAN Gakugei Daigaku</t>
    <phoneticPr fontId="0"/>
  </si>
  <si>
    <t>PRIME URBAN Meguro Riverside</t>
    <phoneticPr fontId="0"/>
  </si>
  <si>
    <t>PRIME URBAN Meguro Aobadai</t>
    <phoneticPr fontId="0"/>
  </si>
  <si>
    <t>PRIME URBAN Gakugei DaigakuⅡ</t>
    <phoneticPr fontId="0"/>
  </si>
  <si>
    <t>PRIME URBANNaka Meguro II</t>
    <phoneticPr fontId="0"/>
  </si>
  <si>
    <t>PRIME URBAN Kachidoki</t>
    <phoneticPr fontId="22"/>
  </si>
  <si>
    <t>PRIME URBAN Shinkawa</t>
    <phoneticPr fontId="0"/>
  </si>
  <si>
    <t>PRIME URBAN Nihonbashi Yokoyamacho</t>
    <phoneticPr fontId="21"/>
  </si>
  <si>
    <t>PRIME URBANNihonbashi Hamacho</t>
    <phoneticPr fontId="0"/>
  </si>
  <si>
    <t>PRIME URBAN Hakusan</t>
    <phoneticPr fontId="0"/>
  </si>
  <si>
    <t>PRIME URBAN Nishi Shinjuku I</t>
    <phoneticPr fontId="0"/>
  </si>
  <si>
    <t>PRIME URBAN Nishi Shinjuku II</t>
    <phoneticPr fontId="22"/>
  </si>
  <si>
    <t>PRIME URBAN Shinjuku Naitomachi</t>
    <phoneticPr fontId="0"/>
  </si>
  <si>
    <t>PRIME URBAN Nishi Waseda</t>
    <phoneticPr fontId="21"/>
  </si>
  <si>
    <t>PRIME URBAN Shinjuku Ochiai</t>
    <phoneticPr fontId="0"/>
  </si>
  <si>
    <t>PRIME URBANKagurazaka</t>
    <phoneticPr fontId="0"/>
  </si>
  <si>
    <t>PRIME URBAN Sangen JayaⅢ</t>
    <phoneticPr fontId="0"/>
  </si>
  <si>
    <t>PRIME URBAN Chitose Karasuyama</t>
    <phoneticPr fontId="0"/>
  </si>
  <si>
    <t>PRIME URBAN Sangen Jaya</t>
    <phoneticPr fontId="21"/>
  </si>
  <si>
    <t>PRIME URBAN Minami Karasuyama</t>
    <phoneticPr fontId="0"/>
  </si>
  <si>
    <t>PRIME URBAN Karasuyama Court</t>
    <phoneticPr fontId="0"/>
  </si>
  <si>
    <t>PRIME URBAN Chitose Funabashi</t>
    <phoneticPr fontId="21"/>
  </si>
  <si>
    <t>PRIME URBAN Yoga</t>
    <phoneticPr fontId="0"/>
  </si>
  <si>
    <t>PRIME URBAN Shinagawa Nishi</t>
    <phoneticPr fontId="21"/>
  </si>
  <si>
    <t>PRIME URBAN Osaki</t>
    <phoneticPr fontId="0"/>
  </si>
  <si>
    <t>PRIME URBAN Oimachi II</t>
    <phoneticPr fontId="22"/>
  </si>
  <si>
    <t>PRIME URBAN Yukigaya</t>
    <phoneticPr fontId="0"/>
  </si>
  <si>
    <t>PRIME URBAN Omori</t>
    <phoneticPr fontId="21"/>
  </si>
  <si>
    <t>PRIME URBAN Denenchofu Minami</t>
    <phoneticPr fontId="0"/>
  </si>
  <si>
    <t>PRIME URBANNagahara Kamiikedai</t>
    <phoneticPr fontId="21"/>
  </si>
  <si>
    <t>PRIME URBAN Nakano Kamitakada</t>
    <phoneticPr fontId="0"/>
  </si>
  <si>
    <t>PRIME URBAN Nishi Ogikubo</t>
    <phoneticPr fontId="0"/>
  </si>
  <si>
    <t>PRIME URBAN Otsuka</t>
    <phoneticPr fontId="0"/>
  </si>
  <si>
    <t>PRIME URBAN Komagome</t>
    <phoneticPr fontId="21"/>
  </si>
  <si>
    <t>PRIME URBAN Ikebukuro</t>
    <phoneticPr fontId="0"/>
  </si>
  <si>
    <t>PRIME URBAN Kameido</t>
    <phoneticPr fontId="0"/>
  </si>
  <si>
    <t>PRIME URBAN Sumiyoshi</t>
    <phoneticPr fontId="21"/>
  </si>
  <si>
    <t>PRIME URBAN Mukojima</t>
    <phoneticPr fontId="0"/>
  </si>
  <si>
    <t>PRIME URBAN Kinshicho</t>
    <phoneticPr fontId="0"/>
  </si>
  <si>
    <t>PRIME URBAN Kasai</t>
    <phoneticPr fontId="0"/>
  </si>
  <si>
    <t>PRIME URBAN Kasai II</t>
    <phoneticPr fontId="21"/>
  </si>
  <si>
    <t>PRIME URBAN Kasai East</t>
    <phoneticPr fontId="0"/>
  </si>
  <si>
    <t>PRIME URBAN Itabashi Kuyakushomae</t>
    <phoneticPr fontId="21"/>
  </si>
  <si>
    <t>PRIME URBAN Asakusa</t>
    <phoneticPr fontId="0"/>
  </si>
  <si>
    <t>PRIME URBAN Machiya South Court</t>
    <phoneticPr fontId="22"/>
  </si>
  <si>
    <t xml:space="preserve">PRIME URBAN Musashi Koganei </t>
    <phoneticPr fontId="0"/>
  </si>
  <si>
    <t xml:space="preserve">PRIME URBAN Musashino Hills </t>
    <phoneticPr fontId="21"/>
  </si>
  <si>
    <t>PRIME URBANKoganei Honcho</t>
    <phoneticPr fontId="0"/>
  </si>
  <si>
    <t>PRIME URBAN Kumegawa</t>
    <phoneticPr fontId="21"/>
  </si>
  <si>
    <t>PRIME URBAN Musashi Kosugi comodo</t>
    <phoneticPr fontId="0"/>
  </si>
  <si>
    <t>PRIME URBAN Shinyurigaoka</t>
    <phoneticPr fontId="0"/>
  </si>
  <si>
    <t>PRIME URBAN Urayasu</t>
    <phoneticPr fontId="0"/>
  </si>
  <si>
    <t>PRIME URBAN Gyotoku I</t>
    <phoneticPr fontId="21"/>
  </si>
  <si>
    <t>PRIME URBAN Gyotoku II</t>
    <phoneticPr fontId="0"/>
  </si>
  <si>
    <t>PRIME URBAN Gyotoku EkimaeⅡ</t>
    <phoneticPr fontId="0"/>
  </si>
  <si>
    <t>PRIME URBAN GyotokuⅢ</t>
    <phoneticPr fontId="21"/>
  </si>
  <si>
    <t>PRIME URBAN Nishi Funabashi</t>
    <phoneticPr fontId="0"/>
  </si>
  <si>
    <t>PROUD FLAT Hatchobori</t>
    <phoneticPr fontId="0"/>
  </si>
  <si>
    <t>PRIME URBAN Meguro Mita</t>
    <phoneticPr fontId="0"/>
  </si>
  <si>
    <t>PROUD FLAT Itsutsubashi</t>
    <phoneticPr fontId="21"/>
  </si>
  <si>
    <t>PROUD FLAT Kawaramachi</t>
    <phoneticPr fontId="0"/>
  </si>
  <si>
    <t>PROUD FLAT Shin Osaka</t>
    <phoneticPr fontId="21"/>
  </si>
  <si>
    <t>PRIME URBAN Kita Juyo Jo</t>
    <phoneticPr fontId="0"/>
  </si>
  <si>
    <t>PRIME URBAN Odori Koen I</t>
    <phoneticPr fontId="22"/>
  </si>
  <si>
    <t>PRIME URBAN Odori Koen II</t>
    <phoneticPr fontId="0"/>
  </si>
  <si>
    <t>PRIME URBAN Kita Juichi Jo</t>
    <phoneticPr fontId="21"/>
  </si>
  <si>
    <t>PRIME URBAN Miyanosawa</t>
    <phoneticPr fontId="0"/>
  </si>
  <si>
    <t>PRIME URBAN Odori Higashi</t>
    <phoneticPr fontId="21"/>
  </si>
  <si>
    <t>PRIME URBAN Chiji Kokan</t>
    <phoneticPr fontId="0"/>
  </si>
  <si>
    <t>PRIME URBAN Kita Nijuyo Jo</t>
    <phoneticPr fontId="0"/>
  </si>
  <si>
    <t>PRIME URBAN Sapporo Riverfront</t>
    <phoneticPr fontId="0"/>
  </si>
  <si>
    <t>PRIME URBAN Kita Sanjo Dori</t>
    <phoneticPr fontId="21"/>
  </si>
  <si>
    <t>PRIME URBAN Nagamachi Icchome</t>
    <phoneticPr fontId="0"/>
  </si>
  <si>
    <t>PRIME URBAN Tsutsumidori Amamiya</t>
    <phoneticPr fontId="0"/>
  </si>
  <si>
    <t>PRIME URBAN Aoi</t>
    <phoneticPr fontId="21"/>
  </si>
  <si>
    <t>PRIME URBAN Kanayama</t>
    <phoneticPr fontId="0"/>
  </si>
  <si>
    <t>PRIME URBANKamimaezu</t>
    <phoneticPr fontId="0"/>
  </si>
  <si>
    <t>PRIME URBAN Esaka I</t>
    <phoneticPr fontId="0"/>
  </si>
  <si>
    <t>PRIME URBAN Esaka III</t>
    <phoneticPr fontId="0"/>
  </si>
  <si>
    <t>PRIME URBANTamatsukuri</t>
    <phoneticPr fontId="21"/>
  </si>
  <si>
    <t>PRIME URBANSakaisuji Honmachi</t>
    <phoneticPr fontId="0"/>
  </si>
  <si>
    <t>PRIME URBAN Hakata</t>
    <phoneticPr fontId="22"/>
  </si>
  <si>
    <t>PRIME URBAN Yakuin Minami</t>
    <phoneticPr fontId="0"/>
  </si>
  <si>
    <t>PRIME URBAN Kashii</t>
    <phoneticPr fontId="21"/>
  </si>
  <si>
    <t>PRIME URBAN Hakata Higashi</t>
    <phoneticPr fontId="0"/>
  </si>
  <si>
    <t>PRIME URBAN Chikusa</t>
    <phoneticPr fontId="0"/>
  </si>
  <si>
    <t>Total</t>
    <phoneticPr fontId="26"/>
  </si>
  <si>
    <t>Residential</t>
    <phoneticPr fontId="26"/>
  </si>
  <si>
    <t>Leasable area</t>
    <phoneticPr fontId="2"/>
  </si>
  <si>
    <t>(million yen)</t>
    <phoneticPr fontId="2"/>
  </si>
  <si>
    <t>Other</t>
    <phoneticPr fontId="26"/>
  </si>
  <si>
    <t>Ryotokuji University Shin-Urayasu Campus(Land)</t>
    <phoneticPr fontId="22"/>
  </si>
  <si>
    <t>PROUD FLAT Meguro Gyoninzaka</t>
    <phoneticPr fontId="22"/>
  </si>
  <si>
    <t>PROUD FLAT Sumida Riverside</t>
    <phoneticPr fontId="0"/>
  </si>
  <si>
    <t>PROUD FLAT Kagurazaka</t>
    <phoneticPr fontId="22"/>
  </si>
  <si>
    <t>PROUD FLAT Waseda</t>
    <phoneticPr fontId="0"/>
  </si>
  <si>
    <t>PROUD FLAT Shinjuku Kawadacho</t>
    <phoneticPr fontId="22"/>
  </si>
  <si>
    <t>PROUD FLAT Sangen Jaya</t>
    <phoneticPr fontId="0"/>
  </si>
  <si>
    <t>PROUD FLAT Kamata</t>
    <phoneticPr fontId="22"/>
  </si>
  <si>
    <t>PROUD FLAT Kamata II</t>
    <phoneticPr fontId="0"/>
  </si>
  <si>
    <t>PROUD FLAT Shinotsuka</t>
    <phoneticPr fontId="22"/>
  </si>
  <si>
    <t>PROUD FLAT Kiyosumi Shirakawa</t>
    <phoneticPr fontId="0"/>
  </si>
  <si>
    <t>PROUD FLAT Monzen Nakacho II</t>
    <phoneticPr fontId="22"/>
  </si>
  <si>
    <t>PROUD FLAT Monzen Nakacho I</t>
    <phoneticPr fontId="0"/>
  </si>
  <si>
    <t>PROUD FLAT Fujimidai</t>
    <phoneticPr fontId="22"/>
  </si>
  <si>
    <t>PROUD FLAT Asakusa</t>
    <phoneticPr fontId="0"/>
  </si>
  <si>
    <t>PROUD FLAT Yokohama</t>
    <phoneticPr fontId="22"/>
  </si>
  <si>
    <t>PROUD FLAT Kamioooka</t>
    <phoneticPr fontId="0"/>
  </si>
  <si>
    <t>PROUD FLAT Tsurumi II</t>
    <phoneticPr fontId="22"/>
  </si>
  <si>
    <t>PRIME URBAN Azabu Juban</t>
    <phoneticPr fontId="0"/>
  </si>
  <si>
    <t>PRIME URBAN Akasaka</t>
    <phoneticPr fontId="22"/>
  </si>
  <si>
    <t>PRIME URBAN Tamachi</t>
    <phoneticPr fontId="0"/>
  </si>
  <si>
    <t>PRIME URBAN Shibaura</t>
    <phoneticPr fontId="22"/>
  </si>
  <si>
    <t>PRIME URBAN Yoyogi</t>
    <phoneticPr fontId="0"/>
  </si>
  <si>
    <t>PRIME URBAN Ebisu Ⅱ</t>
    <phoneticPr fontId="22"/>
  </si>
  <si>
    <t>PRIME URBAN Bancho</t>
    <phoneticPr fontId="0"/>
  </si>
  <si>
    <t>PRIME URBAN Chiyoda Fujimi</t>
    <phoneticPr fontId="22"/>
  </si>
  <si>
    <t>PRIME URBAN Iidabashi</t>
    <phoneticPr fontId="0"/>
  </si>
  <si>
    <t>PRIME URBAN Ebisu</t>
    <phoneticPr fontId="22"/>
  </si>
  <si>
    <t>PRIME URBAN Naka Meguro</t>
    <phoneticPr fontId="0"/>
  </si>
  <si>
    <t>PRIME URBAN Gakugei Daigaku</t>
    <phoneticPr fontId="22"/>
  </si>
  <si>
    <t>PRIME URBAN Senzoku</t>
    <phoneticPr fontId="0"/>
  </si>
  <si>
    <t>PRIME URBAN Meguro Riverside</t>
    <phoneticPr fontId="22"/>
  </si>
  <si>
    <t>PRIME URBAN Meguro Ohashi Hills</t>
    <phoneticPr fontId="0"/>
  </si>
  <si>
    <t>PRIME URBAN Meguro Aobadai</t>
    <phoneticPr fontId="22"/>
  </si>
  <si>
    <t>PRIME URBAN Gakugei DaigakuⅡ</t>
    <phoneticPr fontId="0"/>
  </si>
  <si>
    <t>PRIME URBANNaka Meguro II</t>
    <phoneticPr fontId="22"/>
  </si>
  <si>
    <t>PRIME URBAN Kachidoki</t>
    <phoneticPr fontId="0"/>
  </si>
  <si>
    <t>PRIME URBAN Shinkawa</t>
    <phoneticPr fontId="22"/>
  </si>
  <si>
    <t>PRIME URBAN Nihonbashi Yokoyamacho</t>
    <phoneticPr fontId="0"/>
  </si>
  <si>
    <t>PRIME URBANNihonbashi Hamacho</t>
    <phoneticPr fontId="22"/>
  </si>
  <si>
    <t>PRIME URBAN Hongo Ikizaka</t>
    <phoneticPr fontId="0"/>
  </si>
  <si>
    <t>PRIME URBAN Hakusan</t>
    <phoneticPr fontId="22"/>
  </si>
  <si>
    <t xml:space="preserve">PRIME URBAN Yotsuya Gaien Higashi </t>
    <phoneticPr fontId="0"/>
  </si>
  <si>
    <t>PRIME URBAN Nishi Shinjuku I</t>
    <phoneticPr fontId="22"/>
  </si>
  <si>
    <t>PRIME URBAN Nishi Shinjuku II</t>
    <phoneticPr fontId="0"/>
  </si>
  <si>
    <t>PRIME URBAN Shinjuku Naitomachi</t>
    <phoneticPr fontId="22"/>
  </si>
  <si>
    <t>PRIME URBAN Nishi Waseda</t>
    <phoneticPr fontId="0"/>
  </si>
  <si>
    <t>PRIME URBAN Shinjuku Ochiai</t>
    <phoneticPr fontId="22"/>
  </si>
  <si>
    <t>PRIME URBAN Mejiro</t>
    <phoneticPr fontId="0"/>
  </si>
  <si>
    <t>PRIME URBANKagurazaka</t>
    <phoneticPr fontId="22"/>
  </si>
  <si>
    <t>PRIME URBAN Sangen JayaⅢ</t>
    <phoneticPr fontId="0"/>
  </si>
  <si>
    <t>PRIME URBAN Chitose Karasuyama</t>
    <phoneticPr fontId="22"/>
  </si>
  <si>
    <t>PRIME URBAN Sangen Jaya</t>
    <phoneticPr fontId="0"/>
  </si>
  <si>
    <t>PRIME URBAN Minami Karasuyama</t>
    <phoneticPr fontId="22"/>
  </si>
  <si>
    <t>PRIME URBAN Karasuyama Galleria</t>
    <phoneticPr fontId="0"/>
  </si>
  <si>
    <t>PRIME URBAN Karasuyama Court</t>
    <phoneticPr fontId="22"/>
  </si>
  <si>
    <t>PRIME URBAN Chitose Funabashi</t>
    <phoneticPr fontId="0"/>
  </si>
  <si>
    <t>PRIME URBAN Yoga</t>
    <phoneticPr fontId="22"/>
  </si>
  <si>
    <t>PRIME URBAN Shinagawa Nishi</t>
    <phoneticPr fontId="0"/>
  </si>
  <si>
    <t>PRIME URBAN Osaki</t>
    <phoneticPr fontId="22"/>
  </si>
  <si>
    <t>PRIME URBAN Oimachi II</t>
    <phoneticPr fontId="0"/>
  </si>
  <si>
    <t>PRIME URBAN Yukigaya</t>
    <phoneticPr fontId="22"/>
  </si>
  <si>
    <t>PRIME URBAN Omori</t>
    <phoneticPr fontId="0"/>
  </si>
  <si>
    <t>PRIME URBAN Denenchofu Minami</t>
    <phoneticPr fontId="22"/>
  </si>
  <si>
    <t>PRIME URBANNagahara Kamiikedai</t>
    <phoneticPr fontId="0"/>
  </si>
  <si>
    <t>PRIME URBAN Nakano Kamitakada</t>
    <phoneticPr fontId="22"/>
  </si>
  <si>
    <t>PRIME URBAN Takaido</t>
    <phoneticPr fontId="0"/>
  </si>
  <si>
    <t>PRIME URBAN Nishi Ogikubo</t>
    <phoneticPr fontId="22"/>
  </si>
  <si>
    <t>PRIME URBAN Nishi OgikuboⅡ</t>
    <phoneticPr fontId="0"/>
  </si>
  <si>
    <t>PRIME URBAN Otsuka</t>
    <phoneticPr fontId="22"/>
  </si>
  <si>
    <t>PRIME URBAN Komagome</t>
    <phoneticPr fontId="0"/>
  </si>
  <si>
    <t>PRIME URBAN Ikebukuro</t>
    <phoneticPr fontId="22"/>
  </si>
  <si>
    <t>PRIME URBAN Monzen Nakacho</t>
    <phoneticPr fontId="0"/>
  </si>
  <si>
    <t>PRIME URBAN Kameido</t>
    <phoneticPr fontId="22"/>
  </si>
  <si>
    <t>PRIME URBAN Sumiyoshi</t>
    <phoneticPr fontId="0"/>
  </si>
  <si>
    <t>PRIME URBAN Mukojima</t>
    <phoneticPr fontId="22"/>
  </si>
  <si>
    <t>PRIME URBAN Kinshi Koen</t>
    <phoneticPr fontId="0"/>
  </si>
  <si>
    <t>PRIME URBAN Kinshicho</t>
    <phoneticPr fontId="22"/>
  </si>
  <si>
    <t>PRIME URBAN Hirai</t>
    <phoneticPr fontId="0"/>
  </si>
  <si>
    <t>PRIME URBAN Kasai</t>
    <phoneticPr fontId="22"/>
  </si>
  <si>
    <t>PRIME URBAN Kasai II</t>
    <phoneticPr fontId="0"/>
  </si>
  <si>
    <t>PRIME URBAN Kasai East</t>
    <phoneticPr fontId="22"/>
  </si>
  <si>
    <t>PRIME URBAN Itabashi Kuyakushomae</t>
    <phoneticPr fontId="0"/>
  </si>
  <si>
    <t>PRIME URBAN Asakusa</t>
    <phoneticPr fontId="22"/>
  </si>
  <si>
    <t>PRIME URBAN Machiya South Court</t>
    <phoneticPr fontId="0"/>
  </si>
  <si>
    <t xml:space="preserve">PRIME URBAN Musashi Koganei </t>
    <phoneticPr fontId="22"/>
  </si>
  <si>
    <t xml:space="preserve">PRIME URBAN Musashino Hills </t>
    <phoneticPr fontId="0"/>
  </si>
  <si>
    <t>PRIME URBANKoganei Honcho</t>
    <phoneticPr fontId="22"/>
  </si>
  <si>
    <t>PRIME URBAN Kumegawa</t>
    <phoneticPr fontId="0"/>
  </si>
  <si>
    <t>PRIME URBAN Musashi Kosugi comodo</t>
    <phoneticPr fontId="22"/>
  </si>
  <si>
    <t>PRIME URBAN Kawasaki</t>
    <phoneticPr fontId="0"/>
  </si>
  <si>
    <t>PRIME URBAN Shinyurigaoka</t>
    <phoneticPr fontId="22"/>
  </si>
  <si>
    <t>PRIME URBAN Tsurumi Teraya</t>
    <phoneticPr fontId="0"/>
  </si>
  <si>
    <t>PRIME URBAN Urayasu</t>
    <phoneticPr fontId="22"/>
  </si>
  <si>
    <t>PRIME URBAN Gyotoku I</t>
    <phoneticPr fontId="0"/>
  </si>
  <si>
    <t>PRIME URBAN Gyotoku II</t>
    <phoneticPr fontId="22"/>
  </si>
  <si>
    <t>PRIME URBAN Gyotoku Ekimae</t>
    <phoneticPr fontId="0"/>
  </si>
  <si>
    <t>PRIME URBAN Gyotoku EkimaeⅡ</t>
    <phoneticPr fontId="22"/>
  </si>
  <si>
    <t>PRIME URBAN GyotokuⅢ</t>
    <phoneticPr fontId="0"/>
  </si>
  <si>
    <t>PRIME URBAN Nishi Funabashi</t>
    <phoneticPr fontId="22"/>
  </si>
  <si>
    <t>PRIME URBAN Kawaguchi</t>
    <phoneticPr fontId="0"/>
  </si>
  <si>
    <t>PROUD FLAT Hatchobori</t>
    <phoneticPr fontId="22"/>
  </si>
  <si>
    <t>PROUD FLAT Itabashi Honcho</t>
    <phoneticPr fontId="0"/>
  </si>
  <si>
    <t>PRIME URBAN Meguro Mita</t>
    <phoneticPr fontId="22"/>
  </si>
  <si>
    <t>PROUD FLAT Itsutsubashi</t>
    <phoneticPr fontId="0"/>
  </si>
  <si>
    <t>PROUD FLAT Kawaramachi</t>
    <phoneticPr fontId="22"/>
  </si>
  <si>
    <t>PROUD FLAT Shin Osaka</t>
    <phoneticPr fontId="0"/>
  </si>
  <si>
    <t>PRIME URBAN Kita Juyo Jo</t>
    <phoneticPr fontId="22"/>
  </si>
  <si>
    <t>PRIME URBAN Odori Koen I</t>
    <phoneticPr fontId="0"/>
  </si>
  <si>
    <t>PRIME URBAN Odori Koen II</t>
    <phoneticPr fontId="22"/>
  </si>
  <si>
    <t>PRIME URBAN Kita Juichi Jo</t>
    <phoneticPr fontId="0"/>
  </si>
  <si>
    <t>PRIME URBAN Miyanosawa</t>
    <phoneticPr fontId="22"/>
  </si>
  <si>
    <t>PRIME URBAN Odori Higashi</t>
    <phoneticPr fontId="0"/>
  </si>
  <si>
    <t>PRIME URBAN Chiji Kokan</t>
    <phoneticPr fontId="22"/>
  </si>
  <si>
    <t>PRIME URBAN Maruyama</t>
    <phoneticPr fontId="0"/>
  </si>
  <si>
    <t>PRIME URBAN Kita Nijuyo Jo</t>
    <phoneticPr fontId="22"/>
  </si>
  <si>
    <t>PRIME URBAN Sapporo Idaimae</t>
    <phoneticPr fontId="0"/>
  </si>
  <si>
    <t>PRIME URBAN Sapporo Riverfront</t>
    <phoneticPr fontId="22"/>
  </si>
  <si>
    <t>PRIME URBAN Kita Sanjo Dori</t>
    <phoneticPr fontId="0"/>
  </si>
  <si>
    <t>PRIME URBAN Nagamachi Icchome</t>
    <phoneticPr fontId="22"/>
  </si>
  <si>
    <t>PRIME URBAN Yaotome Chuo</t>
    <phoneticPr fontId="0"/>
  </si>
  <si>
    <t>PRIME URBAN Tsutsumidori Amamiya</t>
    <phoneticPr fontId="22"/>
  </si>
  <si>
    <t>PRIME URBAN Aoi</t>
    <phoneticPr fontId="0"/>
  </si>
  <si>
    <t>PRIME URBAN Kanayama</t>
    <phoneticPr fontId="22"/>
  </si>
  <si>
    <t>PRIME URBAN Tsurumai</t>
    <phoneticPr fontId="0"/>
  </si>
  <si>
    <t>PRIME URBANKamimaezu</t>
    <phoneticPr fontId="22"/>
  </si>
  <si>
    <t>PRIME URBAN Izumi</t>
    <phoneticPr fontId="0"/>
  </si>
  <si>
    <t>PRIME URBAN Esaka I</t>
    <phoneticPr fontId="22"/>
  </si>
  <si>
    <t>PRIME URBAN Esaka II</t>
    <phoneticPr fontId="0"/>
  </si>
  <si>
    <t>PRIME URBAN Esaka III</t>
    <phoneticPr fontId="22"/>
  </si>
  <si>
    <t>PRIME URBANTamatsukuri</t>
    <phoneticPr fontId="0"/>
  </si>
  <si>
    <t>PRIME URBANSakaisuji Honmachi</t>
    <phoneticPr fontId="22"/>
  </si>
  <si>
    <t>PRIME URBAN Hakata</t>
    <phoneticPr fontId="0"/>
  </si>
  <si>
    <t>PRIME URBAN Yakuin Minami</t>
    <phoneticPr fontId="22"/>
  </si>
  <si>
    <t>PRIME URBAN Kashii</t>
    <phoneticPr fontId="0"/>
  </si>
  <si>
    <t>PRIME URBAN Hakata Higashi</t>
    <phoneticPr fontId="22"/>
  </si>
  <si>
    <t>PRIME URBAN Chihaya</t>
    <phoneticPr fontId="0"/>
  </si>
  <si>
    <t xml:space="preserve">Shinjuku Nomura Building </t>
    <phoneticPr fontId="0"/>
  </si>
  <si>
    <t>Total</t>
    <phoneticPr fontId="26"/>
  </si>
  <si>
    <t>Other</t>
    <phoneticPr fontId="26"/>
  </si>
  <si>
    <t>（Note1）The discount rate of “Izumiya Senrioka” is 5.1 for the 1st to 7th year and 5.5 for the 8th to 11th year after the effective date of value.</t>
    <phoneticPr fontId="2"/>
  </si>
  <si>
    <t>（Note2）The discount rate of “Izumiya Yao” is 5.4 for the 1st to 7th year and 5.8 for the 8th to 11th year after the effective date of value.</t>
    <phoneticPr fontId="2"/>
  </si>
  <si>
    <t>（Note3）The discount rate of “Izumiya Obayashi” is 5.4 for the 1st to 10th year and 5.8 for the 11th year after the effective date of value.</t>
    <phoneticPr fontId="2"/>
  </si>
  <si>
    <t>（Note4）The discount rate of “Ichibancho stear” is 4.6 for the 1st year, 4.7 for the 2ｎd to 10th year, and 4.8 for the 11th year after the effective date of value.</t>
    <phoneticPr fontId="2"/>
  </si>
  <si>
    <t>（Note5）The discount rate of “Landport Urayasu” is 4.3 for the 1st to 3rd year and 4.5 for the 3ｒｄ to 11th year after the effective date of value.</t>
    <phoneticPr fontId="2"/>
  </si>
  <si>
    <t>（Note6）The discount rate of “Landport Itabashi” is 4.3 for the 1st to 2nd year and 4.5 for the 3rd to 11th year after the effective date of value.</t>
    <phoneticPr fontId="2"/>
  </si>
  <si>
    <t>（Note7）The discount rate of “Landport Atsugi” i is 4.6 for the 1st to 4th year and 4.7 for the 5th to 11th year after the effective date of value.</t>
    <phoneticPr fontId="2"/>
  </si>
  <si>
    <t>（Note8）The discount rate of “Atsugi Minami Logistics Center B Tower” is 4.6 for the 1st to 6th year and 4.8 for the 7th to 11th year after the effective date of value.</t>
    <phoneticPr fontId="2"/>
  </si>
  <si>
    <t>（Note9）The discount rate of “Atsugi Minami Logistics Center A Tower” is 4.6 for the 1st to 7th year and 4.8 for the 8th to 11th year after the effective date of value.</t>
    <phoneticPr fontId="2"/>
  </si>
  <si>
    <t>Ryotokuji University Shin-Urayasu Campus(Land)</t>
    <phoneticPr fontId="0"/>
  </si>
  <si>
    <t>-</t>
    <phoneticPr fontId="22"/>
  </si>
  <si>
    <t xml:space="preserve">NOF Nihonbashi Honcho Building（Note1） </t>
    <phoneticPr fontId="2"/>
  </si>
  <si>
    <t>（Note2）</t>
  </si>
  <si>
    <t>（Note2）</t>
    <phoneticPr fontId="2"/>
  </si>
  <si>
    <t>（Note2）Not disclosed, because consent has not been obtained from the tenant.</t>
  </si>
  <si>
    <t>（Note1）NMF have transferred quasi co-ownership of 49% of beneficial interest in real estate trust on May 17, 2016.</t>
    <phoneticPr fontId="2"/>
  </si>
  <si>
    <t>（百万円未満込）</t>
    <rPh sb="1" eb="3">
      <t>ヒャクマン</t>
    </rPh>
    <rPh sb="4" eb="6">
      <t>ミマン</t>
    </rPh>
    <rPh sb="6" eb="7">
      <t>コミ</t>
    </rPh>
    <phoneticPr fontId="22"/>
  </si>
  <si>
    <t>Additional acquisition price
or Partial Desposition Price</t>
    <phoneticPr fontId="2"/>
  </si>
  <si>
    <t>Date of Initial Acquisition</t>
    <phoneticPr fontId="2"/>
  </si>
  <si>
    <t>Date of Additional Acquisition</t>
    <phoneticPr fontId="2"/>
  </si>
  <si>
    <t xml:space="preserve">Long-term repair expenses
</t>
    <phoneticPr fontId="2"/>
  </si>
  <si>
    <t>PML</t>
    <phoneticPr fontId="2"/>
  </si>
  <si>
    <t>Company</t>
    <phoneticPr fontId="22"/>
  </si>
  <si>
    <t>(million yen)</t>
    <phoneticPr fontId="22"/>
  </si>
  <si>
    <t>（㎡）</t>
    <phoneticPr fontId="22"/>
  </si>
  <si>
    <t>(million yen)(Note)</t>
    <phoneticPr fontId="2"/>
  </si>
  <si>
    <t>（%）</t>
    <phoneticPr fontId="2"/>
  </si>
  <si>
    <t>Nomura Real Estate Development Co., Ltd.</t>
    <phoneticPr fontId="40"/>
  </si>
  <si>
    <t>-</t>
    <phoneticPr fontId="40"/>
  </si>
  <si>
    <t>Chiyoda Ward, Tokyo</t>
    <phoneticPr fontId="22"/>
  </si>
  <si>
    <t xml:space="preserve">ITOCHU Urban Community Ltd. </t>
    <phoneticPr fontId="40"/>
  </si>
  <si>
    <t>Nomura Real Estate Partners Co., Ltd.</t>
    <phoneticPr fontId="40"/>
  </si>
  <si>
    <t>Shibuya Ward, Tokyo</t>
    <phoneticPr fontId="22"/>
  </si>
  <si>
    <t xml:space="preserve">CBRE K.K. </t>
    <phoneticPr fontId="40"/>
  </si>
  <si>
    <t>Shinjuku Ward, Tokyo</t>
    <phoneticPr fontId="22"/>
  </si>
  <si>
    <t>Chuo Ward, Tokyo</t>
    <phoneticPr fontId="22"/>
  </si>
  <si>
    <t>XYMAX ALPHA Corporation</t>
    <phoneticPr fontId="40"/>
  </si>
  <si>
    <t>Shinagawa Ward, Tokyo</t>
    <phoneticPr fontId="22"/>
  </si>
  <si>
    <t>Taito Ward, Tokyo</t>
    <phoneticPr fontId="22"/>
  </si>
  <si>
    <t>Ota Ward, Tokyo</t>
    <phoneticPr fontId="22"/>
  </si>
  <si>
    <t>Bunkyo Ward, Tokyo</t>
    <phoneticPr fontId="22"/>
  </si>
  <si>
    <t>Musashino City, Tokyo</t>
    <phoneticPr fontId="22"/>
  </si>
  <si>
    <t>THE DAI-ICHI BUILDING CO., LTD.</t>
    <phoneticPr fontId="40"/>
  </si>
  <si>
    <t>Tachikawa City, Tokyo</t>
    <phoneticPr fontId="22"/>
  </si>
  <si>
    <t>Kawasaki City, Kanagawa</t>
    <phoneticPr fontId="22"/>
  </si>
  <si>
    <t>Yokohama City, Kanagawa</t>
    <phoneticPr fontId="22"/>
  </si>
  <si>
    <t>Minato Ward, Tokyo</t>
    <phoneticPr fontId="22"/>
  </si>
  <si>
    <t>Of-T-044</t>
  </si>
  <si>
    <t>Of-T-045</t>
  </si>
  <si>
    <t>Of-T-046</t>
  </si>
  <si>
    <t>OJI REAL ESTATE CO.,LTD</t>
    <phoneticPr fontId="40"/>
  </si>
  <si>
    <t>Of-T-047</t>
  </si>
  <si>
    <t>Of-T-048</t>
  </si>
  <si>
    <t>Of-T-049</t>
  </si>
  <si>
    <t>Of-T-050</t>
  </si>
  <si>
    <t>East Real Estate Co., Ltd.</t>
    <phoneticPr fontId="40"/>
  </si>
  <si>
    <t>Of-T-051</t>
  </si>
  <si>
    <t>Nomura Real Estate Development Co., Ltd.</t>
    <phoneticPr fontId="27"/>
  </si>
  <si>
    <t>Of-T-052</t>
  </si>
  <si>
    <t xml:space="preserve">Chuo Ward, Tokyo </t>
    <phoneticPr fontId="22"/>
  </si>
  <si>
    <t>Of-T-053</t>
  </si>
  <si>
    <t>NIPPON STEEL KOWA REAL ESTATE CO., LTD</t>
    <phoneticPr fontId="27"/>
  </si>
  <si>
    <t>Sapporo City, Hokkaido</t>
    <phoneticPr fontId="22"/>
  </si>
  <si>
    <t>Sendai City, Sendai</t>
    <phoneticPr fontId="22"/>
  </si>
  <si>
    <t>Utsunomiya City, Tochigi</t>
    <phoneticPr fontId="22"/>
  </si>
  <si>
    <t>Nagoya City, Aichi</t>
    <phoneticPr fontId="22"/>
  </si>
  <si>
    <t>Kyoto City, Kyoto</t>
    <phoneticPr fontId="22"/>
  </si>
  <si>
    <t>Osaka City, Osaka</t>
    <phoneticPr fontId="22"/>
  </si>
  <si>
    <t>XYMAX KANSAI Corporation</t>
    <phoneticPr fontId="40"/>
  </si>
  <si>
    <t>Hiroshima City, Hiroshima</t>
    <phoneticPr fontId="22"/>
  </si>
  <si>
    <t>Fukuoka City, Fukuoka</t>
    <phoneticPr fontId="22"/>
  </si>
  <si>
    <t>XYMAX KYUSHU Corporation</t>
    <phoneticPr fontId="40"/>
  </si>
  <si>
    <t>Narashino City, Chiba</t>
    <phoneticPr fontId="22"/>
  </si>
  <si>
    <t>GEO-AKAMATSU Co., Ltd.</t>
    <phoneticPr fontId="40"/>
  </si>
  <si>
    <t>Low-rise commercial building, restaurant building, office building：1978/10
Parking lot building：1987/11</t>
    <phoneticPr fontId="22"/>
  </si>
  <si>
    <t>Yokosuka City, Kanagawa</t>
    <phoneticPr fontId="22"/>
  </si>
  <si>
    <t>XYMAX ALPHA Corporation</t>
    <phoneticPr fontId="27"/>
  </si>
  <si>
    <t>Toshima Ward, Tokyo</t>
    <phoneticPr fontId="22"/>
  </si>
  <si>
    <t>Chiba City, Chiba</t>
    <phoneticPr fontId="22"/>
  </si>
  <si>
    <t>Saitama City, Saitama</t>
    <phoneticPr fontId="22"/>
  </si>
  <si>
    <t>XYMAX ALPHA Corporation</t>
    <phoneticPr fontId="22"/>
  </si>
  <si>
    <t>Chofu City, Tokyo</t>
    <phoneticPr fontId="22"/>
  </si>
  <si>
    <t>Nerima Ward, Tokyo</t>
    <phoneticPr fontId="22"/>
  </si>
  <si>
    <t>Suginami Ward, Tokyo</t>
    <phoneticPr fontId="22"/>
  </si>
  <si>
    <t>Katsushika Ward, Tokyo</t>
    <phoneticPr fontId="22"/>
  </si>
  <si>
    <t>Higashikurume City, Tokyo</t>
    <phoneticPr fontId="22"/>
  </si>
  <si>
    <t>Setagaya Ward, Tokyo</t>
    <phoneticPr fontId="22"/>
  </si>
  <si>
    <t>Higashiyamato City, Tokyo</t>
    <phoneticPr fontId="22"/>
  </si>
  <si>
    <t>Kawagoe City, Saitama</t>
    <phoneticPr fontId="22"/>
  </si>
  <si>
    <t>Edogawa Ward, Tokyo</t>
    <phoneticPr fontId="22"/>
  </si>
  <si>
    <t>Sayama City, Saitama</t>
    <phoneticPr fontId="22"/>
  </si>
  <si>
    <t>Rt-T-033</t>
  </si>
  <si>
    <t>Rt-T-034</t>
  </si>
  <si>
    <t>Rt-T-035</t>
  </si>
  <si>
    <t>Suita City, Osaka</t>
    <phoneticPr fontId="22"/>
  </si>
  <si>
    <t>Annex:：1999/７
Main Building：2000/６</t>
    <phoneticPr fontId="22"/>
  </si>
  <si>
    <t>New Construction: 2003/７
Additional Construction: 2012/４</t>
    <phoneticPr fontId="22"/>
  </si>
  <si>
    <t>New Construction：1973/９
Additional Construction：1977/10
Additional Construction：2001/１</t>
    <phoneticPr fontId="22"/>
  </si>
  <si>
    <t>Sendai City, Miyagi</t>
    <phoneticPr fontId="22"/>
  </si>
  <si>
    <t>Rt-S-008</t>
  </si>
  <si>
    <t>Sendai City, Miyagi</t>
    <phoneticPr fontId="27"/>
  </si>
  <si>
    <t>New Construction：1980/１
Additional Construction：2005/7</t>
    <phoneticPr fontId="2"/>
  </si>
  <si>
    <t>Nomura Real Estate Development Co., Ltd.
Nomura Real Estate Partners Co., Ltd.</t>
    <phoneticPr fontId="22"/>
  </si>
  <si>
    <t>Itabashi Ward, Tokyo</t>
    <phoneticPr fontId="22"/>
  </si>
  <si>
    <t>Nomura Real Estate Development Co., Ltd.
Nomura Real Estate Partners Co., Ltd.</t>
    <phoneticPr fontId="40"/>
  </si>
  <si>
    <t>Atsugi City, Kanagawa</t>
    <phoneticPr fontId="22"/>
  </si>
  <si>
    <t>Sagamihara City, Kanagawa</t>
    <phoneticPr fontId="22"/>
  </si>
  <si>
    <t>Kasukabe City, Saitama</t>
    <phoneticPr fontId="22"/>
  </si>
  <si>
    <t>Kawaguchi City, Saitama</t>
    <phoneticPr fontId="22"/>
  </si>
  <si>
    <t>Lg-T-016</t>
  </si>
  <si>
    <t>Kashiwa City, Chiba</t>
    <phoneticPr fontId="27"/>
  </si>
  <si>
    <t>Lg-S-005</t>
    <phoneticPr fontId="22"/>
  </si>
  <si>
    <t>Hirakata City, Osaka</t>
    <phoneticPr fontId="22"/>
  </si>
  <si>
    <t>Meguro Ward, Tokyo</t>
    <phoneticPr fontId="22"/>
  </si>
  <si>
    <t>Koto Ward, Tokyo</t>
    <phoneticPr fontId="22"/>
  </si>
  <si>
    <t>Nakano Ward, Tokyo</t>
    <phoneticPr fontId="22"/>
  </si>
  <si>
    <t>Nomura Real Estate Partners Co., Ltd.</t>
    <phoneticPr fontId="27"/>
  </si>
  <si>
    <t>Sumida Ward, Tokyo</t>
    <phoneticPr fontId="22"/>
  </si>
  <si>
    <t>Koganei City, Tokyo</t>
    <phoneticPr fontId="22"/>
  </si>
  <si>
    <t>Ａ Tower：58
Ｂ Tower：34</t>
    <phoneticPr fontId="3"/>
  </si>
  <si>
    <t>Higashimurayama City, Tokyo</t>
    <phoneticPr fontId="22"/>
  </si>
  <si>
    <t>Urayasu City, Chiba</t>
    <phoneticPr fontId="22"/>
  </si>
  <si>
    <t>Funabashi City, Chiba</t>
    <phoneticPr fontId="22"/>
  </si>
  <si>
    <t>Rs-T-116</t>
  </si>
  <si>
    <t>Setagaya Ward, Tokyo</t>
    <phoneticPr fontId="27"/>
  </si>
  <si>
    <t>Rs-T-117</t>
  </si>
  <si>
    <t>Rs-T-118</t>
  </si>
  <si>
    <t>Rs-T-119</t>
  </si>
  <si>
    <t>Rs-T-120</t>
  </si>
  <si>
    <t>(%)</t>
    <phoneticPr fontId="2"/>
  </si>
  <si>
    <t>（million yen）</t>
    <phoneticPr fontId="2"/>
  </si>
  <si>
    <t xml:space="preserve">Shinjuku Nomura Building </t>
  </si>
  <si>
    <t>The Tanizawa Sogo Appraisal Co., Ltd.</t>
    <phoneticPr fontId="2"/>
  </si>
  <si>
    <t>NMF Shinjuku Minamiguchi Building</t>
  </si>
  <si>
    <t>NMF Shibuya Koen-dori Building</t>
  </si>
  <si>
    <t>NMF Shiba Building</t>
  </si>
  <si>
    <t>Daiwa Real Estate Appraisal Co., Ltd.</t>
    <phoneticPr fontId="2"/>
  </si>
  <si>
    <t xml:space="preserve">Japan Real Estate Institute </t>
    <phoneticPr fontId="2"/>
  </si>
  <si>
    <t>NMF Surugadai Building</t>
  </si>
  <si>
    <t>NMF Gotanda Ekimae Building</t>
  </si>
  <si>
    <t>NMF Kanda Iwamotocho Building</t>
  </si>
  <si>
    <t>NMF Takanawa Building</t>
  </si>
  <si>
    <t>NMF Kichijoji Honcho Building</t>
  </si>
  <si>
    <t>NMF Kawasaki Higashiguchi Building</t>
  </si>
  <si>
    <t>NMF Yokohama Nishiguchi Building</t>
  </si>
  <si>
    <t>NMF Shin-Yokohama Building</t>
  </si>
  <si>
    <t>NEC Head Office Building</t>
  </si>
  <si>
    <t>Harumi Island Triton Square Office Tower Y</t>
  </si>
  <si>
    <t>Akasaka Oji Building</t>
  </si>
  <si>
    <t>Kanda Nishiki-cho 3-chome Building</t>
  </si>
  <si>
    <t>Harumi Island Triton Square Office Tower Z</t>
  </si>
  <si>
    <t>Shinkawa Chuo Building</t>
  </si>
  <si>
    <t>Shinjuku EAST Building</t>
  </si>
  <si>
    <t>Shiba-Koen Building</t>
  </si>
  <si>
    <t>Ginza Oji Building</t>
  </si>
  <si>
    <t>Faret East Building</t>
  </si>
  <si>
    <t>NMF Sendai Aoba-dori Building</t>
  </si>
  <si>
    <t>Morii Appraisal &amp; Investment Consulting, Inc.</t>
    <phoneticPr fontId="2"/>
  </si>
  <si>
    <t>NMF Nagoya Fushimi Building</t>
  </si>
  <si>
    <t>NMF Nagoya Yanagibashi Building</t>
  </si>
  <si>
    <t>NMF Hakata Ekimae Building</t>
  </si>
  <si>
    <t>NMF Tenjin-Minami Building</t>
  </si>
  <si>
    <t xml:space="preserve">Japan Real Estate Institute </t>
    <phoneticPr fontId="21"/>
  </si>
  <si>
    <t>Daiwa Real Estate Appraisal Co., Ltd.</t>
    <phoneticPr fontId="22"/>
  </si>
  <si>
    <t>Daiwa Real Estate Appraisal Co., Ltd.</t>
    <phoneticPr fontId="21"/>
  </si>
  <si>
    <t xml:space="preserve">Japan Real Estate Institute </t>
    <phoneticPr fontId="22"/>
  </si>
  <si>
    <t>The Tanizawa Sogo Appraisal Co., Ltd.</t>
    <phoneticPr fontId="21"/>
  </si>
  <si>
    <t>The Tanizawa Sogo Appraisal Co., Ltd.</t>
    <phoneticPr fontId="22"/>
  </si>
  <si>
    <t>Sagamihara Shopping Center</t>
  </si>
  <si>
    <t>Musashiurawa Shopping Square</t>
  </si>
  <si>
    <t>Ito-Yokado Higashi-Narashino Store</t>
  </si>
  <si>
    <t>5.0/5.4（Note1）</t>
    <phoneticPr fontId="26"/>
  </si>
  <si>
    <t xml:space="preserve">5.3/5.7（Note2）
</t>
    <phoneticPr fontId="26"/>
  </si>
  <si>
    <t>5.3/5.7（Note3）</t>
    <phoneticPr fontId="26"/>
  </si>
  <si>
    <t xml:space="preserve">4.5/4.6/4.7（Note4）
</t>
    <phoneticPr fontId="26"/>
  </si>
  <si>
    <t>MEL Building</t>
  </si>
  <si>
    <t>4.2/4.3（Note5）</t>
    <phoneticPr fontId="26"/>
  </si>
  <si>
    <t>4.2/4.4（Note6）</t>
    <phoneticPr fontId="26"/>
  </si>
  <si>
    <t>4.5/4.6（Note7）</t>
    <phoneticPr fontId="26"/>
  </si>
  <si>
    <t>4.5/4.7（Note8）</t>
    <phoneticPr fontId="26"/>
  </si>
  <si>
    <t>4.5/4.7（Note9）</t>
    <phoneticPr fontId="26"/>
  </si>
  <si>
    <t>Morii Appraisal &amp; Investment Consulting, Inc.</t>
    <phoneticPr fontId="22"/>
  </si>
  <si>
    <t>Landport Kashiwa Shonan II</t>
  </si>
  <si>
    <t>Lg-S-002</t>
    <phoneticPr fontId="26"/>
  </si>
  <si>
    <t>Lg-S-004</t>
    <phoneticPr fontId="26"/>
  </si>
  <si>
    <t>Lg-S-005</t>
    <phoneticPr fontId="26"/>
  </si>
  <si>
    <t>Hirakata Kuzuha Logistics Center</t>
  </si>
  <si>
    <t>Rs-T-001</t>
    <phoneticPr fontId="26"/>
  </si>
  <si>
    <t>Chuo Real Estate Appraisal Co., Ltd.</t>
    <phoneticPr fontId="22"/>
  </si>
  <si>
    <t>Japan Valuers Co., Ltd.</t>
    <phoneticPr fontId="22"/>
  </si>
  <si>
    <t>PRIME URBAN Meguro Mita</t>
  </si>
  <si>
    <t>Fukasawa House Towers H&amp;I</t>
  </si>
  <si>
    <t>PRIME URBAN Toyosu</t>
  </si>
  <si>
    <t>PRIME URBAN Nihonbashi Kayabacho</t>
  </si>
  <si>
    <t>PRIME URBAN Yoga II</t>
  </si>
  <si>
    <t xml:space="preserve">PRIME URBAN Musashi-Koganei II </t>
  </si>
  <si>
    <t>Ot-T-001</t>
    <phoneticPr fontId="27"/>
  </si>
  <si>
    <t>Total</t>
    <phoneticPr fontId="26"/>
  </si>
  <si>
    <t>-</t>
    <phoneticPr fontId="22"/>
  </si>
  <si>
    <t>Office</t>
    <phoneticPr fontId="26"/>
  </si>
  <si>
    <t>Retail</t>
    <phoneticPr fontId="26"/>
  </si>
  <si>
    <t>-</t>
    <phoneticPr fontId="26"/>
  </si>
  <si>
    <t>Logistics</t>
    <phoneticPr fontId="26"/>
  </si>
  <si>
    <t>Residential</t>
    <phoneticPr fontId="26"/>
  </si>
  <si>
    <t>その他合計</t>
    <rPh sb="2" eb="3">
      <t>タ</t>
    </rPh>
    <rPh sb="3" eb="5">
      <t>ゴウケイ</t>
    </rPh>
    <phoneticPr fontId="26"/>
  </si>
  <si>
    <t>（Note1）The discount rate of “Izumiya Senrioka” is 5.0 for the 1st to 7th year and 5.4 for the 8th to 11th year after the effective date of value.</t>
    <phoneticPr fontId="2"/>
  </si>
  <si>
    <t>（Note2）The discount rate of “Izumiya Yao” is 5.3 for the 1st to 6th year and 5.7 for the 7th to 11th year after the effective date of value.</t>
    <phoneticPr fontId="2"/>
  </si>
  <si>
    <t>（Note3）The discount rate of “Izumiya Obayashi” is 5.3 for the 1st to 10th year and 5.7 for the 11th year after the effective date of value.</t>
    <phoneticPr fontId="2"/>
  </si>
  <si>
    <t>（Note4）The discount rate of “Ichibancho stear” is 4.5 for the 1st year, 4.6 for the 2ｎd to 10th year, and 4.7 for the 11th year after the effective date of value.</t>
    <phoneticPr fontId="2"/>
  </si>
  <si>
    <t>（Note5）The discount rate of “Landport Urayasu” is 4.2 for the 1st to 2rd year and 4.3 for the 3ｒｄ to 11th year after the effective date of value.</t>
    <phoneticPr fontId="2"/>
  </si>
  <si>
    <t>（Note6）The discount rate of “Landport Itabashi” is 4.2 for the 1st to 2nd year and 4.4 for the 3rd to 11th year after the effective date of value.</t>
    <phoneticPr fontId="2"/>
  </si>
  <si>
    <t>（Note7）The discount rate of “Landport Atsugi” i is 4.5 for the 1st to 3th year and 4.6 for the 4th to 11th year after the effective date of value.</t>
    <phoneticPr fontId="2"/>
  </si>
  <si>
    <t>（Note8）The discount rate of “Atsugi Minami Logistics Center B Tower” is 4.5 for the 1st to 5th year and 4.7 for the 6th to 11th year after the effective date of value.</t>
    <phoneticPr fontId="2"/>
  </si>
  <si>
    <t>（Note9）The discount rate of “Atsugi Minami Logistics Center A Tower” is 4.5 for the 1st to 7th year and 4.7 for the 8th to 11th year after the effective date of value.</t>
    <phoneticPr fontId="2"/>
  </si>
  <si>
    <t>Rt-S-007</t>
    <phoneticPr fontId="26"/>
  </si>
  <si>
    <t>Rt-S-008</t>
    <phoneticPr fontId="26"/>
  </si>
  <si>
    <t>3rd Period</t>
    <phoneticPr fontId="2"/>
  </si>
  <si>
    <t>3rd Period</t>
    <phoneticPr fontId="2"/>
  </si>
  <si>
    <t>3rd Period</t>
    <phoneticPr fontId="2"/>
  </si>
  <si>
    <t>3rd Period</t>
    <phoneticPr fontId="22"/>
  </si>
  <si>
    <t>from Sep. 1 2016</t>
    <phoneticPr fontId="2"/>
  </si>
  <si>
    <t>to Feb. 28 2017</t>
    <phoneticPr fontId="2"/>
  </si>
  <si>
    <t>3rd fiscal period (from September 1, 2016 to February 28, 2017)</t>
    <phoneticPr fontId="2"/>
  </si>
  <si>
    <t>3rd period settlement number</t>
    <phoneticPr fontId="2"/>
  </si>
  <si>
    <t>Total</t>
    <phoneticPr fontId="0"/>
  </si>
  <si>
    <t>Retail subtotal</t>
    <phoneticPr fontId="2"/>
  </si>
  <si>
    <t>Logistics subtotal</t>
    <phoneticPr fontId="2"/>
  </si>
  <si>
    <t>Residential subtotal</t>
    <phoneticPr fontId="2"/>
  </si>
  <si>
    <t>Number of business days
during the 3rd fiscal period</t>
    <phoneticPr fontId="2"/>
  </si>
  <si>
    <t>Property management fees</t>
    <phoneticPr fontId="2"/>
  </si>
  <si>
    <t>Property and other taxes</t>
    <phoneticPr fontId="2"/>
  </si>
  <si>
    <t>Utility expenses</t>
    <phoneticPr fontId="2"/>
  </si>
  <si>
    <t>Repairs and maintenance</t>
    <phoneticPr fontId="2"/>
  </si>
  <si>
    <t>Opinion of Value at End of Period</t>
    <phoneticPr fontId="2"/>
  </si>
  <si>
    <t>Acquisition price</t>
    <phoneticPr fontId="2"/>
  </si>
  <si>
    <t>（Note）</t>
    <phoneticPr fontId="2"/>
  </si>
  <si>
    <t>Property related expences</t>
    <phoneticPr fontId="2"/>
  </si>
  <si>
    <t>Depreciation</t>
    <phoneticPr fontId="2"/>
  </si>
  <si>
    <t xml:space="preserve">（Note2）The figures in "Property related expences" does not include figures in "Depreciation". </t>
    <phoneticPr fontId="2"/>
  </si>
  <si>
    <t>（Note1）Not disclosed, because consent has not been obtained from the tenant.</t>
    <phoneticPr fontId="2"/>
  </si>
  <si>
    <t>（Note1）</t>
  </si>
  <si>
    <t>4th fiscal period (from March 1, 2017 to August 31, 2017)</t>
    <phoneticPr fontId="2"/>
  </si>
  <si>
    <t>(Unit: million yen)</t>
    <phoneticPr fontId="2"/>
  </si>
  <si>
    <t>4th period settlement number</t>
    <phoneticPr fontId="2"/>
  </si>
  <si>
    <t>Rt-T-036</t>
  </si>
  <si>
    <t>Rt-S-009</t>
  </si>
  <si>
    <t>Rt-S-010</t>
  </si>
  <si>
    <t>Lg-T-017</t>
  </si>
  <si>
    <t>Rs-T-121</t>
  </si>
  <si>
    <t>Rs-T-122</t>
  </si>
  <si>
    <t>Rs-T-123</t>
  </si>
  <si>
    <t>Property name</t>
    <phoneticPr fontId="2"/>
  </si>
  <si>
    <t>Total</t>
    <phoneticPr fontId="0"/>
  </si>
  <si>
    <t>Office subtotal</t>
    <phoneticPr fontId="2"/>
  </si>
  <si>
    <t>Retail subtotal</t>
    <phoneticPr fontId="2"/>
  </si>
  <si>
    <t>Logistics subtotal</t>
    <phoneticPr fontId="2"/>
  </si>
  <si>
    <t>Residential subtotal</t>
    <phoneticPr fontId="2"/>
  </si>
  <si>
    <t>NMF Aoyama 1-chome Building</t>
  </si>
  <si>
    <t>NMF Takebashi Building</t>
  </si>
  <si>
    <t>NMF Kayabacho Building</t>
  </si>
  <si>
    <t>NMF Shinjuku EAST Building</t>
  </si>
  <si>
    <t>NMF Shiba-Koen Building</t>
  </si>
  <si>
    <t>NMF Ginza 4-chome Building</t>
  </si>
  <si>
    <t>Summit Store Naritahigashi (Land)</t>
    <phoneticPr fontId="2"/>
  </si>
  <si>
    <t>nORBESA</t>
    <phoneticPr fontId="2"/>
  </si>
  <si>
    <t>Nakaza Cui-daore Building</t>
    <phoneticPr fontId="2"/>
  </si>
  <si>
    <t>Landport Kashiwa ShonanⅠ</t>
    <phoneticPr fontId="2"/>
  </si>
  <si>
    <t>PRIME URBAN Gakugei Daigaku Parkfront</t>
    <phoneticPr fontId="2"/>
  </si>
  <si>
    <t>PROUD FLAT Omori Ⅲ</t>
    <phoneticPr fontId="2"/>
  </si>
  <si>
    <t>PROUD FLAT Kinshicho</t>
    <phoneticPr fontId="2"/>
  </si>
  <si>
    <t>Number of business days
during the 4th fiscal period</t>
    <phoneticPr fontId="2"/>
  </si>
  <si>
    <t>Rental revenues</t>
    <phoneticPr fontId="2"/>
  </si>
  <si>
    <t>Other rental revenues</t>
    <phoneticPr fontId="2"/>
  </si>
  <si>
    <t>Property related revenues</t>
    <phoneticPr fontId="2"/>
  </si>
  <si>
    <t>Property management costs</t>
    <phoneticPr fontId="2"/>
  </si>
  <si>
    <t>Property and other taxes</t>
    <phoneticPr fontId="2"/>
  </si>
  <si>
    <t>Casualty insurance</t>
    <phoneticPr fontId="2"/>
  </si>
  <si>
    <t>Repairs and maintenance</t>
    <phoneticPr fontId="2"/>
  </si>
  <si>
    <t>Land rents</t>
    <phoneticPr fontId="3"/>
  </si>
  <si>
    <t>Other rental expenses</t>
    <phoneticPr fontId="2"/>
  </si>
  <si>
    <t>Property related expences</t>
    <phoneticPr fontId="2"/>
  </si>
  <si>
    <t>Real estate rental profits</t>
    <phoneticPr fontId="2"/>
  </si>
  <si>
    <t>Opinion of Value at End of Period</t>
    <phoneticPr fontId="2"/>
  </si>
  <si>
    <t>Carrying amount</t>
    <phoneticPr fontId="2"/>
  </si>
  <si>
    <t>Acquisition price</t>
    <phoneticPr fontId="2"/>
  </si>
  <si>
    <t>（Note1）Not disclosed, because consent has not been obtained from the tenant.</t>
    <phoneticPr fontId="2"/>
  </si>
  <si>
    <t>（Note2）Depreciation is not included in Property related expences</t>
    <phoneticPr fontId="2"/>
  </si>
  <si>
    <t xml:space="preserve">NMF Shibuya Koen-dori Building </t>
  </si>
  <si>
    <t xml:space="preserve">NMF Shiba Building </t>
  </si>
  <si>
    <t xml:space="preserve">NMF Kanda Iwamoto-cho Building  </t>
  </si>
  <si>
    <t xml:space="preserve">NMF Yokohama Nishiguchi Building </t>
  </si>
  <si>
    <t>PMO Tamachi</t>
  </si>
  <si>
    <t xml:space="preserve">NMF Nagoya Fushimi Building </t>
  </si>
  <si>
    <t xml:space="preserve">NMF Nagoya Yanagibashi Building </t>
  </si>
  <si>
    <t xml:space="preserve">NRE Kichijoji Building </t>
  </si>
  <si>
    <t>Rt-T-036</t>
    <phoneticPr fontId="2"/>
  </si>
  <si>
    <t>Summit Store Naritahigashi (Land)</t>
  </si>
  <si>
    <t>4.9/5.3(Note1)</t>
  </si>
  <si>
    <t xml:space="preserve">5.2/5.6(Note2)
</t>
  </si>
  <si>
    <t>5.2/5.6(Note3)</t>
  </si>
  <si>
    <t>4.4/4.5/4.6(Note4)</t>
  </si>
  <si>
    <t>Rt-S-008</t>
    <phoneticPr fontId="2"/>
  </si>
  <si>
    <t>nORBESA</t>
  </si>
  <si>
    <t>Rt-S-010</t>
    <phoneticPr fontId="26"/>
  </si>
  <si>
    <t>Nakaza Cui-daore Building</t>
  </si>
  <si>
    <t>Lg-T-001</t>
    <phoneticPr fontId="26"/>
  </si>
  <si>
    <t>4.1/4.2(Note5)</t>
  </si>
  <si>
    <t>4.1/4.3(Note6)</t>
  </si>
  <si>
    <t>4.4/4.5(Note7)</t>
  </si>
  <si>
    <t>4.4/4.6(Note8)</t>
  </si>
  <si>
    <t>4.4/4.6(Note9)</t>
  </si>
  <si>
    <t>Landport Kashiwa Shonan I</t>
  </si>
  <si>
    <t>Lg-S-005</t>
    <phoneticPr fontId="26"/>
  </si>
  <si>
    <t>Rs-T-001</t>
    <phoneticPr fontId="26"/>
  </si>
  <si>
    <t>PROUD FLAT Asakusa Komagata</t>
  </si>
  <si>
    <t>PRIME URBAN Shibaura LOFT</t>
  </si>
  <si>
    <t>PRIME URBAN Ebisu II</t>
  </si>
  <si>
    <t>PRIME URBAN Gakugei Daigaku II</t>
  </si>
  <si>
    <t>PRIME URBAN Naka Meguro II</t>
  </si>
  <si>
    <t>PRIME URBAN Nihonbashi Hamacho</t>
  </si>
  <si>
    <t>PRIME URBAN Kagurazaka</t>
  </si>
  <si>
    <t>PRIME URBAN Sangen Jaya III</t>
  </si>
  <si>
    <t>PRIME URBAN Nagahara Kamiikedai</t>
  </si>
  <si>
    <t>PRIME URBAN Nishi Ogikubo II</t>
  </si>
  <si>
    <t>PRIME URBAN Koganei Honcho</t>
  </si>
  <si>
    <t>PRIME URBAN Gyotoku Ekimae II</t>
  </si>
  <si>
    <t>PRIME URBAN Gyotoku III</t>
  </si>
  <si>
    <t>PRIME URBAN Musashi Koganei II</t>
  </si>
  <si>
    <t xml:space="preserve">PRIME URBAN Gakugei daigaku parkfront </t>
  </si>
  <si>
    <t>PROUD FLAT Omori Ⅲ</t>
  </si>
  <si>
    <t>PROUD FLAT Kinshicho</t>
  </si>
  <si>
    <t>PRIME URBAN Kamimaezu</t>
  </si>
  <si>
    <t>PRIME URBAN Tamatsukuri</t>
  </si>
  <si>
    <t>PRIME URBAN Sakaisuji Honmachi</t>
  </si>
  <si>
    <t>Ot-T-001</t>
    <phoneticPr fontId="27"/>
  </si>
  <si>
    <t>Ryotokuji University Shin-Urayasu Campus (Land)</t>
  </si>
  <si>
    <t>－</t>
  </si>
  <si>
    <t>portfolio</t>
  </si>
  <si>
    <t>Total</t>
    <phoneticPr fontId="26"/>
  </si>
  <si>
    <t>-</t>
    <phoneticPr fontId="22"/>
  </si>
  <si>
    <t>Office</t>
    <phoneticPr fontId="26"/>
  </si>
  <si>
    <t>Retail</t>
    <phoneticPr fontId="26"/>
  </si>
  <si>
    <t>-</t>
    <phoneticPr fontId="26"/>
  </si>
  <si>
    <t>Logistics</t>
    <phoneticPr fontId="26"/>
  </si>
  <si>
    <t>Residential</t>
    <phoneticPr fontId="26"/>
  </si>
  <si>
    <t>Other</t>
    <phoneticPr fontId="26"/>
  </si>
  <si>
    <t>（Note1）The discount rate of “Izumiya Senrioka” is 4.9 for the 1st to 6th year and 5.3 for the 7th to 11th year after the effective date of value.</t>
    <phoneticPr fontId="2"/>
  </si>
  <si>
    <t>（Note2）The discount rate of “Izumiya Yao” is 5.2 for the 1st to 6th year and 5.6 for the 7th to 11th year after the effective date of value.</t>
    <phoneticPr fontId="2"/>
  </si>
  <si>
    <t>（Note3）The discount rate of “Izumiya Obayashi” is 5.2 for the 1st to 10th year and 5.6 for the 11th year after the effective date of value.</t>
    <phoneticPr fontId="2"/>
  </si>
  <si>
    <t>（Note4）The discount rate of “Ichibancho stear” is 4.4 for the 1st to 3rd year and 4.5 for the 4th to 9th year, and 4.6 for the 10th to 11th year after the effective date of value.</t>
    <phoneticPr fontId="2"/>
  </si>
  <si>
    <t>（Note5）The discount rate of “Landport Urayasu” is 4.1 for the 1st to 2nd year and 4.2 for the 3rd to 11th year after the effective date of value.</t>
    <phoneticPr fontId="2"/>
  </si>
  <si>
    <t>（Note6）The discount rate of “Landport Itabashi” is 4.1 for the 1st year and 4.3 for the 2nd to 11th year after the effective date of value.</t>
    <phoneticPr fontId="2"/>
  </si>
  <si>
    <t>（Note7）The discount rate of “Landport Atsugi” i is 4.4 for the 1st to 5th year and 4.5 for the 6th to 11th year after the effective date of value.</t>
    <phoneticPr fontId="2"/>
  </si>
  <si>
    <t>（Note8）The discount rate of “Atsugi Minami Logistics Center B Tower” is 4.4 for the 1st to 5th year and 4.6 for the 6th to 11th year after the effective date of value.</t>
    <phoneticPr fontId="2"/>
  </si>
  <si>
    <t>（Note9）The discount rate of “Atsugi Minami Logistics Center A Tower” is 4.4 for the 1st to 6th year and 4.6 for the 7th to 11th year after the effective date of value.</t>
    <phoneticPr fontId="2"/>
  </si>
  <si>
    <t>（Note）</t>
    <phoneticPr fontId="2"/>
  </si>
  <si>
    <t>Rt-S-010</t>
    <phoneticPr fontId="2"/>
  </si>
  <si>
    <t>（Note）</t>
    <phoneticPr fontId="2"/>
  </si>
  <si>
    <t>Total</t>
    <phoneticPr fontId="26"/>
  </si>
  <si>
    <t>Office</t>
    <phoneticPr fontId="26"/>
  </si>
  <si>
    <t>Retail</t>
    <phoneticPr fontId="26"/>
  </si>
  <si>
    <t>Residential</t>
    <phoneticPr fontId="26"/>
  </si>
  <si>
    <t>Other</t>
    <phoneticPr fontId="26"/>
  </si>
  <si>
    <t>-</t>
    <phoneticPr fontId="2"/>
  </si>
  <si>
    <t>-</t>
    <phoneticPr fontId="27"/>
  </si>
  <si>
    <t>-</t>
    <phoneticPr fontId="40"/>
  </si>
  <si>
    <t>Nomura Real Estate Development Co., Ltd.</t>
    <phoneticPr fontId="40"/>
  </si>
  <si>
    <t>-</t>
    <phoneticPr fontId="22"/>
  </si>
  <si>
    <t>OJI REAL ESTATE CO.,LTD</t>
    <phoneticPr fontId="27"/>
  </si>
  <si>
    <t>GEO-AKAMATSU Co., Ltd.</t>
    <phoneticPr fontId="27"/>
  </si>
  <si>
    <t>Nomura Real Estate Partners Co., Ltd.</t>
    <phoneticPr fontId="40"/>
  </si>
  <si>
    <t>Suginami Ward, Tokyo</t>
    <phoneticPr fontId="22"/>
  </si>
  <si>
    <t>Sagamihara City, Kanagawa</t>
    <phoneticPr fontId="27"/>
  </si>
  <si>
    <t>2006年3 月1 日</t>
    <phoneticPr fontId="2"/>
  </si>
  <si>
    <t>Saitama City, Saitama</t>
    <phoneticPr fontId="27"/>
  </si>
  <si>
    <t>GEO-AKAMATSU Co., Ltd.
Tokyo Tatemono Co.,Ltd.</t>
    <phoneticPr fontId="27"/>
  </si>
  <si>
    <t>Rt-T-036</t>
    <phoneticPr fontId="22"/>
  </si>
  <si>
    <t>Summit Store Naritahigashi (Land)</t>
    <phoneticPr fontId="27"/>
  </si>
  <si>
    <t>Suginami Ward, Tokyo</t>
    <phoneticPr fontId="27"/>
  </si>
  <si>
    <t>Osaka City, Osaka</t>
    <phoneticPr fontId="27"/>
  </si>
  <si>
    <t>Suita City, Osaka</t>
    <phoneticPr fontId="27"/>
  </si>
  <si>
    <t>Yao City, Osaka</t>
    <phoneticPr fontId="27"/>
  </si>
  <si>
    <t>Takarazuka City, Hyogo</t>
    <phoneticPr fontId="27"/>
  </si>
  <si>
    <t xml:space="preserve">ITOCHU Urban Community Ltd. </t>
    <phoneticPr fontId="27"/>
  </si>
  <si>
    <t>Sapporo City, Hokkaido</t>
    <phoneticPr fontId="27"/>
  </si>
  <si>
    <t>Jones Lang LaSalle Inc.</t>
    <phoneticPr fontId="27"/>
  </si>
  <si>
    <t>Osaka City, Osaka</t>
    <phoneticPr fontId="24"/>
  </si>
  <si>
    <t>GEO-AKAMATSU Co., Ltd.</t>
    <phoneticPr fontId="22"/>
  </si>
  <si>
    <t>Landport Kashiwa Shonan I</t>
    <phoneticPr fontId="27"/>
  </si>
  <si>
    <t>Kashiwa City, Chiba</t>
    <phoneticPr fontId="24"/>
  </si>
  <si>
    <t>Nomura Real Estate Partners Co., Ltd.</t>
    <phoneticPr fontId="22"/>
  </si>
  <si>
    <t>A Tower：8.18
B Tower：4.98</t>
    <phoneticPr fontId="27"/>
  </si>
  <si>
    <t>Ichikawa City, Chiba</t>
    <phoneticPr fontId="22"/>
  </si>
  <si>
    <t xml:space="preserve"> R.A. Asset Management Inc. </t>
    <phoneticPr fontId="27"/>
  </si>
  <si>
    <t>Koto Ward, Tokyo</t>
    <phoneticPr fontId="27"/>
  </si>
  <si>
    <t>Chuo Ward, Tokyo</t>
    <phoneticPr fontId="27"/>
  </si>
  <si>
    <t>Koganei City, Tokyo</t>
    <phoneticPr fontId="27"/>
  </si>
  <si>
    <t>RUI SEKKEISHITSU Co.,Ltd.</t>
    <phoneticPr fontId="22"/>
  </si>
  <si>
    <t>Fujii Building</t>
    <phoneticPr fontId="22"/>
  </si>
  <si>
    <t>Nichido Co.,Ltd.</t>
    <phoneticPr fontId="22"/>
  </si>
  <si>
    <t>TAKARA Inc.</t>
    <phoneticPr fontId="22"/>
  </si>
  <si>
    <t xml:space="preserve"> Haseko Livenet, Inc.</t>
    <phoneticPr fontId="27"/>
  </si>
  <si>
    <t xml:space="preserve"> Haseko Livenet, Inc.</t>
    <phoneticPr fontId="22"/>
  </si>
  <si>
    <t>Ryotokuji University Shin-Urayasu Campus(Land)</t>
    <phoneticPr fontId="27"/>
  </si>
  <si>
    <t>Urayasu City, Chiba</t>
    <phoneticPr fontId="27"/>
  </si>
  <si>
    <t>（Note）　The estimated amount of long-term repair expenses is the sum total amount of the long-term repair expenses projection (12-year period) (rounded down to the nearest million yen).</t>
    <phoneticPr fontId="27"/>
  </si>
  <si>
    <t>Location</t>
    <phoneticPr fontId="2"/>
  </si>
  <si>
    <t>Property Management</t>
    <phoneticPr fontId="22"/>
  </si>
  <si>
    <t>Initial Acquisition price</t>
    <phoneticPr fontId="2"/>
  </si>
  <si>
    <t>Land Area</t>
    <phoneticPr fontId="2"/>
  </si>
  <si>
    <t>Building Area</t>
    <phoneticPr fontId="22"/>
  </si>
  <si>
    <t>Completion Date</t>
    <phoneticPr fontId="2"/>
  </si>
  <si>
    <t>Date of Initial Acquisition</t>
    <phoneticPr fontId="2"/>
  </si>
  <si>
    <t>Date of Additional Acquisition</t>
    <phoneticPr fontId="2"/>
  </si>
  <si>
    <t>Company</t>
    <phoneticPr fontId="22"/>
  </si>
  <si>
    <t>(million yen)</t>
    <phoneticPr fontId="22"/>
  </si>
  <si>
    <t>（㎡）</t>
    <phoneticPr fontId="22"/>
  </si>
  <si>
    <t xml:space="preserve">NOF Nihonbashi Honcho Building </t>
    <phoneticPr fontId="40"/>
  </si>
  <si>
    <t xml:space="preserve">ITOCHU Urban Community Ltd. </t>
    <phoneticPr fontId="40"/>
  </si>
  <si>
    <t xml:space="preserve">Tennozu Park Side Building </t>
    <phoneticPr fontId="0"/>
  </si>
  <si>
    <t xml:space="preserve">NOF Technoport Kamata Center Building </t>
    <phoneticPr fontId="40"/>
  </si>
  <si>
    <t>Ota Ward, Tokyo</t>
    <phoneticPr fontId="22"/>
  </si>
  <si>
    <t>Mitsubishi Motors Shibuya</t>
    <phoneticPr fontId="21"/>
  </si>
  <si>
    <t>Shibuya Ward, Tokyo</t>
    <phoneticPr fontId="22"/>
  </si>
  <si>
    <t>Mitsubishi Motors Suginami</t>
    <phoneticPr fontId="40"/>
  </si>
  <si>
    <t>Ito-Yokado Higashi-Narashino Store</t>
    <phoneticPr fontId="27"/>
  </si>
  <si>
    <t>Narashino City, Chiba</t>
    <phoneticPr fontId="27"/>
  </si>
  <si>
    <t>Merad Owada</t>
    <phoneticPr fontId="21"/>
  </si>
  <si>
    <t>Store：1994/９
Logistics：2000/７</t>
    <phoneticPr fontId="22"/>
  </si>
  <si>
    <t>Ota Nitta Logistics Center</t>
    <phoneticPr fontId="21"/>
  </si>
  <si>
    <t>Ota City, Gunma</t>
    <phoneticPr fontId="22"/>
  </si>
  <si>
    <t>Nomura Real Estate Development Co., Ltd.
Nomura Real Estate Partners Co., Ltd.</t>
    <phoneticPr fontId="40"/>
  </si>
  <si>
    <t>Ota Higashishinmachi Logistics Center</t>
    <phoneticPr fontId="22"/>
  </si>
  <si>
    <t>Nomura Real Estate Development Co., Ltd.
Nomura Real Estate Partners Co., Ltd.</t>
    <phoneticPr fontId="22"/>
  </si>
  <si>
    <t>Ota Kiyohara Logistics Center</t>
    <phoneticPr fontId="21"/>
  </si>
  <si>
    <t>Chiyodamachi Logistics Center</t>
    <phoneticPr fontId="21"/>
  </si>
  <si>
    <t>Total</t>
    <phoneticPr fontId="26"/>
  </si>
  <si>
    <t>-</t>
    <phoneticPr fontId="27"/>
  </si>
  <si>
    <t>Office</t>
    <phoneticPr fontId="26"/>
  </si>
  <si>
    <t>-</t>
    <phoneticPr fontId="27"/>
  </si>
  <si>
    <t>Retail</t>
    <phoneticPr fontId="26"/>
  </si>
  <si>
    <t>Logistics</t>
    <phoneticPr fontId="26"/>
  </si>
  <si>
    <t>Residential</t>
    <phoneticPr fontId="26"/>
  </si>
  <si>
    <t>Other</t>
    <phoneticPr fontId="26"/>
  </si>
  <si>
    <t>Disposition in 4th fiscal period</t>
    <phoneticPr fontId="22"/>
  </si>
  <si>
    <t>4th Period</t>
    <phoneticPr fontId="2"/>
  </si>
  <si>
    <t>4th Period</t>
    <phoneticPr fontId="22"/>
  </si>
  <si>
    <t>from Mar. 1 2017</t>
    <phoneticPr fontId="2"/>
  </si>
  <si>
    <t>to Aug. 31 2017</t>
    <phoneticPr fontId="2"/>
  </si>
  <si>
    <t>5th Period</t>
    <phoneticPr fontId="22"/>
  </si>
  <si>
    <t>from Sep. 1 2017</t>
    <phoneticPr fontId="2"/>
  </si>
  <si>
    <t>to Feb. 28 2018</t>
    <phoneticPr fontId="2"/>
  </si>
  <si>
    <t>5th Period</t>
    <phoneticPr fontId="2"/>
  </si>
  <si>
    <t>Date of Initial Acquisition</t>
    <phoneticPr fontId="2"/>
  </si>
  <si>
    <t>Date of Additional Acquisition</t>
    <phoneticPr fontId="2"/>
  </si>
  <si>
    <t>-</t>
    <phoneticPr fontId="22"/>
  </si>
  <si>
    <t>-</t>
    <phoneticPr fontId="40"/>
  </si>
  <si>
    <t xml:space="preserve">CBRE K.K. </t>
  </si>
  <si>
    <t>ITOCHU Urban Community Ltd.</t>
  </si>
  <si>
    <t>-</t>
    <phoneticPr fontId="27"/>
  </si>
  <si>
    <t>Taito Ward, Tokyo</t>
  </si>
  <si>
    <t>Bunkyo Ward, Tokyo</t>
  </si>
  <si>
    <t>Musashino City, Tokyo</t>
  </si>
  <si>
    <t>Tachikawa City, Tokyo</t>
  </si>
  <si>
    <t>Kawasaki City, Kanagawa</t>
  </si>
  <si>
    <t>Nomura Real Estate Development Co., Ltd.</t>
    <phoneticPr fontId="40"/>
  </si>
  <si>
    <t>OJI REAL ESTATE CO.,LTD</t>
    <phoneticPr fontId="2"/>
  </si>
  <si>
    <t>East Real Estate Co., Ltd.</t>
    <phoneticPr fontId="2"/>
  </si>
  <si>
    <t xml:space="preserve">Chuo Ward, Tokyo </t>
  </si>
  <si>
    <t>OJI REAL ESTATE CO.,LTD</t>
    <phoneticPr fontId="2"/>
  </si>
  <si>
    <t>NIPPON STEEL KOWA REAL ESTATE CO., LTD</t>
    <phoneticPr fontId="2"/>
  </si>
  <si>
    <t>Of-T-054</t>
  </si>
  <si>
    <t>PMO Shinnihonbashi</t>
    <phoneticPr fontId="2"/>
  </si>
  <si>
    <t>-</t>
    <phoneticPr fontId="2"/>
  </si>
  <si>
    <t>Of-T-055</t>
  </si>
  <si>
    <t>PMO Hirakawacho</t>
  </si>
  <si>
    <t>Sapporo City, Hokkaido</t>
  </si>
  <si>
    <t>Sendai City, Sendai</t>
  </si>
  <si>
    <t xml:space="preserve">NMF Utsunomiya Building </t>
    <phoneticPr fontId="2"/>
  </si>
  <si>
    <t>Utsunomiya City, Tochigi</t>
  </si>
  <si>
    <t>Nagoya City, Aichi</t>
  </si>
  <si>
    <t>Kyoto City, Kyoto</t>
  </si>
  <si>
    <t>XYMAX KANSAI Corporation</t>
  </si>
  <si>
    <t>2.94</t>
  </si>
  <si>
    <t>9.15</t>
  </si>
  <si>
    <t>Hiroshima City, Hiroshima</t>
  </si>
  <si>
    <t>Fukuoka City, Fukuoka</t>
  </si>
  <si>
    <t>XYMAX KYUSHU Corporation</t>
  </si>
  <si>
    <t>Yokosuka City, Kanagawa</t>
  </si>
  <si>
    <t>6.89</t>
  </si>
  <si>
    <t>Toshima Ward, Tokyo</t>
  </si>
  <si>
    <t>Chiba City, Chiba</t>
  </si>
  <si>
    <t>Saitama City, Saitama</t>
  </si>
  <si>
    <t>Chofu City, Tokyo</t>
  </si>
  <si>
    <t>Nerima Ward, Tokyo</t>
  </si>
  <si>
    <t>Katsushika Ward, Tokyo</t>
  </si>
  <si>
    <t>Higashikurume City, Tokyo</t>
  </si>
  <si>
    <t>Higashiyamato City, Tokyo</t>
  </si>
  <si>
    <t>Edogawa Ward, Tokyo</t>
  </si>
  <si>
    <t>Sayama City, Saitama</t>
  </si>
  <si>
    <t>3.06</t>
  </si>
  <si>
    <t>2.61</t>
  </si>
  <si>
    <t>OJI REAL ESTATE CO.,LTD</t>
  </si>
  <si>
    <t>12.91</t>
  </si>
  <si>
    <t>GEO-AKAMATSU Co., Ltd.
Tokyo Tatemono Co.,Ltd.</t>
    <phoneticPr fontId="40"/>
  </si>
  <si>
    <t>7.18</t>
  </si>
  <si>
    <t>Rt-T-037</t>
  </si>
  <si>
    <t>GEMS Daimon</t>
  </si>
  <si>
    <t>Rt-T-038</t>
  </si>
  <si>
    <t>GEMS Kanda</t>
  </si>
  <si>
    <t>Rt-T-039</t>
  </si>
  <si>
    <t>Summit Store Mukodaicho</t>
  </si>
  <si>
    <t>Nishi-Tokyo City, Tokyo</t>
  </si>
  <si>
    <t>4.42</t>
  </si>
  <si>
    <t>Suita City, Osaka</t>
  </si>
  <si>
    <t>5.43</t>
  </si>
  <si>
    <t>Yao City, Osaka</t>
  </si>
  <si>
    <t>3.97</t>
  </si>
  <si>
    <t>Takarazuka City, Hyogo</t>
  </si>
  <si>
    <t>3.89</t>
  </si>
  <si>
    <t>Sendai City, Miyagi</t>
  </si>
  <si>
    <t>2.42</t>
  </si>
  <si>
    <t>1.57</t>
  </si>
  <si>
    <t>Rt-S-008</t>
    <phoneticPr fontId="22"/>
  </si>
  <si>
    <t>New Construction：1980/１
Additional Construction：2005/7</t>
    <phoneticPr fontId="2"/>
  </si>
  <si>
    <t>4.01</t>
  </si>
  <si>
    <t>Jones Lang LaSalle Inc.</t>
  </si>
  <si>
    <t>0.07</t>
  </si>
  <si>
    <t>7.78</t>
  </si>
  <si>
    <t>Nomura Real Estate Development Co., Ltd.
Nomura Real Estate Partners Co., Ltd.</t>
  </si>
  <si>
    <t>4.16</t>
  </si>
  <si>
    <t>Itabashi Ward, Tokyo</t>
  </si>
  <si>
    <t>6.42</t>
  </si>
  <si>
    <t>3.73</t>
  </si>
  <si>
    <t>Atsugi City, Kanagawa</t>
  </si>
  <si>
    <t>6.15</t>
  </si>
  <si>
    <t>4.32</t>
  </si>
  <si>
    <t>7.30</t>
  </si>
  <si>
    <t>5.79</t>
  </si>
  <si>
    <t>Kasukabe City, Saitama</t>
  </si>
  <si>
    <t>5.90</t>
  </si>
  <si>
    <t>2.72</t>
  </si>
  <si>
    <t>2.92</t>
  </si>
  <si>
    <t>5.36</t>
  </si>
  <si>
    <t>3.91</t>
  </si>
  <si>
    <t>Kashiwa City, Chiba</t>
  </si>
  <si>
    <t>4.57</t>
  </si>
  <si>
    <t>5.56</t>
  </si>
  <si>
    <t>Hirakata City, Osaka</t>
  </si>
  <si>
    <t>4.72</t>
  </si>
  <si>
    <t>Ota Ward, Tokyo</t>
  </si>
  <si>
    <t>Nakano Ward, Tokyo</t>
  </si>
  <si>
    <t>Koganei City, Tokyo</t>
  </si>
  <si>
    <t>A Tower：8.18
B Tower：4.98</t>
    <phoneticPr fontId="27"/>
  </si>
  <si>
    <t>Higashimurayama City, Tokyo</t>
  </si>
  <si>
    <t>Ichikawa City, Chiba</t>
  </si>
  <si>
    <t>8.06</t>
  </si>
  <si>
    <t xml:space="preserve"> R.A. Asset Management Inc. </t>
    <phoneticPr fontId="2"/>
  </si>
  <si>
    <t>1.46</t>
  </si>
  <si>
    <t>RUI SEKKEISHITSU Co.,Ltd.</t>
  </si>
  <si>
    <t>Nichido Co.,Ltd.</t>
  </si>
  <si>
    <t>TAKARA Inc.</t>
  </si>
  <si>
    <t>Haseko Livenet, Inc.</t>
  </si>
  <si>
    <t>Ot-T-001</t>
    <phoneticPr fontId="27"/>
  </si>
  <si>
    <t>Total</t>
  </si>
  <si>
    <t>Office</t>
  </si>
  <si>
    <t>Retail</t>
  </si>
  <si>
    <t>Logistics</t>
  </si>
  <si>
    <t>Residential</t>
  </si>
  <si>
    <t>Other</t>
  </si>
  <si>
    <t>（Note）　The estimated amount of long-term repair expenses is the sum total amount of the long-term repair expenses projection (12-year period) (rounded down to the nearest million yen).</t>
    <phoneticPr fontId="2"/>
  </si>
  <si>
    <t>5th fiscal period Sold Assets</t>
    <phoneticPr fontId="22"/>
  </si>
  <si>
    <t>Property name</t>
    <phoneticPr fontId="22"/>
  </si>
  <si>
    <t>Location</t>
    <phoneticPr fontId="2"/>
  </si>
  <si>
    <t>Property Management</t>
    <phoneticPr fontId="22"/>
  </si>
  <si>
    <t>Acquisition price</t>
    <phoneticPr fontId="2"/>
  </si>
  <si>
    <t>Initial Acquisition price</t>
    <phoneticPr fontId="2"/>
  </si>
  <si>
    <t>Additional acquisition price
or Partial Desposition Price</t>
    <phoneticPr fontId="2"/>
  </si>
  <si>
    <t>Building Area</t>
    <phoneticPr fontId="22"/>
  </si>
  <si>
    <t>Completion Date</t>
    <phoneticPr fontId="2"/>
  </si>
  <si>
    <t>(million yen)</t>
    <phoneticPr fontId="22"/>
  </si>
  <si>
    <t>（㎡）</t>
    <phoneticPr fontId="22"/>
  </si>
  <si>
    <t>Narashino City, Chiba</t>
  </si>
  <si>
    <t>Low-rise commercial building, restaurant building, office building：1978/10
Parking lot building：1987/11</t>
    <phoneticPr fontId="22"/>
  </si>
  <si>
    <t>5th fiscal period (from September 1, 2017 to February 28, 2018)</t>
    <phoneticPr fontId="2"/>
  </si>
  <si>
    <t>(Unit: million yen)</t>
    <phoneticPr fontId="2"/>
  </si>
  <si>
    <t>5th period settlement number</t>
    <phoneticPr fontId="2"/>
  </si>
  <si>
    <t>Residential subtotal</t>
    <phoneticPr fontId="2"/>
  </si>
  <si>
    <t xml:space="preserve">Nishi Citynjuku Showa Building </t>
  </si>
  <si>
    <t>PMO Shinnihonbashi</t>
  </si>
  <si>
    <t>PRIME URBAN Musashi-Koganei II</t>
  </si>
  <si>
    <t>PRIME URBAN Gakugei Daigaku Parkfront</t>
  </si>
  <si>
    <t>Number of business days
during the 45h fiscal period</t>
    <phoneticPr fontId="2"/>
  </si>
  <si>
    <t>settlement number</t>
    <phoneticPr fontId="2"/>
  </si>
  <si>
    <t>Property name</t>
    <phoneticPr fontId="22"/>
  </si>
  <si>
    <t>Opinion of value 
at end of period</t>
    <phoneticPr fontId="22"/>
  </si>
  <si>
    <t>Direct capitalization approach</t>
    <phoneticPr fontId="22"/>
  </si>
  <si>
    <t>DCF approach</t>
    <phoneticPr fontId="22"/>
  </si>
  <si>
    <t>Appraiser</t>
    <phoneticPr fontId="22"/>
  </si>
  <si>
    <t>Value by income approach</t>
    <phoneticPr fontId="2"/>
  </si>
  <si>
    <t>Cap rate</t>
    <phoneticPr fontId="2"/>
  </si>
  <si>
    <t>Discount rate</t>
    <phoneticPr fontId="2"/>
  </si>
  <si>
    <t>Terminal cap rate</t>
    <phoneticPr fontId="2"/>
  </si>
  <si>
    <t>（million yen）</t>
    <phoneticPr fontId="2"/>
  </si>
  <si>
    <t>(%)</t>
    <phoneticPr fontId="2"/>
  </si>
  <si>
    <t>JLL Morii Valuation &amp; Advisory K.K.</t>
  </si>
  <si>
    <t xml:space="preserve">NMF Utsunomiya Building </t>
    <phoneticPr fontId="2"/>
  </si>
  <si>
    <t>4.8/5.2(Note1)</t>
    <phoneticPr fontId="2"/>
  </si>
  <si>
    <t>5.1/5.5(Note2)</t>
  </si>
  <si>
    <t>5.1/5.5(Note3)</t>
  </si>
  <si>
    <t>4.3/4.4/4.5(Note4)</t>
  </si>
  <si>
    <t>Daiwa Real Estate Appraisal Co., Ltd.</t>
    <phoneticPr fontId="2"/>
  </si>
  <si>
    <t>The Tanizawa Sogo Appraisal Co., Ltd.</t>
    <phoneticPr fontId="2"/>
  </si>
  <si>
    <t>Daiwa Real Estate Appraisal Co., Ltd.</t>
    <phoneticPr fontId="2"/>
  </si>
  <si>
    <t xml:space="preserve">Japan Real Estate Institute </t>
    <phoneticPr fontId="2"/>
  </si>
  <si>
    <t>Japan Valuers Co., Ltd.</t>
    <phoneticPr fontId="2"/>
  </si>
  <si>
    <t>Japan Valuers Co., Ltd.</t>
    <phoneticPr fontId="2"/>
  </si>
  <si>
    <t>Japan Valuers Co., Ltd.</t>
    <phoneticPr fontId="2"/>
  </si>
  <si>
    <t xml:space="preserve">Japan Real Estate Institute </t>
    <phoneticPr fontId="2"/>
  </si>
  <si>
    <t>-</t>
    <phoneticPr fontId="26"/>
  </si>
  <si>
    <t>（Note1）The discount rate of “Izumiya Senrioka” is 4.9 for the 1st to 6th year and 5.3 for the 7th to 11th year after the effective date of value.</t>
  </si>
  <si>
    <t>（Note2）The discount rate of “Izumiya Yao” is 5.2 for the 1st to 6th year and 5.6 for the 7th to 11th year after the effective date of value.</t>
  </si>
  <si>
    <t>（Note3）The discount rate of “Izumiya Obayashi” is 5.2 for the 1st to 10th year and 5.6 for the 11th year after the effective date of value.</t>
  </si>
  <si>
    <t>（Note4）The discount rate of “Ichibancho stear” is 4.4 for the 1st to 3rd year and 4.5 for the 4th to 9th year, and 4.6 for and after the 10th year after the effective date of value.</t>
    <phoneticPr fontId="2"/>
  </si>
  <si>
    <t>（Note5）The discount rate of “Landport Urayasu” is 4.1 for the 1st to 2nd year and 4.2 for the 3rd to 11th year after the effective date of value.</t>
  </si>
  <si>
    <t>（Note6）The discount rate of “Landport Itabashi” is 4.1 for the 1st year and 4.3 for the 2nd to 11th year after the effective date of value.</t>
  </si>
  <si>
    <t>（Note7）The discount rate of “Landport Atsugi” i is 4.4 for the 1st to 5th year and 4.5 for the 6th to 11th year after the effective date of value.</t>
  </si>
  <si>
    <t>（Note8）The discount rate of “Atsugi Minami Logistics Center B Tower” is 4.4 for the 1st to 5th year and 4.6 for the 6th to 11th year after the effective date of value.</t>
  </si>
  <si>
    <t>（Note9）The discount rate of “Atsugi Minami Logistics Center A Tower” is 4.4 for the 1st to 6th year and 4.6 for the 7th to 11th year after the effective date of value.</t>
  </si>
  <si>
    <t>Leasable area</t>
    <phoneticPr fontId="2"/>
  </si>
  <si>
    <t>Leased area</t>
    <phoneticPr fontId="2"/>
  </si>
  <si>
    <t>Occupancy rate</t>
    <phoneticPr fontId="2"/>
  </si>
  <si>
    <t>Number of tenants</t>
    <phoneticPr fontId="2"/>
  </si>
  <si>
    <t>Leasehold and security deposits</t>
    <phoneticPr fontId="2"/>
  </si>
  <si>
    <t>（%）</t>
    <phoneticPr fontId="2"/>
  </si>
  <si>
    <t>(million yen)</t>
    <phoneticPr fontId="2"/>
  </si>
  <si>
    <t>（Note）</t>
    <phoneticPr fontId="2"/>
  </si>
  <si>
    <t>（Note）</t>
    <phoneticPr fontId="22"/>
  </si>
  <si>
    <t>（Note）</t>
    <phoneticPr fontId="22"/>
  </si>
  <si>
    <t>（Note）</t>
    <phoneticPr fontId="2"/>
  </si>
  <si>
    <t>PMO Shinnihonbashi</t>
    <phoneticPr fontId="2"/>
  </si>
  <si>
    <t xml:space="preserve">NMF Utsunomiya Building </t>
    <phoneticPr fontId="0"/>
  </si>
  <si>
    <t>（Note）</t>
  </si>
  <si>
    <t>Rt-T-036</t>
    <phoneticPr fontId="22"/>
  </si>
  <si>
    <t>Rt-S-008</t>
    <phoneticPr fontId="22"/>
  </si>
  <si>
    <t>Lg-S-005</t>
    <phoneticPr fontId="22"/>
  </si>
  <si>
    <t>Ot-T-001</t>
    <phoneticPr fontId="27"/>
  </si>
  <si>
    <t>Total</t>
    <phoneticPr fontId="26"/>
  </si>
  <si>
    <t>Office</t>
    <phoneticPr fontId="26"/>
  </si>
  <si>
    <t>Retail</t>
    <phoneticPr fontId="26"/>
  </si>
  <si>
    <t>Logistics</t>
    <phoneticPr fontId="26"/>
  </si>
  <si>
    <t>Residential</t>
    <phoneticPr fontId="26"/>
  </si>
  <si>
    <t>Other</t>
    <phoneticPr fontId="26"/>
  </si>
  <si>
    <t>（Note）Not disclosed, because consent has not been obtained from the tenant.</t>
    <phoneticPr fontId="2"/>
  </si>
  <si>
    <t>Number of business days</t>
    <phoneticPr fontId="2"/>
  </si>
  <si>
    <t>Of-T-001Shinjuku Nomura Building</t>
  </si>
  <si>
    <t>Summit Store Naritahigashi (Land)</t>
    <phoneticPr fontId="2"/>
  </si>
  <si>
    <t>Mitsubishi Motors Meguro (Land)</t>
  </si>
  <si>
    <t>Mitsubishi Motors Meguro (Land)</t>
    <phoneticPr fontId="2"/>
  </si>
  <si>
    <t>Mitsubishi Motors Chofu (Land)</t>
  </si>
  <si>
    <t>Mitsubishi Motors Chofu (Land)</t>
    <phoneticPr fontId="2"/>
  </si>
  <si>
    <t>Mitsubishi Motors Nerima (Land)</t>
  </si>
  <si>
    <t>Mitsubishi Motors Nerima (Land)</t>
    <phoneticPr fontId="2"/>
  </si>
  <si>
    <t>Mitsubishi Motors Kawasaki (Land)</t>
  </si>
  <si>
    <t>Mitsubishi Motors Kawasaki (Land)</t>
    <phoneticPr fontId="2"/>
  </si>
  <si>
    <t>Mitsubishi Motors Takaido (Land)</t>
  </si>
  <si>
    <t>Mitsubishi Motors Takaido (Land)</t>
    <phoneticPr fontId="2"/>
  </si>
  <si>
    <t>Mitsubishi Motors Katsushika (Land)</t>
  </si>
  <si>
    <t>Mitsubishi Motors Katsushika (Land)</t>
    <phoneticPr fontId="2"/>
  </si>
  <si>
    <t>Mitsubishi Motors Higashikurume (Land)</t>
  </si>
  <si>
    <t>Mitsubishi Motors Higashikurume (Land)</t>
    <phoneticPr fontId="2"/>
  </si>
  <si>
    <t>Mitsubishi Motors Setagaya (Land)</t>
  </si>
  <si>
    <t>Mitsubishi Motors Setagaya (Land)</t>
    <phoneticPr fontId="2"/>
  </si>
  <si>
    <t>Mitsubishi Motors Sekimachi (Land)</t>
  </si>
  <si>
    <t>Mitsubishi Motors Sekimachi (Land)</t>
    <phoneticPr fontId="2"/>
  </si>
  <si>
    <t>Mitsubishi Motors Higashiyamato (Land)</t>
  </si>
  <si>
    <t>Mitsubishi Motors Higashiyamato (Land)</t>
    <phoneticPr fontId="2"/>
  </si>
  <si>
    <t>Mitsubishi Motors Motosumiyoshi (Land)</t>
  </si>
  <si>
    <t>Mitsubishi Motors Motosumiyoshi (Land)</t>
    <phoneticPr fontId="2"/>
  </si>
  <si>
    <t>Mitsubishi Motors Kawagoe (Land)</t>
  </si>
  <si>
    <t>Mitsubishi Motors Kawagoe (Land)</t>
    <phoneticPr fontId="2"/>
  </si>
  <si>
    <t>Mitsubishi Motors Edogawa (Land)</t>
  </si>
  <si>
    <t>Mitsubishi Motors Edogawa (Land)</t>
    <phoneticPr fontId="2"/>
  </si>
  <si>
    <t>Mitsubishi Motors Sayama (Land)</t>
  </si>
  <si>
    <t>Mitsubishi Motors Sayama (Land)</t>
    <phoneticPr fontId="2"/>
  </si>
  <si>
    <t>from Mar. 1 2018</t>
    <phoneticPr fontId="2"/>
  </si>
  <si>
    <t>to Aug. 31 2018</t>
    <phoneticPr fontId="2"/>
  </si>
  <si>
    <t>6th Period</t>
    <phoneticPr fontId="22"/>
  </si>
  <si>
    <t>6th Period</t>
    <phoneticPr fontId="2"/>
  </si>
  <si>
    <t>6th Period</t>
    <phoneticPr fontId="2"/>
  </si>
  <si>
    <t xml:space="preserve"> settlement
number</t>
    <phoneticPr fontId="27"/>
  </si>
  <si>
    <t>Property name</t>
    <phoneticPr fontId="22"/>
  </si>
  <si>
    <t>Location</t>
    <phoneticPr fontId="2"/>
  </si>
  <si>
    <t>Property Management</t>
    <phoneticPr fontId="22"/>
  </si>
  <si>
    <t>Acquisition price</t>
    <phoneticPr fontId="2"/>
  </si>
  <si>
    <t>Initial Acquisition price</t>
    <phoneticPr fontId="2"/>
  </si>
  <si>
    <t>Additional acquisition price
or Partial Desposition Price</t>
    <phoneticPr fontId="2"/>
  </si>
  <si>
    <t>Land Area</t>
    <phoneticPr fontId="2"/>
  </si>
  <si>
    <t>Building Area</t>
    <phoneticPr fontId="22"/>
  </si>
  <si>
    <t>Completion Date</t>
    <phoneticPr fontId="2"/>
  </si>
  <si>
    <t>Date of Initial
Acquisition</t>
    <phoneticPr fontId="2"/>
  </si>
  <si>
    <t>Date of Additional
Acquisition</t>
    <phoneticPr fontId="2"/>
  </si>
  <si>
    <t>Long-term repair
expenses</t>
    <phoneticPr fontId="2"/>
  </si>
  <si>
    <t>PML</t>
    <phoneticPr fontId="2"/>
  </si>
  <si>
    <t>Company</t>
    <phoneticPr fontId="22"/>
  </si>
  <si>
    <t>(million yen)</t>
    <phoneticPr fontId="22"/>
  </si>
  <si>
    <t>（㎡）</t>
    <phoneticPr fontId="22"/>
  </si>
  <si>
    <t>(million yen)(Note)</t>
    <phoneticPr fontId="2"/>
  </si>
  <si>
    <t>（%）</t>
    <phoneticPr fontId="2"/>
  </si>
  <si>
    <t>-</t>
    <phoneticPr fontId="22"/>
  </si>
  <si>
    <t>-</t>
    <phoneticPr fontId="40"/>
  </si>
  <si>
    <t xml:space="preserve"> 344</t>
  </si>
  <si>
    <t>87</t>
  </si>
  <si>
    <t xml:space="preserve"> 560</t>
  </si>
  <si>
    <t xml:space="preserve"> 70</t>
  </si>
  <si>
    <t xml:space="preserve"> 275</t>
  </si>
  <si>
    <t xml:space="preserve"> 41</t>
  </si>
  <si>
    <t xml:space="preserve"> 43</t>
  </si>
  <si>
    <t xml:space="preserve"> 272</t>
  </si>
  <si>
    <t>-</t>
    <phoneticPr fontId="27"/>
  </si>
  <si>
    <t>62</t>
  </si>
  <si>
    <t xml:space="preserve"> 363</t>
  </si>
  <si>
    <t xml:space="preserve"> 200</t>
  </si>
  <si>
    <t xml:space="preserve"> 63</t>
  </si>
  <si>
    <t xml:space="preserve"> 53</t>
  </si>
  <si>
    <t xml:space="preserve"> 294</t>
  </si>
  <si>
    <t xml:space="preserve"> 100</t>
  </si>
  <si>
    <t>483</t>
  </si>
  <si>
    <t>522</t>
  </si>
  <si>
    <t xml:space="preserve"> 390</t>
  </si>
  <si>
    <t>Nomura Real Estate Development Co., Ltd.</t>
    <phoneticPr fontId="40"/>
  </si>
  <si>
    <t>Nomura Real Estate Development Co., Ltd.</t>
    <phoneticPr fontId="27"/>
  </si>
  <si>
    <t xml:space="preserve"> 25</t>
  </si>
  <si>
    <t>33</t>
  </si>
  <si>
    <t>OJI REAL ESTATE CO.,LTD</t>
    <phoneticPr fontId="2"/>
  </si>
  <si>
    <t xml:space="preserve"> 429</t>
  </si>
  <si>
    <t xml:space="preserve"> 397</t>
  </si>
  <si>
    <t xml:space="preserve"> 284</t>
  </si>
  <si>
    <t>East Real Estate Co., Ltd.</t>
    <phoneticPr fontId="2"/>
  </si>
  <si>
    <t xml:space="preserve"> 334</t>
  </si>
  <si>
    <t xml:space="preserve"> 202</t>
  </si>
  <si>
    <t xml:space="preserve"> 126</t>
  </si>
  <si>
    <t>NIPPON STEEL KOWA REAL ESTATE CO., LTD</t>
    <phoneticPr fontId="2"/>
  </si>
  <si>
    <t>PMO Shinnihonbashi</t>
    <phoneticPr fontId="2"/>
  </si>
  <si>
    <t>-</t>
    <phoneticPr fontId="2"/>
  </si>
  <si>
    <t>34</t>
  </si>
  <si>
    <t>21</t>
  </si>
  <si>
    <t>Of-T-056</t>
  </si>
  <si>
    <t>PMO Nihonbashi Mitsukoshi-mae</t>
  </si>
  <si>
    <t>Of-T-057</t>
  </si>
  <si>
    <t>PMO Shibadaimon</t>
  </si>
  <si>
    <t xml:space="preserve"> 1,022</t>
  </si>
  <si>
    <t xml:space="preserve"> 300</t>
  </si>
  <si>
    <t>339</t>
  </si>
  <si>
    <t xml:space="preserve">NMF Utsunomiya Building </t>
    <phoneticPr fontId="2"/>
  </si>
  <si>
    <t>510</t>
  </si>
  <si>
    <t xml:space="preserve"> 44</t>
  </si>
  <si>
    <t>567</t>
  </si>
  <si>
    <t xml:space="preserve"> 1,546</t>
  </si>
  <si>
    <t xml:space="preserve"> 1,914</t>
  </si>
  <si>
    <t xml:space="preserve"> 372</t>
  </si>
  <si>
    <t xml:space="preserve"> 1,082</t>
  </si>
  <si>
    <t xml:space="preserve"> 408</t>
  </si>
  <si>
    <t xml:space="preserve"> 535</t>
  </si>
  <si>
    <t>Rt-T-036</t>
    <phoneticPr fontId="22"/>
  </si>
  <si>
    <t>Annex:：1999/７
Main Building：2000/６</t>
    <phoneticPr fontId="22"/>
  </si>
  <si>
    <t>New Construction: 2003/７
Additional Construction: 2012/４</t>
    <phoneticPr fontId="22"/>
  </si>
  <si>
    <t>New Construction：1973/９
Additional Construction：1977/10
Additional Construction：2001/１</t>
    <phoneticPr fontId="22"/>
  </si>
  <si>
    <t>Rt-S-008</t>
    <phoneticPr fontId="22"/>
  </si>
  <si>
    <t>New Construction：1980/１
Additional Construction：2005/7</t>
    <phoneticPr fontId="2"/>
  </si>
  <si>
    <t>Lg-T-018</t>
  </si>
  <si>
    <t>Landport HachiojiⅡ</t>
  </si>
  <si>
    <t>Hachioji City, Tokyo</t>
    <phoneticPr fontId="27"/>
  </si>
  <si>
    <t>Lg-T-019</t>
  </si>
  <si>
    <t>Landport Iwatsuki</t>
  </si>
  <si>
    <t>Saitama City, Saitama</t>
    <phoneticPr fontId="27"/>
  </si>
  <si>
    <t>Lg-S-005</t>
    <phoneticPr fontId="22"/>
  </si>
  <si>
    <t xml:space="preserve"> R.A. Asset Management Inc. </t>
    <phoneticPr fontId="2"/>
  </si>
  <si>
    <t>Rs-T-124</t>
  </si>
  <si>
    <t>PROUD FLAT SangenjayaⅡ</t>
  </si>
  <si>
    <t>Rs-T-125</t>
  </si>
  <si>
    <t>PROUD FLAT Soto kanda</t>
  </si>
  <si>
    <t>Rs-T-126</t>
  </si>
  <si>
    <t>PROUD FLAT Noborito</t>
  </si>
  <si>
    <t>Rs-T-127</t>
  </si>
  <si>
    <t>PROUD FLAT Yoyogi Hachiman</t>
  </si>
  <si>
    <t>Rs-T-128</t>
  </si>
  <si>
    <t>PROUD FLAT Nakaochiai</t>
  </si>
  <si>
    <t>Fujii Building</t>
  </si>
  <si>
    <t>Ht-S-001</t>
    <phoneticPr fontId="2"/>
  </si>
  <si>
    <t>Hotel Vista Sapporo Odori</t>
    <phoneticPr fontId="27"/>
  </si>
  <si>
    <t>JLL Japan Inc.</t>
    <phoneticPr fontId="27"/>
  </si>
  <si>
    <t>Ot-T-001</t>
    <phoneticPr fontId="27"/>
  </si>
  <si>
    <t>（Note）　The estimated amount of long-term repair expenses is the sum total amount of the long-term repair expenses projection (12-year period) (rounded down to the nearest million yen).</t>
    <phoneticPr fontId="2"/>
  </si>
  <si>
    <t>settlement number</t>
    <phoneticPr fontId="2"/>
  </si>
  <si>
    <t>Opinion of value 
at end of period</t>
    <phoneticPr fontId="22"/>
  </si>
  <si>
    <t>Direct capitalization approach</t>
    <phoneticPr fontId="22"/>
  </si>
  <si>
    <t>Appraiser</t>
    <phoneticPr fontId="22"/>
  </si>
  <si>
    <t>Value by income approach</t>
    <phoneticPr fontId="2"/>
  </si>
  <si>
    <t>Cap rate</t>
    <phoneticPr fontId="2"/>
  </si>
  <si>
    <t>Discount rate</t>
    <phoneticPr fontId="2"/>
  </si>
  <si>
    <t>Terminal cap rate</t>
    <phoneticPr fontId="2"/>
  </si>
  <si>
    <t>（million yen）</t>
    <phoneticPr fontId="2"/>
  </si>
  <si>
    <t>(%)</t>
    <phoneticPr fontId="2"/>
  </si>
  <si>
    <t>（%）</t>
  </si>
  <si>
    <t>5.2(Note10)</t>
    <phoneticPr fontId="2"/>
  </si>
  <si>
    <t>Daiwa Real Estate Appraisal Co., Ltd.</t>
    <phoneticPr fontId="2"/>
  </si>
  <si>
    <t>The Tanizawa Sogo Appraisal Co., Ltd.</t>
    <phoneticPr fontId="2"/>
  </si>
  <si>
    <t xml:space="preserve">Japan Real Estate Institute </t>
    <phoneticPr fontId="2"/>
  </si>
  <si>
    <t>Japan Valuers Co., Ltd.</t>
    <phoneticPr fontId="2"/>
  </si>
  <si>
    <t>Ht-S-001</t>
  </si>
  <si>
    <t>Hotel Vista Sapporo Odori</t>
  </si>
  <si>
    <t>Office</t>
    <phoneticPr fontId="2"/>
  </si>
  <si>
    <t>Residential</t>
    <phoneticPr fontId="2"/>
  </si>
  <si>
    <t>Hotel</t>
    <phoneticPr fontId="2"/>
  </si>
  <si>
    <t>Other</t>
    <phoneticPr fontId="2"/>
  </si>
  <si>
    <t>（Note4）The discount rate of “Ichibancho stear” is 4.2% for the 1st and the 2nd year and 4.3% for the 3rd to the 8th year, and 4.4% for and after the 9th year after the effective date of value.</t>
    <phoneticPr fontId="2"/>
  </si>
  <si>
    <t>（Note10）The cap rates show discount rates for caluclating value by income approach (inwood method) of the direct capitalization approach.</t>
    <phoneticPr fontId="2"/>
  </si>
  <si>
    <t>Leasable area</t>
    <phoneticPr fontId="2"/>
  </si>
  <si>
    <t>Leased area</t>
    <phoneticPr fontId="2"/>
  </si>
  <si>
    <t>Occupancy rate</t>
    <phoneticPr fontId="2"/>
  </si>
  <si>
    <t>Number of tenants</t>
    <phoneticPr fontId="2"/>
  </si>
  <si>
    <t>Leasehold and security deposits</t>
    <phoneticPr fontId="2"/>
  </si>
  <si>
    <t>(million yen)</t>
    <phoneticPr fontId="2"/>
  </si>
  <si>
    <t>PMO Shinnihonbashi</t>
    <phoneticPr fontId="2"/>
  </si>
  <si>
    <t>PMO Nihonbashi Mitsukoshi-mae</t>
    <phoneticPr fontId="0"/>
  </si>
  <si>
    <t>PMO Shibadaimon</t>
    <phoneticPr fontId="0"/>
  </si>
  <si>
    <t xml:space="preserve">NMF Utsunomiya Building </t>
    <phoneticPr fontId="0"/>
  </si>
  <si>
    <t>Rt-T-036</t>
    <phoneticPr fontId="22"/>
  </si>
  <si>
    <t>Rt-S-008</t>
    <phoneticPr fontId="22"/>
  </si>
  <si>
    <t>Landport HachiojiⅡ</t>
    <phoneticPr fontId="0"/>
  </si>
  <si>
    <t>Landport Iwatsuki</t>
    <phoneticPr fontId="0"/>
  </si>
  <si>
    <t>Lg-S-005</t>
    <phoneticPr fontId="22"/>
  </si>
  <si>
    <t>PROUD FLAT SangenjayaⅡ</t>
    <phoneticPr fontId="0"/>
  </si>
  <si>
    <t>PROUD FLAT Soto kanda</t>
    <phoneticPr fontId="0"/>
  </si>
  <si>
    <t>PROUD FLAT Noborito</t>
    <phoneticPr fontId="0"/>
  </si>
  <si>
    <t>PROUD FLAT Yoyogi Hachiman</t>
    <phoneticPr fontId="0"/>
  </si>
  <si>
    <t>PROUD FLAT Nakaochiai</t>
    <phoneticPr fontId="0"/>
  </si>
  <si>
    <t>Hotel Vista Sapporo Odori</t>
    <phoneticPr fontId="0"/>
  </si>
  <si>
    <t>Ot-T-001</t>
    <phoneticPr fontId="27"/>
  </si>
  <si>
    <t>Total</t>
    <phoneticPr fontId="26"/>
  </si>
  <si>
    <t>Office</t>
    <phoneticPr fontId="26"/>
  </si>
  <si>
    <t>Retail</t>
    <phoneticPr fontId="26"/>
  </si>
  <si>
    <t>Logistics</t>
    <phoneticPr fontId="26"/>
  </si>
  <si>
    <t>Residential</t>
    <phoneticPr fontId="26"/>
  </si>
  <si>
    <t>Hotel</t>
    <phoneticPr fontId="0"/>
  </si>
  <si>
    <t>-</t>
    <phoneticPr fontId="0"/>
  </si>
  <si>
    <t>Other</t>
    <phoneticPr fontId="26"/>
  </si>
  <si>
    <t>Of-T-056</t>
    <phoneticPr fontId="2"/>
  </si>
  <si>
    <t>Of-T-057</t>
    <phoneticPr fontId="2"/>
  </si>
  <si>
    <t>Rt-T-036</t>
    <phoneticPr fontId="2"/>
  </si>
  <si>
    <t>Rt-S-009</t>
    <phoneticPr fontId="2"/>
  </si>
  <si>
    <t>Lg-T-017</t>
    <phoneticPr fontId="2"/>
  </si>
  <si>
    <t>Lg-T-018</t>
    <phoneticPr fontId="2"/>
  </si>
  <si>
    <t>Lg-T-019</t>
    <phoneticPr fontId="2"/>
  </si>
  <si>
    <t>Rs-T-121</t>
    <phoneticPr fontId="2"/>
  </si>
  <si>
    <t>Rs-T-122</t>
    <phoneticPr fontId="2"/>
  </si>
  <si>
    <t>Rs-T-123</t>
    <phoneticPr fontId="2"/>
  </si>
  <si>
    <t>Hotel subtotal</t>
    <phoneticPr fontId="2"/>
  </si>
  <si>
    <t>Other</t>
    <phoneticPr fontId="2"/>
  </si>
  <si>
    <t>PMO Hirakawacho</t>
    <phoneticPr fontId="2"/>
  </si>
  <si>
    <t>PMO　Nihonbashi　Mitsukoshi-mae</t>
    <phoneticPr fontId="2"/>
  </si>
  <si>
    <t>PMO　Shibadaimon</t>
    <phoneticPr fontId="2"/>
  </si>
  <si>
    <t>Landport Kashiwa Shonan II</t>
    <phoneticPr fontId="2"/>
  </si>
  <si>
    <t>Landport Kashiwa Shonan I</t>
    <phoneticPr fontId="2"/>
  </si>
  <si>
    <t>Landport HachiojiⅡ</t>
    <phoneticPr fontId="2"/>
  </si>
  <si>
    <t>Landport Iwatsuki</t>
    <phoneticPr fontId="2"/>
  </si>
  <si>
    <t>(Note1)</t>
  </si>
  <si>
    <t>Property and other taxes</t>
    <phoneticPr fontId="2"/>
  </si>
  <si>
    <t>Opinion of Value at End of Period</t>
    <phoneticPr fontId="2"/>
  </si>
  <si>
    <t>Carrying amount</t>
    <phoneticPr fontId="2"/>
  </si>
  <si>
    <t>Acquisition price</t>
    <phoneticPr fontId="2"/>
  </si>
  <si>
    <t>（Note2）Depreciation is not included in Property related expences</t>
    <phoneticPr fontId="2"/>
  </si>
  <si>
    <t>Number of business days
during the 6th fiscal period</t>
    <phoneticPr fontId="2"/>
  </si>
  <si>
    <t>（Note6）The discount rate of “Landport Itabashi” is 4.0% for the 1st to the 3rd year and 4.2% for and after the 4th year after the effective date of value.</t>
    <phoneticPr fontId="2"/>
  </si>
  <si>
    <t>Operation Days</t>
  </si>
  <si>
    <t>Operating revenue</t>
  </si>
  <si>
    <t>million yen</t>
  </si>
  <si>
    <t>Leasing NOI</t>
  </si>
  <si>
    <t>NOI yield (acquisition price basis)</t>
  </si>
  <si>
    <t>%</t>
  </si>
  <si>
    <t>NOI yield after depreciation (acquisition price basis)</t>
  </si>
  <si>
    <t>Implied cap rate</t>
  </si>
  <si>
    <t>Operating profit</t>
  </si>
  <si>
    <t>Net income</t>
  </si>
  <si>
    <t>Total distributions</t>
  </si>
  <si>
    <t>Distribution payout ratio</t>
  </si>
  <si>
    <t>Distributions per unit</t>
  </si>
  <si>
    <t>yen/unit</t>
  </si>
  <si>
    <t>　　  Distributions of earnings</t>
  </si>
  <si>
    <t xml:space="preserve">      Allowance for adjustment of temporary differences</t>
  </si>
  <si>
    <t xml:space="preserve">      Other distributions in excess of net earnings</t>
  </si>
  <si>
    <t>FFO</t>
  </si>
  <si>
    <t>FFO per unit</t>
  </si>
  <si>
    <t>Distribution payout ratio of FFO</t>
  </si>
  <si>
    <t>Capital expenditure</t>
  </si>
  <si>
    <t>AFFO</t>
  </si>
  <si>
    <t>AFFO per unit</t>
  </si>
  <si>
    <t>Distribution payout ratio of AFFO</t>
  </si>
  <si>
    <t xml:space="preserve">Total assets </t>
  </si>
  <si>
    <t>Interest-bearing debt</t>
  </si>
  <si>
    <t>Net assets</t>
  </si>
  <si>
    <t>LTV</t>
  </si>
  <si>
    <t>Number of investment units issued</t>
  </si>
  <si>
    <t>units</t>
  </si>
  <si>
    <t>Net assets per unit (after deducting distributions)</t>
  </si>
  <si>
    <t>NAV per unit (after deducting distributions)</t>
  </si>
  <si>
    <t>ROA</t>
  </si>
  <si>
    <t>Number of properties</t>
  </si>
  <si>
    <t>properties</t>
  </si>
  <si>
    <t xml:space="preserve">Total acquisition price </t>
  </si>
  <si>
    <t>Book Value Total</t>
  </si>
  <si>
    <t>Appraisal Value Total</t>
  </si>
  <si>
    <t>Unrealized gain/loss</t>
  </si>
  <si>
    <t>㎡</t>
  </si>
  <si>
    <t xml:space="preserve">                                         　office</t>
  </si>
  <si>
    <t xml:space="preserve">                                           retail</t>
  </si>
  <si>
    <t xml:space="preserve">                                           logistics</t>
  </si>
  <si>
    <t xml:space="preserve">                                           residential</t>
  </si>
  <si>
    <t xml:space="preserve">                                           other</t>
  </si>
  <si>
    <t>The gross leasable area of the portfolio　as of the end of fiscal period</t>
    <phoneticPr fontId="2"/>
  </si>
  <si>
    <t>days</t>
    <phoneticPr fontId="2"/>
  </si>
  <si>
    <t>ROE</t>
    <phoneticPr fontId="2"/>
  </si>
  <si>
    <t>%</t>
    <phoneticPr fontId="2"/>
  </si>
  <si>
    <t xml:space="preserve">                                           hotels</t>
    <phoneticPr fontId="2"/>
  </si>
  <si>
    <t>EBITDA</t>
    <phoneticPr fontId="2"/>
  </si>
  <si>
    <t>7th Period</t>
    <phoneticPr fontId="22"/>
  </si>
  <si>
    <t>from Sep. 1 2018</t>
    <phoneticPr fontId="2"/>
  </si>
  <si>
    <t>to Feb. 28 2019</t>
    <phoneticPr fontId="2"/>
  </si>
  <si>
    <t>Rt-S-011</t>
    <phoneticPr fontId="2"/>
  </si>
  <si>
    <t xml:space="preserve">NMF Kobe Myodani Building </t>
    <phoneticPr fontId="2"/>
  </si>
  <si>
    <t>Kobe City, Hyogo</t>
    <phoneticPr fontId="2"/>
  </si>
  <si>
    <t>-</t>
    <phoneticPr fontId="2"/>
  </si>
  <si>
    <t>-</t>
    <phoneticPr fontId="2"/>
  </si>
  <si>
    <t>Rs-S-036</t>
    <phoneticPr fontId="2"/>
  </si>
  <si>
    <t>Serenite Shinsaibashi Grande</t>
    <phoneticPr fontId="2"/>
  </si>
  <si>
    <t xml:space="preserve">Osaka City, Osaka </t>
    <phoneticPr fontId="2"/>
  </si>
  <si>
    <t>Haseko Livenet, Inc.</t>
    <phoneticPr fontId="2"/>
  </si>
  <si>
    <t>-</t>
    <phoneticPr fontId="2"/>
  </si>
  <si>
    <t>-</t>
    <phoneticPr fontId="2"/>
  </si>
  <si>
    <t>NMF Kobe Myodani Building</t>
    <phoneticPr fontId="2"/>
  </si>
  <si>
    <t>Rt-S-011</t>
    <phoneticPr fontId="2"/>
  </si>
  <si>
    <t>Rs-S-036</t>
    <phoneticPr fontId="2"/>
  </si>
  <si>
    <t>Rt-S-011</t>
    <phoneticPr fontId="2"/>
  </si>
  <si>
    <t>NMF Kobe Myodani Building</t>
    <phoneticPr fontId="2"/>
  </si>
  <si>
    <t>Rt-S-010</t>
    <phoneticPr fontId="2"/>
  </si>
  <si>
    <t>Serenite Shinsaibashi Grande</t>
    <phoneticPr fontId="2"/>
  </si>
  <si>
    <t>7th Period</t>
    <phoneticPr fontId="2"/>
  </si>
  <si>
    <t>Haseko Livenet, Inc.</t>
    <phoneticPr fontId="2"/>
  </si>
  <si>
    <t>Haseko Livenet, Inc.</t>
    <phoneticPr fontId="2"/>
  </si>
  <si>
    <t>7th fiscal period (from September 1, 2018 to February 28, 2019)</t>
    <phoneticPr fontId="2"/>
  </si>
  <si>
    <t>7th period settlement number</t>
    <phoneticPr fontId="2"/>
  </si>
  <si>
    <t>GEO AKAMATSU Co., Ltd.</t>
  </si>
  <si>
    <t>GEO AKAMATSU Co., Ltd.
Tokyo Tatemono Co.,Ltd.</t>
  </si>
  <si>
    <t>Location</t>
    <phoneticPr fontId="2"/>
  </si>
  <si>
    <t>Property Management</t>
    <phoneticPr fontId="22"/>
  </si>
  <si>
    <t>Additional acquisition price
or Partial Desposition Price</t>
    <phoneticPr fontId="2"/>
  </si>
  <si>
    <t>Land Area</t>
    <phoneticPr fontId="2"/>
  </si>
  <si>
    <t>Building Area</t>
    <phoneticPr fontId="22"/>
  </si>
  <si>
    <t>Completion Date</t>
    <phoneticPr fontId="2"/>
  </si>
  <si>
    <t>Date of Additional Acquisition</t>
    <phoneticPr fontId="2"/>
  </si>
  <si>
    <t>Company</t>
    <phoneticPr fontId="22"/>
  </si>
  <si>
    <t>(million yen)</t>
    <phoneticPr fontId="22"/>
  </si>
  <si>
    <t>(million yen)</t>
    <phoneticPr fontId="22"/>
  </si>
  <si>
    <t>（㎡）</t>
    <phoneticPr fontId="22"/>
  </si>
  <si>
    <t>7th fiscal period Sold Assets</t>
    <phoneticPr fontId="22"/>
  </si>
  <si>
    <t>-</t>
    <phoneticPr fontId="27"/>
  </si>
  <si>
    <t>-</t>
    <phoneticPr fontId="27"/>
  </si>
  <si>
    <t>-</t>
    <phoneticPr fontId="22"/>
  </si>
  <si>
    <t>(Note)</t>
    <phoneticPr fontId="2"/>
  </si>
  <si>
    <t>(Note)</t>
    <phoneticPr fontId="2"/>
  </si>
  <si>
    <t>(Note)</t>
    <phoneticPr fontId="22"/>
  </si>
  <si>
    <t>(Note)</t>
    <phoneticPr fontId="22"/>
  </si>
  <si>
    <t>(Note)</t>
    <phoneticPr fontId="22"/>
  </si>
  <si>
    <t>Ryotokuji University Shin-Urayasu Campus(Land)</t>
    <phoneticPr fontId="2"/>
  </si>
  <si>
    <t>Mitsubishi Motors Sayama(Land)</t>
    <phoneticPr fontId="2"/>
  </si>
  <si>
    <t>Mitsubishi Motors Edogawa(Land)</t>
    <phoneticPr fontId="2"/>
  </si>
  <si>
    <t>Mitsubishi Motors Kawagoe(Land)</t>
    <phoneticPr fontId="2"/>
  </si>
  <si>
    <t>Mitsubishi Motors Motosumiyoshi(Land)</t>
    <phoneticPr fontId="2"/>
  </si>
  <si>
    <t>Mitsubishi Motors Higashiyamato(Land)</t>
    <phoneticPr fontId="2"/>
  </si>
  <si>
    <t>Mitsubishi Motors Sekimachi(Land)</t>
    <phoneticPr fontId="2"/>
  </si>
  <si>
    <t>Mitsubishi Motors Setagaya(Land)</t>
    <phoneticPr fontId="2"/>
  </si>
  <si>
    <t>Mitsubishi Motors Higashikurume(Land)</t>
    <phoneticPr fontId="2"/>
  </si>
  <si>
    <t>Mitsubishi Motors Katsushika(Land)</t>
    <phoneticPr fontId="2"/>
  </si>
  <si>
    <t>Mitsubishi Motors Takaido(Land)</t>
    <phoneticPr fontId="2"/>
  </si>
  <si>
    <t>Mitsubishi Motors Kawasaki(Land)</t>
    <phoneticPr fontId="2"/>
  </si>
  <si>
    <t>Mitsubishi Motors Nerima(Land)</t>
    <phoneticPr fontId="2"/>
  </si>
  <si>
    <t>Mitsubishi Motors Chofu(Land)</t>
    <phoneticPr fontId="2"/>
  </si>
  <si>
    <t>Mitsubishi Motors Meguro(Land)</t>
    <phoneticPr fontId="2"/>
  </si>
  <si>
    <t>Mitsubishi Motors Edogawa(Land)</t>
    <phoneticPr fontId="2"/>
  </si>
  <si>
    <t>Mitsubishi Motors Chofu(Land)</t>
    <phoneticPr fontId="2"/>
  </si>
  <si>
    <t>Mitsubishi Motors Setagaya(Land)</t>
    <phoneticPr fontId="2"/>
  </si>
  <si>
    <t>Mitsubishi Motors Sekimachi(Land)</t>
    <phoneticPr fontId="2"/>
  </si>
  <si>
    <t>Mitsubishi Motors Edogawa(Land)</t>
    <phoneticPr fontId="2"/>
  </si>
  <si>
    <t>5.1(Note10)</t>
    <phoneticPr fontId="2"/>
  </si>
  <si>
    <t>5.5(Note10)</t>
    <phoneticPr fontId="2"/>
  </si>
  <si>
    <t>4.6/5.0(Note1)</t>
    <phoneticPr fontId="2"/>
  </si>
  <si>
    <t>4.9/5.3(Note2)</t>
    <phoneticPr fontId="2"/>
  </si>
  <si>
    <t>4.9/5.3(Note3)</t>
    <phoneticPr fontId="2"/>
  </si>
  <si>
    <t>4.2/4.3/4.4(Note4)</t>
    <phoneticPr fontId="2"/>
  </si>
  <si>
    <t>3.9/4.1(Note5)</t>
    <phoneticPr fontId="2"/>
  </si>
  <si>
    <t>4.0/4.2(Note6)</t>
    <phoneticPr fontId="2"/>
  </si>
  <si>
    <t>4.1/4.2/4.3(Note7)</t>
    <phoneticPr fontId="2"/>
  </si>
  <si>
    <t>4.2/4.4(Note8)</t>
    <phoneticPr fontId="2"/>
  </si>
  <si>
    <t>4.2/4.4(Note9)</t>
    <phoneticPr fontId="2"/>
  </si>
  <si>
    <t>（Note1）The discount rate of “Izumiya Senrioka” is 4.6% for the 1st to the 5th year and 5.0% for the 6th to the 11th year after the effective date of value.</t>
    <phoneticPr fontId="2"/>
  </si>
  <si>
    <t>（Note3）The discount rate of “Izumiya Obayashi” is 4.9% for the 1st to the 10th year and 5.3% for the 11th year after the effective date of value.</t>
    <phoneticPr fontId="2"/>
  </si>
  <si>
    <t>（Note5）The discount rate of “Landport Urayasu” is 3.9% for the 1st year to the  5th year and 4.1% for the 6th year to the 11th year after the effective date of value.</t>
    <phoneticPr fontId="2"/>
  </si>
  <si>
    <t>（Note7）The discount rate of “Landport Atsugi” is 4.1% for the 1st  year and 4.2% for the 2nd to the 4th year, and 4.3% for and after the 5th year after the effective date of value.</t>
    <phoneticPr fontId="2"/>
  </si>
  <si>
    <t>（Note2）The discount rate of “Izumiya Yao” is 4.9% for the 1st to the 4th year and 5.3% for the 5th to the 11th year after the effective date of value.</t>
    <phoneticPr fontId="2"/>
  </si>
  <si>
    <t>（Note9）The discount rate of “Atsugi Minami Logistics Center A Tower” is 4.2% for the 1st to the 5th year and 4.4% for the 6th  year after the effective date of value.</t>
    <phoneticPr fontId="2"/>
  </si>
  <si>
    <t>（Note8）The discount rate of “Atsugi Minami Logistics Center B Tower” is 4.2% for the 1st to the 3rd year and 4.4% for the 4th  year after the effective date of value.</t>
    <phoneticPr fontId="2"/>
  </si>
  <si>
    <t>ＡTower：58
ＢTower：34</t>
    <phoneticPr fontId="3"/>
  </si>
  <si>
    <t>A Tower：8.18
B Tower：4.98</t>
    <phoneticPr fontId="2"/>
  </si>
  <si>
    <t>（Note）</t>
    <phoneticPr fontId="2"/>
  </si>
  <si>
    <t>6th fiscal period (from March 1, 2018 to August 31, 2018)</t>
    <phoneticPr fontId="2"/>
  </si>
  <si>
    <t>(Unit: million yen)</t>
    <phoneticPr fontId="2"/>
  </si>
  <si>
    <t>6th period settlement number</t>
    <phoneticPr fontId="2"/>
  </si>
  <si>
    <t>Of-T-056</t>
    <phoneticPr fontId="2"/>
  </si>
  <si>
    <t>Of-T-057</t>
    <phoneticPr fontId="2"/>
  </si>
  <si>
    <t>Rt-S-009</t>
    <phoneticPr fontId="2"/>
  </si>
  <si>
    <t>Rt-S-010</t>
    <phoneticPr fontId="2"/>
  </si>
  <si>
    <t>Lg-T-017</t>
    <phoneticPr fontId="2"/>
  </si>
  <si>
    <t>Lg-T-018</t>
    <phoneticPr fontId="2"/>
  </si>
  <si>
    <t>Lg-T-019</t>
    <phoneticPr fontId="2"/>
  </si>
  <si>
    <t>Rs-T-121</t>
    <phoneticPr fontId="2"/>
  </si>
  <si>
    <t>Rs-T-122</t>
    <phoneticPr fontId="2"/>
  </si>
  <si>
    <t>Rs-T-123</t>
    <phoneticPr fontId="2"/>
  </si>
  <si>
    <t>Office subtotal</t>
    <phoneticPr fontId="2"/>
  </si>
  <si>
    <t>Retail subtotal</t>
    <phoneticPr fontId="2"/>
  </si>
  <si>
    <t>PMO Hirakawacho</t>
    <phoneticPr fontId="2"/>
  </si>
  <si>
    <t>PMO　Nihonbashi　Mitsukoshi-mae</t>
    <phoneticPr fontId="2"/>
  </si>
  <si>
    <t>PMO　Shibadaimon</t>
    <phoneticPr fontId="2"/>
  </si>
  <si>
    <t xml:space="preserve">NMF Utsunomiya Building </t>
    <phoneticPr fontId="2"/>
  </si>
  <si>
    <t>Landport Kashiwa Shonan II</t>
    <phoneticPr fontId="2"/>
  </si>
  <si>
    <t>Landport Kashiwa Shonan I</t>
    <phoneticPr fontId="2"/>
  </si>
  <si>
    <t>Landport HachiojiⅡ</t>
    <phoneticPr fontId="2"/>
  </si>
  <si>
    <t>Number of business days
during the 6th fiscal period</t>
    <phoneticPr fontId="2"/>
  </si>
  <si>
    <t>Property management costs</t>
    <phoneticPr fontId="2"/>
  </si>
  <si>
    <t>Property and other taxes</t>
    <phoneticPr fontId="2"/>
  </si>
  <si>
    <t>Utility expenses</t>
    <phoneticPr fontId="2"/>
  </si>
  <si>
    <t>Casualty insurance</t>
    <phoneticPr fontId="2"/>
  </si>
  <si>
    <t>Property related expences</t>
    <phoneticPr fontId="2"/>
  </si>
  <si>
    <t>（Note1）Not disclosed, because consent has not been obtained from the tenant.</t>
    <phoneticPr fontId="2"/>
  </si>
  <si>
    <t>（Note2）Depreciation is not included in Property related expences</t>
    <phoneticPr fontId="2"/>
  </si>
  <si>
    <t>settlement number</t>
    <phoneticPr fontId="2"/>
  </si>
  <si>
    <t>Property name</t>
    <phoneticPr fontId="22"/>
  </si>
  <si>
    <t>Opinion of value 
at end of period</t>
    <phoneticPr fontId="22"/>
  </si>
  <si>
    <t>Direct capitalization approach</t>
    <phoneticPr fontId="22"/>
  </si>
  <si>
    <t>DCF approach</t>
    <phoneticPr fontId="22"/>
  </si>
  <si>
    <t>Appraiser</t>
    <phoneticPr fontId="22"/>
  </si>
  <si>
    <t>Cap rate</t>
    <phoneticPr fontId="2"/>
  </si>
  <si>
    <t>Value by income approach</t>
    <phoneticPr fontId="2"/>
  </si>
  <si>
    <t>Discount rate</t>
    <phoneticPr fontId="2"/>
  </si>
  <si>
    <t>Terminal cap rate</t>
    <phoneticPr fontId="2"/>
  </si>
  <si>
    <t>（million yen）</t>
    <phoneticPr fontId="2"/>
  </si>
  <si>
    <t>-</t>
    <phoneticPr fontId="2"/>
  </si>
  <si>
    <t>5.2(Note10)</t>
    <phoneticPr fontId="2"/>
  </si>
  <si>
    <t>5.1(Note10)</t>
    <phoneticPr fontId="2"/>
  </si>
  <si>
    <t>Mitsubishi Motors Edogawa</t>
    <phoneticPr fontId="2"/>
  </si>
  <si>
    <t>5.5(Note10)</t>
    <phoneticPr fontId="2"/>
  </si>
  <si>
    <t>-</t>
    <phoneticPr fontId="2"/>
  </si>
  <si>
    <t>4.7/5.1(Note1)</t>
    <phoneticPr fontId="2"/>
  </si>
  <si>
    <t>5.0/5.4(Note2)</t>
    <phoneticPr fontId="2"/>
  </si>
  <si>
    <t>5.0/5.4(Note3)</t>
    <phoneticPr fontId="2"/>
  </si>
  <si>
    <t>4.2/4.3/4.4(Note4)</t>
    <phoneticPr fontId="2"/>
  </si>
  <si>
    <t>4.0/4.1(Note5)</t>
    <phoneticPr fontId="2"/>
  </si>
  <si>
    <t>4.0/4.2(Note6)</t>
    <phoneticPr fontId="2"/>
  </si>
  <si>
    <t>4.2/4.3/4.4(Note7)</t>
    <phoneticPr fontId="2"/>
  </si>
  <si>
    <t>4.3/4.5(Note8)</t>
    <phoneticPr fontId="2"/>
  </si>
  <si>
    <t>4.3/4.5(Note9)</t>
    <phoneticPr fontId="2"/>
  </si>
  <si>
    <t>Daiwa Real Estate Appraisal Co., Ltd.</t>
    <phoneticPr fontId="2"/>
  </si>
  <si>
    <t>Daiwa Real Estate Appraisal Co., Ltd.</t>
    <phoneticPr fontId="2"/>
  </si>
  <si>
    <t>The Tanizawa Sogo Appraisal Co., Ltd.</t>
    <phoneticPr fontId="2"/>
  </si>
  <si>
    <t xml:space="preserve">Japan Real Estate Institute </t>
    <phoneticPr fontId="2"/>
  </si>
  <si>
    <t>Japan Valuers Co., Ltd.</t>
    <phoneticPr fontId="2"/>
  </si>
  <si>
    <t>Japan Valuers Co., Ltd.</t>
    <phoneticPr fontId="2"/>
  </si>
  <si>
    <t>Japan Valuers Co., Ltd.</t>
    <phoneticPr fontId="2"/>
  </si>
  <si>
    <t xml:space="preserve">Japan Real Estate Institute </t>
    <phoneticPr fontId="2"/>
  </si>
  <si>
    <t>Office</t>
    <phoneticPr fontId="2"/>
  </si>
  <si>
    <t>Residential</t>
    <phoneticPr fontId="2"/>
  </si>
  <si>
    <t>Hotel</t>
    <phoneticPr fontId="2"/>
  </si>
  <si>
    <t>（Note1）The discount rate of “Izumiya Senrioka” is 4.7% for the 1st to the 5th year and 5.1% for the 6th to the 11th year after the effective date of value.</t>
    <phoneticPr fontId="2"/>
  </si>
  <si>
    <t>（Note2）The discount rate of “Izumiya Yao” is 5.0% for the 1st to the 5th year and 5.4% for the 6th to the 11th year after the effective date of value.</t>
    <phoneticPr fontId="2"/>
  </si>
  <si>
    <t>（Note3）The discount rate of “Izumiya Obayashi” is 5.0% for the 1st to the 10th year and 5.4% for the 11th year after the effective date of value.</t>
    <phoneticPr fontId="2"/>
  </si>
  <si>
    <t>（Note4）The discount rate of “Ichibancho stear” is 4.2% for the 1st and the 2nd year and 4.3% for the 3rd to the 8th year, and 4.4% for and after the 9th year after the effective date of value.</t>
    <phoneticPr fontId="2"/>
  </si>
  <si>
    <t>（Note5）The discount rate of “Landport Urayasu” is 4.0% for the 1st year and 4.1% for the 2nd to the 11th year after the effective date of value.</t>
    <phoneticPr fontId="2"/>
  </si>
  <si>
    <t>（Note6）The discount rate of “Landport Itabashi” is 4.0% for the 1st to the 3rd year and 4.2% for and after the 4th year after the effective date of value.</t>
    <phoneticPr fontId="2"/>
  </si>
  <si>
    <t>（Note7）The discount rate of “Landport Atsugi” is 4.2% for the 1st and the 2nd year and 4.3% for the 3rd to the 5th year, and 4.4% for and after the 6th year after the effective date of value.</t>
    <phoneticPr fontId="2"/>
  </si>
  <si>
    <t>（Note8）The discount rate of “Atsugi Minami Logistics Center B Tower” is 4.3% for the 1st to the 4th year and 4.5% for the 5th to the 11th year after the effective date of value.</t>
    <phoneticPr fontId="2"/>
  </si>
  <si>
    <t>（Note9）The discount rate of “Atsugi Minami Logistics Center A Tower” is 4.3% for the 1st to the 5th year and 4.5% for the 6th to the 11th year after the effective date of value.</t>
    <phoneticPr fontId="2"/>
  </si>
  <si>
    <t>（Note10）The cap rates show discount rates for caluclating value by income approach (inwood method) of the direct capitalization approach.</t>
    <phoneticPr fontId="2"/>
  </si>
  <si>
    <t>Leasable area</t>
    <phoneticPr fontId="2"/>
  </si>
  <si>
    <t>Leased area</t>
    <phoneticPr fontId="2"/>
  </si>
  <si>
    <t>Occupancy rate</t>
    <phoneticPr fontId="2"/>
  </si>
  <si>
    <t>Number of tenants</t>
    <phoneticPr fontId="2"/>
  </si>
  <si>
    <t>Leasehold and security deposits</t>
    <phoneticPr fontId="2"/>
  </si>
  <si>
    <t>（%）</t>
    <phoneticPr fontId="2"/>
  </si>
  <si>
    <t>（Note）</t>
    <phoneticPr fontId="20"/>
  </si>
  <si>
    <t>（Note）</t>
    <phoneticPr fontId="41"/>
  </si>
  <si>
    <t>（Note）</t>
    <phoneticPr fontId="41"/>
  </si>
  <si>
    <t>（Note）</t>
    <phoneticPr fontId="41"/>
  </si>
  <si>
    <t>（Note）</t>
    <phoneticPr fontId="41"/>
  </si>
  <si>
    <t>（Note）</t>
    <phoneticPr fontId="20"/>
  </si>
  <si>
    <t>（Note）</t>
    <phoneticPr fontId="20"/>
  </si>
  <si>
    <t>PMO Shinnihonbashi</t>
    <phoneticPr fontId="2"/>
  </si>
  <si>
    <t>PMO Nihonbashi Mitsukoshi-mae</t>
    <phoneticPr fontId="0"/>
  </si>
  <si>
    <t>PMO Shibadaimon</t>
    <phoneticPr fontId="0"/>
  </si>
  <si>
    <t xml:space="preserve">NMF Utsunomiya Building </t>
    <phoneticPr fontId="0"/>
  </si>
  <si>
    <t>（Note）</t>
    <phoneticPr fontId="41"/>
  </si>
  <si>
    <t>（Note）</t>
    <phoneticPr fontId="41"/>
  </si>
  <si>
    <t>（Note）</t>
    <phoneticPr fontId="20"/>
  </si>
  <si>
    <t>（Note）</t>
    <phoneticPr fontId="20"/>
  </si>
  <si>
    <t>（Note）</t>
    <phoneticPr fontId="22"/>
  </si>
  <si>
    <t>（Note）</t>
    <phoneticPr fontId="22"/>
  </si>
  <si>
    <t>（Note）</t>
    <phoneticPr fontId="41"/>
  </si>
  <si>
    <t>Rt-S-008</t>
    <phoneticPr fontId="22"/>
  </si>
  <si>
    <t>（Note）</t>
    <phoneticPr fontId="20"/>
  </si>
  <si>
    <t>（Note）</t>
    <phoneticPr fontId="20"/>
  </si>
  <si>
    <t>（Note）</t>
    <phoneticPr fontId="41"/>
  </si>
  <si>
    <t>（Note）</t>
    <phoneticPr fontId="20"/>
  </si>
  <si>
    <t>（Note）</t>
    <phoneticPr fontId="20"/>
  </si>
  <si>
    <t>Landport HachiojiⅡ</t>
    <phoneticPr fontId="0"/>
  </si>
  <si>
    <t>Landport Iwatsuki</t>
    <phoneticPr fontId="0"/>
  </si>
  <si>
    <t>PROUD FLAT SangenjayaⅡ</t>
    <phoneticPr fontId="0"/>
  </si>
  <si>
    <t>PROUD FLAT Soto kanda</t>
    <phoneticPr fontId="0"/>
  </si>
  <si>
    <t>PROUD FLAT Noborito</t>
    <phoneticPr fontId="0"/>
  </si>
  <si>
    <t>PROUD FLAT Yoyogi Hachiman</t>
    <phoneticPr fontId="0"/>
  </si>
  <si>
    <t>PROUD FLAT Nakaochiai</t>
    <phoneticPr fontId="0"/>
  </si>
  <si>
    <t>Hotel Vista Sapporo Odori</t>
    <phoneticPr fontId="0"/>
  </si>
  <si>
    <t>Total</t>
    <phoneticPr fontId="26"/>
  </si>
  <si>
    <t>Office</t>
    <phoneticPr fontId="26"/>
  </si>
  <si>
    <t>Retail</t>
    <phoneticPr fontId="26"/>
  </si>
  <si>
    <t>Logistics</t>
    <phoneticPr fontId="26"/>
  </si>
  <si>
    <t>Hotel</t>
    <phoneticPr fontId="0"/>
  </si>
  <si>
    <t>-</t>
    <phoneticPr fontId="0"/>
  </si>
  <si>
    <t>Other</t>
    <phoneticPr fontId="26"/>
  </si>
  <si>
    <t>（Note）Not disclosed, because consent has not been obtained from the tenant.</t>
    <phoneticPr fontId="2"/>
  </si>
  <si>
    <t xml:space="preserve">    Gain on sales of real estate</t>
    <phoneticPr fontId="2"/>
  </si>
  <si>
    <t>Rs-S-036</t>
    <phoneticPr fontId="2"/>
  </si>
  <si>
    <t>8th Period</t>
    <phoneticPr fontId="22"/>
  </si>
  <si>
    <t>from Mar. 1 2019</t>
    <phoneticPr fontId="2"/>
  </si>
  <si>
    <t>to Aug. 31 2019</t>
    <phoneticPr fontId="2"/>
  </si>
  <si>
    <t>8th Period</t>
    <phoneticPr fontId="2"/>
  </si>
  <si>
    <t>8th Period</t>
    <phoneticPr fontId="2"/>
  </si>
  <si>
    <t>（Note1）　The estimated amount of long-term repair expenses is the sum total amount of the long-term repair expenses projection (12-year period) (rounded down to the nearest million yen).</t>
    <phoneticPr fontId="2"/>
  </si>
  <si>
    <t>-</t>
    <phoneticPr fontId="27"/>
  </si>
  <si>
    <t>-</t>
    <phoneticPr fontId="27"/>
  </si>
  <si>
    <t>-</t>
    <phoneticPr fontId="2"/>
  </si>
  <si>
    <t>Ryotokuji University Shin-Urayasu Campus(Land)</t>
    <phoneticPr fontId="2"/>
  </si>
  <si>
    <t>THE DAI-ICHI BUILDING CO., LTD.</t>
    <phoneticPr fontId="2"/>
  </si>
  <si>
    <t>Naha City, Okinawa</t>
  </si>
  <si>
    <t>Red Planet Naha Okinawa</t>
  </si>
  <si>
    <t>Ht-S-002</t>
    <phoneticPr fontId="2"/>
  </si>
  <si>
    <t>JLL Japan Inc.</t>
    <phoneticPr fontId="27"/>
  </si>
  <si>
    <t>Hotel Vista Sapporo Odori</t>
    <phoneticPr fontId="27"/>
  </si>
  <si>
    <t>Ht-S-001</t>
    <phoneticPr fontId="2"/>
  </si>
  <si>
    <t xml:space="preserve">Osaka City, Osaka </t>
    <phoneticPr fontId="2"/>
  </si>
  <si>
    <t>Serenite Shinsaibashi Grande</t>
    <phoneticPr fontId="2"/>
  </si>
  <si>
    <t>Rs-S-036</t>
    <phoneticPr fontId="2"/>
  </si>
  <si>
    <t>Haseko Livenet, Inc.</t>
    <phoneticPr fontId="2"/>
  </si>
  <si>
    <t>A Tower：8.18
B Tower：4.98</t>
    <phoneticPr fontId="2"/>
  </si>
  <si>
    <t>A Tower：58
B Tower：34</t>
    <phoneticPr fontId="44"/>
  </si>
  <si>
    <t>Ome City, Tokyo</t>
  </si>
  <si>
    <t>Landport Ome I</t>
  </si>
  <si>
    <t>Lg-T-020</t>
    <phoneticPr fontId="2"/>
  </si>
  <si>
    <t>Saitama City, Saitama</t>
    <phoneticPr fontId="27"/>
  </si>
  <si>
    <t>Hachioji City, Tokyo</t>
    <phoneticPr fontId="27"/>
  </si>
  <si>
    <t>GEMS Namba</t>
    <phoneticPr fontId="2"/>
  </si>
  <si>
    <t>Rt-S-012</t>
    <phoneticPr fontId="2"/>
  </si>
  <si>
    <t>-</t>
    <phoneticPr fontId="22"/>
  </si>
  <si>
    <t>New Construction：1980/１
Additional Construction：2005/7</t>
    <phoneticPr fontId="2"/>
  </si>
  <si>
    <t>-</t>
    <phoneticPr fontId="40"/>
  </si>
  <si>
    <t>New Construction: 2003/７
Additional Construction: 2012/４</t>
    <phoneticPr fontId="22"/>
  </si>
  <si>
    <t>GEMS Shin-Yokohama</t>
  </si>
  <si>
    <t>Rt-T-043</t>
  </si>
  <si>
    <t>Summit Store Honamanuma</t>
  </si>
  <si>
    <t>Rt-T-042</t>
  </si>
  <si>
    <t>GEMS Kayabacho</t>
  </si>
  <si>
    <t>Rt-T-041</t>
  </si>
  <si>
    <t>GEMS Shinbashi</t>
  </si>
  <si>
    <t>Rt-T-040</t>
  </si>
  <si>
    <t>GEO AKAMATSU Co., Ltd.
Tokyo Tatemono Co.,Ltd.（Note）</t>
    <phoneticPr fontId="2"/>
  </si>
  <si>
    <t>Mitsubishi Motors Sayama(Land)</t>
    <phoneticPr fontId="2"/>
  </si>
  <si>
    <t>Mitsubishi Motors Edogawa(Land)</t>
    <phoneticPr fontId="2"/>
  </si>
  <si>
    <t>Mitsubishi Motors Kawagoe(Land)</t>
    <phoneticPr fontId="2"/>
  </si>
  <si>
    <t>Mitsubishi Motors Motosumiyoshi(Land)</t>
    <phoneticPr fontId="2"/>
  </si>
  <si>
    <t>Mitsubishi Motors Sekimachi(Land)</t>
    <phoneticPr fontId="2"/>
  </si>
  <si>
    <t>Mitsubishi Motors Setagaya(Land)</t>
    <phoneticPr fontId="2"/>
  </si>
  <si>
    <t>Mitsubishi Motors Higashikurume(Land)</t>
    <phoneticPr fontId="2"/>
  </si>
  <si>
    <t>Mitsubishi Motors Katsushika(Land)</t>
    <phoneticPr fontId="2"/>
  </si>
  <si>
    <t>Mitsubishi Motors Takaido(Land)</t>
    <phoneticPr fontId="2"/>
  </si>
  <si>
    <t>Mitsubishi Motors Kawasaki(Land)</t>
    <phoneticPr fontId="2"/>
  </si>
  <si>
    <t>Mitsubishi Motors Chofu(Land)</t>
    <phoneticPr fontId="2"/>
  </si>
  <si>
    <t>Mitsubishi Motors Meguro(Land)</t>
    <phoneticPr fontId="2"/>
  </si>
  <si>
    <t>-</t>
    <phoneticPr fontId="40"/>
  </si>
  <si>
    <t xml:space="preserve">NMF Utsunomiya Building </t>
    <phoneticPr fontId="2"/>
  </si>
  <si>
    <t>PMO Ochanomizu</t>
  </si>
  <si>
    <t>Of-T-061</t>
    <phoneticPr fontId="2"/>
  </si>
  <si>
    <t>PMO Kyobashi Higashi</t>
  </si>
  <si>
    <t>Of-T-060</t>
    <phoneticPr fontId="2"/>
  </si>
  <si>
    <t>PMO Hatchobori Shinkawa</t>
  </si>
  <si>
    <t>Of-T-059</t>
    <phoneticPr fontId="2"/>
  </si>
  <si>
    <t>PMO Tamachi Higashi</t>
  </si>
  <si>
    <t>Of-T-058</t>
    <phoneticPr fontId="2"/>
  </si>
  <si>
    <t>Nomura Real Estate Development Co., Ltd.</t>
    <phoneticPr fontId="40"/>
  </si>
  <si>
    <t>Nomura Real Estate Development Co., Ltd.</t>
    <phoneticPr fontId="40"/>
  </si>
  <si>
    <t>PMO Shinnihonbashi</t>
    <phoneticPr fontId="2"/>
  </si>
  <si>
    <t>East Real Estate Co., Ltd.</t>
    <phoneticPr fontId="2"/>
  </si>
  <si>
    <t>（%）</t>
    <phoneticPr fontId="2"/>
  </si>
  <si>
    <t>(million yen)(Note1)</t>
    <phoneticPr fontId="2"/>
  </si>
  <si>
    <t>(million yen)</t>
    <phoneticPr fontId="22"/>
  </si>
  <si>
    <t>PML</t>
    <phoneticPr fontId="2"/>
  </si>
  <si>
    <t>Date of Initial
Acquisition</t>
    <phoneticPr fontId="2"/>
  </si>
  <si>
    <t>Building Area</t>
    <phoneticPr fontId="22"/>
  </si>
  <si>
    <t>Land Area</t>
    <phoneticPr fontId="2"/>
  </si>
  <si>
    <t>Additional acquisition price
or Partial Desposition Price</t>
    <phoneticPr fontId="2"/>
  </si>
  <si>
    <t>Initial Acquisition price</t>
    <phoneticPr fontId="2"/>
  </si>
  <si>
    <t>Property Management</t>
    <phoneticPr fontId="22"/>
  </si>
  <si>
    <t>Location</t>
    <phoneticPr fontId="2"/>
  </si>
  <si>
    <t xml:space="preserve"> settlement
number</t>
    <phoneticPr fontId="27"/>
  </si>
  <si>
    <t>（Note1）Not disclosed, because consent has not been obtained from the tenant.</t>
    <phoneticPr fontId="2"/>
  </si>
  <si>
    <t>Opinion of Value at End of Period</t>
    <phoneticPr fontId="2"/>
  </si>
  <si>
    <t>Property related expences</t>
    <phoneticPr fontId="2"/>
  </si>
  <si>
    <t>Land rents</t>
    <phoneticPr fontId="3"/>
  </si>
  <si>
    <t>Casualty insurance</t>
    <phoneticPr fontId="2"/>
  </si>
  <si>
    <t>Property management fees</t>
    <phoneticPr fontId="2"/>
  </si>
  <si>
    <t>Other rental revenues</t>
    <phoneticPr fontId="2"/>
  </si>
  <si>
    <t>Rental revenues</t>
    <phoneticPr fontId="2"/>
  </si>
  <si>
    <t>Number of business days
during the 6th fiscal period</t>
    <phoneticPr fontId="2"/>
  </si>
  <si>
    <t>Red Planet Naha Okinawa</t>
    <phoneticPr fontId="2"/>
  </si>
  <si>
    <t>Landport Ome I</t>
    <phoneticPr fontId="2"/>
  </si>
  <si>
    <t xml:space="preserve"> GEMS Namba </t>
    <phoneticPr fontId="2"/>
  </si>
  <si>
    <t>NMF Kobe Myodani Building</t>
    <phoneticPr fontId="2"/>
  </si>
  <si>
    <t>GEMS Shin-Yokohama</t>
    <phoneticPr fontId="2"/>
  </si>
  <si>
    <t>Summit Store Honamanuma</t>
    <phoneticPr fontId="2"/>
  </si>
  <si>
    <t>GEMS Kayabacho</t>
    <phoneticPr fontId="2"/>
  </si>
  <si>
    <t>GEMS Shinbashi</t>
    <phoneticPr fontId="2"/>
  </si>
  <si>
    <t>PMO Ochanomizu</t>
    <phoneticPr fontId="2"/>
  </si>
  <si>
    <t>PMO Kyobashi Higashi</t>
    <phoneticPr fontId="2"/>
  </si>
  <si>
    <t>PMO Hatchobori Shinkawa</t>
    <phoneticPr fontId="2"/>
  </si>
  <si>
    <t>PMO Tamachi Higashi</t>
    <phoneticPr fontId="2"/>
  </si>
  <si>
    <t>PMO　Nihonbashi　Mitsukoshi-mae</t>
    <phoneticPr fontId="2"/>
  </si>
  <si>
    <t>PMO Hirakawacho</t>
    <phoneticPr fontId="2"/>
  </si>
  <si>
    <t>Other</t>
    <phoneticPr fontId="2"/>
  </si>
  <si>
    <t>Residential subtotal</t>
    <phoneticPr fontId="2"/>
  </si>
  <si>
    <t>Office subtotal</t>
    <phoneticPr fontId="2"/>
  </si>
  <si>
    <t>Total</t>
    <phoneticPr fontId="0"/>
  </si>
  <si>
    <t>Property name</t>
    <phoneticPr fontId="2"/>
  </si>
  <si>
    <t>Rs-S-036</t>
    <phoneticPr fontId="2"/>
  </si>
  <si>
    <t>Rs-T-123</t>
    <phoneticPr fontId="2"/>
  </si>
  <si>
    <t>Rs-T-122</t>
    <phoneticPr fontId="2"/>
  </si>
  <si>
    <t>Lg-T-020</t>
    <phoneticPr fontId="2"/>
  </si>
  <si>
    <t>Rt-S-012</t>
    <phoneticPr fontId="2"/>
  </si>
  <si>
    <t>Rt-S-011</t>
    <phoneticPr fontId="2"/>
  </si>
  <si>
    <t>Rt-S-010</t>
    <phoneticPr fontId="2"/>
  </si>
  <si>
    <t>Rt-T-043</t>
    <phoneticPr fontId="2"/>
  </si>
  <si>
    <t>Rt-T-042</t>
    <phoneticPr fontId="2"/>
  </si>
  <si>
    <t>Rt-T-041</t>
    <phoneticPr fontId="2"/>
  </si>
  <si>
    <t>Rt-T-040</t>
    <phoneticPr fontId="2"/>
  </si>
  <si>
    <t>Of-T-061</t>
    <phoneticPr fontId="2"/>
  </si>
  <si>
    <t>Of-T-059</t>
    <phoneticPr fontId="2"/>
  </si>
  <si>
    <t>Of-T-058</t>
    <phoneticPr fontId="2"/>
  </si>
  <si>
    <t>8th period settlement number</t>
    <phoneticPr fontId="2"/>
  </si>
  <si>
    <t>8th fiscal period (from March 1, 2019 to August 31, 2019)</t>
    <phoneticPr fontId="2"/>
  </si>
  <si>
    <t>Hotels subtotal</t>
    <phoneticPr fontId="2"/>
  </si>
  <si>
    <t>Hotels</t>
    <phoneticPr fontId="27"/>
  </si>
  <si>
    <t>Hotels</t>
    <phoneticPr fontId="27"/>
  </si>
  <si>
    <t>（Note10）The discount rate of “Atsugi Minami Logistics Center A Tower” is 4.2% for the 1st to the 4th year and 4.4% for the 5th  year after the effective date of value.</t>
    <phoneticPr fontId="2"/>
  </si>
  <si>
    <t>（Note9）The discount rate of “Atsugi Minami Logistics Center B Tower” is 4.2% for the 1st to the 3rd year and 4.4% for the 4th  year after the effective date of value.</t>
    <phoneticPr fontId="2"/>
  </si>
  <si>
    <t>（Note8）The discount rate of “Landport Atsugi” is 4.1% for the 1st  year and 4.2% for the 2nd to the 4th year, and 4.3% for and after the 5th year after the effective date of value.</t>
    <phoneticPr fontId="2"/>
  </si>
  <si>
    <t>（Note7）The discount rate of “Landport Itabashi” is 4.0% for the 1st to the 2nd year and 4.2% for and after the 3th year after the effective date of value.</t>
    <phoneticPr fontId="2"/>
  </si>
  <si>
    <t>（Note6）The discount rate of “Landport Urayasu” is 3.9% for the 1st year to the  5th year and 4.1% for the 6th year to the 11th year after the effective date of value.</t>
    <phoneticPr fontId="2"/>
  </si>
  <si>
    <t>（Note5）The discount rate of “Ichibancho stear” is 4.2% for the 1st and the 2nd year and 4.3% for the 3rd to the 7th year, and 4.4% for and after the 8th year after the effective date of value.</t>
    <phoneticPr fontId="2"/>
  </si>
  <si>
    <t>（Note4）The discount rate of “Izumiya Obayashi” is 4.9% for the 1st to the 10th year and 5.3% for the 11th year after the effective date of value.</t>
    <phoneticPr fontId="2"/>
  </si>
  <si>
    <t>（Note3）The discount rate of “Izumiya Yao” is 4.9% for the 1st to the 4th year and 5.3% for the 5th to the 11th year after the effective date of value.</t>
    <phoneticPr fontId="2"/>
  </si>
  <si>
    <t>（Note2）The discount rate of “Izumiya Senrioka” is 4.5% for the 1st to the 4th year and 4.9% for the 5th to the 11th year after the effective date of value.</t>
    <phoneticPr fontId="2"/>
  </si>
  <si>
    <t>（Note1）The cap rates show discount rates for caluclating value by income approach (inwood method) of the direct capitalization approach.</t>
    <phoneticPr fontId="2"/>
  </si>
  <si>
    <t>Ht-S-002</t>
  </si>
  <si>
    <t>Daiwa Real Estate Appraisal Co., Ltd.</t>
    <phoneticPr fontId="2"/>
  </si>
  <si>
    <t xml:space="preserve">Japan Real Estate Institute </t>
    <phoneticPr fontId="2"/>
  </si>
  <si>
    <t>Japan Valuers Co., Ltd.</t>
    <phoneticPr fontId="2"/>
  </si>
  <si>
    <t>The Tanizawa Sogo Appraisal Co., Ltd.</t>
    <phoneticPr fontId="2"/>
  </si>
  <si>
    <t>Lg-T-020</t>
  </si>
  <si>
    <t>4.2/4.4(Note10)</t>
    <phoneticPr fontId="2"/>
  </si>
  <si>
    <t>4.2/4.4(Note9)</t>
    <phoneticPr fontId="2"/>
  </si>
  <si>
    <t>4.1/4.2/4.3(Note8)</t>
    <phoneticPr fontId="2"/>
  </si>
  <si>
    <t>4.0/4.2(Note7)</t>
    <phoneticPr fontId="2"/>
  </si>
  <si>
    <t>3.9/4.1(Note6)</t>
    <phoneticPr fontId="2"/>
  </si>
  <si>
    <t>GEMS Namba</t>
  </si>
  <si>
    <t>Rt-S-012</t>
  </si>
  <si>
    <t>4.2/4.3/4.4(Note5)</t>
    <phoneticPr fontId="2"/>
  </si>
  <si>
    <t>4.9/5.3(Note4)</t>
    <phoneticPr fontId="2"/>
  </si>
  <si>
    <t>4.5/4.9(Note2)</t>
    <phoneticPr fontId="2"/>
  </si>
  <si>
    <t>Mitsubishi Motors Sayama(Land)</t>
    <phoneticPr fontId="2"/>
  </si>
  <si>
    <t>5.5(Note1)</t>
    <phoneticPr fontId="2"/>
  </si>
  <si>
    <t>Mitsubishi Motors Kawagoe(Land)</t>
    <phoneticPr fontId="2"/>
  </si>
  <si>
    <t>Mitsubishi Motors Motosumiyoshi(Land)</t>
    <phoneticPr fontId="2"/>
  </si>
  <si>
    <t>Mitsubishi Motors Higashikurume(Land)</t>
    <phoneticPr fontId="2"/>
  </si>
  <si>
    <t>5.1(Note1)</t>
    <phoneticPr fontId="2"/>
  </si>
  <si>
    <t>Mitsubishi Motors Takaido(Land)</t>
    <phoneticPr fontId="2"/>
  </si>
  <si>
    <t>5.2(Note1)</t>
    <phoneticPr fontId="2"/>
  </si>
  <si>
    <t>Mitsubishi Motors Chofu(Land)</t>
    <phoneticPr fontId="2"/>
  </si>
  <si>
    <t>Of-T-061</t>
  </si>
  <si>
    <t>Of-T-060</t>
  </si>
  <si>
    <t>Of-T-059</t>
  </si>
  <si>
    <t>Of-T-058</t>
  </si>
  <si>
    <t>(%)</t>
    <phoneticPr fontId="2"/>
  </si>
  <si>
    <t>Terminal cap rate</t>
    <phoneticPr fontId="2"/>
  </si>
  <si>
    <t>Discount rate</t>
    <phoneticPr fontId="2"/>
  </si>
  <si>
    <t>Hotels</t>
    <phoneticPr fontId="2"/>
  </si>
  <si>
    <t>Other</t>
    <phoneticPr fontId="26"/>
  </si>
  <si>
    <t>Residential</t>
    <phoneticPr fontId="26"/>
  </si>
  <si>
    <t>Logistics</t>
    <phoneticPr fontId="26"/>
  </si>
  <si>
    <t>Retail</t>
    <phoneticPr fontId="26"/>
  </si>
  <si>
    <t>Total</t>
    <phoneticPr fontId="26"/>
  </si>
  <si>
    <t>（Note）</t>
    <phoneticPr fontId="1"/>
  </si>
  <si>
    <t>PROUD FLAT Nakaochiai</t>
    <phoneticPr fontId="0"/>
  </si>
  <si>
    <t>PROUD FLAT SangenjayaⅡ</t>
    <phoneticPr fontId="0"/>
  </si>
  <si>
    <t>Lg-S-005</t>
    <phoneticPr fontId="22"/>
  </si>
  <si>
    <t>（Note）</t>
    <phoneticPr fontId="2"/>
  </si>
  <si>
    <t>Landport Iwatsuki</t>
    <phoneticPr fontId="0"/>
  </si>
  <si>
    <t>（Note）</t>
    <phoneticPr fontId="2"/>
  </si>
  <si>
    <t>（Note）</t>
    <phoneticPr fontId="22"/>
  </si>
  <si>
    <t>Rt-S-011</t>
    <phoneticPr fontId="2"/>
  </si>
  <si>
    <t>（Note）</t>
    <phoneticPr fontId="22"/>
  </si>
  <si>
    <t>（Note）</t>
    <phoneticPr fontId="25"/>
  </si>
  <si>
    <t>（Note）</t>
    <phoneticPr fontId="25"/>
  </si>
  <si>
    <t>Rt-T-036</t>
    <phoneticPr fontId="22"/>
  </si>
  <si>
    <t>Mitsubishi Motors Sayama(Land)</t>
    <phoneticPr fontId="2"/>
  </si>
  <si>
    <t>Mitsubishi Motors Edogawa(Land)</t>
    <phoneticPr fontId="2"/>
  </si>
  <si>
    <t>Mitsubishi Motors Kawagoe(Land)</t>
    <phoneticPr fontId="2"/>
  </si>
  <si>
    <t>Mitsubishi Motors Setagaya(Land)</t>
    <phoneticPr fontId="2"/>
  </si>
  <si>
    <t>Mitsubishi Motors Nerima(Land)</t>
    <phoneticPr fontId="2"/>
  </si>
  <si>
    <t>Mitsubishi Motors Meguro(Land)</t>
    <phoneticPr fontId="2"/>
  </si>
  <si>
    <t>（Note)</t>
    <phoneticPr fontId="50"/>
  </si>
  <si>
    <t xml:space="preserve">NMF Utsunomiya Building </t>
    <phoneticPr fontId="0"/>
  </si>
  <si>
    <t>PMO Shibadaimon</t>
    <phoneticPr fontId="0"/>
  </si>
  <si>
    <t>PMO Nihonbashi Mitsukoshi-mae</t>
    <phoneticPr fontId="0"/>
  </si>
  <si>
    <t>PMO Shinnihonbashi</t>
    <phoneticPr fontId="2"/>
  </si>
  <si>
    <t>（Note)</t>
    <phoneticPr fontId="1"/>
  </si>
  <si>
    <t>NF Hongo Building</t>
    <phoneticPr fontId="2"/>
  </si>
  <si>
    <t>（Note)</t>
    <phoneticPr fontId="1"/>
  </si>
  <si>
    <t>(million yen)</t>
    <phoneticPr fontId="2"/>
  </si>
  <si>
    <t>Occupancy rate</t>
    <phoneticPr fontId="2"/>
  </si>
  <si>
    <t>（Note2）　As of October 1, 2019, the property management company in Musashiurawa Shopping Square has been changed to Geo-Akamatsu Co., Ltd. and PRIME PLACE Co., Ltd.</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</si>
</sst>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quot;-&quot;"/>
    <numFmt numFmtId="177" formatCode="#,##0.00_ "/>
    <numFmt numFmtId="178" formatCode="0.0%"/>
    <numFmt numFmtId="179" formatCode="#,##0.0;[Red]\-#,##0.0"/>
    <numFmt numFmtId="180" formatCode="#,##0_);[Red]\(#,##0\)"/>
    <numFmt numFmtId="181" formatCode="[$-411]ggge&quot;年&quot;m&quot;月&quot;d&quot;日&quot;;@"/>
    <numFmt numFmtId="182" formatCode="000"/>
    <numFmt numFmtId="183" formatCode="#,##0_ "/>
    <numFmt numFmtId="184" formatCode="[$-F800]dddd\,\ mmmm\ dd\,\ yyyy"/>
    <numFmt numFmtId="185" formatCode="#,##0.00_);[Red]\(#,##0.00\)"/>
    <numFmt numFmtId="186" formatCode="yyyy/m/d;@"/>
    <numFmt numFmtId="187" formatCode="0.0_ "/>
    <numFmt numFmtId="188" formatCode="#,##0.00_ ;[Red]\-#,##0.00\ "/>
  </numFmts>
  <fonts count="51" x14ac:knownFonts="1">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u/>
      <sz val="11"/>
      <color indexed="12"/>
      <name val="ＭＳ Ｐゴシック"/>
      <family val="3"/>
      <charset val="128"/>
    </font>
    <font>
      <sz val="11"/>
      <name val="ＭＳ ゴシック"/>
      <family val="3"/>
      <charset val="128"/>
    </font>
    <font>
      <sz val="10"/>
      <name val="ＭＳ ゴシック"/>
      <family val="3"/>
      <charset val="128"/>
    </font>
    <font>
      <sz val="14"/>
      <name val="ＭＳ 明朝"/>
      <family val="1"/>
      <charset val="128"/>
    </font>
    <font>
      <sz val="10"/>
      <name val="ＭＳ 明朝"/>
      <family val="1"/>
      <charset val="128"/>
    </font>
    <font>
      <sz val="11"/>
      <color indexed="9"/>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8"/>
      <color indexed="62"/>
      <name val="ＭＳ Ｐゴシック"/>
      <family val="3"/>
      <charset val="128"/>
    </font>
    <font>
      <b/>
      <sz val="11"/>
      <color indexed="62"/>
      <name val="ＭＳ Ｐゴシック"/>
      <family val="3"/>
      <charset val="128"/>
    </font>
    <font>
      <u/>
      <sz val="8.25"/>
      <color indexed="36"/>
      <name val="ＭＳ Ｐゴシック"/>
      <family val="3"/>
      <charset val="128"/>
    </font>
    <font>
      <sz val="11"/>
      <name val="Meiryo UI"/>
      <family val="3"/>
      <charset val="128"/>
    </font>
    <font>
      <sz val="10"/>
      <name val="Meiryo UI"/>
      <family val="3"/>
      <charset val="128"/>
    </font>
    <font>
      <b/>
      <sz val="13"/>
      <color indexed="56"/>
      <name val="ＭＳ Ｐゴシック"/>
      <family val="3"/>
      <charset val="128"/>
    </font>
    <font>
      <sz val="11"/>
      <color indexed="62"/>
      <name val="ＭＳ Ｐゴシック"/>
      <family val="3"/>
      <charset val="128"/>
    </font>
    <font>
      <sz val="11"/>
      <color theme="1"/>
      <name val="ＭＳ Ｐゴシック"/>
      <family val="3"/>
      <charset val="128"/>
    </font>
    <font>
      <sz val="10"/>
      <color theme="0"/>
      <name val="Meiryo UI"/>
      <family val="3"/>
      <charset val="128"/>
    </font>
    <font>
      <sz val="10"/>
      <color theme="1"/>
      <name val="Meiryo UI"/>
      <family val="3"/>
      <charset val="128"/>
    </font>
    <font>
      <b/>
      <sz val="13"/>
      <color theme="3"/>
      <name val="ＭＳ Ｐゴシック"/>
      <family val="2"/>
      <charset val="128"/>
      <scheme val="minor"/>
    </font>
    <font>
      <sz val="6"/>
      <name val="ＭＳ Ｐゴシック"/>
      <family val="2"/>
      <charset val="128"/>
      <scheme val="minor"/>
    </font>
    <font>
      <sz val="11"/>
      <color theme="0" tint="-0.499984740745262"/>
      <name val="Meiryo UI"/>
      <family val="3"/>
      <charset val="128"/>
    </font>
    <font>
      <b/>
      <sz val="11"/>
      <name val="Meiryo UI"/>
      <family val="3"/>
      <charset val="128"/>
    </font>
    <font>
      <b/>
      <u/>
      <sz val="11"/>
      <name val="Meiryo UI"/>
      <family val="3"/>
      <charset val="128"/>
    </font>
    <font>
      <sz val="10"/>
      <color theme="1" tint="0.34998626667073579"/>
      <name val="Meiryo UI"/>
      <family val="3"/>
      <charset val="128"/>
    </font>
    <font>
      <sz val="10"/>
      <color rgb="FFFF0000"/>
      <name val="Meiryo UI"/>
      <family val="3"/>
      <charset val="128"/>
    </font>
    <font>
      <sz val="10"/>
      <color indexed="9"/>
      <name val="Meiryo UI"/>
      <family val="3"/>
      <charset val="128"/>
    </font>
    <font>
      <sz val="8"/>
      <color indexed="9"/>
      <name val="Meiryo UI"/>
      <family val="3"/>
      <charset val="128"/>
    </font>
    <font>
      <sz val="9"/>
      <color indexed="9"/>
      <name val="Meiryo UI"/>
      <family val="3"/>
      <charset val="128"/>
    </font>
    <font>
      <sz val="8"/>
      <color theme="0"/>
      <name val="Meiryo UI"/>
      <family val="3"/>
      <charset val="128"/>
    </font>
    <font>
      <sz val="9"/>
      <color theme="0"/>
      <name val="Meiryo UI"/>
      <family val="3"/>
      <charset val="128"/>
    </font>
    <font>
      <sz val="14"/>
      <name val="Meiryo UI"/>
      <family val="3"/>
      <charset val="128"/>
    </font>
    <font>
      <b/>
      <sz val="14"/>
      <name val="Meiryo UI"/>
      <family val="3"/>
      <charset val="128"/>
    </font>
    <font>
      <sz val="11"/>
      <color rgb="FF3F3F76"/>
      <name val="ＭＳ Ｐゴシック"/>
      <family val="2"/>
      <charset val="128"/>
      <scheme val="minor"/>
    </font>
    <font>
      <sz val="10"/>
      <color theme="3" tint="-0.249977111117893"/>
      <name val="Meiryo UI"/>
      <family val="3"/>
      <charset val="128"/>
    </font>
    <font>
      <sz val="9"/>
      <name val="Meiryo UI"/>
      <family val="3"/>
      <charset val="128"/>
    </font>
    <font>
      <b/>
      <sz val="11"/>
      <color rgb="FFFF0000"/>
      <name val="Meiryo UI"/>
      <family val="3"/>
      <charset val="128"/>
    </font>
    <font>
      <sz val="11"/>
      <color rgb="FFFF0000"/>
      <name val="Meiryo UI"/>
      <family val="3"/>
      <charset val="128"/>
    </font>
    <font>
      <sz val="8"/>
      <color theme="1"/>
      <name val="Meiryo UI"/>
      <family val="3"/>
      <charset val="128"/>
    </font>
    <font>
      <sz val="8"/>
      <name val="Meiryo UI"/>
      <family val="3"/>
      <charset val="128"/>
    </font>
    <font>
      <sz val="11"/>
      <color theme="0"/>
      <name val="Meiryo UI"/>
      <family val="3"/>
      <charset val="128"/>
    </font>
    <font>
      <sz val="11"/>
      <color rgb="FF00B0F0"/>
      <name val="Meiryo UI"/>
      <family val="3"/>
      <charset val="128"/>
    </font>
    <font>
      <sz val="10"/>
      <color rgb="FF00B0F0"/>
      <name val="Meiryo UI"/>
      <family val="3"/>
      <charset val="128"/>
    </font>
    <font>
      <b/>
      <sz val="11"/>
      <color rgb="FFFA7D00"/>
      <name val="ＭＳ Ｐゴシック"/>
      <family val="2"/>
      <charset val="128"/>
      <scheme val="minor"/>
    </font>
  </fonts>
  <fills count="27">
    <fill>
      <patternFill patternType="none"/>
    </fill>
    <fill>
      <patternFill patternType="gray125"/>
    </fill>
    <fill>
      <patternFill patternType="solid">
        <fgColor indexed="55"/>
      </patternFill>
    </fill>
    <fill>
      <patternFill patternType="solid">
        <fgColor indexed="43"/>
      </patternFill>
    </fill>
    <fill>
      <patternFill patternType="solid">
        <fgColor indexed="9"/>
      </patternFill>
    </fill>
    <fill>
      <patternFill patternType="solid">
        <fgColor theme="3" tint="-0.249977111117893"/>
        <bgColor indexed="64"/>
      </patternFill>
    </fill>
    <fill>
      <patternFill patternType="solid">
        <fgColor rgb="FFC5E9FF"/>
        <bgColor indexed="64"/>
      </patternFill>
    </fill>
    <fill>
      <patternFill patternType="solid">
        <fgColor rgb="FFE1E1FF"/>
        <bgColor indexed="64"/>
      </patternFill>
    </fill>
    <fill>
      <patternFill patternType="solid">
        <fgColor rgb="FFC1F4F7"/>
        <bgColor indexed="64"/>
      </patternFill>
    </fill>
    <fill>
      <patternFill patternType="solid">
        <fgColor rgb="FFECF9DB"/>
        <bgColor indexed="64"/>
      </patternFill>
    </fill>
    <fill>
      <patternFill patternType="solid">
        <fgColor theme="9" tint="0.79998168889431442"/>
        <bgColor indexed="64"/>
      </patternFill>
    </fill>
    <fill>
      <patternFill patternType="solid">
        <fgColor theme="0"/>
        <bgColor indexed="64"/>
      </patternFill>
    </fill>
    <fill>
      <patternFill patternType="solid">
        <fgColor rgb="FFBC1E1E"/>
        <bgColor indexed="64"/>
      </patternFill>
    </fill>
    <fill>
      <patternFill patternType="solid">
        <fgColor rgb="FF0082E6"/>
        <bgColor indexed="64"/>
      </patternFill>
    </fill>
    <fill>
      <patternFill patternType="solid">
        <fgColor rgb="FFDEAE00"/>
        <bgColor indexed="64"/>
      </patternFill>
    </fill>
    <fill>
      <patternFill patternType="solid">
        <fgColor rgb="FF0ABA6A"/>
        <bgColor indexed="64"/>
      </patternFill>
    </fill>
    <fill>
      <patternFill patternType="solid">
        <fgColor rgb="FF525252"/>
        <bgColor indexed="64"/>
      </patternFill>
    </fill>
    <fill>
      <patternFill patternType="solid">
        <fgColor rgb="FFC00000"/>
        <bgColor indexed="64"/>
      </patternFill>
    </fill>
    <fill>
      <patternFill patternType="solid">
        <fgColor theme="0" tint="-0.14999847407452621"/>
        <bgColor indexed="64"/>
      </patternFill>
    </fill>
    <fill>
      <patternFill patternType="solid">
        <fgColor rgb="FF0A1464"/>
        <bgColor indexed="64"/>
      </patternFill>
    </fill>
    <fill>
      <patternFill patternType="solid">
        <fgColor rgb="FFBF0008"/>
        <bgColor indexed="64"/>
      </patternFill>
    </fill>
    <fill>
      <patternFill patternType="solid">
        <fgColor rgb="FFED6D1F"/>
        <bgColor indexed="64"/>
      </patternFill>
    </fill>
    <fill>
      <patternFill patternType="solid">
        <fgColor rgb="FF349E5A"/>
        <bgColor indexed="64"/>
      </patternFill>
    </fill>
    <fill>
      <patternFill patternType="solid">
        <fgColor rgb="FF007FA4"/>
        <bgColor indexed="64"/>
      </patternFill>
    </fill>
    <fill>
      <patternFill patternType="solid">
        <fgColor rgb="FF4B4B4B"/>
        <bgColor indexed="64"/>
      </patternFill>
    </fill>
    <fill>
      <patternFill patternType="solid">
        <fgColor rgb="FFBA6582"/>
        <bgColor indexed="64"/>
      </patternFill>
    </fill>
    <fill>
      <patternFill patternType="solid">
        <fgColor theme="3" tint="0.79998168889431442"/>
        <bgColor indexed="64"/>
      </patternFill>
    </fill>
  </fills>
  <borders count="23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9"/>
      </left>
      <right style="thin">
        <color indexed="9"/>
      </right>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64"/>
      </left>
      <right style="thin">
        <color indexed="64"/>
      </right>
      <top/>
      <bottom/>
      <diagonal/>
    </border>
    <border>
      <left/>
      <right/>
      <top style="thin">
        <color indexed="64"/>
      </top>
      <bottom/>
      <diagonal/>
    </border>
    <border>
      <left/>
      <right/>
      <top/>
      <bottom style="hair">
        <color indexed="64"/>
      </bottom>
      <diagonal/>
    </border>
    <border>
      <left style="thin">
        <color theme="0"/>
      </left>
      <right style="thin">
        <color theme="0"/>
      </right>
      <top style="thin">
        <color indexed="64"/>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double">
        <color theme="0"/>
      </bottom>
      <diagonal/>
    </border>
    <border>
      <left style="thin">
        <color indexed="64"/>
      </left>
      <right style="thin">
        <color indexed="64"/>
      </right>
      <top style="double">
        <color theme="0"/>
      </top>
      <bottom style="hair">
        <color theme="0"/>
      </bottom>
      <diagonal/>
    </border>
    <border>
      <left style="thin">
        <color indexed="64"/>
      </left>
      <right style="thin">
        <color indexed="64"/>
      </right>
      <top style="hair">
        <color theme="0"/>
      </top>
      <bottom style="thin">
        <color theme="0"/>
      </bottom>
      <diagonal/>
    </border>
    <border>
      <left style="thin">
        <color indexed="64"/>
      </left>
      <right style="thin">
        <color indexed="64"/>
      </right>
      <top style="thin">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thin">
        <color indexed="64"/>
      </right>
      <top style="thin">
        <color theme="0"/>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top style="thin">
        <color theme="0" tint="-0.24994659260841701"/>
      </top>
      <bottom style="double">
        <color theme="1"/>
      </bottom>
      <diagonal/>
    </border>
    <border>
      <left/>
      <right/>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3743705557422"/>
      </top>
      <bottom style="thin">
        <color indexed="64"/>
      </bottom>
      <diagonal/>
    </border>
    <border>
      <left style="thin">
        <color indexed="9"/>
      </left>
      <right/>
      <top style="thin">
        <color theme="0" tint="-0.14993743705557422"/>
      </top>
      <bottom style="thin">
        <color indexed="64"/>
      </bottom>
      <diagonal/>
    </border>
    <border>
      <left style="thin">
        <color indexed="9"/>
      </left>
      <right/>
      <top style="thin">
        <color theme="0" tint="-0.14993743705557422"/>
      </top>
      <bottom style="thin">
        <color theme="0" tint="-0.14993743705557422"/>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theme="0" tint="-0.24994659260841701"/>
      </left>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9"/>
      </right>
      <top style="thin">
        <color indexed="9"/>
      </top>
      <bottom style="thin">
        <color indexed="9"/>
      </bottom>
      <diagonal/>
    </border>
    <border>
      <left/>
      <right/>
      <top style="thin">
        <color indexed="64"/>
      </top>
      <bottom style="double">
        <color theme="1" tint="0.499984740745262"/>
      </bottom>
      <diagonal/>
    </border>
    <border>
      <left/>
      <right/>
      <top style="thin">
        <color theme="0" tint="-0.24994659260841701"/>
      </top>
      <bottom style="double">
        <color theme="1" tint="0.499984740745262"/>
      </bottom>
      <diagonal/>
    </border>
    <border>
      <left/>
      <right/>
      <top/>
      <bottom style="thin">
        <color auto="1"/>
      </bottom>
      <diagonal/>
    </border>
    <border>
      <left/>
      <right/>
      <top style="double">
        <color theme="1" tint="0.499984740745262"/>
      </top>
      <bottom style="thin">
        <color theme="0" tint="-0.24994659260841701"/>
      </bottom>
      <diagonal/>
    </border>
    <border>
      <left/>
      <right/>
      <top style="thin">
        <color theme="0" tint="-0.24994659260841701"/>
      </top>
      <bottom/>
      <diagonal/>
    </border>
    <border>
      <left style="thin">
        <color indexed="9"/>
      </left>
      <right/>
      <top style="thin">
        <color indexed="9"/>
      </top>
      <bottom style="thin">
        <color indexed="9"/>
      </bottom>
      <diagonal/>
    </border>
    <border>
      <left/>
      <right/>
      <top style="thin">
        <color indexed="64"/>
      </top>
      <bottom style="thin">
        <color theme="0" tint="-0.24994659260841701"/>
      </bottom>
      <diagonal/>
    </border>
    <border>
      <left/>
      <right/>
      <top style="double">
        <color theme="1" tint="0.499984740745262"/>
      </top>
      <bottom style="double">
        <color theme="1" tint="0.499984740745262"/>
      </bottom>
      <diagonal/>
    </border>
    <border>
      <left style="thin">
        <color auto="1"/>
      </left>
      <right/>
      <top/>
      <bottom style="thin">
        <color auto="1"/>
      </bottom>
      <diagonal/>
    </border>
    <border>
      <left/>
      <right style="thin">
        <color theme="0"/>
      </right>
      <top/>
      <bottom style="thin">
        <color auto="1"/>
      </bottom>
      <diagonal/>
    </border>
    <border>
      <left style="thin">
        <color theme="0"/>
      </left>
      <right style="thin">
        <color auto="1"/>
      </right>
      <top/>
      <bottom style="thin">
        <color auto="1"/>
      </bottom>
      <diagonal/>
    </border>
    <border>
      <left style="thin">
        <color auto="1"/>
      </left>
      <right/>
      <top/>
      <bottom/>
      <diagonal/>
    </border>
    <border>
      <left/>
      <right style="thin">
        <color theme="0"/>
      </right>
      <top/>
      <bottom/>
      <diagonal/>
    </border>
    <border>
      <left style="thin">
        <color theme="0"/>
      </left>
      <right style="thin">
        <color auto="1"/>
      </right>
      <top/>
      <bottom/>
      <diagonal/>
    </border>
    <border>
      <left style="thin">
        <color auto="1"/>
      </left>
      <right/>
      <top style="thin">
        <color auto="1"/>
      </top>
      <bottom style="thin">
        <color theme="0"/>
      </bottom>
      <diagonal/>
    </border>
    <border>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indexed="9"/>
      </left>
      <right style="thin">
        <color indexed="9"/>
      </right>
      <top/>
      <bottom style="thin">
        <color indexed="9"/>
      </bottom>
      <diagonal/>
    </border>
    <border>
      <left/>
      <right style="thin">
        <color theme="0" tint="-0.24994659260841701"/>
      </right>
      <top style="thin">
        <color auto="1"/>
      </top>
      <bottom style="thin">
        <color theme="0" tint="-0.24994659260841701"/>
      </bottom>
      <diagonal/>
    </border>
    <border>
      <left style="thin">
        <color indexed="9"/>
      </left>
      <right/>
      <top style="thin">
        <color indexed="9"/>
      </top>
      <bottom style="thin">
        <color indexed="9"/>
      </bottom>
      <diagonal/>
    </border>
    <border>
      <left style="thin">
        <color theme="0" tint="-0.14996795556505021"/>
      </left>
      <right/>
      <top style="thin">
        <color auto="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style="thin">
        <color theme="0"/>
      </left>
      <right style="thin">
        <color theme="0"/>
      </right>
      <top style="thin">
        <color indexed="64"/>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style="thin">
        <color indexed="9"/>
      </left>
      <right/>
      <top/>
      <bottom style="thin">
        <color theme="0" tint="-0.14993743705557422"/>
      </bottom>
      <diagonal/>
    </border>
    <border>
      <left style="thin">
        <color indexed="64"/>
      </left>
      <right style="thin">
        <color indexed="64"/>
      </right>
      <top style="thin">
        <color indexed="64"/>
      </top>
      <bottom style="thin">
        <color indexed="64"/>
      </bottom>
      <diagonal/>
    </border>
    <border>
      <left style="thin">
        <color indexed="64"/>
      </left>
      <right style="thin">
        <color theme="0"/>
      </right>
      <top/>
      <bottom style="thin">
        <color indexed="64"/>
      </bottom>
      <diagonal/>
    </border>
    <border>
      <left/>
      <right style="thin">
        <color theme="0" tint="-0.24994659260841701"/>
      </right>
      <top/>
      <bottom style="thin">
        <color theme="0" tint="-0.24994659260841701"/>
      </bottom>
      <diagonal/>
    </border>
    <border>
      <left style="thin">
        <color theme="0"/>
      </left>
      <right style="thin">
        <color indexed="64"/>
      </right>
      <top/>
      <bottom style="thin">
        <color indexed="64"/>
      </bottom>
      <diagonal/>
    </border>
    <border>
      <left/>
      <right style="thin">
        <color theme="0" tint="-0.24994659260841701"/>
      </right>
      <top style="thin">
        <color theme="0" tint="-0.24994659260841701"/>
      </top>
      <bottom style="double">
        <color theme="1"/>
      </bottom>
      <diagonal/>
    </border>
    <border>
      <left/>
      <right style="thin">
        <color indexed="9"/>
      </right>
      <top style="thin">
        <color theme="0" tint="-0.24994659260841701"/>
      </top>
      <bottom style="double">
        <color theme="1"/>
      </bottom>
      <diagonal/>
    </border>
    <border>
      <left/>
      <right style="thin">
        <color theme="0" tint="-0.24994659260841701"/>
      </right>
      <top/>
      <bottom/>
      <diagonal/>
    </border>
    <border>
      <left/>
      <right style="thin">
        <color theme="0" tint="-0.24994659260841701"/>
      </right>
      <top style="double">
        <color theme="1"/>
      </top>
      <bottom style="thin">
        <color theme="0" tint="-0.24994659260841701"/>
      </bottom>
      <diagonal/>
    </border>
    <border>
      <left/>
      <right style="thin">
        <color theme="0" tint="-0.24994659260841701"/>
      </right>
      <top style="thin">
        <color theme="0" tint="-0.24994659260841701"/>
      </top>
      <bottom style="double">
        <color auto="1"/>
      </bottom>
      <diagonal/>
    </border>
    <border>
      <left/>
      <right style="thin">
        <color theme="0" tint="-0.24994659260841701"/>
      </right>
      <top/>
      <bottom style="thin">
        <color indexed="64"/>
      </bottom>
      <diagonal/>
    </border>
    <border>
      <left/>
      <right/>
      <top style="double">
        <color indexed="64"/>
      </top>
      <bottom style="thin">
        <color indexed="64"/>
      </bottom>
      <diagonal/>
    </border>
    <border>
      <left/>
      <right style="thin">
        <color indexed="9"/>
      </right>
      <top style="double">
        <color auto="1"/>
      </top>
      <bottom style="thin">
        <color auto="1"/>
      </bottom>
      <diagonal/>
    </border>
    <border>
      <left style="thin">
        <color indexed="9"/>
      </left>
      <right/>
      <top style="thin">
        <color indexed="64"/>
      </top>
      <bottom style="thin">
        <color indexed="64"/>
      </bottom>
      <diagonal/>
    </border>
    <border>
      <left style="thin">
        <color indexed="9"/>
      </left>
      <right/>
      <top style="thin">
        <color indexed="64"/>
      </top>
      <bottom style="thin">
        <color theme="0" tint="-0.14993743705557422"/>
      </bottom>
      <diagonal/>
    </border>
    <border>
      <left/>
      <right/>
      <top style="thin">
        <color indexed="64"/>
      </top>
      <bottom style="thin">
        <color theme="0" tint="-0.14993743705557422"/>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diagonal/>
    </border>
    <border>
      <left style="thin">
        <color theme="0"/>
      </left>
      <right style="thin">
        <color indexed="64"/>
      </right>
      <top style="thin">
        <color indexed="64"/>
      </top>
      <bottom style="thin">
        <color theme="0"/>
      </bottom>
      <diagonal/>
    </border>
    <border>
      <left/>
      <right/>
      <top style="thin">
        <color indexed="64"/>
      </top>
      <bottom/>
      <diagonal/>
    </border>
    <border>
      <left/>
      <right style="thin">
        <color theme="0" tint="-0.24994659260841701"/>
      </right>
      <top style="double">
        <color auto="1"/>
      </top>
      <bottom style="thin">
        <color theme="0" tint="-0.24994659260841701"/>
      </bottom>
      <diagonal/>
    </border>
    <border>
      <left style="thin">
        <color indexed="9"/>
      </left>
      <right/>
      <top style="thin">
        <color theme="0" tint="-0.14993743705557422"/>
      </top>
      <bottom style="thin">
        <color theme="0" tint="-0.24994659260841701"/>
      </bottom>
      <diagonal/>
    </border>
    <border>
      <left/>
      <right/>
      <top style="thin">
        <color theme="0" tint="-0.14993743705557422"/>
      </top>
      <bottom style="thin">
        <color theme="0" tint="-0.24994659260841701"/>
      </bottom>
      <diagonal/>
    </border>
    <border>
      <left style="thin">
        <color indexed="64"/>
      </left>
      <right style="thin">
        <color theme="0"/>
      </right>
      <top style="thin">
        <color indexed="64"/>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top style="thin">
        <color theme="0" tint="-0.24994659260841701"/>
      </top>
      <bottom style="thin">
        <color indexed="9"/>
      </bottom>
      <diagonal/>
    </border>
    <border>
      <left/>
      <right style="thin">
        <color indexed="64"/>
      </right>
      <top style="thin">
        <color theme="0" tint="-0.24994659260841701"/>
      </top>
      <bottom style="thin">
        <color indexed="9"/>
      </bottom>
      <diagonal/>
    </border>
    <border>
      <left/>
      <right style="thin">
        <color theme="0" tint="-0.24994659260841701"/>
      </right>
      <top/>
      <bottom style="thin">
        <color auto="1"/>
      </bottom>
      <diagonal/>
    </border>
    <border>
      <left style="thin">
        <color theme="0" tint="-0.24994659260841701"/>
      </left>
      <right/>
      <top style="double">
        <color theme="1"/>
      </top>
      <bottom style="thin">
        <color auto="1"/>
      </bottom>
      <diagonal/>
    </border>
    <border>
      <left/>
      <right/>
      <top style="double">
        <color theme="1"/>
      </top>
      <bottom style="thin">
        <color auto="1"/>
      </bottom>
      <diagonal/>
    </border>
    <border>
      <left style="thin">
        <color theme="0"/>
      </left>
      <right style="thin">
        <color indexed="64"/>
      </right>
      <top style="thin">
        <color indexed="64"/>
      </top>
      <bottom/>
      <diagonal/>
    </border>
    <border>
      <left style="thin">
        <color indexed="9"/>
      </left>
      <right style="thin">
        <color indexed="9"/>
      </right>
      <top/>
      <bottom style="thin">
        <color indexed="9"/>
      </bottom>
      <diagonal/>
    </border>
    <border>
      <left style="thin">
        <color indexed="9"/>
      </left>
      <right/>
      <top style="thin">
        <color theme="0" tint="-0.14993743705557422"/>
      </top>
      <bottom/>
      <diagonal/>
    </border>
    <border>
      <left/>
      <right/>
      <top style="thin">
        <color theme="0" tint="-0.14993743705557422"/>
      </top>
      <bottom/>
      <diagonal/>
    </border>
    <border>
      <left style="thin">
        <color indexed="9"/>
      </left>
      <right/>
      <top style="thin">
        <color theme="0" tint="-0.24994659260841701"/>
      </top>
      <bottom/>
      <diagonal/>
    </border>
    <border>
      <left/>
      <right style="thin">
        <color indexed="9"/>
      </right>
      <top style="thin">
        <color theme="0" tint="-0.24994659260841701"/>
      </top>
      <bottom/>
      <diagonal/>
    </border>
    <border>
      <left style="thin">
        <color indexed="9"/>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theme="0" tint="-0.24994659260841701"/>
      </right>
      <top style="thin">
        <color theme="0" tint="-0.24994659260841701"/>
      </top>
      <bottom/>
      <diagonal/>
    </border>
    <border>
      <left style="thin">
        <color indexed="9"/>
      </left>
      <right/>
      <top/>
      <bottom style="thin">
        <color indexed="9"/>
      </bottom>
      <diagonal/>
    </border>
    <border>
      <left/>
      <right style="thin">
        <color theme="0" tint="-0.24994659260841701"/>
      </right>
      <top/>
      <bottom style="double">
        <color theme="1"/>
      </bottom>
      <diagonal/>
    </border>
    <border>
      <left/>
      <right style="thin">
        <color theme="0" tint="-0.24994659260841701"/>
      </right>
      <top/>
      <bottom style="thin">
        <color indexed="64"/>
      </bottom>
      <diagonal/>
    </border>
    <border>
      <left/>
      <right/>
      <top style="thin">
        <color indexed="9"/>
      </top>
      <bottom/>
      <diagonal/>
    </border>
    <border>
      <left/>
      <right/>
      <top style="thin">
        <color indexed="9"/>
      </top>
      <bottom style="thin">
        <color theme="0" tint="-0.24994659260841701"/>
      </bottom>
      <diagonal/>
    </border>
    <border>
      <left/>
      <right style="thin">
        <color indexed="64"/>
      </right>
      <top style="thin">
        <color indexed="9"/>
      </top>
      <bottom style="thin">
        <color theme="0" tint="-0.24994659260841701"/>
      </bottom>
      <diagonal/>
    </border>
    <border>
      <left/>
      <right/>
      <top style="thin">
        <color theme="0"/>
      </top>
      <bottom style="thin">
        <color theme="0" tint="-0.14993743705557422"/>
      </bottom>
      <diagonal/>
    </border>
    <border>
      <left style="thin">
        <color theme="0" tint="-0.24994659260841701"/>
      </left>
      <right/>
      <top style="thin">
        <color theme="0" tint="-0.24994659260841701"/>
      </top>
      <bottom style="double">
        <color theme="1"/>
      </bottom>
      <diagonal/>
    </border>
    <border>
      <left style="thin">
        <color theme="0" tint="-0.24994659260841701"/>
      </left>
      <right/>
      <top style="double">
        <color theme="1"/>
      </top>
      <bottom style="thin">
        <color theme="0" tint="-0.24994659260841701"/>
      </bottom>
      <diagonal/>
    </border>
    <border>
      <left/>
      <right/>
      <top style="double">
        <color theme="1"/>
      </top>
      <bottom style="thin">
        <color theme="0" tint="-0.24994659260841701"/>
      </bottom>
      <diagonal/>
    </border>
    <border>
      <left style="thin">
        <color theme="0" tint="-0.24994659260841701"/>
      </left>
      <right/>
      <top style="thin">
        <color theme="0" tint="-0.24994659260841701"/>
      </top>
      <bottom style="double">
        <color indexed="64"/>
      </bottom>
      <diagonal/>
    </border>
    <border>
      <left style="thin">
        <color theme="0" tint="-0.24994659260841701"/>
      </left>
      <right/>
      <top style="double">
        <color auto="1"/>
      </top>
      <bottom style="thin">
        <color auto="1"/>
      </bottom>
      <diagonal/>
    </border>
    <border>
      <left/>
      <right/>
      <top style="thin">
        <color theme="0"/>
      </top>
      <bottom style="thin">
        <color theme="0"/>
      </bottom>
      <diagonal/>
    </border>
    <border>
      <left/>
      <right style="thin">
        <color indexed="9"/>
      </right>
      <top style="double">
        <color theme="1"/>
      </top>
      <bottom style="thin">
        <color theme="0" tint="-0.24994659260841701"/>
      </bottom>
      <diagonal/>
    </border>
    <border>
      <left style="thin">
        <color theme="0" tint="-0.24994659260841701"/>
      </left>
      <right/>
      <top/>
      <bottom style="thin">
        <color theme="0" tint="-0.24994659260841701"/>
      </bottom>
      <diagonal/>
    </border>
    <border>
      <left/>
      <right style="thin">
        <color indexed="9"/>
      </right>
      <top/>
      <bottom style="thin">
        <color theme="0" tint="-0.24994659260841701"/>
      </bottom>
      <diagonal/>
    </border>
    <border>
      <left/>
      <right style="thin">
        <color indexed="9"/>
      </right>
      <top style="thin">
        <color theme="0" tint="-0.24994659260841701"/>
      </top>
      <bottom style="thin">
        <color theme="0" tint="-0.24994659260841701"/>
      </bottom>
      <diagonal/>
    </border>
    <border>
      <left style="thin">
        <color theme="0"/>
      </left>
      <right/>
      <top style="thin">
        <color indexed="64"/>
      </top>
      <bottom/>
      <diagonal/>
    </border>
    <border>
      <left style="thin">
        <color theme="0"/>
      </left>
      <right/>
      <top/>
      <bottom style="thin">
        <color indexed="64"/>
      </bottom>
      <diagonal/>
    </border>
    <border>
      <left/>
      <right style="thin">
        <color theme="0" tint="-0.24994659260841701"/>
      </right>
      <top style="thin">
        <color auto="1"/>
      </top>
      <bottom style="thin">
        <color theme="0" tint="-0.24994659260841701"/>
      </bottom>
      <diagonal/>
    </border>
    <border>
      <left style="thin">
        <color indexed="9"/>
      </left>
      <right style="thin">
        <color indexed="9"/>
      </right>
      <top style="thin">
        <color indexed="9"/>
      </top>
      <bottom style="thin">
        <color indexed="9"/>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right/>
      <top style="thin">
        <color indexed="64"/>
      </top>
      <bottom/>
      <diagonal/>
    </border>
    <border>
      <left/>
      <right style="thin">
        <color indexed="9"/>
      </right>
      <top style="thin">
        <color theme="0" tint="-0.24994659260841701"/>
      </top>
      <bottom style="double">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thin">
        <color indexed="9"/>
      </right>
      <top style="thin">
        <color theme="0" tint="-0.14993743705557422"/>
      </top>
      <bottom style="thin">
        <color theme="0" tint="-0.14993743705557422"/>
      </bottom>
      <diagonal/>
    </border>
    <border>
      <left style="thin">
        <color indexed="9"/>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indexed="9"/>
      </right>
      <top style="thin">
        <color theme="0" tint="-0.14993743705557422"/>
      </top>
      <bottom style="thin">
        <color theme="0" tint="-0.14996795556505021"/>
      </bottom>
      <diagonal/>
    </border>
    <border>
      <left/>
      <right/>
      <top/>
      <bottom style="thin">
        <color indexed="64"/>
      </bottom>
      <diagonal/>
    </border>
    <border>
      <left style="thin">
        <color theme="0"/>
      </left>
      <right/>
      <top style="thin">
        <color indexed="64"/>
      </top>
      <bottom/>
      <diagonal/>
    </border>
    <border>
      <left style="thin">
        <color indexed="9"/>
      </left>
      <right style="thin">
        <color indexed="9"/>
      </right>
      <top style="thin">
        <color indexed="9"/>
      </top>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style="thin">
        <color indexed="64"/>
      </bottom>
      <diagonal/>
    </border>
    <border>
      <left/>
      <right style="thin">
        <color indexed="9"/>
      </right>
      <top/>
      <bottom style="thin">
        <color indexed="9"/>
      </bottom>
      <diagonal/>
    </border>
    <border>
      <left style="thin">
        <color indexed="9"/>
      </left>
      <right/>
      <top/>
      <bottom style="thin">
        <color theme="0"/>
      </bottom>
      <diagonal/>
    </border>
    <border>
      <left/>
      <right/>
      <top/>
      <bottom style="thin">
        <color theme="0"/>
      </bottom>
      <diagonal/>
    </border>
    <border>
      <left style="thin">
        <color indexed="9"/>
      </left>
      <right style="thin">
        <color indexed="9"/>
      </right>
      <top style="thin">
        <color indexed="9"/>
      </top>
      <bottom style="thin">
        <color indexed="9"/>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theme="0" tint="-0.24994659260841701"/>
      </right>
      <top/>
      <bottom style="double">
        <color indexed="64"/>
      </bottom>
      <diagonal/>
    </border>
    <border>
      <left style="thin">
        <color indexed="9"/>
      </left>
      <right/>
      <top style="thin">
        <color theme="0"/>
      </top>
      <bottom style="thin">
        <color indexed="64"/>
      </bottom>
      <diagonal/>
    </border>
    <border>
      <left/>
      <right/>
      <top style="thin">
        <color theme="0"/>
      </top>
      <bottom style="thin">
        <color indexed="64"/>
      </bottom>
      <diagonal/>
    </border>
    <border>
      <left/>
      <right style="thin">
        <color indexed="9"/>
      </right>
      <top style="thin">
        <color theme="0"/>
      </top>
      <bottom style="thin">
        <color indexed="64"/>
      </bottom>
      <diagonal/>
    </border>
    <border>
      <left/>
      <right style="thin">
        <color indexed="9"/>
      </right>
      <top/>
      <bottom style="thin">
        <color theme="0" tint="-0.14993743705557422"/>
      </bottom>
      <diagonal/>
    </border>
    <border>
      <left style="thin">
        <color indexed="9"/>
      </left>
      <right/>
      <top style="thin">
        <color theme="0" tint="-0.14996795556505021"/>
      </top>
      <bottom/>
      <diagonal/>
    </border>
    <border>
      <left/>
      <right/>
      <top style="thin">
        <color theme="0" tint="-0.14996795556505021"/>
      </top>
      <bottom/>
      <diagonal/>
    </border>
    <border>
      <left/>
      <right style="thin">
        <color indexed="9"/>
      </right>
      <top style="thin">
        <color theme="0" tint="-0.14996795556505021"/>
      </top>
      <bottom/>
      <diagonal/>
    </border>
    <border>
      <left/>
      <right style="thin">
        <color theme="0" tint="-0.24994659260841701"/>
      </right>
      <top style="double">
        <color auto="1"/>
      </top>
      <bottom style="double">
        <color indexed="64"/>
      </bottom>
      <diagonal/>
    </border>
    <border>
      <left/>
      <right/>
      <top style="double">
        <color auto="1"/>
      </top>
      <bottom style="double">
        <color indexed="64"/>
      </bottom>
      <diagonal/>
    </border>
    <border>
      <left style="thin">
        <color theme="0" tint="-0.14996795556505021"/>
      </left>
      <right/>
      <top style="thin">
        <color theme="0" tint="-0.24994659260841701"/>
      </top>
      <bottom style="thick">
        <color theme="1" tint="0.499984740745262"/>
      </bottom>
      <diagonal/>
    </border>
    <border>
      <left/>
      <right style="thin">
        <color theme="0" tint="-0.24994659260841701"/>
      </right>
      <top style="thin">
        <color theme="0" tint="-0.24994659260841701"/>
      </top>
      <bottom style="thick">
        <color theme="1" tint="0.499984740745262"/>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double">
        <color auto="1"/>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theme="0" tint="-0.24994659260841701"/>
      </right>
      <top style="thin">
        <color theme="2" tint="-9.9948118533890809E-2"/>
      </top>
      <bottom style="double">
        <color auto="1"/>
      </bottom>
      <diagonal/>
    </border>
    <border>
      <left/>
      <right style="thin">
        <color indexed="9"/>
      </right>
      <top style="double">
        <color auto="1"/>
      </top>
      <bottom style="thin">
        <color theme="2" tint="-9.9948118533890809E-2"/>
      </bottom>
      <diagonal/>
    </border>
    <border>
      <left/>
      <right/>
      <top style="double">
        <color auto="1"/>
      </top>
      <bottom style="thin">
        <color theme="2" tint="-9.9948118533890809E-2"/>
      </bottom>
      <diagonal/>
    </border>
    <border>
      <left/>
      <right/>
      <top style="double">
        <color auto="1"/>
      </top>
      <bottom style="thin">
        <color theme="0" tint="-0.24994659260841701"/>
      </bottom>
      <diagonal/>
    </border>
    <border>
      <left/>
      <right style="thin">
        <color theme="0" tint="-0.24994659260841701"/>
      </right>
      <top style="double">
        <color auto="1"/>
      </top>
      <bottom style="thin">
        <color theme="2" tint="-9.9948118533890809E-2"/>
      </bottom>
      <diagonal/>
    </border>
    <border>
      <left/>
      <right style="thin">
        <color indexed="9"/>
      </right>
      <top/>
      <bottom style="double">
        <color indexed="64"/>
      </bottom>
      <diagonal/>
    </border>
    <border>
      <left/>
      <right/>
      <top style="thin">
        <color theme="2" tint="-9.9948118533890809E-2"/>
      </top>
      <bottom style="double">
        <color auto="1"/>
      </bottom>
      <diagonal/>
    </border>
    <border>
      <left/>
      <right/>
      <top style="double">
        <color auto="1"/>
      </top>
      <bottom/>
      <diagonal/>
    </border>
    <border>
      <left/>
      <right/>
      <top/>
      <bottom style="thin">
        <color theme="2" tint="-9.9948118533890809E-2"/>
      </bottom>
      <diagonal/>
    </border>
    <border>
      <left/>
      <right style="thin">
        <color theme="0" tint="-0.24994659260841701"/>
      </right>
      <top/>
      <bottom style="thin">
        <color theme="2" tint="-9.9948118533890809E-2"/>
      </bottom>
      <diagonal/>
    </border>
    <border>
      <left/>
      <right/>
      <top style="thin">
        <color indexed="9"/>
      </top>
      <bottom style="double">
        <color auto="1"/>
      </bottom>
      <diagonal/>
    </border>
  </borders>
  <cellStyleXfs count="63">
    <xf numFmtId="0" fontId="0" fillId="0" borderId="0"/>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alignment vertical="center"/>
    </xf>
    <xf numFmtId="0" fontId="1" fillId="0" borderId="0"/>
    <xf numFmtId="0" fontId="23" fillId="0" borderId="0">
      <alignment vertical="center"/>
    </xf>
    <xf numFmtId="0" fontId="7" fillId="0" borderId="0"/>
    <xf numFmtId="0" fontId="8" fillId="0" borderId="0"/>
    <xf numFmtId="0" fontId="9" fillId="0" borderId="0"/>
    <xf numFmtId="0" fontId="14" fillId="4" borderId="5"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3" fillId="0" borderId="4" applyNumberFormat="0" applyFill="0" applyAlignment="0" applyProtection="0">
      <alignment vertical="center"/>
    </xf>
    <xf numFmtId="0" fontId="12" fillId="2" borderId="3" applyNumberFormat="0" applyAlignment="0" applyProtection="0">
      <alignment vertical="center"/>
    </xf>
    <xf numFmtId="0" fontId="12" fillId="2" borderId="3" applyNumberFormat="0" applyAlignment="0" applyProtection="0">
      <alignment vertical="center"/>
    </xf>
    <xf numFmtId="0" fontId="1" fillId="0" borderId="0">
      <alignment vertical="center"/>
    </xf>
    <xf numFmtId="0" fontId="1" fillId="0" borderId="0"/>
    <xf numFmtId="0" fontId="1" fillId="0" borderId="0" applyFill="0"/>
    <xf numFmtId="0" fontId="11" fillId="3" borderId="0" applyNumberFormat="0" applyBorder="0" applyAlignment="0" applyProtection="0">
      <alignment vertical="center"/>
    </xf>
    <xf numFmtId="0" fontId="1" fillId="0" borderId="0"/>
    <xf numFmtId="0" fontId="1" fillId="0" borderId="0"/>
    <xf numFmtId="0" fontId="1" fillId="0" borderId="0"/>
    <xf numFmtId="0" fontId="1" fillId="0" borderId="0" applyFill="0"/>
    <xf numFmtId="0" fontId="1" fillId="0" borderId="0"/>
    <xf numFmtId="0" fontId="10" fillId="0" borderId="0">
      <alignment vertical="center"/>
    </xf>
    <xf numFmtId="0" fontId="10" fillId="0" borderId="0">
      <alignment vertical="center"/>
    </xf>
    <xf numFmtId="0" fontId="18" fillId="0" borderId="0" applyNumberFormat="0" applyFill="0" applyBorder="0" applyAlignment="0" applyProtection="0">
      <alignment vertical="top"/>
      <protection locked="0"/>
    </xf>
    <xf numFmtId="0" fontId="10" fillId="0" borderId="0">
      <alignment vertical="center"/>
    </xf>
    <xf numFmtId="0" fontId="1" fillId="0" borderId="0">
      <alignment vertical="center"/>
    </xf>
    <xf numFmtId="0" fontId="1" fillId="0" borderId="0"/>
    <xf numFmtId="0" fontId="1" fillId="0" borderId="0"/>
    <xf numFmtId="9" fontId="1" fillId="0" borderId="0" applyFont="0" applyFill="0" applyBorder="0" applyAlignment="0" applyProtection="0">
      <alignment vertical="center"/>
    </xf>
  </cellStyleXfs>
  <cellXfs count="1661">
    <xf numFmtId="0" fontId="0" fillId="0" borderId="0" xfId="0"/>
    <xf numFmtId="0" fontId="19" fillId="0" borderId="0" xfId="0" applyFont="1" applyBorder="1" applyAlignment="1">
      <alignment vertical="center"/>
    </xf>
    <xf numFmtId="3" fontId="19" fillId="0" borderId="0" xfId="0" applyNumberFormat="1" applyFont="1" applyBorder="1" applyAlignment="1">
      <alignment vertical="center"/>
    </xf>
    <xf numFmtId="4" fontId="19" fillId="0" borderId="0" xfId="0" applyNumberFormat="1" applyFont="1" applyBorder="1" applyAlignment="1">
      <alignment vertical="center"/>
    </xf>
    <xf numFmtId="181" fontId="19" fillId="0" borderId="0" xfId="0" applyNumberFormat="1" applyFont="1" applyBorder="1" applyAlignment="1">
      <alignment horizontal="center" vertical="center"/>
    </xf>
    <xf numFmtId="0" fontId="19" fillId="0" borderId="7" xfId="0" applyFont="1" applyBorder="1" applyAlignment="1">
      <alignment vertical="center"/>
    </xf>
    <xf numFmtId="0" fontId="20" fillId="0" borderId="7" xfId="0" applyFont="1" applyBorder="1" applyAlignment="1">
      <alignment vertical="center"/>
    </xf>
    <xf numFmtId="3" fontId="19" fillId="0" borderId="7" xfId="0" applyNumberFormat="1" applyFont="1" applyBorder="1" applyAlignment="1">
      <alignment vertical="center"/>
    </xf>
    <xf numFmtId="4" fontId="19" fillId="0" borderId="7" xfId="0" applyNumberFormat="1" applyFont="1" applyBorder="1" applyAlignment="1">
      <alignment vertical="center"/>
    </xf>
    <xf numFmtId="181" fontId="19" fillId="0" borderId="7" xfId="0" applyNumberFormat="1" applyFont="1" applyBorder="1" applyAlignment="1">
      <alignment horizontal="center" vertical="center"/>
    </xf>
    <xf numFmtId="0" fontId="19" fillId="0" borderId="7" xfId="0" applyFont="1" applyFill="1" applyBorder="1"/>
    <xf numFmtId="38" fontId="20" fillId="0" borderId="7" xfId="9" applyFont="1" applyFill="1" applyBorder="1"/>
    <xf numFmtId="0" fontId="20" fillId="0" borderId="7" xfId="0" applyFont="1" applyFill="1" applyBorder="1"/>
    <xf numFmtId="0" fontId="20" fillId="0" borderId="8" xfId="0" applyFont="1" applyFill="1" applyBorder="1"/>
    <xf numFmtId="38" fontId="20" fillId="0" borderId="8" xfId="9" applyFont="1" applyFill="1" applyBorder="1"/>
    <xf numFmtId="180" fontId="20" fillId="0" borderId="9" xfId="0" applyNumberFormat="1" applyFont="1" applyFill="1" applyBorder="1" applyAlignment="1">
      <alignment horizontal="center" vertical="center"/>
    </xf>
    <xf numFmtId="0" fontId="20" fillId="0" borderId="10" xfId="0" applyFont="1" applyFill="1" applyBorder="1" applyAlignment="1">
      <alignment horizontal="center" vertical="center" wrapText="1"/>
    </xf>
    <xf numFmtId="0" fontId="20" fillId="0" borderId="7" xfId="0" applyFont="1" applyFill="1" applyBorder="1" applyAlignment="1">
      <alignment horizontal="center" wrapText="1"/>
    </xf>
    <xf numFmtId="180" fontId="20" fillId="0" borderId="11" xfId="0" applyNumberFormat="1" applyFont="1" applyFill="1" applyBorder="1" applyAlignment="1">
      <alignment horizontal="right" vertical="center"/>
    </xf>
    <xf numFmtId="0" fontId="20" fillId="0" borderId="18" xfId="0" applyFont="1" applyFill="1" applyBorder="1"/>
    <xf numFmtId="38" fontId="20" fillId="0" borderId="17" xfId="9" applyFont="1" applyFill="1" applyBorder="1"/>
    <xf numFmtId="0" fontId="20" fillId="0" borderId="17" xfId="0" applyFont="1" applyFill="1" applyBorder="1"/>
    <xf numFmtId="0" fontId="20" fillId="0" borderId="19" xfId="0" applyFont="1" applyFill="1" applyBorder="1"/>
    <xf numFmtId="0" fontId="20" fillId="0" borderId="20" xfId="0" applyFont="1" applyFill="1" applyBorder="1"/>
    <xf numFmtId="0" fontId="20" fillId="0" borderId="0" xfId="0" applyFont="1" applyAlignment="1">
      <alignment vertical="center"/>
    </xf>
    <xf numFmtId="179" fontId="24" fillId="5" borderId="27" xfId="9" applyNumberFormat="1" applyFont="1" applyFill="1" applyBorder="1" applyAlignment="1">
      <alignment horizontal="center" vertical="center" wrapText="1"/>
    </xf>
    <xf numFmtId="177" fontId="24" fillId="5" borderId="27" xfId="0" applyNumberFormat="1" applyFont="1" applyFill="1" applyBorder="1" applyAlignment="1">
      <alignment horizontal="center" vertical="center" wrapText="1"/>
    </xf>
    <xf numFmtId="0" fontId="20" fillId="0" borderId="0" xfId="0" applyFont="1" applyFill="1" applyAlignment="1">
      <alignment vertical="center"/>
    </xf>
    <xf numFmtId="38" fontId="20" fillId="0" borderId="0" xfId="9" applyFont="1" applyFill="1" applyAlignment="1">
      <alignment vertical="center"/>
    </xf>
    <xf numFmtId="38" fontId="20" fillId="0" borderId="0" xfId="0" applyNumberFormat="1" applyFont="1" applyFill="1" applyAlignment="1">
      <alignment vertical="center"/>
    </xf>
    <xf numFmtId="0" fontId="20" fillId="0" borderId="0" xfId="0" applyFont="1" applyFill="1" applyAlignment="1">
      <alignment horizontal="left" vertical="center"/>
    </xf>
    <xf numFmtId="0" fontId="20" fillId="0" borderId="0" xfId="0" applyFont="1" applyFill="1" applyAlignment="1">
      <alignment vertical="center" shrinkToFit="1"/>
    </xf>
    <xf numFmtId="179" fontId="20" fillId="0" borderId="0" xfId="9" applyNumberFormat="1" applyFont="1" applyFill="1" applyAlignment="1">
      <alignment vertical="center"/>
    </xf>
    <xf numFmtId="177" fontId="20" fillId="0" borderId="0" xfId="0" applyNumberFormat="1" applyFont="1" applyFill="1" applyAlignment="1">
      <alignment vertical="center"/>
    </xf>
    <xf numFmtId="38" fontId="20" fillId="0" borderId="0" xfId="9" applyFont="1" applyFill="1" applyBorder="1" applyAlignment="1">
      <alignment vertical="center"/>
    </xf>
    <xf numFmtId="3" fontId="20" fillId="0" borderId="0" xfId="0" applyNumberFormat="1" applyFont="1" applyFill="1" applyBorder="1" applyAlignment="1">
      <alignment horizontal="right" vertical="center" wrapText="1"/>
    </xf>
    <xf numFmtId="0" fontId="20" fillId="0" borderId="0" xfId="0" applyFont="1" applyFill="1" applyAlignment="1">
      <alignment horizontal="center" vertical="center"/>
    </xf>
    <xf numFmtId="0" fontId="24" fillId="5" borderId="28" xfId="0" applyFont="1" applyFill="1" applyBorder="1" applyAlignment="1">
      <alignment horizontal="center" vertical="center"/>
    </xf>
    <xf numFmtId="0" fontId="24" fillId="5" borderId="24" xfId="0" applyFont="1" applyFill="1" applyBorder="1" applyAlignment="1">
      <alignment horizontal="center" vertical="center"/>
    </xf>
    <xf numFmtId="4" fontId="24" fillId="5" borderId="24" xfId="0" applyNumberFormat="1" applyFont="1" applyFill="1" applyBorder="1" applyAlignment="1">
      <alignment horizontal="center" vertical="center"/>
    </xf>
    <xf numFmtId="0" fontId="24" fillId="5" borderId="27" xfId="0" applyFont="1" applyFill="1" applyBorder="1" applyAlignment="1">
      <alignment horizontal="center" vertical="center"/>
    </xf>
    <xf numFmtId="3" fontId="24" fillId="5" borderId="27" xfId="0" applyNumberFormat="1" applyFont="1" applyFill="1" applyBorder="1" applyAlignment="1">
      <alignment horizontal="center" vertical="center"/>
    </xf>
    <xf numFmtId="4" fontId="24" fillId="5" borderId="27" xfId="0" applyNumberFormat="1" applyFont="1" applyFill="1" applyBorder="1" applyAlignment="1">
      <alignment horizontal="center" vertical="center"/>
    </xf>
    <xf numFmtId="0" fontId="24" fillId="5" borderId="31" xfId="0" applyFont="1" applyFill="1" applyBorder="1" applyAlignment="1">
      <alignment horizontal="center" vertical="center" wrapText="1"/>
    </xf>
    <xf numFmtId="180" fontId="24" fillId="5" borderId="33" xfId="9" applyNumberFormat="1" applyFont="1" applyFill="1" applyBorder="1" applyAlignment="1">
      <alignment horizontal="center" vertical="center"/>
    </xf>
    <xf numFmtId="180" fontId="24" fillId="5" borderId="34" xfId="9" applyNumberFormat="1" applyFont="1" applyFill="1" applyBorder="1" applyAlignment="1">
      <alignment horizontal="center" vertical="center"/>
    </xf>
    <xf numFmtId="3" fontId="24" fillId="5" borderId="31" xfId="0" applyNumberFormat="1" applyFont="1" applyFill="1" applyBorder="1" applyAlignment="1">
      <alignment horizontal="center" vertical="center" wrapText="1"/>
    </xf>
    <xf numFmtId="3" fontId="24" fillId="5" borderId="37" xfId="0" applyNumberFormat="1" applyFont="1" applyFill="1" applyBorder="1" applyAlignment="1">
      <alignment horizontal="center" vertical="center" wrapText="1"/>
    </xf>
    <xf numFmtId="182" fontId="25" fillId="6" borderId="38" xfId="0" applyNumberFormat="1" applyFont="1" applyFill="1" applyBorder="1" applyAlignment="1">
      <alignment horizontal="center" vertical="center"/>
    </xf>
    <xf numFmtId="182" fontId="25" fillId="0" borderId="39" xfId="0" applyNumberFormat="1" applyFont="1" applyFill="1" applyBorder="1" applyAlignment="1">
      <alignment horizontal="center" vertical="center"/>
    </xf>
    <xf numFmtId="182" fontId="25" fillId="6" borderId="40" xfId="0" applyNumberFormat="1" applyFont="1" applyFill="1" applyBorder="1" applyAlignment="1">
      <alignment horizontal="center" vertical="center"/>
    </xf>
    <xf numFmtId="0" fontId="25" fillId="6" borderId="38" xfId="0" applyFont="1" applyFill="1" applyBorder="1" applyAlignment="1">
      <alignment horizontal="left" vertical="center" indent="1"/>
    </xf>
    <xf numFmtId="0" fontId="25" fillId="0" borderId="39" xfId="0" applyFont="1" applyFill="1" applyBorder="1" applyAlignment="1">
      <alignment horizontal="left" vertical="center" indent="1"/>
    </xf>
    <xf numFmtId="0" fontId="25" fillId="6" borderId="40" xfId="0" applyFont="1" applyFill="1" applyBorder="1" applyAlignment="1">
      <alignment horizontal="left" vertical="center" indent="1"/>
    </xf>
    <xf numFmtId="0" fontId="20" fillId="0" borderId="22" xfId="0" applyFont="1" applyFill="1" applyBorder="1" applyAlignment="1">
      <alignment horizontal="center" vertical="center"/>
    </xf>
    <xf numFmtId="0" fontId="20" fillId="7" borderId="39"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40" xfId="0" applyFont="1" applyFill="1" applyBorder="1" applyAlignment="1">
      <alignment horizontal="center" vertical="center"/>
    </xf>
    <xf numFmtId="182" fontId="25" fillId="0" borderId="38" xfId="0" applyNumberFormat="1" applyFont="1" applyFill="1" applyBorder="1" applyAlignment="1">
      <alignment horizontal="center" vertical="center"/>
    </xf>
    <xf numFmtId="182" fontId="25" fillId="8" borderId="38" xfId="0" applyNumberFormat="1" applyFont="1" applyFill="1" applyBorder="1" applyAlignment="1">
      <alignment horizontal="center" vertical="center"/>
    </xf>
    <xf numFmtId="182" fontId="25" fillId="0" borderId="40" xfId="0" applyNumberFormat="1" applyFont="1" applyFill="1" applyBorder="1" applyAlignment="1">
      <alignment horizontal="center" vertical="center"/>
    </xf>
    <xf numFmtId="0" fontId="25" fillId="0" borderId="38" xfId="0" applyFont="1" applyFill="1" applyBorder="1" applyAlignment="1">
      <alignment horizontal="left" vertical="center" indent="1"/>
    </xf>
    <xf numFmtId="0" fontId="25" fillId="8" borderId="38" xfId="0" applyFont="1" applyFill="1" applyBorder="1" applyAlignment="1">
      <alignment horizontal="left" vertical="center" indent="1"/>
    </xf>
    <xf numFmtId="0" fontId="25" fillId="0" borderId="40" xfId="0" applyFont="1" applyFill="1" applyBorder="1" applyAlignment="1">
      <alignment horizontal="left" vertical="center" indent="1"/>
    </xf>
    <xf numFmtId="182" fontId="25" fillId="9" borderId="38" xfId="0" applyNumberFormat="1" applyFont="1" applyFill="1" applyBorder="1" applyAlignment="1">
      <alignment horizontal="center" vertical="center"/>
    </xf>
    <xf numFmtId="182" fontId="25" fillId="0" borderId="41" xfId="0" applyNumberFormat="1" applyFont="1" applyFill="1" applyBorder="1" applyAlignment="1">
      <alignment horizontal="center" vertical="center"/>
    </xf>
    <xf numFmtId="0" fontId="25" fillId="9" borderId="38" xfId="0" applyFont="1" applyFill="1" applyBorder="1" applyAlignment="1">
      <alignment horizontal="left" vertical="center" indent="1"/>
    </xf>
    <xf numFmtId="0" fontId="25" fillId="0" borderId="41" xfId="0" applyFont="1" applyFill="1" applyBorder="1" applyAlignment="1">
      <alignment horizontal="left" vertical="center" indent="1"/>
    </xf>
    <xf numFmtId="38" fontId="20" fillId="0" borderId="22" xfId="9" applyFont="1" applyFill="1" applyBorder="1" applyAlignment="1">
      <alignment horizontal="right" vertical="center" indent="1"/>
    </xf>
    <xf numFmtId="38" fontId="20" fillId="7" borderId="39" xfId="9" applyFont="1" applyFill="1" applyBorder="1" applyAlignment="1">
      <alignment horizontal="right" vertical="center" indent="1" shrinkToFit="1"/>
    </xf>
    <xf numFmtId="38" fontId="20" fillId="0" borderId="39" xfId="9" applyFont="1" applyFill="1" applyBorder="1" applyAlignment="1">
      <alignment horizontal="right" vertical="center" indent="1" shrinkToFit="1"/>
    </xf>
    <xf numFmtId="38" fontId="20" fillId="0" borderId="23" xfId="9" applyFont="1" applyFill="1" applyBorder="1" applyAlignment="1">
      <alignment horizontal="right" vertical="center" indent="1" shrinkToFit="1"/>
    </xf>
    <xf numFmtId="38" fontId="20" fillId="0" borderId="40" xfId="9" applyFont="1" applyFill="1" applyBorder="1" applyAlignment="1">
      <alignment horizontal="right" vertical="center" indent="1" shrinkToFit="1"/>
    </xf>
    <xf numFmtId="38" fontId="25" fillId="6" borderId="38" xfId="9" applyFont="1" applyFill="1" applyBorder="1" applyAlignment="1">
      <alignment horizontal="right" vertical="center" indent="1"/>
    </xf>
    <xf numFmtId="38" fontId="25" fillId="0" borderId="39" xfId="9" applyFont="1" applyFill="1" applyBorder="1" applyAlignment="1">
      <alignment horizontal="right" vertical="center" indent="1"/>
    </xf>
    <xf numFmtId="38" fontId="25" fillId="6" borderId="40" xfId="9" applyFont="1" applyFill="1" applyBorder="1" applyAlignment="1">
      <alignment horizontal="right" vertical="center" indent="1"/>
    </xf>
    <xf numFmtId="38" fontId="25" fillId="0" borderId="38" xfId="9" applyFont="1" applyFill="1" applyBorder="1" applyAlignment="1">
      <alignment horizontal="right" vertical="center" indent="1"/>
    </xf>
    <xf numFmtId="38" fontId="25" fillId="8" borderId="38" xfId="9" applyFont="1" applyFill="1" applyBorder="1" applyAlignment="1">
      <alignment horizontal="right" vertical="center" indent="1"/>
    </xf>
    <xf numFmtId="38" fontId="25" fillId="0" borderId="40" xfId="9" applyFont="1" applyFill="1" applyBorder="1" applyAlignment="1">
      <alignment horizontal="right" vertical="center" indent="1"/>
    </xf>
    <xf numFmtId="38" fontId="25" fillId="9" borderId="38" xfId="9" applyFont="1" applyFill="1" applyBorder="1" applyAlignment="1">
      <alignment horizontal="right" vertical="center" indent="1"/>
    </xf>
    <xf numFmtId="38" fontId="25" fillId="0" borderId="41" xfId="9" applyFont="1" applyFill="1" applyBorder="1" applyAlignment="1">
      <alignment horizontal="right" vertical="center" indent="1"/>
    </xf>
    <xf numFmtId="179" fontId="20" fillId="0" borderId="22" xfId="9" applyNumberFormat="1" applyFont="1" applyFill="1" applyBorder="1" applyAlignment="1">
      <alignment horizontal="right" vertical="center" indent="1"/>
    </xf>
    <xf numFmtId="179" fontId="20" fillId="7" borderId="39" xfId="9" applyNumberFormat="1" applyFont="1" applyFill="1" applyBorder="1" applyAlignment="1">
      <alignment horizontal="right" vertical="center" indent="1" shrinkToFit="1"/>
    </xf>
    <xf numFmtId="179" fontId="20" fillId="0" borderId="39" xfId="9" applyNumberFormat="1" applyFont="1" applyFill="1" applyBorder="1" applyAlignment="1">
      <alignment horizontal="right" vertical="center" indent="1" shrinkToFit="1"/>
    </xf>
    <xf numFmtId="179" fontId="20" fillId="0" borderId="23" xfId="9" applyNumberFormat="1" applyFont="1" applyFill="1" applyBorder="1" applyAlignment="1">
      <alignment horizontal="right" vertical="center" indent="1" shrinkToFit="1"/>
    </xf>
    <xf numFmtId="179" fontId="20" fillId="0" borderId="40" xfId="9" applyNumberFormat="1" applyFont="1" applyFill="1" applyBorder="1" applyAlignment="1">
      <alignment horizontal="right" vertical="center" indent="1" shrinkToFit="1"/>
    </xf>
    <xf numFmtId="179" fontId="25" fillId="6" borderId="38" xfId="9" applyNumberFormat="1" applyFont="1" applyFill="1" applyBorder="1" applyAlignment="1">
      <alignment horizontal="right" vertical="center" indent="1"/>
    </xf>
    <xf numFmtId="179" fontId="25" fillId="0" borderId="39" xfId="9" applyNumberFormat="1" applyFont="1" applyFill="1" applyBorder="1" applyAlignment="1">
      <alignment horizontal="right" vertical="center" indent="1"/>
    </xf>
    <xf numFmtId="179" fontId="25" fillId="6" borderId="40" xfId="9" applyNumberFormat="1" applyFont="1" applyFill="1" applyBorder="1" applyAlignment="1">
      <alignment horizontal="right" vertical="center" indent="1"/>
    </xf>
    <xf numFmtId="179" fontId="25" fillId="0" borderId="38" xfId="9" applyNumberFormat="1" applyFont="1" applyFill="1" applyBorder="1" applyAlignment="1">
      <alignment horizontal="right" vertical="center" indent="1"/>
    </xf>
    <xf numFmtId="179" fontId="25" fillId="8" borderId="38" xfId="9" applyNumberFormat="1" applyFont="1" applyFill="1" applyBorder="1" applyAlignment="1">
      <alignment horizontal="right" vertical="center" indent="1"/>
    </xf>
    <xf numFmtId="179" fontId="25" fillId="0" borderId="40" xfId="9" applyNumberFormat="1" applyFont="1" applyFill="1" applyBorder="1" applyAlignment="1">
      <alignment horizontal="right" vertical="center" indent="1"/>
    </xf>
    <xf numFmtId="179" fontId="25" fillId="9" borderId="38" xfId="9" applyNumberFormat="1" applyFont="1" applyFill="1" applyBorder="1" applyAlignment="1">
      <alignment horizontal="right" vertical="center" indent="1"/>
    </xf>
    <xf numFmtId="179" fontId="25" fillId="0" borderId="41" xfId="9" applyNumberFormat="1" applyFont="1" applyFill="1" applyBorder="1" applyAlignment="1">
      <alignment horizontal="right" vertical="center" indent="1"/>
    </xf>
    <xf numFmtId="179" fontId="25" fillId="0" borderId="39" xfId="9" applyNumberFormat="1" applyFont="1" applyFill="1" applyBorder="1" applyAlignment="1">
      <alignment horizontal="right" vertical="center" indent="1" shrinkToFit="1"/>
    </xf>
    <xf numFmtId="179" fontId="25" fillId="6" borderId="38" xfId="9" applyNumberFormat="1" applyFont="1" applyFill="1" applyBorder="1" applyAlignment="1">
      <alignment horizontal="right" vertical="center" indent="1" shrinkToFit="1"/>
    </xf>
    <xf numFmtId="179" fontId="25" fillId="0" borderId="38" xfId="9" applyNumberFormat="1" applyFont="1" applyFill="1" applyBorder="1" applyAlignment="1">
      <alignment horizontal="right" vertical="center" shrinkToFit="1"/>
    </xf>
    <xf numFmtId="179" fontId="25" fillId="8" borderId="38" xfId="9" applyNumberFormat="1" applyFont="1" applyFill="1" applyBorder="1" applyAlignment="1">
      <alignment horizontal="right" vertical="center" shrinkToFit="1"/>
    </xf>
    <xf numFmtId="179" fontId="20" fillId="0" borderId="22" xfId="9" applyNumberFormat="1" applyFont="1" applyFill="1" applyBorder="1" applyAlignment="1">
      <alignment horizontal="right" vertical="center" indent="1" shrinkToFit="1"/>
    </xf>
    <xf numFmtId="179" fontId="25" fillId="6" borderId="40" xfId="9" applyNumberFormat="1" applyFont="1" applyFill="1" applyBorder="1" applyAlignment="1">
      <alignment horizontal="right" vertical="center" indent="1" shrinkToFit="1"/>
    </xf>
    <xf numFmtId="179" fontId="25" fillId="8" borderId="38" xfId="9" applyNumberFormat="1" applyFont="1" applyFill="1" applyBorder="1" applyAlignment="1">
      <alignment horizontal="right" vertical="center" indent="1" shrinkToFit="1"/>
    </xf>
    <xf numFmtId="179" fontId="25" fillId="0" borderId="40" xfId="9" applyNumberFormat="1" applyFont="1" applyFill="1" applyBorder="1" applyAlignment="1">
      <alignment horizontal="right" vertical="center" indent="1" shrinkToFit="1"/>
    </xf>
    <xf numFmtId="179" fontId="25" fillId="9" borderId="38" xfId="9" applyNumberFormat="1" applyFont="1" applyFill="1" applyBorder="1" applyAlignment="1">
      <alignment horizontal="right" vertical="center" indent="1" shrinkToFit="1"/>
    </xf>
    <xf numFmtId="179" fontId="25" fillId="0" borderId="41" xfId="9" applyNumberFormat="1" applyFont="1" applyFill="1" applyBorder="1" applyAlignment="1">
      <alignment horizontal="right" vertical="center" indent="1" shrinkToFit="1"/>
    </xf>
    <xf numFmtId="179" fontId="25" fillId="0" borderId="39" xfId="9" applyNumberFormat="1" applyFont="1" applyFill="1" applyBorder="1" applyAlignment="1">
      <alignment horizontal="right" vertical="center" wrapText="1" shrinkToFit="1"/>
    </xf>
    <xf numFmtId="0" fontId="24" fillId="5" borderId="42" xfId="0" applyFont="1" applyFill="1" applyBorder="1" applyAlignment="1">
      <alignment horizontal="center" vertical="center" shrinkToFit="1"/>
    </xf>
    <xf numFmtId="38" fontId="24" fillId="5" borderId="39" xfId="9" applyFont="1" applyFill="1" applyBorder="1" applyAlignment="1">
      <alignment horizontal="right" vertical="center" wrapText="1" indent="1"/>
    </xf>
    <xf numFmtId="0" fontId="24" fillId="5" borderId="39" xfId="0" applyFont="1" applyFill="1" applyBorder="1" applyAlignment="1">
      <alignment horizontal="right" vertical="center" wrapText="1" indent="1"/>
    </xf>
    <xf numFmtId="38" fontId="20" fillId="7" borderId="39" xfId="9" applyFont="1" applyFill="1" applyBorder="1" applyAlignment="1">
      <alignment horizontal="right" vertical="center" wrapText="1" indent="1"/>
    </xf>
    <xf numFmtId="179" fontId="20" fillId="7" borderId="39" xfId="9" applyNumberFormat="1" applyFont="1" applyFill="1" applyBorder="1" applyAlignment="1">
      <alignment horizontal="right" vertical="center" wrapText="1" indent="1"/>
    </xf>
    <xf numFmtId="0" fontId="20" fillId="7" borderId="39" xfId="0" applyFont="1" applyFill="1" applyBorder="1" applyAlignment="1">
      <alignment horizontal="right" vertical="center" wrapText="1" indent="1"/>
    </xf>
    <xf numFmtId="177" fontId="20" fillId="7" borderId="39" xfId="0" applyNumberFormat="1" applyFont="1" applyFill="1" applyBorder="1" applyAlignment="1">
      <alignment horizontal="right" vertical="center" wrapText="1" indent="1"/>
    </xf>
    <xf numFmtId="0" fontId="20" fillId="7" borderId="39" xfId="0" applyFont="1" applyFill="1" applyBorder="1" applyAlignment="1">
      <alignment horizontal="center" vertical="center" shrinkToFit="1"/>
    </xf>
    <xf numFmtId="38" fontId="20" fillId="6" borderId="39" xfId="9" applyFont="1" applyFill="1" applyBorder="1" applyAlignment="1">
      <alignment horizontal="right" vertical="center" wrapText="1" indent="1"/>
    </xf>
    <xf numFmtId="179" fontId="20" fillId="6" borderId="39" xfId="9" applyNumberFormat="1" applyFont="1" applyFill="1" applyBorder="1" applyAlignment="1">
      <alignment horizontal="right" vertical="center" wrapText="1" indent="1"/>
    </xf>
    <xf numFmtId="0" fontId="20" fillId="6" borderId="39" xfId="0" applyFont="1" applyFill="1" applyBorder="1" applyAlignment="1">
      <alignment horizontal="right" vertical="center" wrapText="1" indent="1"/>
    </xf>
    <xf numFmtId="177" fontId="20" fillId="6" borderId="39" xfId="0" applyNumberFormat="1" applyFont="1" applyFill="1" applyBorder="1" applyAlignment="1">
      <alignment horizontal="right" vertical="center" wrapText="1" indent="1"/>
    </xf>
    <xf numFmtId="0" fontId="20" fillId="6" borderId="39" xfId="0" applyFont="1" applyFill="1" applyBorder="1" applyAlignment="1">
      <alignment horizontal="center" vertical="center" shrinkToFit="1"/>
    </xf>
    <xf numFmtId="38" fontId="20" fillId="8" borderId="39" xfId="9" applyFont="1" applyFill="1" applyBorder="1" applyAlignment="1">
      <alignment horizontal="right" vertical="center" wrapText="1" indent="1"/>
    </xf>
    <xf numFmtId="179" fontId="20" fillId="8" borderId="39" xfId="9" applyNumberFormat="1" applyFont="1" applyFill="1" applyBorder="1" applyAlignment="1">
      <alignment horizontal="right" vertical="center" wrapText="1" indent="1"/>
    </xf>
    <xf numFmtId="0" fontId="20" fillId="8" borderId="39" xfId="0" applyFont="1" applyFill="1" applyBorder="1" applyAlignment="1">
      <alignment horizontal="right" vertical="center" wrapText="1" indent="1"/>
    </xf>
    <xf numFmtId="177" fontId="20" fillId="8" borderId="39" xfId="0" applyNumberFormat="1" applyFont="1" applyFill="1" applyBorder="1" applyAlignment="1">
      <alignment horizontal="right" vertical="center" wrapText="1" indent="1"/>
    </xf>
    <xf numFmtId="0" fontId="20" fillId="8" borderId="39" xfId="0" applyFont="1" applyFill="1" applyBorder="1" applyAlignment="1">
      <alignment horizontal="center" vertical="center" shrinkToFit="1"/>
    </xf>
    <xf numFmtId="38" fontId="20" fillId="9" borderId="39" xfId="9" applyFont="1" applyFill="1" applyBorder="1" applyAlignment="1">
      <alignment horizontal="right" vertical="center" wrapText="1" indent="1"/>
    </xf>
    <xf numFmtId="179" fontId="20" fillId="9" borderId="39" xfId="9" applyNumberFormat="1" applyFont="1" applyFill="1" applyBorder="1" applyAlignment="1">
      <alignment horizontal="right" vertical="center" wrapText="1" indent="1"/>
    </xf>
    <xf numFmtId="0" fontId="20" fillId="9" borderId="39" xfId="0" applyFont="1" applyFill="1" applyBorder="1" applyAlignment="1">
      <alignment horizontal="right" vertical="center" wrapText="1" indent="1"/>
    </xf>
    <xf numFmtId="177" fontId="20" fillId="9" borderId="39" xfId="0" applyNumberFormat="1" applyFont="1" applyFill="1" applyBorder="1" applyAlignment="1">
      <alignment horizontal="right" vertical="center" wrapText="1" indent="1"/>
    </xf>
    <xf numFmtId="0" fontId="20" fillId="9" borderId="39" xfId="0" applyFont="1" applyFill="1" applyBorder="1" applyAlignment="1">
      <alignment horizontal="center" vertical="center" shrinkToFit="1"/>
    </xf>
    <xf numFmtId="179" fontId="25" fillId="8" borderId="38" xfId="9" applyNumberFormat="1" applyFont="1" applyFill="1" applyBorder="1" applyAlignment="1">
      <alignment horizontal="right" vertical="center" wrapText="1" shrinkToFit="1"/>
    </xf>
    <xf numFmtId="0" fontId="20" fillId="0" borderId="22" xfId="0" applyFont="1" applyFill="1" applyBorder="1" applyAlignment="1">
      <alignment horizontal="left" vertical="center" indent="1"/>
    </xf>
    <xf numFmtId="0" fontId="20" fillId="7" borderId="39" xfId="0" applyFont="1" applyFill="1" applyBorder="1" applyAlignment="1">
      <alignment horizontal="left" vertical="center" indent="1" shrinkToFit="1"/>
    </xf>
    <xf numFmtId="0" fontId="20" fillId="0" borderId="39" xfId="0" applyFont="1" applyFill="1" applyBorder="1" applyAlignment="1">
      <alignment horizontal="left" vertical="center" indent="1" shrinkToFit="1"/>
    </xf>
    <xf numFmtId="0" fontId="20" fillId="0" borderId="23" xfId="0" applyFont="1" applyFill="1" applyBorder="1" applyAlignment="1">
      <alignment horizontal="left" vertical="center" indent="1" shrinkToFit="1"/>
    </xf>
    <xf numFmtId="0" fontId="20" fillId="0" borderId="40" xfId="0" applyFont="1" applyFill="1" applyBorder="1" applyAlignment="1">
      <alignment horizontal="left" vertical="center" indent="1" shrinkToFit="1"/>
    </xf>
    <xf numFmtId="0" fontId="20" fillId="0" borderId="0" xfId="0" applyFont="1" applyBorder="1" applyAlignment="1">
      <alignment vertical="center"/>
    </xf>
    <xf numFmtId="40" fontId="20" fillId="0" borderId="22" xfId="9" applyNumberFormat="1" applyFont="1" applyFill="1" applyBorder="1" applyAlignment="1">
      <alignment horizontal="right" vertical="center" indent="1"/>
    </xf>
    <xf numFmtId="40" fontId="20" fillId="7" borderId="39" xfId="9" applyNumberFormat="1" applyFont="1" applyFill="1" applyBorder="1" applyAlignment="1">
      <alignment horizontal="right" vertical="center" indent="1"/>
    </xf>
    <xf numFmtId="40" fontId="20" fillId="0" borderId="39" xfId="9" applyNumberFormat="1" applyFont="1" applyFill="1" applyBorder="1" applyAlignment="1">
      <alignment horizontal="right" vertical="center" wrapText="1" indent="1"/>
    </xf>
    <xf numFmtId="40" fontId="20" fillId="0" borderId="39" xfId="9" applyNumberFormat="1" applyFont="1" applyFill="1" applyBorder="1" applyAlignment="1">
      <alignment horizontal="right" vertical="center" indent="1"/>
    </xf>
    <xf numFmtId="40" fontId="20" fillId="0" borderId="23" xfId="9" applyNumberFormat="1" applyFont="1" applyFill="1" applyBorder="1" applyAlignment="1">
      <alignment horizontal="right" vertical="center" indent="1"/>
    </xf>
    <xf numFmtId="40" fontId="20" fillId="0" borderId="40" xfId="9" applyNumberFormat="1" applyFont="1" applyFill="1" applyBorder="1" applyAlignment="1">
      <alignment horizontal="right" vertical="center" indent="1"/>
    </xf>
    <xf numFmtId="40" fontId="25" fillId="6" borderId="38" xfId="9" applyNumberFormat="1" applyFont="1" applyFill="1" applyBorder="1" applyAlignment="1">
      <alignment horizontal="right" vertical="center" indent="1"/>
    </xf>
    <xf numFmtId="40" fontId="25" fillId="0" borderId="39" xfId="9" applyNumberFormat="1" applyFont="1" applyFill="1" applyBorder="1" applyAlignment="1">
      <alignment horizontal="right" vertical="center" indent="1"/>
    </xf>
    <xf numFmtId="40" fontId="25" fillId="6" borderId="38" xfId="9" applyNumberFormat="1" applyFont="1" applyFill="1" applyBorder="1" applyAlignment="1">
      <alignment horizontal="right" vertical="center" wrapText="1" indent="1"/>
    </xf>
    <xf numFmtId="40" fontId="25" fillId="6" borderId="40" xfId="9" applyNumberFormat="1" applyFont="1" applyFill="1" applyBorder="1" applyAlignment="1">
      <alignment horizontal="right" vertical="center" indent="1"/>
    </xf>
    <xf numFmtId="40" fontId="25" fillId="0" borderId="38" xfId="9" applyNumberFormat="1" applyFont="1" applyFill="1" applyBorder="1" applyAlignment="1">
      <alignment horizontal="right" vertical="center" indent="1"/>
    </xf>
    <xf numFmtId="40" fontId="25" fillId="8" borderId="38" xfId="9" applyNumberFormat="1" applyFont="1" applyFill="1" applyBorder="1" applyAlignment="1">
      <alignment horizontal="right" vertical="center" indent="1"/>
    </xf>
    <xf numFmtId="40" fontId="25" fillId="0" borderId="40" xfId="9" applyNumberFormat="1" applyFont="1" applyFill="1" applyBorder="1" applyAlignment="1">
      <alignment horizontal="right" vertical="center" indent="1"/>
    </xf>
    <xf numFmtId="40" fontId="25" fillId="9" borderId="38" xfId="9" applyNumberFormat="1" applyFont="1" applyFill="1" applyBorder="1" applyAlignment="1">
      <alignment horizontal="right" vertical="center" indent="1"/>
    </xf>
    <xf numFmtId="40" fontId="25" fillId="0" borderId="41" xfId="9" applyNumberFormat="1" applyFont="1" applyFill="1" applyBorder="1" applyAlignment="1">
      <alignment horizontal="right" vertical="center" indent="1"/>
    </xf>
    <xf numFmtId="38" fontId="25" fillId="7" borderId="53" xfId="9" applyFont="1" applyFill="1" applyBorder="1" applyAlignment="1">
      <alignment horizontal="right" vertical="center" indent="1" shrinkToFit="1"/>
    </xf>
    <xf numFmtId="40" fontId="25" fillId="7" borderId="53" xfId="9" applyNumberFormat="1" applyFont="1" applyFill="1" applyBorder="1" applyAlignment="1">
      <alignment horizontal="right" vertical="center" indent="1" shrinkToFit="1"/>
    </xf>
    <xf numFmtId="38" fontId="25" fillId="6" borderId="54" xfId="9" applyFont="1" applyFill="1" applyBorder="1" applyAlignment="1">
      <alignment horizontal="right" vertical="center" indent="1" shrinkToFit="1"/>
    </xf>
    <xf numFmtId="40" fontId="25" fillId="6" borderId="54" xfId="9" applyNumberFormat="1" applyFont="1" applyFill="1" applyBorder="1" applyAlignment="1">
      <alignment horizontal="right" vertical="center" indent="1" shrinkToFit="1"/>
    </xf>
    <xf numFmtId="38" fontId="25" fillId="8" borderId="54" xfId="9" applyFont="1" applyFill="1" applyBorder="1" applyAlignment="1">
      <alignment horizontal="right" vertical="center" indent="1" shrinkToFit="1"/>
    </xf>
    <xf numFmtId="40" fontId="25" fillId="8" borderId="54" xfId="9" applyNumberFormat="1" applyFont="1" applyFill="1" applyBorder="1" applyAlignment="1">
      <alignment horizontal="right" vertical="center" indent="1" shrinkToFit="1"/>
    </xf>
    <xf numFmtId="38" fontId="25" fillId="9" borderId="55" xfId="9" applyFont="1" applyFill="1" applyBorder="1" applyAlignment="1">
      <alignment horizontal="right" vertical="center" indent="1" shrinkToFit="1"/>
    </xf>
    <xf numFmtId="40" fontId="25" fillId="9" borderId="55" xfId="9" applyNumberFormat="1" applyFont="1" applyFill="1" applyBorder="1" applyAlignment="1">
      <alignment horizontal="right" vertical="center" indent="1" shrinkToFit="1"/>
    </xf>
    <xf numFmtId="179" fontId="25" fillId="7" borderId="53" xfId="9" applyNumberFormat="1" applyFont="1" applyFill="1" applyBorder="1" applyAlignment="1">
      <alignment horizontal="right" vertical="center" indent="1" shrinkToFit="1"/>
    </xf>
    <xf numFmtId="179" fontId="25" fillId="6" borderId="54" xfId="9" applyNumberFormat="1" applyFont="1" applyFill="1" applyBorder="1" applyAlignment="1">
      <alignment horizontal="right" vertical="center" indent="1" shrinkToFit="1"/>
    </xf>
    <xf numFmtId="179" fontId="25" fillId="8" borderId="54" xfId="9" applyNumberFormat="1" applyFont="1" applyFill="1" applyBorder="1" applyAlignment="1">
      <alignment horizontal="right" vertical="center" indent="1" shrinkToFit="1"/>
    </xf>
    <xf numFmtId="179" fontId="25" fillId="9" borderId="55" xfId="9" applyNumberFormat="1" applyFont="1" applyFill="1" applyBorder="1" applyAlignment="1">
      <alignment horizontal="right" vertical="center" indent="1" shrinkToFit="1"/>
    </xf>
    <xf numFmtId="38" fontId="20" fillId="0" borderId="17" xfId="9" applyFont="1" applyFill="1" applyBorder="1" applyAlignment="1">
      <alignment horizontal="left"/>
    </xf>
    <xf numFmtId="0" fontId="20" fillId="0" borderId="0" xfId="0" applyFont="1" applyFill="1" applyBorder="1"/>
    <xf numFmtId="0" fontId="20" fillId="0" borderId="0" xfId="0" applyFont="1" applyFill="1" applyBorder="1" applyAlignment="1">
      <alignment horizontal="center" wrapText="1"/>
    </xf>
    <xf numFmtId="183" fontId="20" fillId="0" borderId="12" xfId="9" applyNumberFormat="1" applyFont="1" applyFill="1" applyBorder="1" applyAlignment="1">
      <alignment horizontal="right" vertical="center"/>
    </xf>
    <xf numFmtId="183" fontId="20" fillId="0" borderId="13" xfId="9" applyNumberFormat="1" applyFont="1" applyFill="1" applyBorder="1" applyAlignment="1">
      <alignment horizontal="right" vertical="center"/>
    </xf>
    <xf numFmtId="183" fontId="20" fillId="0" borderId="9" xfId="9" applyNumberFormat="1" applyFont="1" applyFill="1" applyBorder="1" applyAlignment="1">
      <alignment horizontal="center" vertical="center"/>
    </xf>
    <xf numFmtId="183" fontId="20" fillId="0" borderId="9" xfId="9" applyNumberFormat="1" applyFont="1" applyFill="1" applyBorder="1" applyAlignment="1">
      <alignment horizontal="right" vertical="center"/>
    </xf>
    <xf numFmtId="183" fontId="20" fillId="0" borderId="14" xfId="9" applyNumberFormat="1" applyFont="1" applyFill="1" applyBorder="1" applyAlignment="1">
      <alignment horizontal="right" vertical="center"/>
    </xf>
    <xf numFmtId="183" fontId="20" fillId="0" borderId="15" xfId="9" applyNumberFormat="1" applyFont="1" applyFill="1" applyBorder="1" applyAlignment="1">
      <alignment horizontal="right" vertical="center"/>
    </xf>
    <xf numFmtId="183" fontId="20" fillId="0" borderId="10" xfId="9" applyNumberFormat="1" applyFont="1" applyFill="1" applyBorder="1" applyAlignment="1">
      <alignment horizontal="right" vertical="center"/>
    </xf>
    <xf numFmtId="183" fontId="20" fillId="0" borderId="16" xfId="9" applyNumberFormat="1" applyFont="1" applyFill="1" applyBorder="1" applyAlignment="1">
      <alignment horizontal="right" vertical="center"/>
    </xf>
    <xf numFmtId="183" fontId="20" fillId="0" borderId="17" xfId="9" applyNumberFormat="1" applyFont="1" applyFill="1" applyBorder="1" applyAlignment="1">
      <alignment horizontal="center" vertical="center"/>
    </xf>
    <xf numFmtId="183" fontId="20" fillId="0" borderId="17" xfId="9" applyNumberFormat="1" applyFont="1" applyFill="1" applyBorder="1" applyAlignment="1">
      <alignment horizontal="right" vertical="center"/>
    </xf>
    <xf numFmtId="183" fontId="20" fillId="0" borderId="9" xfId="0" applyNumberFormat="1" applyFont="1" applyFill="1" applyBorder="1" applyAlignment="1">
      <alignment horizontal="right" vertical="center" wrapText="1"/>
    </xf>
    <xf numFmtId="38" fontId="20" fillId="0" borderId="22" xfId="9" applyFont="1" applyFill="1" applyBorder="1" applyAlignment="1">
      <alignment horizontal="right" vertical="center"/>
    </xf>
    <xf numFmtId="38" fontId="20" fillId="7" borderId="39" xfId="9" applyFont="1" applyFill="1" applyBorder="1" applyAlignment="1">
      <alignment horizontal="right" vertical="center" indent="1"/>
    </xf>
    <xf numFmtId="38" fontId="20" fillId="7" borderId="39" xfId="9" applyFont="1" applyFill="1" applyBorder="1" applyAlignment="1">
      <alignment horizontal="right" vertical="center" shrinkToFit="1"/>
    </xf>
    <xf numFmtId="38" fontId="20" fillId="0" borderId="39" xfId="9" applyFont="1" applyFill="1" applyBorder="1" applyAlignment="1">
      <alignment horizontal="right" vertical="center" indent="1"/>
    </xf>
    <xf numFmtId="38" fontId="20" fillId="0" borderId="39" xfId="9" applyFont="1" applyFill="1" applyBorder="1" applyAlignment="1">
      <alignment horizontal="right" vertical="center" shrinkToFit="1"/>
    </xf>
    <xf numFmtId="38" fontId="20" fillId="0" borderId="23" xfId="9" applyFont="1" applyFill="1" applyBorder="1" applyAlignment="1">
      <alignment horizontal="right" vertical="center" indent="1"/>
    </xf>
    <xf numFmtId="38" fontId="20" fillId="0" borderId="23" xfId="9" applyFont="1" applyFill="1" applyBorder="1" applyAlignment="1">
      <alignment horizontal="right" vertical="center" shrinkToFit="1"/>
    </xf>
    <xf numFmtId="38" fontId="20" fillId="0" borderId="40" xfId="9" applyFont="1" applyFill="1" applyBorder="1" applyAlignment="1">
      <alignment horizontal="right" vertical="center" indent="1"/>
    </xf>
    <xf numFmtId="38" fontId="20" fillId="0" borderId="40" xfId="9" applyFont="1" applyFill="1" applyBorder="1" applyAlignment="1">
      <alignment horizontal="right" vertical="center" shrinkToFit="1"/>
    </xf>
    <xf numFmtId="0" fontId="20" fillId="0" borderId="0" xfId="0" applyFont="1" applyFill="1" applyBorder="1" applyAlignment="1">
      <alignment horizontal="center" vertical="center"/>
    </xf>
    <xf numFmtId="0" fontId="19" fillId="0" borderId="58" xfId="0" applyFont="1" applyBorder="1" applyAlignment="1">
      <alignment vertical="center"/>
    </xf>
    <xf numFmtId="0" fontId="19" fillId="0" borderId="59" xfId="0" applyFont="1" applyBorder="1" applyAlignment="1">
      <alignment vertical="center"/>
    </xf>
    <xf numFmtId="0" fontId="20" fillId="0" borderId="0" xfId="0" applyFont="1" applyFill="1" applyBorder="1" applyAlignment="1">
      <alignment horizontal="left" vertical="center" indent="1" shrinkToFit="1"/>
    </xf>
    <xf numFmtId="0" fontId="28" fillId="0" borderId="7" xfId="0" applyFont="1" applyBorder="1" applyAlignment="1">
      <alignment vertical="center"/>
    </xf>
    <xf numFmtId="0" fontId="28" fillId="0" borderId="65" xfId="0" applyFont="1" applyBorder="1" applyAlignment="1">
      <alignment vertical="center"/>
    </xf>
    <xf numFmtId="0" fontId="19" fillId="0" borderId="65" xfId="0" applyFont="1" applyBorder="1" applyAlignment="1">
      <alignment vertical="center"/>
    </xf>
    <xf numFmtId="0" fontId="24" fillId="5" borderId="63" xfId="0" applyFont="1" applyFill="1" applyBorder="1" applyAlignment="1">
      <alignment horizontal="center" vertical="center"/>
    </xf>
    <xf numFmtId="0" fontId="20" fillId="0" borderId="69" xfId="0" applyFont="1" applyBorder="1" applyAlignment="1">
      <alignment vertical="center"/>
    </xf>
    <xf numFmtId="181" fontId="24" fillId="0" borderId="0" xfId="0" applyNumberFormat="1" applyFont="1" applyFill="1" applyBorder="1" applyAlignment="1">
      <alignment horizontal="center" vertical="center"/>
    </xf>
    <xf numFmtId="40" fontId="20" fillId="0" borderId="0" xfId="9" applyNumberFormat="1" applyFont="1" applyFill="1" applyBorder="1" applyAlignment="1">
      <alignment horizontal="right" vertical="center" indent="1"/>
    </xf>
    <xf numFmtId="184" fontId="25" fillId="0" borderId="0" xfId="9" applyNumberFormat="1" applyFont="1" applyFill="1" applyBorder="1" applyAlignment="1">
      <alignment horizontal="right" vertical="center" shrinkToFit="1"/>
    </xf>
    <xf numFmtId="0" fontId="20" fillId="0" borderId="65" xfId="0" applyFont="1" applyBorder="1" applyAlignment="1">
      <alignment vertical="center"/>
    </xf>
    <xf numFmtId="0" fontId="20" fillId="7" borderId="38" xfId="0" applyFont="1" applyFill="1" applyBorder="1" applyAlignment="1">
      <alignment horizontal="center" vertical="center"/>
    </xf>
    <xf numFmtId="0" fontId="20" fillId="0" borderId="38" xfId="0" applyFont="1" applyFill="1" applyBorder="1" applyAlignment="1">
      <alignment horizontal="center" vertical="center"/>
    </xf>
    <xf numFmtId="0" fontId="19" fillId="0" borderId="72" xfId="0" applyFont="1" applyBorder="1" applyAlignment="1">
      <alignment vertical="center"/>
    </xf>
    <xf numFmtId="0" fontId="20" fillId="0" borderId="74" xfId="0" applyFont="1" applyFill="1" applyBorder="1" applyAlignment="1">
      <alignment horizontal="center" vertical="center"/>
    </xf>
    <xf numFmtId="38" fontId="20" fillId="7" borderId="38" xfId="9" applyFont="1" applyFill="1" applyBorder="1" applyAlignment="1">
      <alignment horizontal="right" vertical="center"/>
    </xf>
    <xf numFmtId="38" fontId="20" fillId="0" borderId="70" xfId="9" applyFont="1" applyFill="1" applyBorder="1" applyAlignment="1">
      <alignment horizontal="right" vertical="center"/>
    </xf>
    <xf numFmtId="38" fontId="20" fillId="0" borderId="39" xfId="9" applyFont="1" applyFill="1" applyBorder="1" applyAlignment="1">
      <alignment horizontal="right" vertical="center"/>
    </xf>
    <xf numFmtId="38" fontId="20" fillId="0" borderId="38" xfId="9" applyFont="1" applyFill="1" applyBorder="1" applyAlignment="1">
      <alignment horizontal="right" vertical="center"/>
    </xf>
    <xf numFmtId="38" fontId="20" fillId="7" borderId="39" xfId="9" applyFont="1" applyFill="1" applyBorder="1" applyAlignment="1">
      <alignment horizontal="right" vertical="center"/>
    </xf>
    <xf numFmtId="38" fontId="20" fillId="7" borderId="73" xfId="9" applyFont="1" applyFill="1" applyBorder="1" applyAlignment="1">
      <alignment horizontal="right" vertical="center"/>
    </xf>
    <xf numFmtId="179" fontId="20" fillId="0" borderId="74" xfId="9" applyNumberFormat="1" applyFont="1" applyFill="1" applyBorder="1" applyAlignment="1">
      <alignment horizontal="right" vertical="center"/>
    </xf>
    <xf numFmtId="179" fontId="20" fillId="0" borderId="38" xfId="9" applyNumberFormat="1" applyFont="1" applyFill="1" applyBorder="1" applyAlignment="1">
      <alignment horizontal="right" vertical="center"/>
    </xf>
    <xf numFmtId="179" fontId="20" fillId="7" borderId="71" xfId="9" applyNumberFormat="1" applyFont="1" applyFill="1" applyBorder="1" applyAlignment="1">
      <alignment horizontal="right" vertical="center"/>
    </xf>
    <xf numFmtId="0" fontId="30" fillId="0" borderId="0" xfId="0" applyFont="1" applyBorder="1" applyAlignment="1">
      <alignment vertical="center"/>
    </xf>
    <xf numFmtId="4" fontId="19" fillId="0" borderId="65" xfId="0" applyNumberFormat="1" applyFont="1" applyBorder="1" applyAlignment="1">
      <alignment vertical="center"/>
    </xf>
    <xf numFmtId="38" fontId="20" fillId="0" borderId="39" xfId="9" applyFont="1" applyFill="1" applyBorder="1" applyAlignment="1">
      <alignment horizontal="right" vertical="center" wrapText="1" indent="1"/>
    </xf>
    <xf numFmtId="179" fontId="20" fillId="7" borderId="39" xfId="9" applyNumberFormat="1" applyFont="1" applyFill="1" applyBorder="1" applyAlignment="1">
      <alignment horizontal="right" vertical="center" indent="1"/>
    </xf>
    <xf numFmtId="179" fontId="20" fillId="0" borderId="39" xfId="9" applyNumberFormat="1" applyFont="1" applyFill="1" applyBorder="1" applyAlignment="1">
      <alignment horizontal="right" vertical="center" wrapText="1" indent="1"/>
    </xf>
    <xf numFmtId="179" fontId="20" fillId="0" borderId="39" xfId="9" applyNumberFormat="1" applyFont="1" applyFill="1" applyBorder="1" applyAlignment="1">
      <alignment horizontal="right" vertical="center" indent="1"/>
    </xf>
    <xf numFmtId="179" fontId="20" fillId="0" borderId="23" xfId="9" applyNumberFormat="1" applyFont="1" applyFill="1" applyBorder="1" applyAlignment="1">
      <alignment horizontal="right" vertical="center" indent="1"/>
    </xf>
    <xf numFmtId="179" fontId="20" fillId="0" borderId="40" xfId="9" applyNumberFormat="1" applyFont="1" applyFill="1" applyBorder="1" applyAlignment="1">
      <alignment horizontal="right" vertical="center" indent="1"/>
    </xf>
    <xf numFmtId="38" fontId="25" fillId="6" borderId="38" xfId="9" applyFont="1" applyFill="1" applyBorder="1" applyAlignment="1">
      <alignment horizontal="right" vertical="center" wrapText="1" indent="1"/>
    </xf>
    <xf numFmtId="179" fontId="25" fillId="6" borderId="38" xfId="9" applyNumberFormat="1" applyFont="1" applyFill="1" applyBorder="1" applyAlignment="1">
      <alignment horizontal="right" vertical="center" wrapText="1" indent="1"/>
    </xf>
    <xf numFmtId="0" fontId="19" fillId="0" borderId="75" xfId="0" applyFont="1" applyBorder="1" applyAlignment="1">
      <alignment vertical="center"/>
    </xf>
    <xf numFmtId="0" fontId="28" fillId="0" borderId="0" xfId="0" applyFont="1" applyBorder="1" applyAlignment="1">
      <alignment vertical="center"/>
    </xf>
    <xf numFmtId="3" fontId="19" fillId="0" borderId="65" xfId="0" applyNumberFormat="1" applyFont="1" applyBorder="1" applyAlignment="1">
      <alignment vertical="center"/>
    </xf>
    <xf numFmtId="181" fontId="19" fillId="0" borderId="65" xfId="0" applyNumberFormat="1" applyFont="1" applyBorder="1" applyAlignment="1">
      <alignment horizontal="center" vertical="center"/>
    </xf>
    <xf numFmtId="0" fontId="20" fillId="0" borderId="76" xfId="0" applyFont="1" applyFill="1" applyBorder="1" applyAlignment="1">
      <alignment horizontal="center" vertical="center"/>
    </xf>
    <xf numFmtId="179" fontId="20" fillId="0" borderId="39" xfId="9" applyNumberFormat="1" applyFont="1" applyFill="1" applyBorder="1" applyAlignment="1">
      <alignment horizontal="right" vertical="center"/>
    </xf>
    <xf numFmtId="40" fontId="20" fillId="0" borderId="76" xfId="9" applyNumberFormat="1" applyFont="1" applyFill="1" applyBorder="1" applyAlignment="1">
      <alignment horizontal="right" vertical="center"/>
    </xf>
    <xf numFmtId="40" fontId="20" fillId="7" borderId="39" xfId="9" applyNumberFormat="1" applyFont="1" applyFill="1" applyBorder="1" applyAlignment="1">
      <alignment horizontal="right" vertical="center"/>
    </xf>
    <xf numFmtId="0" fontId="20" fillId="0" borderId="77" xfId="0" applyFont="1" applyFill="1" applyBorder="1" applyAlignment="1">
      <alignment horizontal="center" vertical="center"/>
    </xf>
    <xf numFmtId="38" fontId="20" fillId="0" borderId="77" xfId="9" applyFont="1" applyFill="1" applyBorder="1" applyAlignment="1">
      <alignment horizontal="center" vertical="center" shrinkToFit="1"/>
    </xf>
    <xf numFmtId="38" fontId="20" fillId="0" borderId="74" xfId="9" applyFont="1" applyFill="1" applyBorder="1" applyAlignment="1">
      <alignment horizontal="right" vertical="center"/>
    </xf>
    <xf numFmtId="0" fontId="20" fillId="7" borderId="77" xfId="0" applyFont="1" applyFill="1" applyBorder="1" applyAlignment="1">
      <alignment horizontal="center" vertical="center"/>
    </xf>
    <xf numFmtId="38" fontId="20" fillId="7" borderId="77" xfId="9" applyFont="1" applyFill="1" applyBorder="1" applyAlignment="1">
      <alignment horizontal="right" vertical="center"/>
    </xf>
    <xf numFmtId="0" fontId="20" fillId="7" borderId="74" xfId="0" applyFont="1" applyFill="1" applyBorder="1" applyAlignment="1">
      <alignment horizontal="center" vertical="center"/>
    </xf>
    <xf numFmtId="38" fontId="20" fillId="7" borderId="74" xfId="9" applyFont="1" applyFill="1" applyBorder="1" applyAlignment="1">
      <alignment horizontal="right" vertical="center"/>
    </xf>
    <xf numFmtId="38" fontId="20" fillId="0" borderId="77" xfId="9" applyFont="1" applyFill="1" applyBorder="1" applyAlignment="1">
      <alignment horizontal="right" vertical="center"/>
    </xf>
    <xf numFmtId="0" fontId="24" fillId="5" borderId="62" xfId="0" applyFont="1" applyFill="1" applyBorder="1" applyAlignment="1">
      <alignment horizontal="center" vertical="center"/>
    </xf>
    <xf numFmtId="0" fontId="31" fillId="0" borderId="0" xfId="0" applyFont="1" applyFill="1" applyBorder="1" applyAlignment="1">
      <alignment horizontal="center" vertical="center"/>
    </xf>
    <xf numFmtId="0" fontId="20" fillId="0" borderId="0" xfId="0" applyFont="1" applyBorder="1" applyAlignment="1">
      <alignment horizontal="right" vertical="center"/>
    </xf>
    <xf numFmtId="0" fontId="20" fillId="0" borderId="72" xfId="0" applyFont="1" applyBorder="1" applyAlignment="1">
      <alignment vertical="center"/>
    </xf>
    <xf numFmtId="38" fontId="20" fillId="10" borderId="61" xfId="9" applyFont="1" applyFill="1" applyBorder="1" applyAlignment="1">
      <alignment horizontal="right" vertical="center" indent="1"/>
    </xf>
    <xf numFmtId="38" fontId="20" fillId="11" borderId="61" xfId="9" applyFont="1" applyFill="1" applyBorder="1" applyAlignment="1">
      <alignment horizontal="right" vertical="center" indent="1"/>
    </xf>
    <xf numFmtId="0" fontId="19" fillId="0" borderId="87" xfId="0" applyFont="1" applyBorder="1" applyAlignment="1">
      <alignment vertical="center"/>
    </xf>
    <xf numFmtId="38" fontId="20" fillId="0" borderId="88" xfId="9" applyFont="1" applyFill="1" applyBorder="1" applyAlignment="1">
      <alignment horizontal="right" vertical="center" indent="1"/>
    </xf>
    <xf numFmtId="0" fontId="19" fillId="0" borderId="89" xfId="0" applyFont="1" applyBorder="1" applyAlignment="1">
      <alignment vertical="center"/>
    </xf>
    <xf numFmtId="179" fontId="20" fillId="10" borderId="61" xfId="9" applyNumberFormat="1" applyFont="1" applyFill="1" applyBorder="1" applyAlignment="1">
      <alignment horizontal="right" vertical="center" indent="1"/>
    </xf>
    <xf numFmtId="179" fontId="20" fillId="11" borderId="61" xfId="9" applyNumberFormat="1" applyFont="1" applyFill="1" applyBorder="1" applyAlignment="1">
      <alignment horizontal="right" vertical="center" indent="1"/>
    </xf>
    <xf numFmtId="40" fontId="20" fillId="10" borderId="61" xfId="9" applyNumberFormat="1" applyFont="1" applyFill="1" applyBorder="1" applyAlignment="1">
      <alignment horizontal="right" vertical="center" indent="1"/>
    </xf>
    <xf numFmtId="0" fontId="19" fillId="0" borderId="93" xfId="0" applyFont="1" applyBorder="1" applyAlignment="1">
      <alignment vertical="center"/>
    </xf>
    <xf numFmtId="38" fontId="20" fillId="0" borderId="93" xfId="9" applyFont="1" applyFill="1" applyBorder="1"/>
    <xf numFmtId="38" fontId="20" fillId="0" borderId="64" xfId="9" applyFont="1" applyFill="1" applyBorder="1"/>
    <xf numFmtId="180" fontId="20" fillId="0" borderId="21" xfId="0" applyNumberFormat="1" applyFont="1" applyFill="1" applyBorder="1" applyAlignment="1">
      <alignment horizontal="center" vertical="center"/>
    </xf>
    <xf numFmtId="0" fontId="20" fillId="0" borderId="21" xfId="0" applyFont="1" applyFill="1" applyBorder="1" applyAlignment="1">
      <alignment horizontal="center" vertical="center" wrapText="1"/>
    </xf>
    <xf numFmtId="180" fontId="20" fillId="0" borderId="21" xfId="0" applyNumberFormat="1" applyFont="1" applyFill="1" applyBorder="1" applyAlignment="1">
      <alignment horizontal="right" vertical="center"/>
    </xf>
    <xf numFmtId="183" fontId="20" fillId="0" borderId="21" xfId="9" applyNumberFormat="1" applyFont="1" applyFill="1" applyBorder="1" applyAlignment="1">
      <alignment horizontal="right" vertical="center"/>
    </xf>
    <xf numFmtId="183" fontId="20" fillId="0" borderId="21" xfId="0" applyNumberFormat="1" applyFont="1" applyFill="1" applyBorder="1" applyAlignment="1">
      <alignment horizontal="right" vertical="center" wrapText="1"/>
    </xf>
    <xf numFmtId="181" fontId="19" fillId="0" borderId="93" xfId="0" applyNumberFormat="1" applyFont="1" applyBorder="1" applyAlignment="1">
      <alignment horizontal="center" vertical="center"/>
    </xf>
    <xf numFmtId="0" fontId="24" fillId="5" borderId="29" xfId="0" applyFont="1" applyFill="1" applyBorder="1" applyAlignment="1">
      <alignment horizontal="center" vertical="center" shrinkToFit="1"/>
    </xf>
    <xf numFmtId="179" fontId="33" fillId="5" borderId="26" xfId="9" applyNumberFormat="1" applyFont="1" applyFill="1" applyBorder="1" applyAlignment="1">
      <alignment horizontal="center" vertical="center" wrapText="1"/>
    </xf>
    <xf numFmtId="177" fontId="33" fillId="5" borderId="26" xfId="0" applyNumberFormat="1" applyFont="1" applyFill="1" applyBorder="1" applyAlignment="1">
      <alignment horizontal="center" vertical="center" wrapText="1"/>
    </xf>
    <xf numFmtId="38" fontId="33" fillId="5" borderId="27" xfId="9" applyFont="1" applyFill="1" applyBorder="1" applyAlignment="1">
      <alignment horizontal="center" vertical="center" wrapText="1"/>
    </xf>
    <xf numFmtId="0" fontId="33" fillId="5" borderId="27" xfId="0" applyFont="1" applyFill="1" applyBorder="1" applyAlignment="1">
      <alignment horizontal="center" vertical="center" wrapText="1"/>
    </xf>
    <xf numFmtId="38" fontId="34" fillId="5" borderId="26" xfId="9" applyFont="1" applyFill="1" applyBorder="1" applyAlignment="1">
      <alignment horizontal="center" vertical="center" wrapText="1"/>
    </xf>
    <xf numFmtId="0" fontId="34" fillId="5" borderId="26" xfId="0" applyFont="1" applyFill="1" applyBorder="1" applyAlignment="1">
      <alignment horizontal="center" vertical="center" wrapText="1"/>
    </xf>
    <xf numFmtId="0" fontId="20" fillId="0" borderId="22" xfId="0" applyFont="1" applyFill="1" applyBorder="1" applyAlignment="1">
      <alignment horizontal="left" vertical="center" indent="1" shrinkToFit="1"/>
    </xf>
    <xf numFmtId="0" fontId="25" fillId="6" borderId="38" xfId="0" applyFont="1" applyFill="1" applyBorder="1" applyAlignment="1">
      <alignment horizontal="left" vertical="center" indent="1" shrinkToFit="1"/>
    </xf>
    <xf numFmtId="0" fontId="25" fillId="0" borderId="39" xfId="0" applyFont="1" applyFill="1" applyBorder="1" applyAlignment="1">
      <alignment horizontal="left" vertical="center" indent="1" shrinkToFit="1"/>
    </xf>
    <xf numFmtId="0" fontId="25" fillId="6" borderId="40" xfId="0" applyFont="1" applyFill="1" applyBorder="1" applyAlignment="1">
      <alignment horizontal="left" vertical="center" indent="1" shrinkToFit="1"/>
    </xf>
    <xf numFmtId="0" fontId="25" fillId="0" borderId="38" xfId="0" applyFont="1" applyFill="1" applyBorder="1" applyAlignment="1">
      <alignment horizontal="left" vertical="center" indent="1" shrinkToFit="1"/>
    </xf>
    <xf numFmtId="0" fontId="25" fillId="8" borderId="38" xfId="0" applyFont="1" applyFill="1" applyBorder="1" applyAlignment="1">
      <alignment horizontal="left" vertical="center" indent="1" shrinkToFit="1"/>
    </xf>
    <xf numFmtId="0" fontId="25" fillId="0" borderId="40" xfId="0" applyFont="1" applyFill="1" applyBorder="1" applyAlignment="1">
      <alignment horizontal="left" vertical="center" indent="1" shrinkToFit="1"/>
    </xf>
    <xf numFmtId="0" fontId="25" fillId="9" borderId="38" xfId="0" applyFont="1" applyFill="1" applyBorder="1" applyAlignment="1">
      <alignment horizontal="left" vertical="center" indent="1" shrinkToFit="1"/>
    </xf>
    <xf numFmtId="0" fontId="25" fillId="0" borderId="41" xfId="0" applyFont="1" applyFill="1" applyBorder="1" applyAlignment="1">
      <alignment horizontal="left" vertical="center" indent="1" shrinkToFit="1"/>
    </xf>
    <xf numFmtId="4" fontId="24" fillId="5" borderId="24" xfId="0" applyNumberFormat="1" applyFont="1" applyFill="1" applyBorder="1" applyAlignment="1">
      <alignment horizontal="center" vertical="center" shrinkToFit="1"/>
    </xf>
    <xf numFmtId="4" fontId="24" fillId="5" borderId="27" xfId="0" applyNumberFormat="1" applyFont="1" applyFill="1" applyBorder="1" applyAlignment="1">
      <alignment horizontal="center" vertical="center" shrinkToFit="1"/>
    </xf>
    <xf numFmtId="180" fontId="36" fillId="5" borderId="32" xfId="0" applyNumberFormat="1" applyFont="1" applyFill="1" applyBorder="1" applyAlignment="1">
      <alignment horizontal="center" vertical="center" wrapText="1"/>
    </xf>
    <xf numFmtId="180" fontId="37" fillId="5" borderId="21" xfId="9" applyNumberFormat="1" applyFont="1" applyFill="1" applyBorder="1" applyAlignment="1">
      <alignment horizontal="center" vertical="center"/>
    </xf>
    <xf numFmtId="180" fontId="24" fillId="5" borderId="35" xfId="9" applyNumberFormat="1" applyFont="1" applyFill="1" applyBorder="1" applyAlignment="1">
      <alignment horizontal="center" vertical="center" shrinkToFit="1"/>
    </xf>
    <xf numFmtId="180" fontId="24" fillId="5" borderId="36" xfId="9" applyNumberFormat="1" applyFont="1" applyFill="1" applyBorder="1" applyAlignment="1">
      <alignment horizontal="center" vertical="center" shrinkToFit="1"/>
    </xf>
    <xf numFmtId="180" fontId="24" fillId="5" borderId="34" xfId="9" applyNumberFormat="1" applyFont="1" applyFill="1" applyBorder="1" applyAlignment="1">
      <alignment horizontal="center" vertical="center" shrinkToFit="1"/>
    </xf>
    <xf numFmtId="180" fontId="24" fillId="5" borderId="31" xfId="9" applyNumberFormat="1" applyFont="1" applyFill="1" applyBorder="1" applyAlignment="1">
      <alignment horizontal="center" vertical="center" shrinkToFit="1"/>
    </xf>
    <xf numFmtId="180" fontId="24" fillId="5" borderId="37" xfId="9" applyNumberFormat="1" applyFont="1" applyFill="1" applyBorder="1" applyAlignment="1">
      <alignment horizontal="center" vertical="center" shrinkToFit="1"/>
    </xf>
    <xf numFmtId="3" fontId="36" fillId="5" borderId="30" xfId="0" applyNumberFormat="1" applyFont="1" applyFill="1" applyBorder="1" applyAlignment="1">
      <alignment horizontal="center" vertical="center" wrapText="1"/>
    </xf>
    <xf numFmtId="180" fontId="24" fillId="5" borderId="30" xfId="0" applyNumberFormat="1" applyFont="1" applyFill="1" applyBorder="1" applyAlignment="1">
      <alignment horizontal="center" vertical="center" shrinkToFit="1"/>
    </xf>
    <xf numFmtId="0" fontId="20" fillId="0" borderId="39" xfId="0" applyFont="1" applyFill="1" applyBorder="1" applyAlignment="1">
      <alignment horizontal="center" vertical="center" shrinkToFit="1"/>
    </xf>
    <xf numFmtId="0" fontId="24" fillId="5" borderId="27" xfId="0" applyFont="1" applyFill="1" applyBorder="1" applyAlignment="1">
      <alignment horizontal="left" vertical="center"/>
    </xf>
    <xf numFmtId="0" fontId="24" fillId="5" borderId="27" xfId="0" applyFont="1" applyFill="1" applyBorder="1" applyAlignment="1">
      <alignment horizontal="center" vertical="center" shrinkToFit="1"/>
    </xf>
    <xf numFmtId="183" fontId="20" fillId="0" borderId="94" xfId="9" applyNumberFormat="1" applyFont="1" applyFill="1" applyBorder="1" applyAlignment="1">
      <alignment horizontal="right" vertical="center"/>
    </xf>
    <xf numFmtId="183" fontId="20" fillId="0" borderId="101" xfId="9" applyNumberFormat="1" applyFont="1" applyFill="1" applyBorder="1" applyAlignment="1">
      <alignment horizontal="right" vertical="center"/>
    </xf>
    <xf numFmtId="183" fontId="20" fillId="0" borderId="101" xfId="0" applyNumberFormat="1" applyFont="1" applyFill="1" applyBorder="1" applyAlignment="1">
      <alignment horizontal="right" vertical="center" wrapText="1"/>
    </xf>
    <xf numFmtId="0" fontId="20" fillId="0" borderId="60" xfId="0" applyFont="1" applyBorder="1" applyAlignment="1">
      <alignment horizontal="center" vertical="center" shrinkToFit="1"/>
    </xf>
    <xf numFmtId="0" fontId="20" fillId="0" borderId="70" xfId="0" applyFont="1" applyFill="1" applyBorder="1" applyAlignment="1">
      <alignment horizontal="center" vertical="center" shrinkToFit="1"/>
    </xf>
    <xf numFmtId="0" fontId="20" fillId="7" borderId="38" xfId="0" applyFont="1" applyFill="1" applyBorder="1" applyAlignment="1">
      <alignment horizontal="center" vertical="center" shrinkToFit="1"/>
    </xf>
    <xf numFmtId="0" fontId="20" fillId="0" borderId="74" xfId="0" applyFont="1" applyFill="1" applyBorder="1" applyAlignment="1">
      <alignment horizontal="center" vertical="center" shrinkToFit="1"/>
    </xf>
    <xf numFmtId="0" fontId="20" fillId="7" borderId="73" xfId="0" applyFont="1" applyFill="1" applyBorder="1" applyAlignment="1">
      <alignment horizontal="center" vertical="center" shrinkToFit="1"/>
    </xf>
    <xf numFmtId="0" fontId="20" fillId="0" borderId="38" xfId="0" applyFont="1" applyFill="1" applyBorder="1" applyAlignment="1">
      <alignment horizontal="center" vertical="center" shrinkToFit="1"/>
    </xf>
    <xf numFmtId="0" fontId="20" fillId="7" borderId="71" xfId="0" applyFont="1" applyFill="1" applyBorder="1" applyAlignment="1">
      <alignment horizontal="center" vertical="center" shrinkToFit="1"/>
    </xf>
    <xf numFmtId="0" fontId="20" fillId="0" borderId="77" xfId="0" applyFont="1" applyFill="1" applyBorder="1" applyAlignment="1">
      <alignment horizontal="center" vertical="center" shrinkToFit="1"/>
    </xf>
    <xf numFmtId="38" fontId="20" fillId="0" borderId="90" xfId="9" applyFont="1" applyFill="1" applyBorder="1" applyAlignment="1">
      <alignment horizontal="left" vertical="center" indent="1" shrinkToFit="1"/>
    </xf>
    <xf numFmtId="38" fontId="20" fillId="10" borderId="91" xfId="9" applyFont="1" applyFill="1" applyBorder="1" applyAlignment="1">
      <alignment horizontal="left" vertical="center" indent="1" shrinkToFit="1"/>
    </xf>
    <xf numFmtId="38" fontId="20" fillId="11" borderId="91" xfId="9" applyFont="1" applyFill="1" applyBorder="1" applyAlignment="1">
      <alignment horizontal="left" vertical="center" indent="1" shrinkToFit="1"/>
    </xf>
    <xf numFmtId="38" fontId="20" fillId="0" borderId="88" xfId="9" applyFont="1" applyFill="1" applyBorder="1" applyAlignment="1">
      <alignment horizontal="center" vertical="center" shrinkToFit="1"/>
    </xf>
    <xf numFmtId="38" fontId="20" fillId="10" borderId="61" xfId="9" applyFont="1" applyFill="1" applyBorder="1" applyAlignment="1">
      <alignment horizontal="center" vertical="center" shrinkToFit="1"/>
    </xf>
    <xf numFmtId="38" fontId="20" fillId="11" borderId="61" xfId="9" applyFont="1" applyFill="1" applyBorder="1" applyAlignment="1">
      <alignment horizontal="center" vertical="center" shrinkToFit="1"/>
    </xf>
    <xf numFmtId="0" fontId="24" fillId="5" borderId="28" xfId="0" applyFont="1" applyFill="1" applyBorder="1" applyAlignment="1">
      <alignment horizontal="center" vertical="center" shrinkToFit="1"/>
    </xf>
    <xf numFmtId="38" fontId="24" fillId="5" borderId="99" xfId="9" applyFont="1" applyFill="1" applyBorder="1" applyAlignment="1">
      <alignment horizontal="right" vertical="center" indent="1" shrinkToFit="1"/>
    </xf>
    <xf numFmtId="40" fontId="24" fillId="5" borderId="99" xfId="9" applyNumberFormat="1" applyFont="1" applyFill="1" applyBorder="1" applyAlignment="1">
      <alignment horizontal="right" vertical="center" indent="1" shrinkToFit="1"/>
    </xf>
    <xf numFmtId="179" fontId="24" fillId="5" borderId="99" xfId="9" applyNumberFormat="1" applyFont="1" applyFill="1" applyBorder="1" applyAlignment="1">
      <alignment horizontal="right" vertical="center" indent="1" shrinkToFit="1"/>
    </xf>
    <xf numFmtId="179" fontId="25" fillId="6" borderId="38" xfId="9" applyNumberFormat="1" applyFont="1" applyFill="1" applyBorder="1" applyAlignment="1">
      <alignment horizontal="right" vertical="center" shrinkToFit="1"/>
    </xf>
    <xf numFmtId="182" fontId="24" fillId="12" borderId="61" xfId="0" applyNumberFormat="1" applyFont="1" applyFill="1" applyBorder="1" applyAlignment="1">
      <alignment horizontal="center" vertical="center"/>
    </xf>
    <xf numFmtId="182" fontId="24" fillId="13" borderId="103" xfId="0" applyNumberFormat="1" applyFont="1" applyFill="1" applyBorder="1" applyAlignment="1">
      <alignment horizontal="center" vertical="center"/>
    </xf>
    <xf numFmtId="0" fontId="25" fillId="11" borderId="38" xfId="0" applyFont="1" applyFill="1" applyBorder="1" applyAlignment="1">
      <alignment horizontal="left" vertical="center" indent="1"/>
    </xf>
    <xf numFmtId="182" fontId="25" fillId="11" borderId="38" xfId="0" applyNumberFormat="1" applyFont="1" applyFill="1" applyBorder="1" applyAlignment="1">
      <alignment horizontal="left" vertical="center" shrinkToFit="1"/>
    </xf>
    <xf numFmtId="38" fontId="25" fillId="11" borderId="38" xfId="9" applyFont="1" applyFill="1" applyBorder="1" applyAlignment="1">
      <alignment horizontal="right" vertical="center" indent="1"/>
    </xf>
    <xf numFmtId="40" fontId="25" fillId="11" borderId="38" xfId="9" applyNumberFormat="1" applyFont="1" applyFill="1" applyBorder="1" applyAlignment="1">
      <alignment horizontal="right" vertical="center" indent="1"/>
    </xf>
    <xf numFmtId="38" fontId="25" fillId="11" borderId="38" xfId="9" applyFont="1" applyFill="1" applyBorder="1" applyAlignment="1">
      <alignment horizontal="center" vertical="center" shrinkToFit="1"/>
    </xf>
    <xf numFmtId="181" fontId="24" fillId="5" borderId="25" xfId="0" applyNumberFormat="1" applyFont="1" applyFill="1" applyBorder="1" applyAlignment="1">
      <alignment horizontal="center" vertical="center" wrapText="1" shrinkToFit="1"/>
    </xf>
    <xf numFmtId="181" fontId="24" fillId="5" borderId="0" xfId="0" applyNumberFormat="1" applyFont="1" applyFill="1" applyBorder="1" applyAlignment="1">
      <alignment horizontal="center" vertical="center"/>
    </xf>
    <xf numFmtId="0" fontId="24" fillId="5" borderId="102" xfId="0" applyFont="1" applyFill="1" applyBorder="1" applyAlignment="1">
      <alignment horizontal="center" vertical="center" shrinkToFit="1"/>
    </xf>
    <xf numFmtId="181" fontId="24" fillId="5" borderId="104" xfId="0" applyNumberFormat="1" applyFont="1" applyFill="1" applyBorder="1" applyAlignment="1">
      <alignment horizontal="center" vertical="center"/>
    </xf>
    <xf numFmtId="181" fontId="24" fillId="5" borderId="25" xfId="0" applyNumberFormat="1" applyFont="1" applyFill="1" applyBorder="1" applyAlignment="1">
      <alignment horizontal="center" vertical="center"/>
    </xf>
    <xf numFmtId="182" fontId="24" fillId="12" borderId="105" xfId="0" applyNumberFormat="1" applyFont="1" applyFill="1" applyBorder="1" applyAlignment="1">
      <alignment horizontal="center" vertical="center"/>
    </xf>
    <xf numFmtId="182" fontId="24" fillId="14" borderId="103" xfId="0" applyNumberFormat="1" applyFont="1" applyFill="1" applyBorder="1" applyAlignment="1">
      <alignment horizontal="center" vertical="center"/>
    </xf>
    <xf numFmtId="38" fontId="20" fillId="11" borderId="38" xfId="9" applyFont="1" applyFill="1" applyBorder="1" applyAlignment="1">
      <alignment horizontal="right" vertical="center" indent="1"/>
    </xf>
    <xf numFmtId="182" fontId="24" fillId="14" borderId="107" xfId="0" applyNumberFormat="1" applyFont="1" applyFill="1" applyBorder="1" applyAlignment="1">
      <alignment horizontal="center" vertical="center"/>
    </xf>
    <xf numFmtId="38" fontId="20" fillId="11" borderId="40" xfId="9" applyFont="1" applyFill="1" applyBorder="1" applyAlignment="1">
      <alignment horizontal="right" vertical="center" indent="1"/>
    </xf>
    <xf numFmtId="182" fontId="24" fillId="15" borderId="108" xfId="0" applyNumberFormat="1" applyFont="1" applyFill="1" applyBorder="1" applyAlignment="1">
      <alignment horizontal="center" vertical="center"/>
    </xf>
    <xf numFmtId="182" fontId="24" fillId="15" borderId="103" xfId="0" applyNumberFormat="1" applyFont="1" applyFill="1" applyBorder="1" applyAlignment="1">
      <alignment horizontal="center" vertical="center"/>
    </xf>
    <xf numFmtId="38" fontId="20" fillId="11" borderId="39" xfId="9" applyFont="1" applyFill="1" applyBorder="1" applyAlignment="1">
      <alignment horizontal="right" vertical="center" indent="1"/>
    </xf>
    <xf numFmtId="0" fontId="25" fillId="11" borderId="39" xfId="0" applyFont="1" applyFill="1" applyBorder="1" applyAlignment="1">
      <alignment horizontal="left" vertical="center" indent="1"/>
    </xf>
    <xf numFmtId="182" fontId="24" fillId="15" borderId="109" xfId="0" applyNumberFormat="1" applyFont="1" applyFill="1" applyBorder="1" applyAlignment="1">
      <alignment horizontal="center" vertical="center"/>
    </xf>
    <xf numFmtId="40" fontId="20" fillId="9" borderId="40" xfId="9" applyNumberFormat="1" applyFont="1" applyFill="1" applyBorder="1" applyAlignment="1">
      <alignment horizontal="right" vertical="center" indent="1"/>
    </xf>
    <xf numFmtId="38" fontId="20" fillId="9" borderId="40" xfId="9" applyFont="1" applyFill="1" applyBorder="1" applyAlignment="1">
      <alignment horizontal="center" vertical="center" shrinkToFit="1"/>
    </xf>
    <xf numFmtId="182" fontId="25" fillId="11" borderId="38" xfId="0" applyNumberFormat="1" applyFont="1" applyFill="1" applyBorder="1" applyAlignment="1">
      <alignment horizontal="center" vertical="center" shrinkToFit="1"/>
    </xf>
    <xf numFmtId="182" fontId="24" fillId="13" borderId="109" xfId="0" applyNumberFormat="1" applyFont="1" applyFill="1" applyBorder="1" applyAlignment="1">
      <alignment horizontal="center" vertical="center"/>
    </xf>
    <xf numFmtId="182" fontId="24" fillId="16" borderId="110" xfId="0" applyNumberFormat="1" applyFont="1" applyFill="1" applyBorder="1" applyAlignment="1">
      <alignment horizontal="center" vertical="center"/>
    </xf>
    <xf numFmtId="38" fontId="20" fillId="11" borderId="111" xfId="9" applyFont="1" applyFill="1" applyBorder="1" applyAlignment="1">
      <alignment horizontal="right" vertical="center" indent="1"/>
    </xf>
    <xf numFmtId="179" fontId="20" fillId="11" borderId="111" xfId="9" applyNumberFormat="1" applyFont="1" applyFill="1" applyBorder="1" applyAlignment="1">
      <alignment horizontal="right" vertical="center" indent="1" shrinkToFit="1"/>
    </xf>
    <xf numFmtId="4" fontId="19" fillId="0" borderId="87" xfId="0" applyNumberFormat="1" applyFont="1" applyBorder="1" applyAlignment="1">
      <alignment vertical="center"/>
    </xf>
    <xf numFmtId="14" fontId="25" fillId="11" borderId="38" xfId="9" applyNumberFormat="1" applyFont="1" applyFill="1" applyBorder="1" applyAlignment="1">
      <alignment horizontal="center" vertical="center" shrinkToFit="1"/>
    </xf>
    <xf numFmtId="182" fontId="41" fillId="5" borderId="113" xfId="0" applyNumberFormat="1" applyFont="1" applyFill="1" applyBorder="1" applyAlignment="1">
      <alignment horizontal="center" vertical="center"/>
    </xf>
    <xf numFmtId="182" fontId="25" fillId="17" borderId="114" xfId="0" applyNumberFormat="1" applyFont="1" applyFill="1" applyBorder="1" applyAlignment="1">
      <alignment vertical="center"/>
    </xf>
    <xf numFmtId="182" fontId="24" fillId="17" borderId="115" xfId="0" applyNumberFormat="1" applyFont="1" applyFill="1" applyBorder="1" applyAlignment="1">
      <alignment horizontal="left" vertical="center" indent="1"/>
    </xf>
    <xf numFmtId="182" fontId="24" fillId="14" borderId="54" xfId="0" applyNumberFormat="1" applyFont="1" applyFill="1" applyBorder="1" applyAlignment="1">
      <alignment horizontal="left" vertical="center" indent="1"/>
    </xf>
    <xf numFmtId="182" fontId="24" fillId="15" borderId="54" xfId="0" applyNumberFormat="1" applyFont="1" applyFill="1" applyBorder="1" applyAlignment="1">
      <alignment horizontal="left" vertical="center" indent="1"/>
    </xf>
    <xf numFmtId="0" fontId="20" fillId="0" borderId="116" xfId="0" applyFont="1" applyFill="1" applyBorder="1"/>
    <xf numFmtId="0" fontId="19" fillId="0" borderId="116" xfId="0" applyFont="1" applyFill="1" applyBorder="1"/>
    <xf numFmtId="38" fontId="20" fillId="0" borderId="116" xfId="9" applyFont="1" applyFill="1" applyBorder="1"/>
    <xf numFmtId="0" fontId="20" fillId="0" borderId="117" xfId="0" applyFont="1" applyFill="1" applyBorder="1"/>
    <xf numFmtId="38" fontId="20" fillId="0" borderId="117" xfId="9" applyFont="1" applyFill="1" applyBorder="1"/>
    <xf numFmtId="180" fontId="24" fillId="5" borderId="118" xfId="0" applyNumberFormat="1" applyFont="1" applyFill="1" applyBorder="1" applyAlignment="1">
      <alignment horizontal="center" vertical="center" shrinkToFit="1"/>
    </xf>
    <xf numFmtId="180" fontId="20" fillId="0" borderId="101" xfId="0" applyNumberFormat="1" applyFont="1" applyFill="1" applyBorder="1" applyAlignment="1">
      <alignment horizontal="center" vertical="center"/>
    </xf>
    <xf numFmtId="180" fontId="20" fillId="0" borderId="101" xfId="31" applyNumberFormat="1" applyFont="1" applyFill="1" applyBorder="1" applyAlignment="1">
      <alignment horizontal="center" vertical="center"/>
    </xf>
    <xf numFmtId="0" fontId="20" fillId="0" borderId="116" xfId="0" applyFont="1" applyFill="1" applyBorder="1" applyAlignment="1">
      <alignment horizontal="center" wrapText="1"/>
    </xf>
    <xf numFmtId="3" fontId="36" fillId="5" borderId="118" xfId="0" applyNumberFormat="1" applyFont="1" applyFill="1" applyBorder="1" applyAlignment="1">
      <alignment horizontal="center" vertical="center" wrapText="1"/>
    </xf>
    <xf numFmtId="0" fontId="20" fillId="0" borderId="122" xfId="0" applyFont="1" applyFill="1" applyBorder="1" applyAlignment="1">
      <alignment horizontal="left" vertical="center" indent="1"/>
    </xf>
    <xf numFmtId="38" fontId="25" fillId="0" borderId="122" xfId="9" applyFont="1" applyFill="1" applyBorder="1" applyAlignment="1">
      <alignment horizontal="right" vertical="center" indent="1"/>
    </xf>
    <xf numFmtId="179" fontId="25" fillId="0" borderId="122" xfId="9" applyNumberFormat="1" applyFont="1" applyFill="1" applyBorder="1" applyAlignment="1">
      <alignment horizontal="right" vertical="center" indent="1"/>
    </xf>
    <xf numFmtId="0" fontId="20" fillId="9" borderId="39" xfId="0" applyFont="1" applyFill="1" applyBorder="1" applyAlignment="1">
      <alignment horizontal="left" vertical="center" indent="1" shrinkToFit="1"/>
    </xf>
    <xf numFmtId="38" fontId="25" fillId="9" borderId="39" xfId="9" applyFont="1" applyFill="1" applyBorder="1" applyAlignment="1">
      <alignment horizontal="right" vertical="center" indent="1" shrinkToFit="1"/>
    </xf>
    <xf numFmtId="179" fontId="25" fillId="9" borderId="39" xfId="9" applyNumberFormat="1" applyFont="1" applyFill="1" applyBorder="1" applyAlignment="1">
      <alignment horizontal="right" vertical="center" indent="1" shrinkToFit="1"/>
    </xf>
    <xf numFmtId="38" fontId="25" fillId="0" borderId="39" xfId="9" applyFont="1" applyFill="1" applyBorder="1" applyAlignment="1">
      <alignment horizontal="right" vertical="center" indent="1" shrinkToFit="1"/>
    </xf>
    <xf numFmtId="0" fontId="20" fillId="9" borderId="52" xfId="0" applyFont="1" applyFill="1" applyBorder="1" applyAlignment="1">
      <alignment horizontal="left" vertical="center" indent="1" shrinkToFit="1"/>
    </xf>
    <xf numFmtId="38" fontId="25" fillId="9" borderId="52" xfId="9" applyFont="1" applyFill="1" applyBorder="1" applyAlignment="1">
      <alignment horizontal="right" vertical="center" indent="1" shrinkToFit="1"/>
    </xf>
    <xf numFmtId="179" fontId="25" fillId="9" borderId="52" xfId="9" applyNumberFormat="1" applyFont="1" applyFill="1" applyBorder="1" applyAlignment="1">
      <alignment horizontal="right" vertical="center" indent="1" shrinkToFit="1"/>
    </xf>
    <xf numFmtId="0" fontId="20" fillId="11" borderId="38" xfId="0" applyFont="1" applyFill="1" applyBorder="1" applyAlignment="1">
      <alignment horizontal="left" vertical="center" indent="1"/>
    </xf>
    <xf numFmtId="179" fontId="20" fillId="11" borderId="38" xfId="9" applyNumberFormat="1" applyFont="1" applyFill="1" applyBorder="1" applyAlignment="1">
      <alignment horizontal="right" vertical="center" indent="1"/>
    </xf>
    <xf numFmtId="179" fontId="20" fillId="11" borderId="38" xfId="9" applyNumberFormat="1" applyFont="1" applyFill="1" applyBorder="1" applyAlignment="1">
      <alignment horizontal="right" vertical="center" indent="1" shrinkToFit="1"/>
    </xf>
    <xf numFmtId="182" fontId="24" fillId="14" borderId="105" xfId="0" applyNumberFormat="1" applyFont="1" applyFill="1" applyBorder="1" applyAlignment="1">
      <alignment horizontal="center" vertical="center"/>
    </xf>
    <xf numFmtId="0" fontId="20" fillId="11" borderId="40" xfId="0" applyFont="1" applyFill="1" applyBorder="1" applyAlignment="1">
      <alignment horizontal="left" vertical="center" indent="1"/>
    </xf>
    <xf numFmtId="179" fontId="20" fillId="11" borderId="40" xfId="9" applyNumberFormat="1" applyFont="1" applyFill="1" applyBorder="1" applyAlignment="1">
      <alignment horizontal="right" vertical="center" indent="1"/>
    </xf>
    <xf numFmtId="179" fontId="20" fillId="11" borderId="40" xfId="9" applyNumberFormat="1" applyFont="1" applyFill="1" applyBorder="1" applyAlignment="1">
      <alignment horizontal="right" vertical="center" indent="1" shrinkToFit="1"/>
    </xf>
    <xf numFmtId="182" fontId="24" fillId="15" borderId="107" xfId="0" applyNumberFormat="1" applyFont="1" applyFill="1" applyBorder="1" applyAlignment="1">
      <alignment horizontal="center" vertical="center"/>
    </xf>
    <xf numFmtId="182" fontId="24" fillId="13" borderId="123" xfId="0" applyNumberFormat="1" applyFont="1" applyFill="1" applyBorder="1" applyAlignment="1">
      <alignment horizontal="center" vertical="center"/>
    </xf>
    <xf numFmtId="179" fontId="20" fillId="11" borderId="39" xfId="9" applyNumberFormat="1" applyFont="1" applyFill="1" applyBorder="1" applyAlignment="1">
      <alignment horizontal="right" vertical="center" indent="1"/>
    </xf>
    <xf numFmtId="179" fontId="20" fillId="11" borderId="39" xfId="9" applyNumberFormat="1" applyFont="1" applyFill="1" applyBorder="1" applyAlignment="1">
      <alignment horizontal="right" vertical="center" indent="1" shrinkToFit="1"/>
    </xf>
    <xf numFmtId="0" fontId="20" fillId="11" borderId="39" xfId="0" applyFont="1" applyFill="1" applyBorder="1" applyAlignment="1">
      <alignment horizontal="left" vertical="center" indent="1"/>
    </xf>
    <xf numFmtId="0" fontId="20" fillId="11" borderId="39" xfId="0" applyFont="1" applyFill="1" applyBorder="1" applyAlignment="1">
      <alignment horizontal="left" vertical="center" indent="1" shrinkToFit="1"/>
    </xf>
    <xf numFmtId="38" fontId="25" fillId="11" borderId="39" xfId="9" applyFont="1" applyFill="1" applyBorder="1" applyAlignment="1">
      <alignment horizontal="right" vertical="center" indent="1"/>
    </xf>
    <xf numFmtId="38" fontId="25" fillId="11" borderId="39" xfId="9" applyFont="1" applyFill="1" applyBorder="1" applyAlignment="1">
      <alignment horizontal="right" vertical="center" indent="1" shrinkToFit="1"/>
    </xf>
    <xf numFmtId="179" fontId="25" fillId="11" borderId="39" xfId="9" applyNumberFormat="1" applyFont="1" applyFill="1" applyBorder="1" applyAlignment="1">
      <alignment horizontal="right" vertical="center" indent="1" shrinkToFit="1"/>
    </xf>
    <xf numFmtId="0" fontId="25" fillId="11" borderId="39" xfId="0" applyFont="1" applyFill="1" applyBorder="1" applyAlignment="1">
      <alignment horizontal="left" vertical="center" indent="1" shrinkToFit="1"/>
    </xf>
    <xf numFmtId="0" fontId="20" fillId="11" borderId="111" xfId="0" applyFont="1" applyFill="1" applyBorder="1" applyAlignment="1">
      <alignment horizontal="left" vertical="center" indent="1"/>
    </xf>
    <xf numFmtId="179" fontId="20" fillId="11" borderId="111" xfId="9" applyNumberFormat="1" applyFont="1" applyFill="1" applyBorder="1" applyAlignment="1">
      <alignment horizontal="right" vertical="center" indent="1"/>
    </xf>
    <xf numFmtId="38" fontId="24" fillId="17" borderId="39" xfId="9" applyFont="1" applyFill="1" applyBorder="1" applyAlignment="1">
      <alignment horizontal="right" vertical="center" wrapText="1" indent="1"/>
    </xf>
    <xf numFmtId="182" fontId="24" fillId="14" borderId="57" xfId="0" applyNumberFormat="1" applyFont="1" applyFill="1" applyBorder="1" applyAlignment="1">
      <alignment vertical="center"/>
    </xf>
    <xf numFmtId="178" fontId="24" fillId="14" borderId="54" xfId="62" applyNumberFormat="1" applyFont="1" applyFill="1" applyBorder="1" applyAlignment="1">
      <alignment horizontal="left" vertical="center" shrinkToFit="1"/>
    </xf>
    <xf numFmtId="38" fontId="24" fillId="14" borderId="39" xfId="9" applyFont="1" applyFill="1" applyBorder="1" applyAlignment="1">
      <alignment horizontal="right" vertical="center" wrapText="1" indent="1"/>
    </xf>
    <xf numFmtId="179" fontId="24" fillId="14" borderId="39" xfId="9" applyNumberFormat="1" applyFont="1" applyFill="1" applyBorder="1" applyAlignment="1">
      <alignment horizontal="right" vertical="center" wrapText="1" indent="1"/>
    </xf>
    <xf numFmtId="0" fontId="24" fillId="14" borderId="39" xfId="0" applyFont="1" applyFill="1" applyBorder="1" applyAlignment="1">
      <alignment horizontal="right" vertical="center" wrapText="1" indent="1"/>
    </xf>
    <xf numFmtId="177" fontId="24" fillId="14" borderId="39" xfId="0" applyNumberFormat="1" applyFont="1" applyFill="1" applyBorder="1" applyAlignment="1">
      <alignment horizontal="right" vertical="center" wrapText="1" indent="1"/>
    </xf>
    <xf numFmtId="0" fontId="24" fillId="14" borderId="39" xfId="0" applyFont="1" applyFill="1" applyBorder="1" applyAlignment="1">
      <alignment horizontal="center" vertical="center" shrinkToFit="1"/>
    </xf>
    <xf numFmtId="182" fontId="24" fillId="15" borderId="57" xfId="0" applyNumberFormat="1" applyFont="1" applyFill="1" applyBorder="1" applyAlignment="1">
      <alignment vertical="center"/>
    </xf>
    <xf numFmtId="38" fontId="24" fillId="15" borderId="39" xfId="9" applyFont="1" applyFill="1" applyBorder="1" applyAlignment="1">
      <alignment horizontal="right" vertical="center" wrapText="1" indent="1"/>
    </xf>
    <xf numFmtId="179" fontId="24" fillId="15" borderId="39" xfId="9" applyNumberFormat="1" applyFont="1" applyFill="1" applyBorder="1" applyAlignment="1">
      <alignment horizontal="right" vertical="center" wrapText="1" indent="1"/>
    </xf>
    <xf numFmtId="0" fontId="24" fillId="15" borderId="39" xfId="0" applyFont="1" applyFill="1" applyBorder="1" applyAlignment="1">
      <alignment horizontal="right" vertical="center" wrapText="1" indent="1"/>
    </xf>
    <xf numFmtId="177" fontId="24" fillId="15" borderId="39" xfId="0" applyNumberFormat="1" applyFont="1" applyFill="1" applyBorder="1" applyAlignment="1">
      <alignment horizontal="right" vertical="center" wrapText="1" indent="1"/>
    </xf>
    <xf numFmtId="0" fontId="24" fillId="15" borderId="39" xfId="0" applyFont="1" applyFill="1" applyBorder="1" applyAlignment="1">
      <alignment horizontal="center" vertical="center" shrinkToFit="1"/>
    </xf>
    <xf numFmtId="182" fontId="24" fillId="13" borderId="124" xfId="0" applyNumberFormat="1" applyFont="1" applyFill="1" applyBorder="1" applyAlignment="1">
      <alignment vertical="center"/>
    </xf>
    <xf numFmtId="182" fontId="24" fillId="13" borderId="125" xfId="0" applyNumberFormat="1" applyFont="1" applyFill="1" applyBorder="1" applyAlignment="1">
      <alignment horizontal="left" vertical="center" indent="1"/>
    </xf>
    <xf numFmtId="38" fontId="24" fillId="13" borderId="39" xfId="9" applyFont="1" applyFill="1" applyBorder="1" applyAlignment="1">
      <alignment horizontal="right" vertical="center" wrapText="1" indent="1"/>
    </xf>
    <xf numFmtId="179" fontId="24" fillId="13" borderId="39" xfId="9" applyNumberFormat="1" applyFont="1" applyFill="1" applyBorder="1" applyAlignment="1">
      <alignment horizontal="right" vertical="center" wrapText="1" indent="1"/>
    </xf>
    <xf numFmtId="0" fontId="24" fillId="13" borderId="39" xfId="0" applyFont="1" applyFill="1" applyBorder="1" applyAlignment="1">
      <alignment horizontal="right" vertical="center" wrapText="1" indent="1"/>
    </xf>
    <xf numFmtId="177" fontId="24" fillId="13" borderId="39" xfId="0" applyNumberFormat="1" applyFont="1" applyFill="1" applyBorder="1" applyAlignment="1">
      <alignment horizontal="right" vertical="center" wrapText="1" indent="1"/>
    </xf>
    <xf numFmtId="0" fontId="24" fillId="13" borderId="39" xfId="0" applyFont="1" applyFill="1" applyBorder="1" applyAlignment="1">
      <alignment horizontal="center" vertical="center" shrinkToFit="1"/>
    </xf>
    <xf numFmtId="182" fontId="24" fillId="16" borderId="41" xfId="0" applyNumberFormat="1" applyFont="1" applyFill="1" applyBorder="1" applyAlignment="1">
      <alignment vertical="center"/>
    </xf>
    <xf numFmtId="182" fontId="24" fillId="16" borderId="41" xfId="0" applyNumberFormat="1" applyFont="1" applyFill="1" applyBorder="1" applyAlignment="1">
      <alignment horizontal="left" vertical="center" indent="1"/>
    </xf>
    <xf numFmtId="38" fontId="24" fillId="16" borderId="41" xfId="9" applyFont="1" applyFill="1" applyBorder="1" applyAlignment="1">
      <alignment horizontal="right" vertical="center" wrapText="1" indent="1"/>
    </xf>
    <xf numFmtId="179" fontId="24" fillId="16" borderId="41" xfId="9" applyNumberFormat="1" applyFont="1" applyFill="1" applyBorder="1" applyAlignment="1">
      <alignment horizontal="right" vertical="center" wrapText="1" indent="1"/>
    </xf>
    <xf numFmtId="0" fontId="24" fillId="16" borderId="41" xfId="0" applyFont="1" applyFill="1" applyBorder="1" applyAlignment="1">
      <alignment horizontal="right" vertical="center" wrapText="1" indent="1"/>
    </xf>
    <xf numFmtId="177" fontId="24" fillId="16" borderId="41" xfId="0" applyNumberFormat="1" applyFont="1" applyFill="1" applyBorder="1" applyAlignment="1">
      <alignment horizontal="right" vertical="center" wrapText="1" indent="1"/>
    </xf>
    <xf numFmtId="0" fontId="24" fillId="16" borderId="41" xfId="0" applyFont="1" applyFill="1" applyBorder="1" applyAlignment="1">
      <alignment horizontal="center" vertical="center" shrinkToFit="1"/>
    </xf>
    <xf numFmtId="0" fontId="24" fillId="0" borderId="0" xfId="0" applyFont="1" applyFill="1" applyBorder="1" applyAlignment="1">
      <alignment horizontal="right" vertical="center"/>
    </xf>
    <xf numFmtId="0" fontId="19" fillId="0" borderId="116" xfId="0" applyFont="1" applyBorder="1" applyAlignment="1">
      <alignment vertical="center"/>
    </xf>
    <xf numFmtId="0" fontId="24" fillId="5" borderId="126" xfId="0" applyFont="1" applyFill="1" applyBorder="1" applyAlignment="1">
      <alignment horizontal="center" vertical="center" shrinkToFit="1"/>
    </xf>
    <xf numFmtId="0" fontId="24" fillId="5" borderId="120" xfId="0" applyFont="1" applyFill="1" applyBorder="1" applyAlignment="1">
      <alignment horizontal="center" vertical="center"/>
    </xf>
    <xf numFmtId="4" fontId="24" fillId="5" borderId="120" xfId="0" applyNumberFormat="1" applyFont="1" applyFill="1" applyBorder="1" applyAlignment="1">
      <alignment horizontal="center" vertical="center"/>
    </xf>
    <xf numFmtId="4" fontId="24" fillId="5" borderId="120" xfId="0" applyNumberFormat="1" applyFont="1" applyFill="1" applyBorder="1" applyAlignment="1">
      <alignment horizontal="center" vertical="center" shrinkToFit="1"/>
    </xf>
    <xf numFmtId="0" fontId="20" fillId="0" borderId="116" xfId="0" applyFont="1" applyBorder="1" applyAlignment="1">
      <alignment vertical="center"/>
    </xf>
    <xf numFmtId="4" fontId="19" fillId="0" borderId="17" xfId="0" applyNumberFormat="1" applyFont="1" applyBorder="1" applyAlignment="1">
      <alignment vertical="center"/>
    </xf>
    <xf numFmtId="182" fontId="41" fillId="5" borderId="127" xfId="0" applyNumberFormat="1" applyFont="1" applyFill="1" applyBorder="1" applyAlignment="1">
      <alignment horizontal="center" vertical="center"/>
    </xf>
    <xf numFmtId="182" fontId="24" fillId="5" borderId="128" xfId="0" applyNumberFormat="1" applyFont="1" applyFill="1" applyBorder="1" applyAlignment="1">
      <alignment vertical="center"/>
    </xf>
    <xf numFmtId="40" fontId="24" fillId="5" borderId="128" xfId="9" applyNumberFormat="1" applyFont="1" applyFill="1" applyBorder="1" applyAlignment="1">
      <alignment horizontal="right" vertical="center" wrapText="1" indent="1"/>
    </xf>
    <xf numFmtId="40" fontId="24" fillId="5" borderId="39" xfId="9" applyNumberFormat="1" applyFont="1" applyFill="1" applyBorder="1" applyAlignment="1">
      <alignment horizontal="right" vertical="center" wrapText="1" indent="1"/>
    </xf>
    <xf numFmtId="179" fontId="24" fillId="5" borderId="39" xfId="9" applyNumberFormat="1" applyFont="1" applyFill="1" applyBorder="1" applyAlignment="1">
      <alignment horizontal="right" vertical="center" wrapText="1" indent="1"/>
    </xf>
    <xf numFmtId="182" fontId="25" fillId="17" borderId="100" xfId="0" applyNumberFormat="1" applyFont="1" applyFill="1" applyBorder="1" applyAlignment="1">
      <alignment vertical="center"/>
    </xf>
    <xf numFmtId="182" fontId="24" fillId="17" borderId="53" xfId="0" applyNumberFormat="1" applyFont="1" applyFill="1" applyBorder="1" applyAlignment="1">
      <alignment horizontal="left" vertical="center" indent="1"/>
    </xf>
    <xf numFmtId="40" fontId="24" fillId="17" borderId="38" xfId="9" applyNumberFormat="1" applyFont="1" applyFill="1" applyBorder="1" applyAlignment="1">
      <alignment horizontal="right" vertical="center" wrapText="1" indent="1"/>
    </xf>
    <xf numFmtId="40" fontId="24" fillId="17" borderId="39" xfId="9" applyNumberFormat="1" applyFont="1" applyFill="1" applyBorder="1" applyAlignment="1">
      <alignment horizontal="right" vertical="center" wrapText="1" indent="1"/>
    </xf>
    <xf numFmtId="179" fontId="24" fillId="17" borderId="39" xfId="9" applyNumberFormat="1" applyFont="1" applyFill="1" applyBorder="1" applyAlignment="1">
      <alignment horizontal="right" vertical="center" wrapText="1" indent="1"/>
    </xf>
    <xf numFmtId="177" fontId="24" fillId="17" borderId="39" xfId="0" applyNumberFormat="1" applyFont="1" applyFill="1" applyBorder="1" applyAlignment="1">
      <alignment horizontal="right" vertical="center" wrapText="1" indent="1"/>
    </xf>
    <xf numFmtId="40" fontId="24" fillId="14" borderId="39" xfId="9" applyNumberFormat="1" applyFont="1" applyFill="1" applyBorder="1" applyAlignment="1">
      <alignment horizontal="right" vertical="center" wrapText="1" indent="1"/>
    </xf>
    <xf numFmtId="40" fontId="24" fillId="15" borderId="39" xfId="9" applyNumberFormat="1" applyFont="1" applyFill="1" applyBorder="1" applyAlignment="1">
      <alignment horizontal="right" vertical="center" wrapText="1" indent="1"/>
    </xf>
    <xf numFmtId="40" fontId="24" fillId="13" borderId="39" xfId="9" applyNumberFormat="1" applyFont="1" applyFill="1" applyBorder="1" applyAlignment="1">
      <alignment horizontal="right" vertical="center" wrapText="1" indent="1"/>
    </xf>
    <xf numFmtId="40" fontId="24" fillId="16" borderId="41" xfId="9" applyNumberFormat="1" applyFont="1" applyFill="1" applyBorder="1" applyAlignment="1">
      <alignment horizontal="right" vertical="center" wrapText="1" indent="1"/>
    </xf>
    <xf numFmtId="4" fontId="19" fillId="0" borderId="116" xfId="0" applyNumberFormat="1" applyFont="1" applyBorder="1" applyAlignment="1">
      <alignment vertical="center"/>
    </xf>
    <xf numFmtId="185" fontId="25" fillId="0" borderId="122" xfId="9" applyNumberFormat="1" applyFont="1" applyFill="1" applyBorder="1" applyAlignment="1">
      <alignment horizontal="right" vertical="center" indent="1"/>
    </xf>
    <xf numFmtId="185" fontId="25" fillId="9" borderId="39" xfId="9" applyNumberFormat="1" applyFont="1" applyFill="1" applyBorder="1" applyAlignment="1">
      <alignment horizontal="right" vertical="center" indent="1"/>
    </xf>
    <xf numFmtId="185" fontId="25" fillId="9" borderId="39" xfId="9" applyNumberFormat="1" applyFont="1" applyFill="1" applyBorder="1" applyAlignment="1">
      <alignment horizontal="right" vertical="center" indent="1" shrinkToFit="1"/>
    </xf>
    <xf numFmtId="185" fontId="25" fillId="0" borderId="39" xfId="9" applyNumberFormat="1" applyFont="1" applyFill="1" applyBorder="1" applyAlignment="1">
      <alignment horizontal="right" vertical="center" indent="1"/>
    </xf>
    <xf numFmtId="185" fontId="25" fillId="0" borderId="39" xfId="9" applyNumberFormat="1" applyFont="1" applyFill="1" applyBorder="1" applyAlignment="1">
      <alignment horizontal="right" vertical="center" indent="1" shrinkToFit="1"/>
    </xf>
    <xf numFmtId="185" fontId="25" fillId="9" borderId="52" xfId="9" applyNumberFormat="1" applyFont="1" applyFill="1" applyBorder="1" applyAlignment="1">
      <alignment horizontal="right" vertical="center" indent="1"/>
    </xf>
    <xf numFmtId="185" fontId="25" fillId="9" borderId="52" xfId="9" applyNumberFormat="1" applyFont="1" applyFill="1" applyBorder="1" applyAlignment="1">
      <alignment horizontal="right" vertical="center" indent="1" shrinkToFit="1"/>
    </xf>
    <xf numFmtId="185" fontId="20" fillId="11" borderId="38" xfId="9" applyNumberFormat="1" applyFont="1" applyFill="1" applyBorder="1" applyAlignment="1">
      <alignment horizontal="right" vertical="center" indent="1"/>
    </xf>
    <xf numFmtId="185" fontId="20" fillId="11" borderId="40" xfId="9" applyNumberFormat="1" applyFont="1" applyFill="1" applyBorder="1" applyAlignment="1">
      <alignment horizontal="right" vertical="center" indent="1"/>
    </xf>
    <xf numFmtId="185" fontId="20" fillId="11" borderId="39" xfId="9" applyNumberFormat="1" applyFont="1" applyFill="1" applyBorder="1" applyAlignment="1">
      <alignment horizontal="right" vertical="center" indent="1"/>
    </xf>
    <xf numFmtId="0" fontId="42" fillId="11" borderId="111" xfId="0" applyFont="1" applyFill="1" applyBorder="1" applyAlignment="1">
      <alignment horizontal="left" vertical="center" indent="1"/>
    </xf>
    <xf numFmtId="179" fontId="25" fillId="11" borderId="38" xfId="9" applyNumberFormat="1" applyFont="1" applyFill="1" applyBorder="1" applyAlignment="1">
      <alignment horizontal="right" vertical="center" wrapText="1" indent="1" shrinkToFit="1"/>
    </xf>
    <xf numFmtId="179" fontId="25" fillId="11" borderId="38" xfId="9" applyNumberFormat="1" applyFont="1" applyFill="1" applyBorder="1" applyAlignment="1">
      <alignment horizontal="right" vertical="center" indent="1" shrinkToFit="1"/>
    </xf>
    <xf numFmtId="0" fontId="20" fillId="11" borderId="38" xfId="0" applyFont="1" applyFill="1" applyBorder="1" applyAlignment="1">
      <alignment horizontal="left" vertical="center" indent="1" shrinkToFit="1"/>
    </xf>
    <xf numFmtId="0" fontId="20" fillId="11" borderId="40" xfId="0" applyFont="1" applyFill="1" applyBorder="1" applyAlignment="1">
      <alignment horizontal="left" vertical="center" indent="1" shrinkToFit="1"/>
    </xf>
    <xf numFmtId="182" fontId="24" fillId="17" borderId="100" xfId="0" applyNumberFormat="1" applyFont="1" applyFill="1" applyBorder="1" applyAlignment="1">
      <alignment vertical="center"/>
    </xf>
    <xf numFmtId="38" fontId="24" fillId="17" borderId="38" xfId="9" applyFont="1" applyFill="1" applyBorder="1" applyAlignment="1">
      <alignment horizontal="right" vertical="center" wrapText="1" indent="1"/>
    </xf>
    <xf numFmtId="182" fontId="24" fillId="5" borderId="129" xfId="0" applyNumberFormat="1" applyFont="1" applyFill="1" applyBorder="1" applyAlignment="1">
      <alignment horizontal="center" vertical="center"/>
    </xf>
    <xf numFmtId="182" fontId="24" fillId="5" borderId="130" xfId="0" applyNumberFormat="1" applyFont="1" applyFill="1" applyBorder="1" applyAlignment="1">
      <alignment horizontal="left" vertical="center"/>
    </xf>
    <xf numFmtId="38" fontId="24" fillId="5" borderId="131" xfId="9" applyFont="1" applyFill="1" applyBorder="1" applyAlignment="1">
      <alignment horizontal="right" vertical="center" wrapText="1" indent="1"/>
    </xf>
    <xf numFmtId="0" fontId="24" fillId="5" borderId="131" xfId="0" applyFont="1" applyFill="1" applyBorder="1" applyAlignment="1">
      <alignment horizontal="right" vertical="center" wrapText="1" indent="1"/>
    </xf>
    <xf numFmtId="0" fontId="24" fillId="5" borderId="132" xfId="0" applyFont="1" applyFill="1" applyBorder="1" applyAlignment="1">
      <alignment horizontal="center" vertical="center" shrinkToFit="1"/>
    </xf>
    <xf numFmtId="38" fontId="25" fillId="0" borderId="122" xfId="9" applyNumberFormat="1" applyFont="1" applyFill="1" applyBorder="1" applyAlignment="1">
      <alignment horizontal="right" vertical="center" indent="1" shrinkToFit="1"/>
    </xf>
    <xf numFmtId="38" fontId="25" fillId="9" borderId="39" xfId="9" applyNumberFormat="1" applyFont="1" applyFill="1" applyBorder="1" applyAlignment="1">
      <alignment horizontal="right" vertical="center" indent="1" shrinkToFit="1"/>
    </xf>
    <xf numFmtId="38" fontId="25" fillId="0" borderId="39" xfId="9" applyNumberFormat="1" applyFont="1" applyFill="1" applyBorder="1" applyAlignment="1">
      <alignment horizontal="right" vertical="center" indent="1" shrinkToFit="1"/>
    </xf>
    <xf numFmtId="38" fontId="25" fillId="9" borderId="52" xfId="9" applyNumberFormat="1" applyFont="1" applyFill="1" applyBorder="1" applyAlignment="1">
      <alignment horizontal="right" vertical="center" indent="1" shrinkToFit="1"/>
    </xf>
    <xf numFmtId="38" fontId="20" fillId="11" borderId="38" xfId="9" applyNumberFormat="1" applyFont="1" applyFill="1" applyBorder="1" applyAlignment="1">
      <alignment horizontal="right" vertical="center" indent="1" shrinkToFit="1"/>
    </xf>
    <xf numFmtId="38" fontId="20" fillId="11" borderId="40" xfId="9" applyNumberFormat="1" applyFont="1" applyFill="1" applyBorder="1" applyAlignment="1">
      <alignment horizontal="right" vertical="center" indent="1" shrinkToFit="1"/>
    </xf>
    <xf numFmtId="38" fontId="20" fillId="11" borderId="39" xfId="9" applyNumberFormat="1" applyFont="1" applyFill="1" applyBorder="1" applyAlignment="1">
      <alignment horizontal="right" vertical="center" indent="1" shrinkToFit="1"/>
    </xf>
    <xf numFmtId="180" fontId="20" fillId="0" borderId="11" xfId="31" applyNumberFormat="1" applyFont="1" applyFill="1" applyBorder="1" applyAlignment="1">
      <alignment horizontal="center" vertical="center"/>
    </xf>
    <xf numFmtId="180" fontId="20" fillId="0" borderId="21" xfId="31" applyNumberFormat="1" applyFont="1" applyFill="1" applyBorder="1" applyAlignment="1">
      <alignment horizontal="right" vertical="center"/>
    </xf>
    <xf numFmtId="180" fontId="20" fillId="0" borderId="11" xfId="31" applyNumberFormat="1" applyFont="1" applyFill="1" applyBorder="1" applyAlignment="1">
      <alignment horizontal="right" vertical="center"/>
    </xf>
    <xf numFmtId="183" fontId="20" fillId="0" borderId="12" xfId="10" applyNumberFormat="1" applyFont="1" applyFill="1" applyBorder="1" applyAlignment="1">
      <alignment horizontal="right" vertical="center"/>
    </xf>
    <xf numFmtId="183" fontId="20" fillId="0" borderId="21" xfId="10" applyNumberFormat="1" applyFont="1" applyFill="1" applyBorder="1" applyAlignment="1">
      <alignment horizontal="right" vertical="center"/>
    </xf>
    <xf numFmtId="183" fontId="20" fillId="0" borderId="94" xfId="10" applyNumberFormat="1" applyFont="1" applyFill="1" applyBorder="1" applyAlignment="1">
      <alignment horizontal="right" vertical="center"/>
    </xf>
    <xf numFmtId="183" fontId="20" fillId="0" borderId="101" xfId="10" applyNumberFormat="1" applyFont="1" applyFill="1" applyBorder="1" applyAlignment="1">
      <alignment horizontal="right" vertical="center"/>
    </xf>
    <xf numFmtId="183" fontId="20" fillId="0" borderId="101" xfId="10" applyNumberFormat="1" applyFont="1" applyFill="1" applyBorder="1" applyAlignment="1">
      <alignment horizontal="center" vertical="center"/>
    </xf>
    <xf numFmtId="183" fontId="20" fillId="0" borderId="14" xfId="10" applyNumberFormat="1" applyFont="1" applyFill="1" applyBorder="1" applyAlignment="1">
      <alignment horizontal="right" vertical="center"/>
    </xf>
    <xf numFmtId="183" fontId="20" fillId="0" borderId="15" xfId="10" applyNumberFormat="1" applyFont="1" applyFill="1" applyBorder="1" applyAlignment="1">
      <alignment horizontal="right" vertical="center"/>
    </xf>
    <xf numFmtId="183" fontId="20" fillId="0" borderId="10" xfId="10" applyNumberFormat="1" applyFont="1" applyFill="1" applyBorder="1" applyAlignment="1">
      <alignment horizontal="right" vertical="center"/>
    </xf>
    <xf numFmtId="183" fontId="20" fillId="0" borderId="16" xfId="10" applyNumberFormat="1" applyFont="1" applyFill="1" applyBorder="1" applyAlignment="1">
      <alignment horizontal="right" vertical="center"/>
    </xf>
    <xf numFmtId="183" fontId="20" fillId="0" borderId="17" xfId="10" applyNumberFormat="1" applyFont="1" applyFill="1" applyBorder="1" applyAlignment="1">
      <alignment horizontal="center" vertical="center"/>
    </xf>
    <xf numFmtId="183" fontId="20" fillId="0" borderId="17" xfId="10" applyNumberFormat="1" applyFont="1" applyFill="1" applyBorder="1" applyAlignment="1">
      <alignment horizontal="right" vertical="center"/>
    </xf>
    <xf numFmtId="183" fontId="20" fillId="0" borderId="21" xfId="31" applyNumberFormat="1" applyFont="1" applyFill="1" applyBorder="1" applyAlignment="1">
      <alignment horizontal="right" vertical="center" wrapText="1"/>
    </xf>
    <xf numFmtId="183" fontId="20" fillId="0" borderId="101" xfId="31" applyNumberFormat="1" applyFont="1" applyFill="1" applyBorder="1" applyAlignment="1">
      <alignment horizontal="right" vertical="center" wrapText="1"/>
    </xf>
    <xf numFmtId="38" fontId="20" fillId="9" borderId="40" xfId="9" applyFont="1" applyFill="1" applyBorder="1" applyAlignment="1">
      <alignment horizontal="right" vertical="center" indent="1"/>
    </xf>
    <xf numFmtId="40" fontId="20" fillId="9" borderId="40" xfId="9" applyNumberFormat="1" applyFont="1" applyFill="1" applyBorder="1" applyAlignment="1">
      <alignment horizontal="center" vertical="center" shrinkToFit="1"/>
    </xf>
    <xf numFmtId="0" fontId="20" fillId="11" borderId="74" xfId="0" applyFont="1" applyFill="1" applyBorder="1" applyAlignment="1">
      <alignment horizontal="left" vertical="center" indent="1" shrinkToFit="1"/>
    </xf>
    <xf numFmtId="185" fontId="25" fillId="11" borderId="74" xfId="9" applyNumberFormat="1" applyFont="1" applyFill="1" applyBorder="1" applyAlignment="1">
      <alignment horizontal="right" vertical="center" indent="1"/>
    </xf>
    <xf numFmtId="185" fontId="25" fillId="11" borderId="74" xfId="9" applyNumberFormat="1" applyFont="1" applyFill="1" applyBorder="1" applyAlignment="1">
      <alignment horizontal="right" vertical="center" indent="1" shrinkToFit="1"/>
    </xf>
    <xf numFmtId="179" fontId="25" fillId="11" borderId="74" xfId="9" applyNumberFormat="1" applyFont="1" applyFill="1" applyBorder="1" applyAlignment="1">
      <alignment horizontal="right" vertical="center" indent="1" shrinkToFit="1"/>
    </xf>
    <xf numFmtId="38" fontId="25" fillId="11" borderId="74" xfId="9" applyFont="1" applyFill="1" applyBorder="1" applyAlignment="1">
      <alignment horizontal="right" vertical="center" indent="1" shrinkToFit="1"/>
    </xf>
    <xf numFmtId="38" fontId="25" fillId="11" borderId="74" xfId="9" applyNumberFormat="1" applyFont="1" applyFill="1" applyBorder="1" applyAlignment="1">
      <alignment horizontal="right" vertical="center" indent="1" shrinkToFit="1"/>
    </xf>
    <xf numFmtId="0" fontId="19" fillId="0" borderId="17" xfId="0" applyFont="1" applyBorder="1" applyAlignment="1">
      <alignment vertical="center"/>
    </xf>
    <xf numFmtId="182" fontId="24" fillId="16" borderId="133" xfId="0" applyNumberFormat="1" applyFont="1" applyFill="1" applyBorder="1" applyAlignment="1">
      <alignment horizontal="center" vertical="center"/>
    </xf>
    <xf numFmtId="0" fontId="20" fillId="9" borderId="134" xfId="0" applyFont="1" applyFill="1" applyBorder="1" applyAlignment="1">
      <alignment horizontal="left" vertical="center" indent="1" shrinkToFit="1"/>
    </xf>
    <xf numFmtId="185" fontId="25" fillId="9" borderId="135" xfId="9" applyNumberFormat="1" applyFont="1" applyFill="1" applyBorder="1" applyAlignment="1">
      <alignment horizontal="right" vertical="center" indent="1"/>
    </xf>
    <xf numFmtId="185" fontId="25" fillId="9" borderId="135" xfId="9" applyNumberFormat="1" applyFont="1" applyFill="1" applyBorder="1" applyAlignment="1">
      <alignment horizontal="right" vertical="center" indent="1" shrinkToFit="1"/>
    </xf>
    <xf numFmtId="179" fontId="25" fillId="9" borderId="135" xfId="9" applyNumberFormat="1" applyFont="1" applyFill="1" applyBorder="1" applyAlignment="1">
      <alignment horizontal="right" vertical="center" indent="1" shrinkToFit="1"/>
    </xf>
    <xf numFmtId="38" fontId="25" fillId="9" borderId="135" xfId="9" applyFont="1" applyFill="1" applyBorder="1" applyAlignment="1">
      <alignment horizontal="right" vertical="center" indent="1" shrinkToFit="1"/>
    </xf>
    <xf numFmtId="38" fontId="25" fillId="9" borderId="135" xfId="9" applyNumberFormat="1" applyFont="1" applyFill="1" applyBorder="1" applyAlignment="1">
      <alignment horizontal="right" vertical="center" indent="1" shrinkToFit="1"/>
    </xf>
    <xf numFmtId="0" fontId="20" fillId="11" borderId="122" xfId="0" applyFont="1" applyFill="1" applyBorder="1" applyAlignment="1">
      <alignment horizontal="left" vertical="center" indent="1"/>
    </xf>
    <xf numFmtId="38" fontId="25" fillId="11" borderId="122" xfId="9" applyFont="1" applyFill="1" applyBorder="1" applyAlignment="1">
      <alignment horizontal="right" vertical="center" indent="1"/>
    </xf>
    <xf numFmtId="179" fontId="25" fillId="11" borderId="122" xfId="9" applyNumberFormat="1" applyFont="1" applyFill="1" applyBorder="1" applyAlignment="1">
      <alignment horizontal="right" vertical="center" indent="1"/>
    </xf>
    <xf numFmtId="179" fontId="25" fillId="11" borderId="122" xfId="9" applyNumberFormat="1" applyFont="1" applyFill="1" applyBorder="1" applyAlignment="1">
      <alignment horizontal="right" vertical="center" indent="1" shrinkToFit="1"/>
    </xf>
    <xf numFmtId="0" fontId="25" fillId="11" borderId="122" xfId="0" applyFont="1" applyFill="1" applyBorder="1" applyAlignment="1">
      <alignment horizontal="left" vertical="center" indent="1" shrinkToFit="1"/>
    </xf>
    <xf numFmtId="0" fontId="20" fillId="11" borderId="52" xfId="0" applyFont="1" applyFill="1" applyBorder="1" applyAlignment="1">
      <alignment horizontal="left" vertical="center" indent="1" shrinkToFit="1"/>
    </xf>
    <xf numFmtId="38" fontId="25" fillId="11" borderId="52" xfId="9" applyFont="1" applyFill="1" applyBorder="1" applyAlignment="1">
      <alignment horizontal="right" vertical="center" indent="1"/>
    </xf>
    <xf numFmtId="38" fontId="25" fillId="11" borderId="52" xfId="9" applyFont="1" applyFill="1" applyBorder="1" applyAlignment="1">
      <alignment horizontal="right" vertical="center" indent="1" shrinkToFit="1"/>
    </xf>
    <xf numFmtId="179" fontId="25" fillId="11" borderId="52" xfId="9" applyNumberFormat="1" applyFont="1" applyFill="1" applyBorder="1" applyAlignment="1">
      <alignment horizontal="right" vertical="center" indent="1" shrinkToFit="1"/>
    </xf>
    <xf numFmtId="0" fontId="25" fillId="11" borderId="52" xfId="0" applyFont="1" applyFill="1" applyBorder="1" applyAlignment="1">
      <alignment horizontal="left" vertical="center" indent="1" shrinkToFit="1"/>
    </xf>
    <xf numFmtId="179" fontId="25" fillId="11" borderId="39" xfId="9" applyNumberFormat="1" applyFont="1" applyFill="1" applyBorder="1" applyAlignment="1">
      <alignment horizontal="right" vertical="center" wrapText="1" indent="1" shrinkToFit="1"/>
    </xf>
    <xf numFmtId="179" fontId="24" fillId="17" borderId="38" xfId="9" applyNumberFormat="1" applyFont="1" applyFill="1" applyBorder="1" applyAlignment="1">
      <alignment horizontal="right" vertical="center" wrapText="1" indent="1"/>
    </xf>
    <xf numFmtId="0" fontId="24" fillId="17" borderId="38" xfId="0" applyFont="1" applyFill="1" applyBorder="1" applyAlignment="1">
      <alignment horizontal="right" vertical="center" wrapText="1" indent="1"/>
    </xf>
    <xf numFmtId="177" fontId="24" fillId="17" borderId="38" xfId="0" applyNumberFormat="1" applyFont="1" applyFill="1" applyBorder="1" applyAlignment="1">
      <alignment horizontal="right" vertical="center" wrapText="1" indent="1"/>
    </xf>
    <xf numFmtId="0" fontId="24" fillId="17" borderId="38" xfId="0" applyFont="1" applyFill="1" applyBorder="1" applyAlignment="1">
      <alignment horizontal="center" vertical="center" shrinkToFit="1"/>
    </xf>
    <xf numFmtId="0" fontId="38" fillId="0" borderId="116" xfId="22" applyFont="1" applyBorder="1" applyAlignment="1">
      <alignment wrapText="1"/>
    </xf>
    <xf numFmtId="0" fontId="19" fillId="0" borderId="116" xfId="22" applyFont="1" applyBorder="1"/>
    <xf numFmtId="0" fontId="19" fillId="0" borderId="116" xfId="22" applyFont="1" applyBorder="1" applyAlignment="1">
      <alignment wrapText="1"/>
    </xf>
    <xf numFmtId="0" fontId="39" fillId="0" borderId="116" xfId="22" applyFont="1" applyBorder="1" applyAlignment="1">
      <alignment vertical="center" wrapText="1"/>
    </xf>
    <xf numFmtId="0" fontId="19" fillId="0" borderId="116" xfId="22" applyFont="1" applyBorder="1" applyAlignment="1">
      <alignment vertical="center" wrapText="1"/>
    </xf>
    <xf numFmtId="0" fontId="43" fillId="0" borderId="0" xfId="0" applyFont="1" applyBorder="1" applyAlignment="1">
      <alignment horizontal="center" vertical="center"/>
    </xf>
    <xf numFmtId="0" fontId="24" fillId="5" borderId="120" xfId="0" applyFont="1" applyFill="1" applyBorder="1" applyAlignment="1">
      <alignment horizontal="center" vertical="center" shrinkToFit="1"/>
    </xf>
    <xf numFmtId="3" fontId="24" fillId="5" borderId="120" xfId="0" applyNumberFormat="1" applyFont="1" applyFill="1" applyBorder="1" applyAlignment="1">
      <alignment horizontal="center" vertical="center"/>
    </xf>
    <xf numFmtId="3" fontId="24" fillId="5" borderId="120" xfId="0" applyNumberFormat="1" applyFont="1" applyFill="1" applyBorder="1" applyAlignment="1">
      <alignment horizontal="center" vertical="center" shrinkToFit="1"/>
    </xf>
    <xf numFmtId="3" fontId="37" fillId="5" borderId="120" xfId="0" applyNumberFormat="1" applyFont="1" applyFill="1" applyBorder="1" applyAlignment="1">
      <alignment horizontal="center" vertical="center" wrapText="1" shrinkToFit="1"/>
    </xf>
    <xf numFmtId="181" fontId="24" fillId="5" borderId="120" xfId="0" applyNumberFormat="1" applyFont="1" applyFill="1" applyBorder="1" applyAlignment="1">
      <alignment horizontal="center" vertical="center" shrinkToFit="1"/>
    </xf>
    <xf numFmtId="181" fontId="24" fillId="5" borderId="136" xfId="0" applyNumberFormat="1" applyFont="1" applyFill="1" applyBorder="1" applyAlignment="1">
      <alignment horizontal="center" vertical="center" shrinkToFit="1"/>
    </xf>
    <xf numFmtId="181" fontId="24" fillId="5" borderId="27" xfId="0" applyNumberFormat="1" applyFont="1" applyFill="1" applyBorder="1" applyAlignment="1">
      <alignment horizontal="center" vertical="center"/>
    </xf>
    <xf numFmtId="0" fontId="20" fillId="11" borderId="122" xfId="0" applyFont="1" applyFill="1" applyBorder="1" applyAlignment="1">
      <alignment horizontal="left" vertical="center" shrinkToFit="1"/>
    </xf>
    <xf numFmtId="0" fontId="20" fillId="11" borderId="122" xfId="0" applyFont="1" applyFill="1" applyBorder="1" applyAlignment="1">
      <alignment horizontal="center" vertical="center" shrinkToFit="1"/>
    </xf>
    <xf numFmtId="38" fontId="20" fillId="11" borderId="122" xfId="9" applyFont="1" applyFill="1" applyBorder="1" applyAlignment="1">
      <alignment horizontal="right" vertical="center"/>
    </xf>
    <xf numFmtId="38" fontId="20" fillId="11" borderId="122" xfId="9" applyFont="1" applyFill="1" applyBorder="1" applyAlignment="1">
      <alignment horizontal="right" vertical="center" indent="1"/>
    </xf>
    <xf numFmtId="40" fontId="20" fillId="11" borderId="122" xfId="9" applyNumberFormat="1" applyFont="1" applyFill="1" applyBorder="1" applyAlignment="1">
      <alignment horizontal="right" vertical="center" indent="1"/>
    </xf>
    <xf numFmtId="40" fontId="20" fillId="11" borderId="0" xfId="9" applyNumberFormat="1" applyFont="1" applyFill="1" applyBorder="1" applyAlignment="1">
      <alignment horizontal="right" vertical="center" indent="1"/>
    </xf>
    <xf numFmtId="14" fontId="20" fillId="11" borderId="38" xfId="9" applyNumberFormat="1" applyFont="1" applyFill="1" applyBorder="1" applyAlignment="1">
      <alignment horizontal="center" vertical="center" shrinkToFit="1"/>
    </xf>
    <xf numFmtId="38" fontId="20" fillId="11" borderId="38" xfId="9" applyFont="1" applyFill="1" applyBorder="1" applyAlignment="1">
      <alignment horizontal="center" vertical="center" shrinkToFit="1"/>
    </xf>
    <xf numFmtId="40" fontId="20" fillId="11" borderId="38" xfId="9" applyNumberFormat="1" applyFont="1" applyFill="1" applyBorder="1" applyAlignment="1">
      <alignment horizontal="center" vertical="center" shrinkToFit="1"/>
    </xf>
    <xf numFmtId="0" fontId="20" fillId="11" borderId="39" xfId="0" applyFont="1" applyFill="1" applyBorder="1" applyAlignment="1">
      <alignment horizontal="left" vertical="center" shrinkToFit="1"/>
    </xf>
    <xf numFmtId="0" fontId="20" fillId="11" borderId="39" xfId="0" applyFont="1" applyFill="1" applyBorder="1" applyAlignment="1">
      <alignment horizontal="center" vertical="center" shrinkToFit="1"/>
    </xf>
    <xf numFmtId="38" fontId="20" fillId="11" borderId="39" xfId="9" applyFont="1" applyFill="1" applyBorder="1" applyAlignment="1">
      <alignment horizontal="right" vertical="center"/>
    </xf>
    <xf numFmtId="38" fontId="20" fillId="11" borderId="39" xfId="9" applyFont="1" applyFill="1" applyBorder="1" applyAlignment="1">
      <alignment horizontal="right" vertical="center" indent="1" shrinkToFit="1"/>
    </xf>
    <xf numFmtId="40" fontId="20" fillId="11" borderId="39" xfId="9" applyNumberFormat="1" applyFont="1" applyFill="1" applyBorder="1" applyAlignment="1">
      <alignment horizontal="right" vertical="center" indent="1"/>
    </xf>
    <xf numFmtId="14" fontId="20" fillId="11" borderId="39" xfId="9" applyNumberFormat="1" applyFont="1" applyFill="1" applyBorder="1" applyAlignment="1">
      <alignment horizontal="center" vertical="center" shrinkToFit="1"/>
    </xf>
    <xf numFmtId="38" fontId="20" fillId="11" borderId="39" xfId="9" applyFont="1" applyFill="1" applyBorder="1" applyAlignment="1">
      <alignment horizontal="center" vertical="center" shrinkToFit="1"/>
    </xf>
    <xf numFmtId="40" fontId="20" fillId="11" borderId="39" xfId="9" applyNumberFormat="1" applyFont="1" applyFill="1" applyBorder="1" applyAlignment="1">
      <alignment horizontal="center" vertical="center" shrinkToFit="1"/>
    </xf>
    <xf numFmtId="40" fontId="20" fillId="11" borderId="39" xfId="9" applyNumberFormat="1" applyFont="1" applyFill="1" applyBorder="1" applyAlignment="1">
      <alignment horizontal="right" vertical="center" wrapText="1" indent="1"/>
    </xf>
    <xf numFmtId="40" fontId="20" fillId="11" borderId="38" xfId="9" applyNumberFormat="1" applyFont="1" applyFill="1" applyBorder="1" applyAlignment="1">
      <alignment horizontal="right" vertical="center" wrapText="1" indent="1"/>
    </xf>
    <xf numFmtId="40" fontId="20" fillId="11" borderId="38" xfId="9" applyNumberFormat="1" applyFont="1" applyFill="1" applyBorder="1" applyAlignment="1">
      <alignment horizontal="right" vertical="center" indent="1"/>
    </xf>
    <xf numFmtId="38" fontId="20" fillId="11" borderId="39" xfId="9" applyFont="1" applyFill="1" applyBorder="1" applyAlignment="1">
      <alignment horizontal="right" vertical="center" shrinkToFit="1"/>
    </xf>
    <xf numFmtId="0" fontId="25" fillId="11" borderId="52" xfId="0" applyFont="1" applyFill="1" applyBorder="1" applyAlignment="1">
      <alignment horizontal="left" vertical="center" indent="1"/>
    </xf>
    <xf numFmtId="0" fontId="20" fillId="11" borderId="52" xfId="0" applyFont="1" applyFill="1" applyBorder="1" applyAlignment="1">
      <alignment horizontal="left" vertical="center" shrinkToFit="1"/>
    </xf>
    <xf numFmtId="0" fontId="20" fillId="11" borderId="52" xfId="0" applyFont="1" applyFill="1" applyBorder="1" applyAlignment="1">
      <alignment horizontal="center" vertical="center" shrinkToFit="1"/>
    </xf>
    <xf numFmtId="38" fontId="20" fillId="11" borderId="52" xfId="9" applyFont="1" applyFill="1" applyBorder="1" applyAlignment="1">
      <alignment horizontal="right" vertical="center"/>
    </xf>
    <xf numFmtId="38" fontId="20" fillId="11" borderId="52" xfId="9" applyFont="1" applyFill="1" applyBorder="1" applyAlignment="1">
      <alignment horizontal="right" vertical="center" indent="1" shrinkToFit="1"/>
    </xf>
    <xf numFmtId="40" fontId="20" fillId="11" borderId="52" xfId="9" applyNumberFormat="1" applyFont="1" applyFill="1" applyBorder="1" applyAlignment="1">
      <alignment horizontal="right" vertical="center" indent="1"/>
    </xf>
    <xf numFmtId="14" fontId="20" fillId="11" borderId="52" xfId="9" applyNumberFormat="1" applyFont="1" applyFill="1" applyBorder="1" applyAlignment="1">
      <alignment horizontal="center" vertical="center" shrinkToFit="1"/>
    </xf>
    <xf numFmtId="38" fontId="20" fillId="11" borderId="52" xfId="9" applyFont="1" applyFill="1" applyBorder="1" applyAlignment="1">
      <alignment horizontal="center" vertical="center" shrinkToFit="1"/>
    </xf>
    <xf numFmtId="40" fontId="20" fillId="11" borderId="106" xfId="9" applyNumberFormat="1" applyFont="1" applyFill="1" applyBorder="1" applyAlignment="1">
      <alignment horizontal="center" vertical="center" shrinkToFit="1"/>
    </xf>
    <xf numFmtId="14" fontId="20" fillId="11" borderId="38" xfId="9" applyNumberFormat="1" applyFont="1" applyFill="1" applyBorder="1" applyAlignment="1">
      <alignment horizontal="center" vertical="center" wrapText="1" shrinkToFit="1"/>
    </xf>
    <xf numFmtId="182" fontId="20" fillId="11" borderId="38" xfId="0" applyNumberFormat="1" applyFont="1" applyFill="1" applyBorder="1" applyAlignment="1">
      <alignment horizontal="left" vertical="center" shrinkToFit="1"/>
    </xf>
    <xf numFmtId="182" fontId="20" fillId="11" borderId="38" xfId="0" applyNumberFormat="1" applyFont="1" applyFill="1" applyBorder="1" applyAlignment="1">
      <alignment horizontal="center" vertical="center" shrinkToFit="1"/>
    </xf>
    <xf numFmtId="38" fontId="20" fillId="11" borderId="38" xfId="9" applyFont="1" applyFill="1" applyBorder="1" applyAlignment="1">
      <alignment horizontal="right" vertical="center"/>
    </xf>
    <xf numFmtId="0" fontId="20" fillId="11" borderId="38" xfId="0" applyFont="1" applyFill="1" applyBorder="1" applyAlignment="1">
      <alignment horizontal="left" vertical="center" shrinkToFit="1"/>
    </xf>
    <xf numFmtId="0" fontId="20" fillId="11" borderId="38" xfId="0" applyFont="1" applyFill="1" applyBorder="1" applyAlignment="1">
      <alignment horizontal="center" vertical="center" shrinkToFit="1"/>
    </xf>
    <xf numFmtId="38" fontId="20" fillId="11" borderId="38" xfId="9" applyFont="1" applyFill="1" applyBorder="1" applyAlignment="1">
      <alignment horizontal="right" vertical="center" shrinkToFit="1"/>
    </xf>
    <xf numFmtId="38" fontId="20" fillId="11" borderId="38" xfId="9" applyFont="1" applyFill="1" applyBorder="1" applyAlignment="1">
      <alignment horizontal="right" vertical="center" indent="1" shrinkToFit="1"/>
    </xf>
    <xf numFmtId="0" fontId="25" fillId="11" borderId="74" xfId="0" applyFont="1" applyFill="1" applyBorder="1" applyAlignment="1">
      <alignment horizontal="left" vertical="center" indent="1"/>
    </xf>
    <xf numFmtId="182" fontId="20" fillId="11" borderId="74" xfId="0" applyNumberFormat="1" applyFont="1" applyFill="1" applyBorder="1" applyAlignment="1">
      <alignment horizontal="left" vertical="center" shrinkToFit="1"/>
    </xf>
    <xf numFmtId="38" fontId="20" fillId="11" borderId="74" xfId="9" applyFont="1" applyFill="1" applyBorder="1" applyAlignment="1">
      <alignment horizontal="right" vertical="center" indent="1"/>
    </xf>
    <xf numFmtId="40" fontId="20" fillId="11" borderId="74" xfId="9" applyNumberFormat="1" applyFont="1" applyFill="1" applyBorder="1" applyAlignment="1">
      <alignment horizontal="right" vertical="center" indent="1"/>
    </xf>
    <xf numFmtId="14" fontId="20" fillId="11" borderId="74" xfId="9" applyNumberFormat="1" applyFont="1" applyFill="1" applyBorder="1" applyAlignment="1">
      <alignment horizontal="center" vertical="center" shrinkToFit="1"/>
    </xf>
    <xf numFmtId="38" fontId="20" fillId="11" borderId="74" xfId="9" applyFont="1" applyFill="1" applyBorder="1" applyAlignment="1">
      <alignment horizontal="center" vertical="center" shrinkToFit="1"/>
    </xf>
    <xf numFmtId="40" fontId="20" fillId="11" borderId="74" xfId="9" applyNumberFormat="1" applyFont="1" applyFill="1" applyBorder="1" applyAlignment="1">
      <alignment horizontal="center" vertical="center" shrinkToFit="1"/>
    </xf>
    <xf numFmtId="182" fontId="24" fillId="14" borderId="0" xfId="0" applyNumberFormat="1" applyFont="1" applyFill="1" applyBorder="1" applyAlignment="1">
      <alignment horizontal="center" vertical="center"/>
    </xf>
    <xf numFmtId="0" fontId="25" fillId="11" borderId="40" xfId="0" applyFont="1" applyFill="1" applyBorder="1" applyAlignment="1">
      <alignment horizontal="left" vertical="center" indent="1"/>
    </xf>
    <xf numFmtId="182" fontId="20" fillId="11" borderId="40" xfId="0" applyNumberFormat="1" applyFont="1" applyFill="1" applyBorder="1" applyAlignment="1">
      <alignment horizontal="left" vertical="center" shrinkToFit="1"/>
    </xf>
    <xf numFmtId="182" fontId="20" fillId="11" borderId="40" xfId="0" applyNumberFormat="1" applyFont="1" applyFill="1" applyBorder="1" applyAlignment="1">
      <alignment horizontal="center" vertical="center" shrinkToFit="1"/>
    </xf>
    <xf numFmtId="38" fontId="20" fillId="9" borderId="52" xfId="9" applyFont="1" applyFill="1" applyBorder="1" applyAlignment="1">
      <alignment horizontal="right" vertical="center"/>
    </xf>
    <xf numFmtId="38" fontId="20" fillId="9" borderId="52" xfId="9" applyFont="1" applyFill="1" applyBorder="1" applyAlignment="1">
      <alignment horizontal="right" vertical="center" indent="1"/>
    </xf>
    <xf numFmtId="38" fontId="20" fillId="11" borderId="38" xfId="9" applyFont="1" applyFill="1" applyBorder="1" applyAlignment="1">
      <alignment horizontal="right" vertical="center" wrapText="1"/>
    </xf>
    <xf numFmtId="182" fontId="20" fillId="11" borderId="39" xfId="0" applyNumberFormat="1" applyFont="1" applyFill="1" applyBorder="1" applyAlignment="1">
      <alignment horizontal="left" vertical="center" shrinkToFit="1"/>
    </xf>
    <xf numFmtId="38" fontId="20" fillId="11" borderId="39" xfId="9" applyFont="1" applyFill="1" applyBorder="1" applyAlignment="1">
      <alignment horizontal="right" vertical="center" wrapText="1"/>
    </xf>
    <xf numFmtId="186" fontId="20" fillId="11" borderId="39" xfId="9" applyNumberFormat="1" applyFont="1" applyFill="1" applyBorder="1" applyAlignment="1">
      <alignment horizontal="center" vertical="center" shrinkToFit="1"/>
    </xf>
    <xf numFmtId="38" fontId="20" fillId="11" borderId="40" xfId="9" applyFont="1" applyFill="1" applyBorder="1" applyAlignment="1">
      <alignment horizontal="right" vertical="center" indent="1" shrinkToFit="1"/>
    </xf>
    <xf numFmtId="38" fontId="25" fillId="11" borderId="38" xfId="9" applyFont="1" applyFill="1" applyBorder="1" applyAlignment="1">
      <alignment horizontal="right" vertical="center"/>
    </xf>
    <xf numFmtId="40" fontId="25" fillId="11" borderId="38" xfId="9" applyNumberFormat="1" applyFont="1" applyFill="1" applyBorder="1" applyAlignment="1">
      <alignment horizontal="center" vertical="center" shrinkToFit="1"/>
    </xf>
    <xf numFmtId="182" fontId="25" fillId="11" borderId="39" xfId="0" applyNumberFormat="1" applyFont="1" applyFill="1" applyBorder="1" applyAlignment="1">
      <alignment horizontal="left" vertical="center" shrinkToFit="1"/>
    </xf>
    <xf numFmtId="182" fontId="25" fillId="11" borderId="39" xfId="0" applyNumberFormat="1" applyFont="1" applyFill="1" applyBorder="1" applyAlignment="1">
      <alignment horizontal="center" vertical="center" shrinkToFit="1"/>
    </xf>
    <xf numFmtId="38" fontId="25" fillId="11" borderId="39" xfId="9" applyFont="1" applyFill="1" applyBorder="1" applyAlignment="1">
      <alignment horizontal="right" vertical="center"/>
    </xf>
    <xf numFmtId="40" fontId="25" fillId="11" borderId="39" xfId="9" applyNumberFormat="1" applyFont="1" applyFill="1" applyBorder="1" applyAlignment="1">
      <alignment horizontal="right" vertical="center" indent="1"/>
    </xf>
    <xf numFmtId="14" fontId="25" fillId="11" borderId="39" xfId="9" applyNumberFormat="1" applyFont="1" applyFill="1" applyBorder="1" applyAlignment="1">
      <alignment horizontal="center" vertical="center" shrinkToFit="1"/>
    </xf>
    <xf numFmtId="40" fontId="25" fillId="11" borderId="39" xfId="9" applyNumberFormat="1" applyFont="1" applyFill="1" applyBorder="1" applyAlignment="1">
      <alignment horizontal="center" vertical="center" shrinkToFit="1"/>
    </xf>
    <xf numFmtId="182" fontId="25" fillId="11" borderId="39" xfId="0" applyNumberFormat="1" applyFont="1" applyFill="1" applyBorder="1" applyAlignment="1">
      <alignment horizontal="left" vertical="center" wrapText="1" shrinkToFit="1"/>
    </xf>
    <xf numFmtId="38" fontId="20" fillId="11" borderId="39" xfId="9" applyFont="1" applyFill="1" applyBorder="1" applyAlignment="1">
      <alignment horizontal="center" vertical="center" wrapText="1" shrinkToFit="1"/>
    </xf>
    <xf numFmtId="40" fontId="25" fillId="11" borderId="39" xfId="9" applyNumberFormat="1" applyFont="1" applyFill="1" applyBorder="1" applyAlignment="1">
      <alignment horizontal="center" vertical="center" wrapText="1" shrinkToFit="1"/>
    </xf>
    <xf numFmtId="186" fontId="25" fillId="11" borderId="38" xfId="9" applyNumberFormat="1" applyFont="1" applyFill="1" applyBorder="1" applyAlignment="1">
      <alignment horizontal="center" vertical="center" shrinkToFit="1"/>
    </xf>
    <xf numFmtId="0" fontId="25" fillId="11" borderId="111" xfId="0" applyFont="1" applyFill="1" applyBorder="1" applyAlignment="1">
      <alignment horizontal="left" vertical="center" indent="1"/>
    </xf>
    <xf numFmtId="0" fontId="20" fillId="11" borderId="111" xfId="0" applyFont="1" applyFill="1" applyBorder="1" applyAlignment="1">
      <alignment horizontal="left" vertical="center"/>
    </xf>
    <xf numFmtId="178" fontId="20" fillId="11" borderId="111" xfId="5" applyNumberFormat="1" applyFont="1" applyFill="1" applyBorder="1" applyAlignment="1">
      <alignment horizontal="center" vertical="center" shrinkToFit="1"/>
    </xf>
    <xf numFmtId="38" fontId="20" fillId="11" borderId="111" xfId="9" applyFont="1" applyFill="1" applyBorder="1" applyAlignment="1">
      <alignment horizontal="right" vertical="center" shrinkToFit="1"/>
    </xf>
    <xf numFmtId="40" fontId="20" fillId="11" borderId="111" xfId="9" applyNumberFormat="1" applyFont="1" applyFill="1" applyBorder="1" applyAlignment="1">
      <alignment horizontal="right" vertical="center" indent="1"/>
    </xf>
    <xf numFmtId="14" fontId="20" fillId="11" borderId="111" xfId="9" applyNumberFormat="1" applyFont="1" applyFill="1" applyBorder="1" applyAlignment="1">
      <alignment horizontal="center" vertical="center" shrinkToFit="1"/>
    </xf>
    <xf numFmtId="38" fontId="20" fillId="11" borderId="111" xfId="9" applyFont="1" applyFill="1" applyBorder="1" applyAlignment="1">
      <alignment horizontal="center" vertical="center" shrinkToFit="1"/>
    </xf>
    <xf numFmtId="40" fontId="20" fillId="11" borderId="112" xfId="9" applyNumberFormat="1" applyFont="1" applyFill="1" applyBorder="1" applyAlignment="1">
      <alignment horizontal="center" vertical="center" shrinkToFit="1"/>
    </xf>
    <xf numFmtId="0" fontId="19" fillId="0" borderId="137" xfId="0" applyFont="1" applyBorder="1" applyAlignment="1">
      <alignment horizontal="left" vertical="center"/>
    </xf>
    <xf numFmtId="0" fontId="19" fillId="0" borderId="137" xfId="0" applyFont="1" applyBorder="1" applyAlignment="1">
      <alignment vertical="center" shrinkToFit="1"/>
    </xf>
    <xf numFmtId="3" fontId="19" fillId="0" borderId="137" xfId="0" applyNumberFormat="1" applyFont="1" applyBorder="1" applyAlignment="1">
      <alignment vertical="center"/>
    </xf>
    <xf numFmtId="4" fontId="19" fillId="0" borderId="137" xfId="0" applyNumberFormat="1" applyFont="1" applyBorder="1" applyAlignment="1">
      <alignment vertical="center"/>
    </xf>
    <xf numFmtId="181" fontId="19" fillId="0" borderId="137" xfId="0" applyNumberFormat="1" applyFont="1" applyBorder="1" applyAlignment="1">
      <alignment horizontal="center" vertical="center"/>
    </xf>
    <xf numFmtId="182" fontId="24" fillId="5" borderId="113" xfId="0" applyNumberFormat="1" applyFont="1" applyFill="1" applyBorder="1" applyAlignment="1">
      <alignment vertical="center"/>
    </xf>
    <xf numFmtId="182" fontId="24" fillId="5" borderId="99" xfId="0" applyNumberFormat="1" applyFont="1" applyFill="1" applyBorder="1" applyAlignment="1">
      <alignment vertical="center"/>
    </xf>
    <xf numFmtId="178" fontId="24" fillId="5" borderId="99" xfId="5" applyNumberFormat="1" applyFont="1" applyFill="1" applyBorder="1" applyAlignment="1">
      <alignment horizontal="center" vertical="center" shrinkToFit="1"/>
    </xf>
    <xf numFmtId="38" fontId="24" fillId="5" borderId="99" xfId="9" applyFont="1" applyFill="1" applyBorder="1" applyAlignment="1">
      <alignment horizontal="right" vertical="center" shrinkToFit="1"/>
    </xf>
    <xf numFmtId="40" fontId="24" fillId="5" borderId="99" xfId="9" applyNumberFormat="1" applyFont="1" applyFill="1" applyBorder="1" applyAlignment="1">
      <alignment horizontal="right" vertical="center" shrinkToFit="1"/>
    </xf>
    <xf numFmtId="38" fontId="24" fillId="5" borderId="99" xfId="9" applyFont="1" applyFill="1" applyBorder="1" applyAlignment="1">
      <alignment horizontal="center" vertical="center" shrinkToFit="1"/>
    </xf>
    <xf numFmtId="40" fontId="24" fillId="5" borderId="99" xfId="9" applyNumberFormat="1" applyFont="1" applyFill="1" applyBorder="1" applyAlignment="1">
      <alignment horizontal="center" vertical="center" shrinkToFit="1"/>
    </xf>
    <xf numFmtId="182" fontId="25" fillId="7" borderId="114" xfId="0" applyNumberFormat="1" applyFont="1" applyFill="1" applyBorder="1" applyAlignment="1">
      <alignment vertical="center"/>
    </xf>
    <xf numFmtId="182" fontId="25" fillId="7" borderId="115" xfId="0" applyNumberFormat="1" applyFont="1" applyFill="1" applyBorder="1" applyAlignment="1">
      <alignment vertical="center"/>
    </xf>
    <xf numFmtId="178" fontId="25" fillId="7" borderId="53" xfId="5" applyNumberFormat="1" applyFont="1" applyFill="1" applyBorder="1" applyAlignment="1">
      <alignment horizontal="center" vertical="center" shrinkToFit="1"/>
    </xf>
    <xf numFmtId="38" fontId="25" fillId="7" borderId="53" xfId="9" applyFont="1" applyFill="1" applyBorder="1" applyAlignment="1">
      <alignment horizontal="right" vertical="center" shrinkToFit="1"/>
    </xf>
    <xf numFmtId="40" fontId="25" fillId="7" borderId="53" xfId="9" applyNumberFormat="1" applyFont="1" applyFill="1" applyBorder="1" applyAlignment="1">
      <alignment horizontal="right" vertical="center" shrinkToFit="1"/>
    </xf>
    <xf numFmtId="38" fontId="25" fillId="7" borderId="53" xfId="9" applyFont="1" applyFill="1" applyBorder="1" applyAlignment="1">
      <alignment horizontal="center" vertical="center" shrinkToFit="1"/>
    </xf>
    <xf numFmtId="182" fontId="25" fillId="6" borderId="57" xfId="0" applyNumberFormat="1" applyFont="1" applyFill="1" applyBorder="1" applyAlignment="1">
      <alignment vertical="center"/>
    </xf>
    <xf numFmtId="182" fontId="25" fillId="6" borderId="54" xfId="0" applyNumberFormat="1" applyFont="1" applyFill="1" applyBorder="1" applyAlignment="1">
      <alignment vertical="center"/>
    </xf>
    <xf numFmtId="178" fontId="25" fillId="6" borderId="54" xfId="5" applyNumberFormat="1" applyFont="1" applyFill="1" applyBorder="1" applyAlignment="1">
      <alignment horizontal="center" vertical="center" shrinkToFit="1"/>
    </xf>
    <xf numFmtId="38" fontId="25" fillId="6" borderId="54" xfId="9" applyNumberFormat="1" applyFont="1" applyFill="1" applyBorder="1" applyAlignment="1">
      <alignment horizontal="right" vertical="center" shrinkToFit="1"/>
    </xf>
    <xf numFmtId="40" fontId="25" fillId="6" borderId="54" xfId="9" applyNumberFormat="1" applyFont="1" applyFill="1" applyBorder="1" applyAlignment="1">
      <alignment horizontal="right" vertical="center" shrinkToFit="1"/>
    </xf>
    <xf numFmtId="38" fontId="25" fillId="6" borderId="54" xfId="9" applyFont="1" applyFill="1" applyBorder="1" applyAlignment="1">
      <alignment horizontal="center" vertical="center" shrinkToFit="1"/>
    </xf>
    <xf numFmtId="182" fontId="25" fillId="8" borderId="138" xfId="0" applyNumberFormat="1" applyFont="1" applyFill="1" applyBorder="1" applyAlignment="1">
      <alignment vertical="center"/>
    </xf>
    <xf numFmtId="182" fontId="25" fillId="8" borderId="139" xfId="0" applyNumberFormat="1" applyFont="1" applyFill="1" applyBorder="1" applyAlignment="1">
      <alignment vertical="center"/>
    </xf>
    <xf numFmtId="178" fontId="25" fillId="8" borderId="139" xfId="5" applyNumberFormat="1" applyFont="1" applyFill="1" applyBorder="1" applyAlignment="1">
      <alignment horizontal="center" vertical="center" shrinkToFit="1"/>
    </xf>
    <xf numFmtId="38" fontId="25" fillId="8" borderId="139" xfId="9" applyFont="1" applyFill="1" applyBorder="1" applyAlignment="1">
      <alignment horizontal="right" vertical="center" shrinkToFit="1"/>
    </xf>
    <xf numFmtId="40" fontId="25" fillId="8" borderId="139" xfId="9" applyNumberFormat="1" applyFont="1" applyFill="1" applyBorder="1" applyAlignment="1">
      <alignment horizontal="right" vertical="center" shrinkToFit="1"/>
    </xf>
    <xf numFmtId="38" fontId="25" fillId="8" borderId="139" xfId="9" applyFont="1" applyFill="1" applyBorder="1" applyAlignment="1">
      <alignment horizontal="center" vertical="center" shrinkToFit="1"/>
    </xf>
    <xf numFmtId="182" fontId="25" fillId="9" borderId="140" xfId="0" applyNumberFormat="1" applyFont="1" applyFill="1" applyBorder="1" applyAlignment="1">
      <alignment vertical="center"/>
    </xf>
    <xf numFmtId="182" fontId="25" fillId="9" borderId="74" xfId="0" applyNumberFormat="1" applyFont="1" applyFill="1" applyBorder="1" applyAlignment="1">
      <alignment vertical="center"/>
    </xf>
    <xf numFmtId="178" fontId="25" fillId="9" borderId="74" xfId="5" applyNumberFormat="1" applyFont="1" applyFill="1" applyBorder="1" applyAlignment="1">
      <alignment horizontal="center" vertical="center" shrinkToFit="1"/>
    </xf>
    <xf numFmtId="38" fontId="25" fillId="9" borderId="74" xfId="9" applyFont="1" applyFill="1" applyBorder="1" applyAlignment="1">
      <alignment horizontal="right" vertical="center" shrinkToFit="1"/>
    </xf>
    <xf numFmtId="40" fontId="25" fillId="9" borderId="74" xfId="9" applyNumberFormat="1" applyFont="1" applyFill="1" applyBorder="1" applyAlignment="1">
      <alignment horizontal="right" vertical="center" shrinkToFit="1"/>
    </xf>
    <xf numFmtId="178" fontId="25" fillId="9" borderId="141" xfId="5" applyNumberFormat="1" applyFont="1" applyFill="1" applyBorder="1" applyAlignment="1">
      <alignment horizontal="center" vertical="center" shrinkToFit="1"/>
    </xf>
    <xf numFmtId="38" fontId="25" fillId="9" borderId="141" xfId="9" applyFont="1" applyFill="1" applyBorder="1" applyAlignment="1">
      <alignment horizontal="center" vertical="center" shrinkToFit="1"/>
    </xf>
    <xf numFmtId="182" fontId="25" fillId="18" borderId="142" xfId="0" applyNumberFormat="1" applyFont="1" applyFill="1" applyBorder="1" applyAlignment="1">
      <alignment vertical="center"/>
    </xf>
    <xf numFmtId="182" fontId="25" fillId="18" borderId="143" xfId="0" applyNumberFormat="1" applyFont="1" applyFill="1" applyBorder="1" applyAlignment="1">
      <alignment vertical="center"/>
    </xf>
    <xf numFmtId="178" fontId="25" fillId="18" borderId="143" xfId="5" applyNumberFormat="1" applyFont="1" applyFill="1" applyBorder="1" applyAlignment="1">
      <alignment horizontal="center" vertical="center" shrinkToFit="1"/>
    </xf>
    <xf numFmtId="38" fontId="25" fillId="18" borderId="143" xfId="9" applyFont="1" applyFill="1" applyBorder="1" applyAlignment="1">
      <alignment horizontal="right" vertical="center" shrinkToFit="1"/>
    </xf>
    <xf numFmtId="40" fontId="25" fillId="18" borderId="143" xfId="9" applyNumberFormat="1" applyFont="1" applyFill="1" applyBorder="1" applyAlignment="1">
      <alignment horizontal="right" vertical="center" shrinkToFit="1"/>
    </xf>
    <xf numFmtId="0" fontId="19" fillId="0" borderId="116" xfId="0" applyFont="1" applyFill="1" applyBorder="1" applyAlignment="1">
      <alignment vertical="center"/>
    </xf>
    <xf numFmtId="0" fontId="19" fillId="0" borderId="116" xfId="0" applyFont="1" applyBorder="1" applyAlignment="1">
      <alignment horizontal="left" vertical="center"/>
    </xf>
    <xf numFmtId="0" fontId="19" fillId="0" borderId="116" xfId="0" applyFont="1" applyBorder="1" applyAlignment="1">
      <alignment vertical="center" shrinkToFit="1"/>
    </xf>
    <xf numFmtId="3" fontId="19" fillId="0" borderId="116" xfId="0" applyNumberFormat="1" applyFont="1" applyBorder="1" applyAlignment="1">
      <alignment vertical="center"/>
    </xf>
    <xf numFmtId="181" fontId="19" fillId="0" borderId="116" xfId="0" applyNumberFormat="1" applyFont="1" applyBorder="1" applyAlignment="1">
      <alignment horizontal="center" vertical="center"/>
    </xf>
    <xf numFmtId="0" fontId="25" fillId="11" borderId="122" xfId="0" applyFont="1" applyFill="1" applyBorder="1" applyAlignment="1">
      <alignment horizontal="left" vertical="center" indent="1"/>
    </xf>
    <xf numFmtId="179" fontId="25" fillId="11" borderId="39" xfId="9" applyNumberFormat="1" applyFont="1" applyFill="1" applyBorder="1" applyAlignment="1">
      <alignment horizontal="right" vertical="center" wrapText="1" shrinkToFit="1"/>
    </xf>
    <xf numFmtId="179" fontId="25" fillId="11" borderId="38" xfId="9" applyNumberFormat="1" applyFont="1" applyFill="1" applyBorder="1" applyAlignment="1">
      <alignment horizontal="right" vertical="center" wrapText="1" shrinkToFit="1"/>
    </xf>
    <xf numFmtId="182" fontId="24" fillId="14" borderId="144" xfId="0" applyNumberFormat="1" applyFont="1" applyFill="1" applyBorder="1" applyAlignment="1">
      <alignment horizontal="center" vertical="center"/>
    </xf>
    <xf numFmtId="0" fontId="20" fillId="11" borderId="74" xfId="0" applyFont="1" applyFill="1" applyBorder="1" applyAlignment="1">
      <alignment horizontal="left" vertical="center" indent="1"/>
    </xf>
    <xf numFmtId="179" fontId="20" fillId="11" borderId="74" xfId="9" applyNumberFormat="1" applyFont="1" applyFill="1" applyBorder="1" applyAlignment="1">
      <alignment horizontal="right" vertical="center" indent="1"/>
    </xf>
    <xf numFmtId="179" fontId="20" fillId="11" borderId="74" xfId="9" applyNumberFormat="1" applyFont="1" applyFill="1" applyBorder="1" applyAlignment="1">
      <alignment horizontal="right" vertical="center" indent="1" shrinkToFit="1"/>
    </xf>
    <xf numFmtId="182" fontId="24" fillId="14" borderId="109" xfId="0" applyNumberFormat="1" applyFont="1" applyFill="1" applyBorder="1" applyAlignment="1">
      <alignment horizontal="center" vertical="center"/>
    </xf>
    <xf numFmtId="38" fontId="25" fillId="11" borderId="38" xfId="9" applyFont="1" applyFill="1" applyBorder="1" applyAlignment="1">
      <alignment horizontal="right" vertical="center" indent="1" shrinkToFit="1"/>
    </xf>
    <xf numFmtId="179" fontId="25" fillId="11" borderId="38" xfId="9" applyNumberFormat="1" applyFont="1" applyFill="1" applyBorder="1" applyAlignment="1">
      <alignment horizontal="right" vertical="center" shrinkToFit="1"/>
    </xf>
    <xf numFmtId="0" fontId="25" fillId="11" borderId="38" xfId="0" applyFont="1" applyFill="1" applyBorder="1" applyAlignment="1">
      <alignment horizontal="left" vertical="center" indent="1" shrinkToFit="1"/>
    </xf>
    <xf numFmtId="38" fontId="20" fillId="17" borderId="39" xfId="9" applyFont="1" applyFill="1" applyBorder="1" applyAlignment="1">
      <alignment horizontal="right" vertical="center" wrapText="1" indent="1"/>
    </xf>
    <xf numFmtId="179" fontId="20" fillId="17" borderId="39" xfId="9" applyNumberFormat="1" applyFont="1" applyFill="1" applyBorder="1" applyAlignment="1">
      <alignment horizontal="right" vertical="center" wrapText="1" indent="1"/>
    </xf>
    <xf numFmtId="0" fontId="20" fillId="17" borderId="39" xfId="0" applyFont="1" applyFill="1" applyBorder="1" applyAlignment="1">
      <alignment horizontal="right" vertical="center" wrapText="1" indent="1"/>
    </xf>
    <xf numFmtId="177" fontId="20" fillId="17" borderId="39" xfId="0" applyNumberFormat="1" applyFont="1" applyFill="1" applyBorder="1" applyAlignment="1">
      <alignment horizontal="right" vertical="center" wrapText="1" indent="1"/>
    </xf>
    <xf numFmtId="0" fontId="20" fillId="17" borderId="39" xfId="0" applyFont="1" applyFill="1" applyBorder="1" applyAlignment="1">
      <alignment horizontal="center" vertical="center" shrinkToFit="1"/>
    </xf>
    <xf numFmtId="182" fontId="24" fillId="16" borderId="143" xfId="0" applyNumberFormat="1" applyFont="1" applyFill="1" applyBorder="1" applyAlignment="1">
      <alignment vertical="center"/>
    </xf>
    <xf numFmtId="182" fontId="24" fillId="16" borderId="143" xfId="0" applyNumberFormat="1" applyFont="1" applyFill="1" applyBorder="1" applyAlignment="1">
      <alignment horizontal="left" vertical="center" indent="1"/>
    </xf>
    <xf numFmtId="38" fontId="24" fillId="16" borderId="143" xfId="9" applyFont="1" applyFill="1" applyBorder="1" applyAlignment="1">
      <alignment horizontal="right" vertical="center" wrapText="1" indent="1"/>
    </xf>
    <xf numFmtId="179" fontId="24" fillId="16" borderId="143" xfId="9" applyNumberFormat="1" applyFont="1" applyFill="1" applyBorder="1" applyAlignment="1">
      <alignment horizontal="right" vertical="center" wrapText="1" indent="1"/>
    </xf>
    <xf numFmtId="0" fontId="24" fillId="16" borderId="143" xfId="0" applyFont="1" applyFill="1" applyBorder="1" applyAlignment="1">
      <alignment horizontal="right" vertical="center" wrapText="1" indent="1"/>
    </xf>
    <xf numFmtId="177" fontId="24" fillId="16" borderId="143" xfId="0" applyNumberFormat="1" applyFont="1" applyFill="1" applyBorder="1" applyAlignment="1">
      <alignment horizontal="right" vertical="center" wrapText="1" indent="1"/>
    </xf>
    <xf numFmtId="0" fontId="24" fillId="16" borderId="143" xfId="0" applyFont="1" applyFill="1" applyBorder="1" applyAlignment="1">
      <alignment horizontal="center" vertical="center" shrinkToFit="1"/>
    </xf>
    <xf numFmtId="38" fontId="19" fillId="0" borderId="0" xfId="9" applyFont="1" applyBorder="1" applyAlignment="1">
      <alignment vertical="center"/>
    </xf>
    <xf numFmtId="38" fontId="24" fillId="5" borderId="120" xfId="9" applyFont="1" applyFill="1" applyBorder="1" applyAlignment="1">
      <alignment horizontal="center" vertical="center" shrinkToFit="1"/>
    </xf>
    <xf numFmtId="38" fontId="24" fillId="5" borderId="27" xfId="9" applyFont="1" applyFill="1" applyBorder="1" applyAlignment="1">
      <alignment horizontal="center" vertical="center" shrinkToFit="1"/>
    </xf>
    <xf numFmtId="4" fontId="25" fillId="11" borderId="122" xfId="9" applyNumberFormat="1" applyFont="1" applyFill="1" applyBorder="1" applyAlignment="1">
      <alignment horizontal="right" vertical="center" indent="1"/>
    </xf>
    <xf numFmtId="38" fontId="25" fillId="11" borderId="122" xfId="9" applyFont="1" applyFill="1" applyBorder="1" applyAlignment="1">
      <alignment horizontal="right" vertical="center" indent="1" shrinkToFit="1"/>
    </xf>
    <xf numFmtId="4" fontId="25" fillId="11" borderId="39" xfId="9" applyNumberFormat="1" applyFont="1" applyFill="1" applyBorder="1" applyAlignment="1">
      <alignment horizontal="right" vertical="center" indent="1"/>
    </xf>
    <xf numFmtId="4" fontId="25" fillId="11" borderId="39" xfId="9" applyNumberFormat="1" applyFont="1" applyFill="1" applyBorder="1" applyAlignment="1">
      <alignment horizontal="right" vertical="center" indent="1" shrinkToFit="1"/>
    </xf>
    <xf numFmtId="180" fontId="20" fillId="11" borderId="39" xfId="9" applyNumberFormat="1" applyFont="1" applyFill="1" applyBorder="1" applyAlignment="1">
      <alignment horizontal="right" vertical="center" indent="1" shrinkToFit="1"/>
    </xf>
    <xf numFmtId="4" fontId="25" fillId="11" borderId="52" xfId="9" applyNumberFormat="1" applyFont="1" applyFill="1" applyBorder="1" applyAlignment="1">
      <alignment horizontal="right" vertical="center" indent="1"/>
    </xf>
    <xf numFmtId="4" fontId="25" fillId="11" borderId="52" xfId="9" applyNumberFormat="1" applyFont="1" applyFill="1" applyBorder="1" applyAlignment="1">
      <alignment horizontal="right" vertical="center" indent="1" shrinkToFit="1"/>
    </xf>
    <xf numFmtId="4" fontId="20" fillId="11" borderId="38" xfId="9" applyNumberFormat="1" applyFont="1" applyFill="1" applyBorder="1" applyAlignment="1">
      <alignment horizontal="right" vertical="center" indent="1"/>
    </xf>
    <xf numFmtId="4" fontId="20" fillId="11" borderId="74" xfId="9" applyNumberFormat="1" applyFont="1" applyFill="1" applyBorder="1" applyAlignment="1">
      <alignment horizontal="right" vertical="center" indent="1"/>
    </xf>
    <xf numFmtId="38" fontId="20" fillId="11" borderId="74" xfId="9" applyFont="1" applyFill="1" applyBorder="1" applyAlignment="1">
      <alignment horizontal="right" vertical="center" indent="1" shrinkToFit="1"/>
    </xf>
    <xf numFmtId="4" fontId="25" fillId="11" borderId="40" xfId="9" applyNumberFormat="1" applyFont="1" applyFill="1" applyBorder="1" applyAlignment="1">
      <alignment horizontal="right" vertical="center" indent="1"/>
    </xf>
    <xf numFmtId="4" fontId="25" fillId="11" borderId="38" xfId="9" applyNumberFormat="1" applyFont="1" applyFill="1" applyBorder="1" applyAlignment="1">
      <alignment horizontal="right" vertical="center" indent="1"/>
    </xf>
    <xf numFmtId="4" fontId="25" fillId="11" borderId="38" xfId="9" applyNumberFormat="1" applyFont="1" applyFill="1" applyBorder="1" applyAlignment="1">
      <alignment horizontal="right" vertical="center" indent="1" shrinkToFit="1"/>
    </xf>
    <xf numFmtId="4" fontId="20" fillId="11" borderId="40" xfId="9" applyNumberFormat="1" applyFont="1" applyFill="1" applyBorder="1" applyAlignment="1">
      <alignment horizontal="right" vertical="center" indent="1"/>
    </xf>
    <xf numFmtId="4" fontId="20" fillId="11" borderId="39" xfId="9" applyNumberFormat="1" applyFont="1" applyFill="1" applyBorder="1" applyAlignment="1">
      <alignment horizontal="right" vertical="center" indent="1"/>
    </xf>
    <xf numFmtId="179" fontId="25" fillId="11" borderId="39" xfId="9" applyNumberFormat="1" applyFont="1" applyFill="1" applyBorder="1" applyAlignment="1">
      <alignment horizontal="right" vertical="center" indent="1"/>
    </xf>
    <xf numFmtId="4" fontId="20" fillId="11" borderId="111" xfId="9" applyNumberFormat="1" applyFont="1" applyFill="1" applyBorder="1" applyAlignment="1">
      <alignment horizontal="right" vertical="center" indent="1"/>
    </xf>
    <xf numFmtId="38" fontId="20" fillId="11" borderId="111" xfId="9" applyFont="1" applyFill="1" applyBorder="1" applyAlignment="1">
      <alignment horizontal="right" vertical="center" indent="1" shrinkToFit="1"/>
    </xf>
    <xf numFmtId="0" fontId="19" fillId="0" borderId="117" xfId="0" applyFont="1" applyBorder="1" applyAlignment="1">
      <alignment vertical="center"/>
    </xf>
    <xf numFmtId="38" fontId="19" fillId="0" borderId="137" xfId="9" applyFont="1" applyBorder="1" applyAlignment="1">
      <alignment vertical="center"/>
    </xf>
    <xf numFmtId="4" fontId="24" fillId="5" borderId="128" xfId="9" applyNumberFormat="1" applyFont="1" applyFill="1" applyBorder="1" applyAlignment="1">
      <alignment horizontal="right" vertical="center" wrapText="1" indent="1"/>
    </xf>
    <xf numFmtId="4" fontId="24" fillId="5" borderId="39" xfId="9" applyNumberFormat="1" applyFont="1" applyFill="1" applyBorder="1" applyAlignment="1">
      <alignment horizontal="right" vertical="center" wrapText="1" indent="1"/>
    </xf>
    <xf numFmtId="4" fontId="24" fillId="17" borderId="38" xfId="9" applyNumberFormat="1" applyFont="1" applyFill="1" applyBorder="1" applyAlignment="1">
      <alignment horizontal="right" vertical="center" wrapText="1" indent="1"/>
    </xf>
    <xf numFmtId="4" fontId="24" fillId="17" borderId="39" xfId="9" applyNumberFormat="1" applyFont="1" applyFill="1" applyBorder="1" applyAlignment="1">
      <alignment horizontal="right" vertical="center" wrapText="1" indent="1"/>
    </xf>
    <xf numFmtId="4" fontId="24" fillId="14" borderId="39" xfId="9" applyNumberFormat="1" applyFont="1" applyFill="1" applyBorder="1" applyAlignment="1">
      <alignment horizontal="right" vertical="center" wrapText="1" indent="1"/>
    </xf>
    <xf numFmtId="4" fontId="24" fillId="15" borderId="39" xfId="9" applyNumberFormat="1" applyFont="1" applyFill="1" applyBorder="1" applyAlignment="1">
      <alignment horizontal="right" vertical="center" wrapText="1" indent="1"/>
    </xf>
    <xf numFmtId="4" fontId="24" fillId="13" borderId="39" xfId="9" applyNumberFormat="1" applyFont="1" applyFill="1" applyBorder="1" applyAlignment="1">
      <alignment horizontal="right" vertical="center" wrapText="1" indent="1"/>
    </xf>
    <xf numFmtId="4" fontId="24" fillId="16" borderId="143" xfId="9" applyNumberFormat="1" applyFont="1" applyFill="1" applyBorder="1" applyAlignment="1">
      <alignment horizontal="right" vertical="center" wrapText="1" indent="1"/>
    </xf>
    <xf numFmtId="0" fontId="20" fillId="0" borderId="145" xfId="0" applyFont="1" applyFill="1" applyBorder="1"/>
    <xf numFmtId="0" fontId="19" fillId="0" borderId="137" xfId="0" applyFont="1" applyBorder="1" applyAlignment="1">
      <alignment vertical="center"/>
    </xf>
    <xf numFmtId="38" fontId="19" fillId="0" borderId="116" xfId="9" applyFont="1" applyBorder="1" applyAlignment="1">
      <alignment vertical="center"/>
    </xf>
    <xf numFmtId="38" fontId="20" fillId="0" borderId="116" xfId="10" applyFont="1" applyFill="1" applyBorder="1"/>
    <xf numFmtId="38" fontId="20" fillId="0" borderId="117" xfId="10" applyFont="1" applyFill="1" applyBorder="1"/>
    <xf numFmtId="180" fontId="20" fillId="0" borderId="21" xfId="31" applyNumberFormat="1" applyFont="1" applyFill="1" applyBorder="1" applyAlignment="1">
      <alignment horizontal="center" vertical="center"/>
    </xf>
    <xf numFmtId="0" fontId="20" fillId="0" borderId="21" xfId="31" applyFont="1" applyFill="1" applyBorder="1" applyAlignment="1">
      <alignment horizontal="center" vertical="center" wrapText="1"/>
    </xf>
    <xf numFmtId="0" fontId="20" fillId="0" borderId="10" xfId="31" applyFont="1" applyFill="1" applyBorder="1" applyAlignment="1">
      <alignment horizontal="center" vertical="center" wrapText="1"/>
    </xf>
    <xf numFmtId="38" fontId="20" fillId="0" borderId="17" xfId="10" applyFont="1" applyFill="1" applyBorder="1"/>
    <xf numFmtId="0" fontId="20" fillId="0" borderId="137" xfId="0" applyFont="1" applyFill="1" applyBorder="1"/>
    <xf numFmtId="183" fontId="20" fillId="0" borderId="116" xfId="0" applyNumberFormat="1" applyFont="1" applyFill="1" applyBorder="1"/>
    <xf numFmtId="14" fontId="20" fillId="0" borderId="116" xfId="0" applyNumberFormat="1" applyFont="1" applyFill="1" applyBorder="1"/>
    <xf numFmtId="0" fontId="25" fillId="11" borderId="122" xfId="0" applyFont="1" applyFill="1" applyBorder="1" applyAlignment="1">
      <alignment horizontal="left" vertical="center" shrinkToFit="1"/>
    </xf>
    <xf numFmtId="179" fontId="20" fillId="11" borderId="122" xfId="9" applyNumberFormat="1" applyFont="1" applyFill="1" applyBorder="1" applyAlignment="1">
      <alignment horizontal="right" vertical="center" indent="1"/>
    </xf>
    <xf numFmtId="0" fontId="20" fillId="11" borderId="122" xfId="0" applyFont="1" applyFill="1" applyBorder="1" applyAlignment="1">
      <alignment horizontal="left" vertical="center" indent="1" shrinkToFit="1"/>
    </xf>
    <xf numFmtId="0" fontId="25" fillId="11" borderId="39" xfId="0" applyFont="1" applyFill="1" applyBorder="1" applyAlignment="1">
      <alignment horizontal="left" vertical="center" shrinkToFit="1"/>
    </xf>
    <xf numFmtId="0" fontId="25" fillId="11" borderId="52" xfId="0" applyFont="1" applyFill="1" applyBorder="1" applyAlignment="1">
      <alignment horizontal="left" vertical="center" shrinkToFit="1"/>
    </xf>
    <xf numFmtId="38" fontId="20" fillId="11" borderId="52" xfId="9" applyFont="1" applyFill="1" applyBorder="1" applyAlignment="1">
      <alignment horizontal="right" vertical="center" indent="1"/>
    </xf>
    <xf numFmtId="179" fontId="20" fillId="11" borderId="52" xfId="9" applyNumberFormat="1" applyFont="1" applyFill="1" applyBorder="1" applyAlignment="1">
      <alignment horizontal="right" vertical="center" indent="1" shrinkToFit="1"/>
    </xf>
    <xf numFmtId="0" fontId="25" fillId="11" borderId="38" xfId="0" applyFont="1" applyFill="1" applyBorder="1" applyAlignment="1">
      <alignment horizontal="left" vertical="center" shrinkToFit="1"/>
    </xf>
    <xf numFmtId="179" fontId="25" fillId="11" borderId="38" xfId="9" applyNumberFormat="1" applyFont="1" applyFill="1" applyBorder="1" applyAlignment="1">
      <alignment horizontal="right" vertical="center" indent="1"/>
    </xf>
    <xf numFmtId="179" fontId="20" fillId="11" borderId="39" xfId="9" applyNumberFormat="1" applyFont="1" applyFill="1" applyBorder="1" applyAlignment="1">
      <alignment horizontal="right" vertical="center" wrapText="1" indent="1" shrinkToFit="1"/>
    </xf>
    <xf numFmtId="0" fontId="25" fillId="11" borderId="74" xfId="0" applyFont="1" applyFill="1" applyBorder="1" applyAlignment="1">
      <alignment horizontal="left" vertical="center" shrinkToFit="1"/>
    </xf>
    <xf numFmtId="38" fontId="25" fillId="11" borderId="0" xfId="9" applyFont="1" applyFill="1" applyBorder="1" applyAlignment="1">
      <alignment horizontal="right" vertical="center" indent="1" shrinkToFit="1"/>
    </xf>
    <xf numFmtId="182" fontId="24" fillId="14" borderId="146" xfId="0" applyNumberFormat="1" applyFont="1" applyFill="1" applyBorder="1" applyAlignment="1">
      <alignment horizontal="center" vertical="center"/>
    </xf>
    <xf numFmtId="0" fontId="25" fillId="11" borderId="40" xfId="0" applyFont="1" applyFill="1" applyBorder="1" applyAlignment="1">
      <alignment horizontal="left" vertical="center" shrinkToFit="1"/>
    </xf>
    <xf numFmtId="38" fontId="25" fillId="11" borderId="40" xfId="9" applyFont="1" applyFill="1" applyBorder="1" applyAlignment="1">
      <alignment horizontal="right" vertical="center" indent="1" shrinkToFit="1"/>
    </xf>
    <xf numFmtId="179" fontId="25" fillId="11" borderId="40" xfId="9" applyNumberFormat="1" applyFont="1" applyFill="1" applyBorder="1" applyAlignment="1">
      <alignment horizontal="right" vertical="center" indent="1" shrinkToFit="1"/>
    </xf>
    <xf numFmtId="0" fontId="25" fillId="11" borderId="0" xfId="0" applyFont="1" applyFill="1" applyBorder="1" applyAlignment="1">
      <alignment horizontal="left" vertical="center" shrinkToFit="1"/>
    </xf>
    <xf numFmtId="38" fontId="20" fillId="11" borderId="0" xfId="9" applyFont="1" applyFill="1" applyBorder="1" applyAlignment="1">
      <alignment horizontal="right" vertical="center" indent="1"/>
    </xf>
    <xf numFmtId="179" fontId="20" fillId="11" borderId="0" xfId="9" applyNumberFormat="1" applyFont="1" applyFill="1" applyBorder="1" applyAlignment="1">
      <alignment horizontal="right" vertical="center" indent="1" shrinkToFit="1"/>
    </xf>
    <xf numFmtId="38" fontId="20" fillId="11" borderId="0" xfId="9" applyFont="1" applyFill="1" applyBorder="1" applyAlignment="1">
      <alignment horizontal="right" vertical="center" indent="1" shrinkToFit="1"/>
    </xf>
    <xf numFmtId="179" fontId="25" fillId="11" borderId="0" xfId="9" applyNumberFormat="1" applyFont="1" applyFill="1" applyBorder="1" applyAlignment="1">
      <alignment horizontal="right" vertical="center" indent="1" shrinkToFit="1"/>
    </xf>
    <xf numFmtId="0" fontId="20" fillId="11" borderId="0" xfId="0" applyFont="1" applyFill="1" applyBorder="1" applyAlignment="1">
      <alignment horizontal="left" vertical="center" indent="1" shrinkToFit="1"/>
    </xf>
    <xf numFmtId="182" fontId="24" fillId="16" borderId="147" xfId="0" applyNumberFormat="1" applyFont="1" applyFill="1" applyBorder="1" applyAlignment="1">
      <alignment horizontal="center" vertical="center"/>
    </xf>
    <xf numFmtId="0" fontId="25" fillId="11" borderId="111" xfId="0" applyFont="1" applyFill="1" applyBorder="1" applyAlignment="1">
      <alignment horizontal="left" vertical="center" shrinkToFit="1"/>
    </xf>
    <xf numFmtId="38" fontId="25" fillId="11" borderId="111" xfId="9" applyFont="1" applyFill="1" applyBorder="1" applyAlignment="1">
      <alignment horizontal="right" vertical="center" wrapText="1" indent="1"/>
    </xf>
    <xf numFmtId="38" fontId="25" fillId="11" borderId="111" xfId="9" applyFont="1" applyFill="1" applyBorder="1" applyAlignment="1">
      <alignment horizontal="right" vertical="center" indent="1"/>
    </xf>
    <xf numFmtId="0" fontId="20" fillId="11" borderId="111" xfId="0" applyFont="1" applyFill="1" applyBorder="1" applyAlignment="1">
      <alignment horizontal="left" vertical="center" indent="1" shrinkToFit="1"/>
    </xf>
    <xf numFmtId="38" fontId="20" fillId="0" borderId="0" xfId="9" applyFont="1" applyFill="1" applyAlignment="1">
      <alignment vertical="center" shrinkToFit="1"/>
    </xf>
    <xf numFmtId="182" fontId="24" fillId="5" borderId="148" xfId="0" applyNumberFormat="1" applyFont="1" applyFill="1" applyBorder="1" applyAlignment="1">
      <alignment horizontal="left" vertical="center" shrinkToFit="1"/>
    </xf>
    <xf numFmtId="38" fontId="24" fillId="5" borderId="149" xfId="9" applyFont="1" applyFill="1" applyBorder="1" applyAlignment="1">
      <alignment horizontal="right" vertical="center" wrapText="1" indent="1"/>
    </xf>
    <xf numFmtId="179" fontId="24" fillId="5" borderId="149" xfId="9" applyNumberFormat="1" applyFont="1" applyFill="1" applyBorder="1" applyAlignment="1">
      <alignment horizontal="right" vertical="center" wrapText="1" indent="1"/>
    </xf>
    <xf numFmtId="0" fontId="24" fillId="5" borderId="149" xfId="0" applyFont="1" applyFill="1" applyBorder="1" applyAlignment="1">
      <alignment horizontal="right" vertical="center" wrapText="1" indent="1"/>
    </xf>
    <xf numFmtId="0" fontId="24" fillId="5" borderId="150" xfId="0" applyFont="1" applyFill="1" applyBorder="1" applyAlignment="1">
      <alignment horizontal="center" vertical="center" shrinkToFit="1"/>
    </xf>
    <xf numFmtId="182" fontId="24" fillId="17" borderId="151" xfId="0" applyNumberFormat="1" applyFont="1" applyFill="1" applyBorder="1" applyAlignment="1">
      <alignment vertical="center" shrinkToFit="1"/>
    </xf>
    <xf numFmtId="0" fontId="24" fillId="17" borderId="39" xfId="0" applyFont="1" applyFill="1" applyBorder="1" applyAlignment="1">
      <alignment horizontal="center" vertical="center" shrinkToFit="1"/>
    </xf>
    <xf numFmtId="182" fontId="24" fillId="14" borderId="54" xfId="0" applyNumberFormat="1" applyFont="1" applyFill="1" applyBorder="1" applyAlignment="1">
      <alignment vertical="center" shrinkToFit="1"/>
    </xf>
    <xf numFmtId="182" fontId="24" fillId="15" borderId="54" xfId="0" applyNumberFormat="1" applyFont="1" applyFill="1" applyBorder="1" applyAlignment="1">
      <alignment vertical="center" shrinkToFit="1"/>
    </xf>
    <xf numFmtId="182" fontId="24" fillId="13" borderId="125" xfId="0" applyNumberFormat="1" applyFont="1" applyFill="1" applyBorder="1" applyAlignment="1">
      <alignment vertical="center" shrinkToFit="1"/>
    </xf>
    <xf numFmtId="182" fontId="24" fillId="16" borderId="143" xfId="0" applyNumberFormat="1" applyFont="1" applyFill="1" applyBorder="1" applyAlignment="1">
      <alignment vertical="center" shrinkToFit="1"/>
    </xf>
    <xf numFmtId="185" fontId="25" fillId="11" borderId="39" xfId="9" applyNumberFormat="1" applyFont="1" applyFill="1" applyBorder="1" applyAlignment="1">
      <alignment horizontal="right" vertical="center" indent="1"/>
    </xf>
    <xf numFmtId="185" fontId="25" fillId="11" borderId="39" xfId="9" applyNumberFormat="1" applyFont="1" applyFill="1" applyBorder="1" applyAlignment="1">
      <alignment horizontal="right" vertical="center" indent="1" shrinkToFit="1"/>
    </xf>
    <xf numFmtId="38" fontId="25" fillId="11" borderId="39" xfId="9" applyNumberFormat="1" applyFont="1" applyFill="1" applyBorder="1" applyAlignment="1">
      <alignment horizontal="right" vertical="center" indent="1" shrinkToFit="1"/>
    </xf>
    <xf numFmtId="185" fontId="25" fillId="11" borderId="38" xfId="9" applyNumberFormat="1" applyFont="1" applyFill="1" applyBorder="1" applyAlignment="1">
      <alignment horizontal="right" vertical="center" indent="1"/>
    </xf>
    <xf numFmtId="38" fontId="25" fillId="11" borderId="38" xfId="9" applyNumberFormat="1" applyFont="1" applyFill="1" applyBorder="1" applyAlignment="1">
      <alignment horizontal="right" vertical="center" indent="1" shrinkToFit="1"/>
    </xf>
    <xf numFmtId="0" fontId="25" fillId="11" borderId="152" xfId="0" applyFont="1" applyFill="1" applyBorder="1" applyAlignment="1">
      <alignment horizontal="left" vertical="center" indent="1" shrinkToFit="1"/>
    </xf>
    <xf numFmtId="185" fontId="25" fillId="11" borderId="52" xfId="9" applyNumberFormat="1" applyFont="1" applyFill="1" applyBorder="1" applyAlignment="1">
      <alignment horizontal="right" vertical="center" indent="1"/>
    </xf>
    <xf numFmtId="185" fontId="25" fillId="11" borderId="52" xfId="9" applyNumberFormat="1" applyFont="1" applyFill="1" applyBorder="1" applyAlignment="1">
      <alignment horizontal="right" vertical="center" indent="1" shrinkToFit="1"/>
    </xf>
    <xf numFmtId="38" fontId="25" fillId="11" borderId="52" xfId="9" applyNumberFormat="1" applyFont="1" applyFill="1" applyBorder="1" applyAlignment="1">
      <alignment horizontal="right" vertical="center" indent="1" shrinkToFit="1"/>
    </xf>
    <xf numFmtId="0" fontId="25" fillId="11" borderId="153" xfId="0" applyFont="1" applyFill="1" applyBorder="1" applyAlignment="1">
      <alignment horizontal="left" vertical="center" indent="1"/>
    </xf>
    <xf numFmtId="185" fontId="25" fillId="11" borderId="154" xfId="9" applyNumberFormat="1" applyFont="1" applyFill="1" applyBorder="1" applyAlignment="1">
      <alignment horizontal="right" vertical="center" indent="1"/>
    </xf>
    <xf numFmtId="179" fontId="25" fillId="11" borderId="154" xfId="9" applyNumberFormat="1" applyFont="1" applyFill="1" applyBorder="1" applyAlignment="1">
      <alignment horizontal="right" vertical="center" indent="1"/>
    </xf>
    <xf numFmtId="180" fontId="20" fillId="11" borderId="154" xfId="9" applyNumberFormat="1" applyFont="1" applyFill="1" applyBorder="1" applyAlignment="1">
      <alignment horizontal="right" vertical="center" indent="1"/>
    </xf>
    <xf numFmtId="38" fontId="25" fillId="11" borderId="154" xfId="9" applyNumberFormat="1" applyFont="1" applyFill="1" applyBorder="1" applyAlignment="1">
      <alignment horizontal="right" vertical="center" indent="1" shrinkToFit="1"/>
    </xf>
    <xf numFmtId="179" fontId="25" fillId="11" borderId="74" xfId="9" applyNumberFormat="1" applyFont="1" applyFill="1" applyBorder="1" applyAlignment="1">
      <alignment horizontal="right" vertical="center" indent="1"/>
    </xf>
    <xf numFmtId="182" fontId="24" fillId="14" borderId="61" xfId="0" applyNumberFormat="1" applyFont="1" applyFill="1" applyBorder="1" applyAlignment="1">
      <alignment horizontal="center" vertical="center"/>
    </xf>
    <xf numFmtId="185" fontId="25" fillId="11" borderId="40" xfId="9" applyNumberFormat="1" applyFont="1" applyFill="1" applyBorder="1" applyAlignment="1">
      <alignment horizontal="right" vertical="center" indent="1"/>
    </xf>
    <xf numFmtId="179" fontId="25" fillId="11" borderId="40" xfId="9" applyNumberFormat="1" applyFont="1" applyFill="1" applyBorder="1" applyAlignment="1">
      <alignment horizontal="right" vertical="center" indent="1"/>
    </xf>
    <xf numFmtId="38" fontId="25" fillId="11" borderId="40" xfId="9" applyNumberFormat="1" applyFont="1" applyFill="1" applyBorder="1" applyAlignment="1">
      <alignment horizontal="right" vertical="center" indent="1" shrinkToFit="1"/>
    </xf>
    <xf numFmtId="185" fontId="25" fillId="11" borderId="0" xfId="9" applyNumberFormat="1" applyFont="1" applyFill="1" applyBorder="1" applyAlignment="1">
      <alignment horizontal="right" vertical="center" indent="1"/>
    </xf>
    <xf numFmtId="179" fontId="25" fillId="11" borderId="0" xfId="9" applyNumberFormat="1" applyFont="1" applyFill="1" applyBorder="1" applyAlignment="1">
      <alignment horizontal="right" vertical="center" indent="1"/>
    </xf>
    <xf numFmtId="38" fontId="25" fillId="11" borderId="0" xfId="9" applyNumberFormat="1" applyFont="1" applyFill="1" applyBorder="1" applyAlignment="1">
      <alignment horizontal="right" vertical="center" indent="1" shrinkToFit="1"/>
    </xf>
    <xf numFmtId="0" fontId="25" fillId="11" borderId="155" xfId="0" applyFont="1" applyFill="1" applyBorder="1" applyAlignment="1">
      <alignment horizontal="left" vertical="center" indent="1" shrinkToFit="1"/>
    </xf>
    <xf numFmtId="185" fontId="25" fillId="11" borderId="40" xfId="9" applyNumberFormat="1" applyFont="1" applyFill="1" applyBorder="1" applyAlignment="1">
      <alignment horizontal="right" vertical="center" indent="1" shrinkToFit="1"/>
    </xf>
    <xf numFmtId="185" fontId="20" fillId="11" borderId="38" xfId="9" applyNumberFormat="1" applyFont="1" applyFill="1" applyBorder="1" applyAlignment="1">
      <alignment horizontal="right" vertical="center" indent="1" shrinkToFit="1"/>
    </xf>
    <xf numFmtId="185" fontId="20" fillId="11" borderId="39" xfId="9" applyNumberFormat="1" applyFont="1" applyFill="1" applyBorder="1" applyAlignment="1">
      <alignment horizontal="right" vertical="center" indent="1" shrinkToFit="1"/>
    </xf>
    <xf numFmtId="185" fontId="20" fillId="11" borderId="74" xfId="9" applyNumberFormat="1" applyFont="1" applyFill="1" applyBorder="1" applyAlignment="1">
      <alignment horizontal="right" vertical="center" indent="1"/>
    </xf>
    <xf numFmtId="185" fontId="20" fillId="11" borderId="74" xfId="9" applyNumberFormat="1" applyFont="1" applyFill="1" applyBorder="1" applyAlignment="1">
      <alignment horizontal="right" vertical="center" indent="1" shrinkToFit="1"/>
    </xf>
    <xf numFmtId="0" fontId="25" fillId="11" borderId="156" xfId="0" applyFont="1" applyFill="1" applyBorder="1" applyAlignment="1">
      <alignment horizontal="left" vertical="center" indent="1" shrinkToFit="1"/>
    </xf>
    <xf numFmtId="185" fontId="25" fillId="11" borderId="111" xfId="9" applyNumberFormat="1" applyFont="1" applyFill="1" applyBorder="1" applyAlignment="1">
      <alignment horizontal="right" vertical="center" indent="1"/>
    </xf>
    <xf numFmtId="185" fontId="25" fillId="11" borderId="111" xfId="9" applyNumberFormat="1" applyFont="1" applyFill="1" applyBorder="1" applyAlignment="1">
      <alignment horizontal="right" vertical="center" indent="1" shrinkToFit="1"/>
    </xf>
    <xf numFmtId="179" fontId="25" fillId="11" borderId="111" xfId="9" applyNumberFormat="1" applyFont="1" applyFill="1" applyBorder="1" applyAlignment="1">
      <alignment horizontal="right" vertical="center" indent="1" shrinkToFit="1"/>
    </xf>
    <xf numFmtId="38" fontId="25" fillId="11" borderId="111" xfId="9" applyFont="1" applyFill="1" applyBorder="1" applyAlignment="1">
      <alignment horizontal="right" vertical="center" indent="1" shrinkToFit="1"/>
    </xf>
    <xf numFmtId="38" fontId="25" fillId="11" borderId="111" xfId="9" applyNumberFormat="1" applyFont="1" applyFill="1" applyBorder="1" applyAlignment="1">
      <alignment horizontal="right" vertical="center" indent="1" shrinkToFit="1"/>
    </xf>
    <xf numFmtId="182" fontId="24" fillId="5" borderId="127" xfId="0" applyNumberFormat="1" applyFont="1" applyFill="1" applyBorder="1" applyAlignment="1">
      <alignment horizontal="left" vertical="center"/>
    </xf>
    <xf numFmtId="179" fontId="24" fillId="5" borderId="157" xfId="9" applyNumberFormat="1" applyFont="1" applyFill="1" applyBorder="1" applyAlignment="1">
      <alignment horizontal="right" vertical="center" wrapText="1" indent="1"/>
    </xf>
    <xf numFmtId="38" fontId="24" fillId="5" borderId="157" xfId="9" applyFont="1" applyFill="1" applyBorder="1" applyAlignment="1">
      <alignment horizontal="right" vertical="center" wrapText="1" indent="1"/>
    </xf>
    <xf numFmtId="38" fontId="24" fillId="17" borderId="38" xfId="9" applyNumberFormat="1" applyFont="1" applyFill="1" applyBorder="1" applyAlignment="1">
      <alignment horizontal="right" vertical="center" wrapText="1" indent="1"/>
    </xf>
    <xf numFmtId="38" fontId="24" fillId="14" borderId="39" xfId="9" applyNumberFormat="1" applyFont="1" applyFill="1" applyBorder="1" applyAlignment="1">
      <alignment horizontal="right" vertical="center" wrapText="1" indent="1"/>
    </xf>
    <xf numFmtId="38" fontId="24" fillId="15" borderId="39" xfId="9" applyNumberFormat="1" applyFont="1" applyFill="1" applyBorder="1" applyAlignment="1">
      <alignment horizontal="right" vertical="center" wrapText="1" indent="1"/>
    </xf>
    <xf numFmtId="187" fontId="24" fillId="13" borderId="39" xfId="9" applyNumberFormat="1" applyFont="1" applyFill="1" applyBorder="1" applyAlignment="1">
      <alignment horizontal="right" vertical="center" wrapText="1" indent="1"/>
    </xf>
    <xf numFmtId="38" fontId="24" fillId="13" borderId="39" xfId="9" applyNumberFormat="1" applyFont="1" applyFill="1" applyBorder="1" applyAlignment="1">
      <alignment horizontal="right" vertical="center" wrapText="1" indent="1"/>
    </xf>
    <xf numFmtId="40" fontId="24" fillId="16" borderId="143" xfId="9" applyNumberFormat="1" applyFont="1" applyFill="1" applyBorder="1" applyAlignment="1">
      <alignment horizontal="right" vertical="center" wrapText="1" indent="1"/>
    </xf>
    <xf numFmtId="38" fontId="24" fillId="16" borderId="143" xfId="9" applyNumberFormat="1" applyFont="1" applyFill="1" applyBorder="1" applyAlignment="1">
      <alignment horizontal="right" vertical="center" wrapText="1" indent="1"/>
    </xf>
    <xf numFmtId="38" fontId="20" fillId="9" borderId="38" xfId="9" applyFont="1" applyFill="1" applyBorder="1" applyAlignment="1">
      <alignment horizontal="right" vertical="center" indent="1"/>
    </xf>
    <xf numFmtId="14" fontId="20" fillId="9" borderId="40" xfId="9" applyNumberFormat="1" applyFont="1" applyFill="1" applyBorder="1" applyAlignment="1">
      <alignment horizontal="center" vertical="center" shrinkToFit="1"/>
    </xf>
    <xf numFmtId="182" fontId="20" fillId="11" borderId="38" xfId="0" applyNumberFormat="1" applyFont="1" applyFill="1" applyBorder="1" applyAlignment="1">
      <alignment horizontal="center" vertical="center" wrapText="1" shrinkToFit="1"/>
    </xf>
    <xf numFmtId="0" fontId="20" fillId="11" borderId="39" xfId="0" applyFont="1" applyFill="1" applyBorder="1" applyAlignment="1">
      <alignment horizontal="center" vertical="center" wrapText="1" shrinkToFit="1"/>
    </xf>
    <xf numFmtId="182" fontId="20" fillId="11" borderId="39" xfId="0" applyNumberFormat="1" applyFont="1" applyFill="1" applyBorder="1" applyAlignment="1">
      <alignment horizontal="center" vertical="center" wrapText="1" shrinkToFit="1"/>
    </xf>
    <xf numFmtId="182" fontId="20" fillId="11" borderId="74" xfId="0" applyNumberFormat="1" applyFont="1" applyFill="1" applyBorder="1" applyAlignment="1">
      <alignment horizontal="center" vertical="center" wrapText="1" shrinkToFit="1"/>
    </xf>
    <xf numFmtId="38" fontId="20" fillId="11" borderId="74" xfId="9" applyFont="1" applyFill="1" applyBorder="1" applyAlignment="1">
      <alignment horizontal="right" vertical="center" wrapText="1"/>
    </xf>
    <xf numFmtId="182" fontId="20" fillId="11" borderId="154" xfId="0" applyNumberFormat="1" applyFont="1" applyFill="1" applyBorder="1" applyAlignment="1">
      <alignment horizontal="left" vertical="center" shrinkToFit="1"/>
    </xf>
    <xf numFmtId="182" fontId="20" fillId="11" borderId="154" xfId="0" applyNumberFormat="1" applyFont="1" applyFill="1" applyBorder="1" applyAlignment="1">
      <alignment horizontal="center" vertical="center" shrinkToFit="1"/>
    </xf>
    <xf numFmtId="38" fontId="20" fillId="11" borderId="154" xfId="9" applyFont="1" applyFill="1" applyBorder="1" applyAlignment="1">
      <alignment horizontal="right" vertical="center" wrapText="1"/>
    </xf>
    <xf numFmtId="38" fontId="20" fillId="11" borderId="154" xfId="9" applyFont="1" applyFill="1" applyBorder="1" applyAlignment="1">
      <alignment horizontal="right" vertical="center" indent="1"/>
    </xf>
    <xf numFmtId="40" fontId="20" fillId="11" borderId="154" xfId="9" applyNumberFormat="1" applyFont="1" applyFill="1" applyBorder="1" applyAlignment="1">
      <alignment horizontal="right" vertical="center" indent="1"/>
    </xf>
    <xf numFmtId="14" fontId="20" fillId="11" borderId="154" xfId="9" applyNumberFormat="1" applyFont="1" applyFill="1" applyBorder="1" applyAlignment="1">
      <alignment horizontal="center" vertical="center" shrinkToFit="1"/>
    </xf>
    <xf numFmtId="38" fontId="20" fillId="11" borderId="154" xfId="9" applyFont="1" applyFill="1" applyBorder="1" applyAlignment="1">
      <alignment horizontal="center" vertical="center" shrinkToFit="1"/>
    </xf>
    <xf numFmtId="40" fontId="20" fillId="11" borderId="158" xfId="9" applyNumberFormat="1" applyFont="1" applyFill="1" applyBorder="1" applyAlignment="1">
      <alignment horizontal="center" vertical="center" shrinkToFit="1"/>
    </xf>
    <xf numFmtId="0" fontId="25" fillId="11" borderId="159" xfId="0" applyFont="1" applyFill="1" applyBorder="1" applyAlignment="1">
      <alignment horizontal="left" vertical="center" indent="1"/>
    </xf>
    <xf numFmtId="40" fontId="25" fillId="11" borderId="160" xfId="9" applyNumberFormat="1" applyFont="1" applyFill="1" applyBorder="1" applyAlignment="1">
      <alignment horizontal="center" vertical="center" shrinkToFit="1"/>
    </xf>
    <xf numFmtId="0" fontId="25" fillId="11" borderId="66" xfId="0" applyFont="1" applyFill="1" applyBorder="1" applyAlignment="1">
      <alignment horizontal="left" vertical="center" indent="1"/>
    </xf>
    <xf numFmtId="40" fontId="25" fillId="11" borderId="161" xfId="9" applyNumberFormat="1" applyFont="1" applyFill="1" applyBorder="1" applyAlignment="1">
      <alignment horizontal="center" vertical="center" shrinkToFit="1"/>
    </xf>
    <xf numFmtId="14" fontId="19" fillId="0" borderId="137" xfId="0" applyNumberFormat="1" applyFont="1" applyBorder="1" applyAlignment="1">
      <alignment horizontal="center" vertical="center"/>
    </xf>
    <xf numFmtId="14" fontId="24" fillId="5" borderId="99" xfId="5" applyNumberFormat="1" applyFont="1" applyFill="1" applyBorder="1" applyAlignment="1">
      <alignment horizontal="center" vertical="center" shrinkToFit="1"/>
    </xf>
    <xf numFmtId="178" fontId="25" fillId="7" borderId="53" xfId="5" applyNumberFormat="1" applyFont="1" applyFill="1" applyBorder="1" applyAlignment="1">
      <alignment horizontal="right" vertical="center" shrinkToFit="1"/>
    </xf>
    <xf numFmtId="14" fontId="25" fillId="7" borderId="53" xfId="5" applyNumberFormat="1" applyFont="1" applyFill="1" applyBorder="1" applyAlignment="1">
      <alignment horizontal="center" vertical="center" shrinkToFit="1"/>
    </xf>
    <xf numFmtId="14" fontId="25" fillId="6" borderId="54" xfId="5" applyNumberFormat="1" applyFont="1" applyFill="1" applyBorder="1" applyAlignment="1">
      <alignment horizontal="center" vertical="center" shrinkToFit="1"/>
    </xf>
    <xf numFmtId="178" fontId="25" fillId="8" borderId="139" xfId="5" applyNumberFormat="1" applyFont="1" applyFill="1" applyBorder="1" applyAlignment="1">
      <alignment horizontal="right" vertical="center" shrinkToFit="1"/>
    </xf>
    <xf numFmtId="14" fontId="25" fillId="8" borderId="139" xfId="5" applyNumberFormat="1" applyFont="1" applyFill="1" applyBorder="1" applyAlignment="1">
      <alignment horizontal="center" vertical="center" shrinkToFit="1"/>
    </xf>
    <xf numFmtId="178" fontId="25" fillId="9" borderId="74" xfId="5" applyNumberFormat="1" applyFont="1" applyFill="1" applyBorder="1" applyAlignment="1">
      <alignment horizontal="right" vertical="center" shrinkToFit="1"/>
    </xf>
    <xf numFmtId="14" fontId="25" fillId="9" borderId="74" xfId="5" applyNumberFormat="1" applyFont="1" applyFill="1" applyBorder="1" applyAlignment="1">
      <alignment horizontal="center" vertical="center" shrinkToFit="1"/>
    </xf>
    <xf numFmtId="14" fontId="25" fillId="9" borderId="141" xfId="5" applyNumberFormat="1" applyFont="1" applyFill="1" applyBorder="1" applyAlignment="1">
      <alignment horizontal="center" vertical="center" shrinkToFit="1"/>
    </xf>
    <xf numFmtId="178" fontId="25" fillId="18" borderId="143" xfId="5" applyNumberFormat="1" applyFont="1" applyFill="1" applyBorder="1" applyAlignment="1">
      <alignment horizontal="right" vertical="center" shrinkToFit="1"/>
    </xf>
    <xf numFmtId="14" fontId="25" fillId="18" borderId="143" xfId="5" applyNumberFormat="1" applyFont="1" applyFill="1" applyBorder="1" applyAlignment="1">
      <alignment horizontal="center" vertical="center" shrinkToFit="1"/>
    </xf>
    <xf numFmtId="14" fontId="19" fillId="0" borderId="116" xfId="0" applyNumberFormat="1" applyFont="1" applyBorder="1" applyAlignment="1">
      <alignment horizontal="center" vertical="center"/>
    </xf>
    <xf numFmtId="14" fontId="24" fillId="5" borderId="120" xfId="0" applyNumberFormat="1" applyFont="1" applyFill="1" applyBorder="1" applyAlignment="1">
      <alignment horizontal="center" vertical="center" shrinkToFit="1"/>
    </xf>
    <xf numFmtId="14" fontId="24" fillId="5" borderId="162" xfId="0" applyNumberFormat="1" applyFont="1" applyFill="1" applyBorder="1" applyAlignment="1">
      <alignment horizontal="center" vertical="center" shrinkToFit="1"/>
    </xf>
    <xf numFmtId="14" fontId="24" fillId="5" borderId="27" xfId="0" applyNumberFormat="1" applyFont="1" applyFill="1" applyBorder="1" applyAlignment="1">
      <alignment horizontal="center" vertical="center"/>
    </xf>
    <xf numFmtId="14" fontId="24" fillId="5" borderId="163" xfId="0" applyNumberFormat="1" applyFont="1" applyFill="1" applyBorder="1" applyAlignment="1">
      <alignment horizontal="center" vertical="center"/>
    </xf>
    <xf numFmtId="186" fontId="19" fillId="0" borderId="0" xfId="0" applyNumberFormat="1" applyFont="1" applyBorder="1" applyAlignment="1">
      <alignment vertical="center"/>
    </xf>
    <xf numFmtId="186" fontId="24" fillId="5" borderId="120" xfId="0" applyNumberFormat="1" applyFont="1" applyFill="1" applyBorder="1" applyAlignment="1">
      <alignment horizontal="center" vertical="center" shrinkToFit="1"/>
    </xf>
    <xf numFmtId="186" fontId="24" fillId="5" borderId="27" xfId="0" applyNumberFormat="1" applyFont="1" applyFill="1" applyBorder="1" applyAlignment="1">
      <alignment horizontal="center" vertical="center"/>
    </xf>
    <xf numFmtId="186" fontId="20" fillId="11" borderId="38" xfId="9" applyNumberFormat="1" applyFont="1" applyFill="1" applyBorder="1" applyAlignment="1">
      <alignment horizontal="center" vertical="center" shrinkToFit="1"/>
    </xf>
    <xf numFmtId="186" fontId="20" fillId="11" borderId="38" xfId="9" applyNumberFormat="1" applyFont="1" applyFill="1" applyBorder="1" applyAlignment="1">
      <alignment horizontal="center" vertical="center" wrapText="1" shrinkToFit="1"/>
    </xf>
    <xf numFmtId="186" fontId="20" fillId="11" borderId="52" xfId="9" applyNumberFormat="1" applyFont="1" applyFill="1" applyBorder="1" applyAlignment="1">
      <alignment horizontal="center" vertical="center" shrinkToFit="1"/>
    </xf>
    <xf numFmtId="186" fontId="20" fillId="11" borderId="74" xfId="9" applyNumberFormat="1" applyFont="1" applyFill="1" applyBorder="1" applyAlignment="1">
      <alignment horizontal="center" vertical="center" shrinkToFit="1"/>
    </xf>
    <xf numFmtId="186" fontId="20" fillId="11" borderId="154" xfId="9" applyNumberFormat="1" applyFont="1" applyFill="1" applyBorder="1" applyAlignment="1">
      <alignment horizontal="center" vertical="center" shrinkToFit="1"/>
    </xf>
    <xf numFmtId="186" fontId="25" fillId="11" borderId="39" xfId="9" applyNumberFormat="1" applyFont="1" applyFill="1" applyBorder="1" applyAlignment="1">
      <alignment horizontal="center" vertical="center" shrinkToFit="1"/>
    </xf>
    <xf numFmtId="186" fontId="20" fillId="11" borderId="111" xfId="9" applyNumberFormat="1" applyFont="1" applyFill="1" applyBorder="1" applyAlignment="1">
      <alignment horizontal="center" vertical="center" shrinkToFit="1"/>
    </xf>
    <xf numFmtId="186" fontId="19" fillId="0" borderId="137" xfId="0" applyNumberFormat="1" applyFont="1" applyBorder="1" applyAlignment="1">
      <alignment horizontal="center" vertical="center"/>
    </xf>
    <xf numFmtId="186" fontId="24" fillId="5" borderId="99" xfId="5" applyNumberFormat="1" applyFont="1" applyFill="1" applyBorder="1" applyAlignment="1">
      <alignment horizontal="center" vertical="center" shrinkToFit="1"/>
    </xf>
    <xf numFmtId="186" fontId="25" fillId="7" borderId="53" xfId="5" applyNumberFormat="1" applyFont="1" applyFill="1" applyBorder="1" applyAlignment="1">
      <alignment horizontal="center" vertical="center" shrinkToFit="1"/>
    </xf>
    <xf numFmtId="186" fontId="25" fillId="6" borderId="54" xfId="5" applyNumberFormat="1" applyFont="1" applyFill="1" applyBorder="1" applyAlignment="1">
      <alignment horizontal="center" vertical="center" shrinkToFit="1"/>
    </xf>
    <xf numFmtId="186" fontId="25" fillId="8" borderId="139" xfId="5" applyNumberFormat="1" applyFont="1" applyFill="1" applyBorder="1" applyAlignment="1">
      <alignment horizontal="center" vertical="center" shrinkToFit="1"/>
    </xf>
    <xf numFmtId="186" fontId="25" fillId="9" borderId="74" xfId="5" applyNumberFormat="1" applyFont="1" applyFill="1" applyBorder="1" applyAlignment="1">
      <alignment horizontal="center" vertical="center" shrinkToFit="1"/>
    </xf>
    <xf numFmtId="186" fontId="25" fillId="18" borderId="143" xfId="5" applyNumberFormat="1" applyFont="1" applyFill="1" applyBorder="1" applyAlignment="1">
      <alignment horizontal="center" vertical="center" shrinkToFit="1"/>
    </xf>
    <xf numFmtId="186" fontId="19" fillId="0" borderId="116" xfId="0" applyNumberFormat="1" applyFont="1" applyBorder="1" applyAlignment="1">
      <alignment horizontal="center" vertical="center"/>
    </xf>
    <xf numFmtId="38" fontId="20" fillId="0" borderId="164" xfId="9" applyFont="1" applyFill="1" applyBorder="1" applyAlignment="1">
      <alignment horizontal="right" vertical="center" indent="1"/>
    </xf>
    <xf numFmtId="0" fontId="24" fillId="19" borderId="86" xfId="0" applyFont="1" applyFill="1" applyBorder="1" applyAlignment="1">
      <alignment horizontal="center" vertical="center"/>
    </xf>
    <xf numFmtId="0" fontId="24" fillId="19" borderId="121" xfId="0" applyFont="1" applyFill="1" applyBorder="1" applyAlignment="1">
      <alignment horizontal="center" vertical="center"/>
    </xf>
    <xf numFmtId="31" fontId="24" fillId="19" borderId="83" xfId="0" applyNumberFormat="1" applyFont="1" applyFill="1" applyBorder="1" applyAlignment="1">
      <alignment horizontal="center" vertical="center"/>
    </xf>
    <xf numFmtId="31" fontId="24" fillId="19" borderId="80" xfId="0" applyNumberFormat="1" applyFont="1" applyFill="1" applyBorder="1" applyAlignment="1">
      <alignment horizontal="center" vertical="center"/>
    </xf>
    <xf numFmtId="31" fontId="24" fillId="19" borderId="104" xfId="0" applyNumberFormat="1" applyFont="1" applyFill="1" applyBorder="1" applyAlignment="1">
      <alignment horizontal="center" vertical="center"/>
    </xf>
    <xf numFmtId="0" fontId="19" fillId="0" borderId="0" xfId="0" applyFont="1" applyBorder="1" applyAlignment="1">
      <alignment vertical="center" shrinkToFit="1"/>
    </xf>
    <xf numFmtId="0" fontId="19" fillId="0" borderId="165" xfId="0" applyFont="1" applyBorder="1" applyAlignment="1">
      <alignment vertical="center"/>
    </xf>
    <xf numFmtId="0" fontId="24" fillId="19" borderId="166" xfId="0" applyFont="1" applyFill="1" applyBorder="1" applyAlignment="1">
      <alignment horizontal="center" vertical="center" shrinkToFit="1"/>
    </xf>
    <xf numFmtId="0" fontId="24" fillId="19" borderId="167" xfId="0" applyFont="1" applyFill="1" applyBorder="1" applyAlignment="1">
      <alignment horizontal="center" vertical="center"/>
    </xf>
    <xf numFmtId="0" fontId="24" fillId="19" borderId="167" xfId="0" applyFont="1" applyFill="1" applyBorder="1" applyAlignment="1">
      <alignment horizontal="center" vertical="center" shrinkToFit="1"/>
    </xf>
    <xf numFmtId="3" fontId="24" fillId="19" borderId="167" xfId="0" applyNumberFormat="1" applyFont="1" applyFill="1" applyBorder="1" applyAlignment="1">
      <alignment horizontal="center" vertical="center"/>
    </xf>
    <xf numFmtId="3" fontId="24" fillId="19" borderId="167" xfId="0" applyNumberFormat="1" applyFont="1" applyFill="1" applyBorder="1" applyAlignment="1">
      <alignment horizontal="center" vertical="center" shrinkToFit="1"/>
    </xf>
    <xf numFmtId="3" fontId="37" fillId="19" borderId="167" xfId="0" applyNumberFormat="1" applyFont="1" applyFill="1" applyBorder="1" applyAlignment="1">
      <alignment horizontal="center" vertical="center" wrapText="1" shrinkToFit="1"/>
    </xf>
    <xf numFmtId="4" fontId="24" fillId="19" borderId="167" xfId="0" applyNumberFormat="1" applyFont="1" applyFill="1" applyBorder="1" applyAlignment="1">
      <alignment horizontal="center" vertical="center"/>
    </xf>
    <xf numFmtId="186" fontId="24" fillId="19" borderId="167" xfId="0" applyNumberFormat="1" applyFont="1" applyFill="1" applyBorder="1" applyAlignment="1">
      <alignment horizontal="center" vertical="center" shrinkToFit="1"/>
    </xf>
    <xf numFmtId="14" fontId="24" fillId="19" borderId="167" xfId="0" applyNumberFormat="1" applyFont="1" applyFill="1" applyBorder="1" applyAlignment="1">
      <alignment horizontal="center" vertical="center" shrinkToFit="1"/>
    </xf>
    <xf numFmtId="14" fontId="24" fillId="19" borderId="168" xfId="0" applyNumberFormat="1" applyFont="1" applyFill="1" applyBorder="1" applyAlignment="1">
      <alignment horizontal="center" vertical="center" shrinkToFit="1"/>
    </xf>
    <xf numFmtId="181" fontId="24" fillId="19" borderId="25" xfId="0" applyNumberFormat="1" applyFont="1" applyFill="1" applyBorder="1" applyAlignment="1">
      <alignment horizontal="center" vertical="center" wrapText="1" shrinkToFit="1"/>
    </xf>
    <xf numFmtId="181" fontId="24" fillId="19" borderId="0" xfId="0" applyNumberFormat="1" applyFont="1" applyFill="1" applyBorder="1" applyAlignment="1">
      <alignment horizontal="center" vertical="center"/>
    </xf>
    <xf numFmtId="0" fontId="20" fillId="0" borderId="165" xfId="0" applyFont="1" applyBorder="1" applyAlignment="1">
      <alignment vertical="center"/>
    </xf>
    <xf numFmtId="0" fontId="24" fillId="19" borderId="102" xfId="0" applyFont="1" applyFill="1" applyBorder="1" applyAlignment="1">
      <alignment horizontal="center" vertical="center" shrinkToFit="1"/>
    </xf>
    <xf numFmtId="0" fontId="24" fillId="19" borderId="27" xfId="0" applyFont="1" applyFill="1" applyBorder="1" applyAlignment="1">
      <alignment horizontal="center" vertical="center"/>
    </xf>
    <xf numFmtId="0" fontId="24" fillId="19" borderId="27" xfId="0" applyFont="1" applyFill="1" applyBorder="1" applyAlignment="1">
      <alignment horizontal="left" vertical="center"/>
    </xf>
    <xf numFmtId="0" fontId="24" fillId="19" borderId="27" xfId="0" applyFont="1" applyFill="1" applyBorder="1" applyAlignment="1">
      <alignment horizontal="center" vertical="center" shrinkToFit="1"/>
    </xf>
    <xf numFmtId="3" fontId="24" fillId="19" borderId="27" xfId="0" applyNumberFormat="1" applyFont="1" applyFill="1" applyBorder="1" applyAlignment="1">
      <alignment horizontal="center" vertical="center"/>
    </xf>
    <xf numFmtId="4" fontId="24" fillId="19" borderId="27" xfId="0" applyNumberFormat="1" applyFont="1" applyFill="1" applyBorder="1" applyAlignment="1">
      <alignment horizontal="center" vertical="center"/>
    </xf>
    <xf numFmtId="186" fontId="24" fillId="19" borderId="27" xfId="0" applyNumberFormat="1" applyFont="1" applyFill="1" applyBorder="1" applyAlignment="1">
      <alignment horizontal="center" vertical="center"/>
    </xf>
    <xf numFmtId="14" fontId="24" fillId="19" borderId="27" xfId="0" applyNumberFormat="1" applyFont="1" applyFill="1" applyBorder="1" applyAlignment="1">
      <alignment horizontal="center" vertical="center"/>
    </xf>
    <xf numFmtId="14" fontId="24" fillId="19" borderId="104" xfId="0" applyNumberFormat="1" applyFont="1" applyFill="1" applyBorder="1" applyAlignment="1">
      <alignment horizontal="center" vertical="center"/>
    </xf>
    <xf numFmtId="181" fontId="24" fillId="19" borderId="25" xfId="0" applyNumberFormat="1" applyFont="1" applyFill="1" applyBorder="1" applyAlignment="1">
      <alignment horizontal="center" vertical="center"/>
    </xf>
    <xf numFmtId="182" fontId="24" fillId="20" borderId="61" xfId="0" applyNumberFormat="1" applyFont="1" applyFill="1" applyBorder="1" applyAlignment="1">
      <alignment horizontal="center" vertical="center"/>
    </xf>
    <xf numFmtId="0" fontId="20" fillId="9" borderId="169" xfId="0" applyFont="1" applyFill="1" applyBorder="1" applyAlignment="1">
      <alignment horizontal="left" vertical="center"/>
    </xf>
    <xf numFmtId="0" fontId="20" fillId="9" borderId="169" xfId="0" applyFont="1" applyFill="1" applyBorder="1" applyAlignment="1">
      <alignment horizontal="center" vertical="center"/>
    </xf>
    <xf numFmtId="38" fontId="20" fillId="9" borderId="169" xfId="9" applyFont="1" applyFill="1" applyBorder="1" applyAlignment="1">
      <alignment horizontal="center" vertical="center"/>
    </xf>
    <xf numFmtId="38" fontId="20" fillId="9" borderId="169" xfId="9" applyFont="1" applyFill="1" applyBorder="1" applyAlignment="1">
      <alignment horizontal="right" vertical="center" indent="1"/>
    </xf>
    <xf numFmtId="40" fontId="20" fillId="9" borderId="169" xfId="9" applyNumberFormat="1" applyFont="1" applyFill="1" applyBorder="1" applyAlignment="1">
      <alignment horizontal="right" vertical="center" indent="1"/>
    </xf>
    <xf numFmtId="40" fontId="20" fillId="9" borderId="0" xfId="9" applyNumberFormat="1" applyFont="1" applyFill="1" applyBorder="1" applyAlignment="1">
      <alignment horizontal="right" vertical="center" indent="1"/>
    </xf>
    <xf numFmtId="186" fontId="20" fillId="9" borderId="38" xfId="9" applyNumberFormat="1" applyFont="1" applyFill="1" applyBorder="1" applyAlignment="1">
      <alignment horizontal="center" vertical="center" shrinkToFit="1"/>
    </xf>
    <xf numFmtId="184" fontId="20" fillId="9" borderId="38" xfId="9" applyNumberFormat="1" applyFont="1" applyFill="1" applyBorder="1" applyAlignment="1">
      <alignment horizontal="center" vertical="center" shrinkToFit="1"/>
    </xf>
    <xf numFmtId="38" fontId="20" fillId="9" borderId="38" xfId="9" applyFont="1" applyFill="1" applyBorder="1" applyAlignment="1">
      <alignment horizontal="center" vertical="center" shrinkToFit="1"/>
    </xf>
    <xf numFmtId="40" fontId="20" fillId="9" borderId="38" xfId="9" applyNumberFormat="1" applyFont="1" applyFill="1" applyBorder="1" applyAlignment="1">
      <alignment horizontal="center" vertical="center" shrinkToFit="1"/>
    </xf>
    <xf numFmtId="38" fontId="20" fillId="0" borderId="165" xfId="9" applyFont="1" applyBorder="1" applyAlignment="1">
      <alignment vertical="center"/>
    </xf>
    <xf numFmtId="188" fontId="20" fillId="0" borderId="165" xfId="0" applyNumberFormat="1" applyFont="1" applyBorder="1" applyAlignment="1">
      <alignment vertical="center"/>
    </xf>
    <xf numFmtId="0" fontId="20" fillId="9" borderId="39" xfId="0" applyFont="1" applyFill="1" applyBorder="1" applyAlignment="1">
      <alignment horizontal="left" vertical="center"/>
    </xf>
    <xf numFmtId="0" fontId="20" fillId="9" borderId="39" xfId="0" applyFont="1" applyFill="1" applyBorder="1" applyAlignment="1">
      <alignment horizontal="center" vertical="center"/>
    </xf>
    <xf numFmtId="38" fontId="20" fillId="9" borderId="39" xfId="9" applyFont="1" applyFill="1" applyBorder="1" applyAlignment="1">
      <alignment horizontal="center" vertical="center"/>
    </xf>
    <xf numFmtId="38" fontId="20" fillId="9" borderId="39" xfId="9" applyFont="1" applyFill="1" applyBorder="1" applyAlignment="1">
      <alignment horizontal="right" vertical="center" indent="1" shrinkToFit="1"/>
    </xf>
    <xf numFmtId="40" fontId="20" fillId="9" borderId="39" xfId="9" applyNumberFormat="1" applyFont="1" applyFill="1" applyBorder="1" applyAlignment="1">
      <alignment horizontal="right" vertical="center" indent="1"/>
    </xf>
    <xf numFmtId="186" fontId="20" fillId="9" borderId="39" xfId="9" applyNumberFormat="1" applyFont="1" applyFill="1" applyBorder="1" applyAlignment="1">
      <alignment horizontal="center" vertical="center" shrinkToFit="1"/>
    </xf>
    <xf numFmtId="184" fontId="20" fillId="9" borderId="39" xfId="9" applyNumberFormat="1" applyFont="1" applyFill="1" applyBorder="1" applyAlignment="1">
      <alignment horizontal="center" vertical="center" shrinkToFit="1"/>
    </xf>
    <xf numFmtId="38" fontId="20" fillId="9" borderId="39" xfId="9" applyFont="1" applyFill="1" applyBorder="1" applyAlignment="1">
      <alignment horizontal="center" vertical="center" shrinkToFit="1"/>
    </xf>
    <xf numFmtId="40" fontId="20" fillId="9" borderId="39" xfId="9" applyNumberFormat="1" applyFont="1" applyFill="1" applyBorder="1" applyAlignment="1">
      <alignment horizontal="center" vertical="center" shrinkToFit="1"/>
    </xf>
    <xf numFmtId="0" fontId="25" fillId="9" borderId="39" xfId="0" applyFont="1" applyFill="1" applyBorder="1" applyAlignment="1">
      <alignment horizontal="left" vertical="center"/>
    </xf>
    <xf numFmtId="0" fontId="25" fillId="9" borderId="39" xfId="0" applyFont="1" applyFill="1" applyBorder="1" applyAlignment="1">
      <alignment horizontal="center" vertical="center"/>
    </xf>
    <xf numFmtId="38" fontId="25" fillId="9" borderId="39" xfId="9" applyFont="1" applyFill="1" applyBorder="1" applyAlignment="1">
      <alignment horizontal="center" vertical="center"/>
    </xf>
    <xf numFmtId="40" fontId="25" fillId="9" borderId="39" xfId="9" applyNumberFormat="1" applyFont="1" applyFill="1" applyBorder="1" applyAlignment="1">
      <alignment horizontal="right" vertical="center" wrapText="1" indent="1"/>
    </xf>
    <xf numFmtId="40" fontId="25" fillId="9" borderId="38" xfId="9" applyNumberFormat="1" applyFont="1" applyFill="1" applyBorder="1" applyAlignment="1">
      <alignment horizontal="right" vertical="center" wrapText="1" indent="1"/>
    </xf>
    <xf numFmtId="186" fontId="25" fillId="9" borderId="38" xfId="9" applyNumberFormat="1" applyFont="1" applyFill="1" applyBorder="1" applyAlignment="1">
      <alignment horizontal="center" vertical="center" shrinkToFit="1"/>
    </xf>
    <xf numFmtId="184" fontId="25" fillId="9" borderId="38" xfId="9" applyNumberFormat="1" applyFont="1" applyFill="1" applyBorder="1" applyAlignment="1">
      <alignment horizontal="center" vertical="center" shrinkToFit="1"/>
    </xf>
    <xf numFmtId="40" fontId="25" fillId="9" borderId="39" xfId="9" applyNumberFormat="1" applyFont="1" applyFill="1" applyBorder="1" applyAlignment="1">
      <alignment horizontal="right" vertical="center" indent="1"/>
    </xf>
    <xf numFmtId="186" fontId="25" fillId="9" borderId="39" xfId="9" applyNumberFormat="1" applyFont="1" applyFill="1" applyBorder="1" applyAlignment="1">
      <alignment horizontal="center" vertical="center" shrinkToFit="1"/>
    </xf>
    <xf numFmtId="184" fontId="25" fillId="9" borderId="39" xfId="9" applyNumberFormat="1" applyFont="1" applyFill="1" applyBorder="1" applyAlignment="1">
      <alignment horizontal="center" vertical="center" shrinkToFit="1"/>
    </xf>
    <xf numFmtId="40" fontId="20" fillId="9" borderId="39" xfId="9" applyNumberFormat="1" applyFont="1" applyFill="1" applyBorder="1" applyAlignment="1">
      <alignment horizontal="right" vertical="center" wrapText="1" indent="1"/>
    </xf>
    <xf numFmtId="40" fontId="20" fillId="9" borderId="38" xfId="9" applyNumberFormat="1" applyFont="1" applyFill="1" applyBorder="1" applyAlignment="1">
      <alignment horizontal="right" vertical="center" wrapText="1" indent="1"/>
    </xf>
    <xf numFmtId="40" fontId="20" fillId="9" borderId="38" xfId="9" applyNumberFormat="1" applyFont="1" applyFill="1" applyBorder="1" applyAlignment="1">
      <alignment horizontal="right" vertical="center" indent="1"/>
    </xf>
    <xf numFmtId="186" fontId="20" fillId="9" borderId="38" xfId="9" applyNumberFormat="1" applyFont="1" applyFill="1" applyBorder="1" applyAlignment="1">
      <alignment horizontal="center" vertical="center" wrapText="1" shrinkToFit="1"/>
    </xf>
    <xf numFmtId="182" fontId="24" fillId="20" borderId="105" xfId="0" applyNumberFormat="1" applyFont="1" applyFill="1" applyBorder="1" applyAlignment="1">
      <alignment horizontal="center" vertical="center"/>
    </xf>
    <xf numFmtId="0" fontId="25" fillId="9" borderId="52" xfId="0" applyFont="1" applyFill="1" applyBorder="1" applyAlignment="1">
      <alignment horizontal="left" vertical="center"/>
    </xf>
    <xf numFmtId="0" fontId="25" fillId="9" borderId="52" xfId="0" applyFont="1" applyFill="1" applyBorder="1" applyAlignment="1">
      <alignment horizontal="center" vertical="center"/>
    </xf>
    <xf numFmtId="38" fontId="25" fillId="9" borderId="52" xfId="9" applyFont="1" applyFill="1" applyBorder="1" applyAlignment="1">
      <alignment horizontal="center" vertical="center"/>
    </xf>
    <xf numFmtId="40" fontId="25" fillId="9" borderId="52" xfId="9" applyNumberFormat="1" applyFont="1" applyFill="1" applyBorder="1" applyAlignment="1">
      <alignment horizontal="right" vertical="center" indent="1"/>
    </xf>
    <xf numFmtId="186" fontId="25" fillId="9" borderId="52" xfId="9" applyNumberFormat="1" applyFont="1" applyFill="1" applyBorder="1" applyAlignment="1">
      <alignment horizontal="center" vertical="center" shrinkToFit="1"/>
    </xf>
    <xf numFmtId="184" fontId="25" fillId="9" borderId="52" xfId="9" applyNumberFormat="1" applyFont="1" applyFill="1" applyBorder="1" applyAlignment="1">
      <alignment horizontal="center" vertical="center" shrinkToFit="1"/>
    </xf>
    <xf numFmtId="38" fontId="20" fillId="9" borderId="52" xfId="9" applyFont="1" applyFill="1" applyBorder="1" applyAlignment="1">
      <alignment horizontal="center" vertical="center" shrinkToFit="1"/>
    </xf>
    <xf numFmtId="40" fontId="20" fillId="9" borderId="106" xfId="9" applyNumberFormat="1" applyFont="1" applyFill="1" applyBorder="1" applyAlignment="1">
      <alignment horizontal="center" vertical="center" shrinkToFit="1"/>
    </xf>
    <xf numFmtId="182" fontId="24" fillId="21" borderId="103" xfId="0" applyNumberFormat="1" applyFont="1" applyFill="1" applyBorder="1" applyAlignment="1">
      <alignment horizontal="center" vertical="center"/>
    </xf>
    <xf numFmtId="182" fontId="20" fillId="9" borderId="38" xfId="0" applyNumberFormat="1" applyFont="1" applyFill="1" applyBorder="1" applyAlignment="1">
      <alignment horizontal="left" vertical="center"/>
    </xf>
    <xf numFmtId="182" fontId="20" fillId="9" borderId="38" xfId="0" applyNumberFormat="1" applyFont="1" applyFill="1" applyBorder="1" applyAlignment="1">
      <alignment horizontal="center" vertical="center"/>
    </xf>
    <xf numFmtId="38" fontId="20" fillId="9" borderId="38" xfId="9" applyFont="1" applyFill="1" applyBorder="1" applyAlignment="1">
      <alignment horizontal="center" vertical="center"/>
    </xf>
    <xf numFmtId="38" fontId="19" fillId="0" borderId="165" xfId="9" applyFont="1" applyBorder="1" applyAlignment="1">
      <alignment vertical="center"/>
    </xf>
    <xf numFmtId="0" fontId="20" fillId="9" borderId="38" xfId="0" applyFont="1" applyFill="1" applyBorder="1" applyAlignment="1">
      <alignment horizontal="left" vertical="center"/>
    </xf>
    <xf numFmtId="0" fontId="20" fillId="9" borderId="38" xfId="0" applyFont="1" applyFill="1" applyBorder="1" applyAlignment="1">
      <alignment horizontal="center" vertical="center"/>
    </xf>
    <xf numFmtId="38" fontId="20" fillId="9" borderId="38" xfId="9" applyFont="1" applyFill="1" applyBorder="1" applyAlignment="1">
      <alignment horizontal="right" vertical="center" indent="1" shrinkToFit="1"/>
    </xf>
    <xf numFmtId="0" fontId="20" fillId="9" borderId="39" xfId="0" applyFont="1" applyFill="1" applyBorder="1" applyAlignment="1">
      <alignment horizontal="left" vertical="center" wrapText="1"/>
    </xf>
    <xf numFmtId="0" fontId="20" fillId="9" borderId="39" xfId="0" applyFont="1" applyFill="1" applyBorder="1" applyAlignment="1">
      <alignment horizontal="center" vertical="center" wrapText="1"/>
    </xf>
    <xf numFmtId="38" fontId="20" fillId="9" borderId="38" xfId="9" applyFont="1" applyFill="1" applyBorder="1" applyAlignment="1">
      <alignment horizontal="center" vertical="center" wrapText="1"/>
    </xf>
    <xf numFmtId="0" fontId="20" fillId="9" borderId="38" xfId="0" applyFont="1" applyFill="1" applyBorder="1" applyAlignment="1">
      <alignment horizontal="left" vertical="center" wrapText="1"/>
    </xf>
    <xf numFmtId="0" fontId="20" fillId="9" borderId="38" xfId="0" applyFont="1" applyFill="1" applyBorder="1" applyAlignment="1">
      <alignment horizontal="center" vertical="center" wrapText="1"/>
    </xf>
    <xf numFmtId="186" fontId="20" fillId="9" borderId="39" xfId="9" applyNumberFormat="1" applyFont="1" applyFill="1" applyBorder="1" applyAlignment="1">
      <alignment horizontal="center" vertical="center" wrapText="1" shrinkToFit="1"/>
    </xf>
    <xf numFmtId="38" fontId="20" fillId="9" borderId="40" xfId="9" applyFont="1" applyFill="1" applyBorder="1" applyAlignment="1">
      <alignment horizontal="right" vertical="center" indent="1" shrinkToFit="1"/>
    </xf>
    <xf numFmtId="40" fontId="20" fillId="9" borderId="40" xfId="9" applyNumberFormat="1" applyFont="1" applyFill="1" applyBorder="1" applyAlignment="1">
      <alignment horizontal="right" vertical="center" indent="1" shrinkToFit="1"/>
    </xf>
    <xf numFmtId="186" fontId="20" fillId="9" borderId="40" xfId="9" applyNumberFormat="1" applyFont="1" applyFill="1" applyBorder="1" applyAlignment="1">
      <alignment horizontal="center" vertical="center" shrinkToFit="1"/>
    </xf>
    <xf numFmtId="40" fontId="20" fillId="9" borderId="170" xfId="9" applyNumberFormat="1" applyFont="1" applyFill="1" applyBorder="1" applyAlignment="1">
      <alignment horizontal="center" vertical="center" shrinkToFit="1"/>
    </xf>
    <xf numFmtId="182" fontId="24" fillId="22" borderId="108" xfId="0" applyNumberFormat="1" applyFont="1" applyFill="1" applyBorder="1" applyAlignment="1">
      <alignment horizontal="center" vertical="center"/>
    </xf>
    <xf numFmtId="182" fontId="20" fillId="9" borderId="154" xfId="0" applyNumberFormat="1" applyFont="1" applyFill="1" applyBorder="1" applyAlignment="1">
      <alignment horizontal="left" vertical="center" wrapText="1"/>
    </xf>
    <xf numFmtId="182" fontId="20" fillId="9" borderId="154" xfId="0" applyNumberFormat="1" applyFont="1" applyFill="1" applyBorder="1" applyAlignment="1">
      <alignment horizontal="center" vertical="center" wrapText="1"/>
    </xf>
    <xf numFmtId="38" fontId="20" fillId="9" borderId="154" xfId="9" applyFont="1" applyFill="1" applyBorder="1" applyAlignment="1">
      <alignment horizontal="center" vertical="center" wrapText="1"/>
    </xf>
    <xf numFmtId="38" fontId="20" fillId="9" borderId="154" xfId="9" applyFont="1" applyFill="1" applyBorder="1" applyAlignment="1">
      <alignment horizontal="right" vertical="center" indent="1"/>
    </xf>
    <xf numFmtId="182" fontId="24" fillId="22" borderId="103" xfId="0" applyNumberFormat="1" applyFont="1" applyFill="1" applyBorder="1" applyAlignment="1">
      <alignment horizontal="center" vertical="center"/>
    </xf>
    <xf numFmtId="38" fontId="20" fillId="9" borderId="39" xfId="9" applyFont="1" applyFill="1" applyBorder="1" applyAlignment="1">
      <alignment horizontal="center" vertical="center" wrapText="1"/>
    </xf>
    <xf numFmtId="182" fontId="20" fillId="9" borderId="39" xfId="0" applyNumberFormat="1" applyFont="1" applyFill="1" applyBorder="1" applyAlignment="1">
      <alignment horizontal="left" vertical="center" wrapText="1"/>
    </xf>
    <xf numFmtId="182" fontId="20" fillId="9" borderId="39" xfId="0" applyNumberFormat="1" applyFont="1" applyFill="1" applyBorder="1" applyAlignment="1">
      <alignment horizontal="center" vertical="center" wrapText="1"/>
    </xf>
    <xf numFmtId="38" fontId="20" fillId="9" borderId="39" xfId="9" applyFont="1" applyFill="1" applyBorder="1" applyAlignment="1">
      <alignment horizontal="right" vertical="center" indent="1"/>
    </xf>
    <xf numFmtId="182" fontId="24" fillId="22" borderId="107" xfId="0" applyNumberFormat="1" applyFont="1" applyFill="1" applyBorder="1" applyAlignment="1">
      <alignment horizontal="center" vertical="center"/>
    </xf>
    <xf numFmtId="182" fontId="20" fillId="9" borderId="74" xfId="0" applyNumberFormat="1" applyFont="1" applyFill="1" applyBorder="1" applyAlignment="1">
      <alignment horizontal="left" vertical="center" wrapText="1"/>
    </xf>
    <xf numFmtId="182" fontId="20" fillId="9" borderId="74" xfId="0" applyNumberFormat="1" applyFont="1" applyFill="1" applyBorder="1" applyAlignment="1">
      <alignment horizontal="center" vertical="center" wrapText="1"/>
    </xf>
    <xf numFmtId="38" fontId="20" fillId="9" borderId="74" xfId="9" applyFont="1" applyFill="1" applyBorder="1" applyAlignment="1">
      <alignment horizontal="center" vertical="center" wrapText="1"/>
    </xf>
    <xf numFmtId="38" fontId="20" fillId="9" borderId="74" xfId="9" applyFont="1" applyFill="1" applyBorder="1" applyAlignment="1">
      <alignment horizontal="right" vertical="center" indent="1"/>
    </xf>
    <xf numFmtId="40" fontId="20" fillId="9" borderId="74" xfId="9" applyNumberFormat="1" applyFont="1" applyFill="1" applyBorder="1" applyAlignment="1">
      <alignment horizontal="right" vertical="center" indent="1"/>
    </xf>
    <xf numFmtId="186" fontId="20" fillId="9" borderId="74" xfId="9" applyNumberFormat="1" applyFont="1" applyFill="1" applyBorder="1" applyAlignment="1">
      <alignment horizontal="center" vertical="center" shrinkToFit="1"/>
    </xf>
    <xf numFmtId="38" fontId="20" fillId="9" borderId="74" xfId="9" applyFont="1" applyFill="1" applyBorder="1" applyAlignment="1">
      <alignment horizontal="center" vertical="center" shrinkToFit="1"/>
    </xf>
    <xf numFmtId="40" fontId="20" fillId="9" borderId="74" xfId="9" applyNumberFormat="1" applyFont="1" applyFill="1" applyBorder="1" applyAlignment="1">
      <alignment horizontal="center" vertical="center" shrinkToFit="1"/>
    </xf>
    <xf numFmtId="182" fontId="24" fillId="22" borderId="109" xfId="0" applyNumberFormat="1" applyFont="1" applyFill="1" applyBorder="1" applyAlignment="1">
      <alignment horizontal="center" vertical="center"/>
    </xf>
    <xf numFmtId="0" fontId="20" fillId="9" borderId="40" xfId="0" applyFont="1" applyFill="1" applyBorder="1" applyAlignment="1">
      <alignment horizontal="left" vertical="center" wrapText="1"/>
    </xf>
    <xf numFmtId="0" fontId="20" fillId="9" borderId="40" xfId="0" applyFont="1" applyFill="1" applyBorder="1" applyAlignment="1">
      <alignment horizontal="center" vertical="center" wrapText="1"/>
    </xf>
    <xf numFmtId="38" fontId="20" fillId="9" borderId="40" xfId="9" applyFont="1" applyFill="1" applyBorder="1" applyAlignment="1">
      <alignment horizontal="center" vertical="center" wrapText="1"/>
    </xf>
    <xf numFmtId="184" fontId="20" fillId="9" borderId="40" xfId="9" applyNumberFormat="1" applyFont="1" applyFill="1" applyBorder="1" applyAlignment="1">
      <alignment horizontal="center" vertical="center" shrinkToFit="1"/>
    </xf>
    <xf numFmtId="182" fontId="24" fillId="23" borderId="103" xfId="0" applyNumberFormat="1" applyFont="1" applyFill="1" applyBorder="1" applyAlignment="1">
      <alignment horizontal="center" vertical="center"/>
    </xf>
    <xf numFmtId="182" fontId="25" fillId="9" borderId="38" xfId="0" applyNumberFormat="1" applyFont="1" applyFill="1" applyBorder="1" applyAlignment="1">
      <alignment horizontal="left" vertical="center"/>
    </xf>
    <xf numFmtId="38" fontId="25" fillId="9" borderId="38" xfId="9" applyFont="1" applyFill="1" applyBorder="1" applyAlignment="1">
      <alignment horizontal="center" vertical="center"/>
    </xf>
    <xf numFmtId="38" fontId="25" fillId="9" borderId="38" xfId="9" applyFont="1" applyFill="1" applyBorder="1" applyAlignment="1">
      <alignment horizontal="center" vertical="center" shrinkToFit="1"/>
    </xf>
    <xf numFmtId="182" fontId="25" fillId="9" borderId="39" xfId="0" applyNumberFormat="1" applyFont="1" applyFill="1" applyBorder="1" applyAlignment="1">
      <alignment horizontal="left" vertical="center"/>
    </xf>
    <xf numFmtId="182" fontId="25" fillId="9" borderId="39" xfId="0" applyNumberFormat="1" applyFont="1" applyFill="1" applyBorder="1" applyAlignment="1">
      <alignment horizontal="center" vertical="center"/>
    </xf>
    <xf numFmtId="38" fontId="25" fillId="9" borderId="39" xfId="9" applyFont="1" applyFill="1" applyBorder="1" applyAlignment="1">
      <alignment horizontal="right" vertical="center" indent="1"/>
    </xf>
    <xf numFmtId="38" fontId="25" fillId="9" borderId="39" xfId="9" applyFont="1" applyFill="1" applyBorder="1" applyAlignment="1">
      <alignment horizontal="center" vertical="center" shrinkToFit="1"/>
    </xf>
    <xf numFmtId="182" fontId="24" fillId="23" borderId="109" xfId="0" applyNumberFormat="1" applyFont="1" applyFill="1" applyBorder="1" applyAlignment="1">
      <alignment horizontal="center" vertical="center"/>
    </xf>
    <xf numFmtId="182" fontId="24" fillId="24" borderId="147" xfId="0" applyNumberFormat="1" applyFont="1" applyFill="1" applyBorder="1" applyAlignment="1">
      <alignment horizontal="center" vertical="center"/>
    </xf>
    <xf numFmtId="178" fontId="20" fillId="9" borderId="111" xfId="5" applyNumberFormat="1" applyFont="1" applyFill="1" applyBorder="1" applyAlignment="1">
      <alignment horizontal="left" vertical="center" shrinkToFit="1"/>
    </xf>
    <xf numFmtId="178" fontId="20" fillId="9" borderId="111" xfId="5" applyNumberFormat="1" applyFont="1" applyFill="1" applyBorder="1" applyAlignment="1">
      <alignment horizontal="center" vertical="center" shrinkToFit="1"/>
    </xf>
    <xf numFmtId="38" fontId="20" fillId="9" borderId="111" xfId="9" applyFont="1" applyFill="1" applyBorder="1" applyAlignment="1">
      <alignment horizontal="center" vertical="center" shrinkToFit="1"/>
    </xf>
    <xf numFmtId="38" fontId="20" fillId="9" borderId="111" xfId="9" applyFont="1" applyFill="1" applyBorder="1" applyAlignment="1">
      <alignment horizontal="right" vertical="center" indent="1"/>
    </xf>
    <xf numFmtId="179" fontId="20" fillId="9" borderId="111" xfId="9" applyNumberFormat="1" applyFont="1" applyFill="1" applyBorder="1" applyAlignment="1">
      <alignment horizontal="right" vertical="center" indent="1" shrinkToFit="1"/>
    </xf>
    <xf numFmtId="40" fontId="20" fillId="9" borderId="111" xfId="9" applyNumberFormat="1" applyFont="1" applyFill="1" applyBorder="1" applyAlignment="1">
      <alignment horizontal="right" vertical="center" indent="1"/>
    </xf>
    <xf numFmtId="186" fontId="20" fillId="9" borderId="111" xfId="9" applyNumberFormat="1" applyFont="1" applyFill="1" applyBorder="1" applyAlignment="1">
      <alignment horizontal="center" vertical="center" shrinkToFit="1"/>
    </xf>
    <xf numFmtId="40" fontId="20" fillId="9" borderId="112" xfId="9" applyNumberFormat="1" applyFont="1" applyFill="1" applyBorder="1" applyAlignment="1">
      <alignment horizontal="center" vertical="center" shrinkToFit="1"/>
    </xf>
    <xf numFmtId="0" fontId="19" fillId="0" borderId="165" xfId="0" applyFont="1" applyBorder="1" applyAlignment="1">
      <alignment vertical="center" shrinkToFit="1"/>
    </xf>
    <xf numFmtId="3" fontId="19" fillId="0" borderId="165" xfId="0" applyNumberFormat="1" applyFont="1" applyBorder="1" applyAlignment="1">
      <alignment vertical="center"/>
    </xf>
    <xf numFmtId="4" fontId="19" fillId="0" borderId="165" xfId="0" applyNumberFormat="1" applyFont="1" applyBorder="1" applyAlignment="1">
      <alignment vertical="center"/>
    </xf>
    <xf numFmtId="181" fontId="19" fillId="0" borderId="165" xfId="0" applyNumberFormat="1" applyFont="1" applyBorder="1" applyAlignment="1">
      <alignment horizontal="center" vertical="center"/>
    </xf>
    <xf numFmtId="0" fontId="44" fillId="0" borderId="165" xfId="0" applyFont="1" applyBorder="1" applyAlignment="1">
      <alignment vertical="center"/>
    </xf>
    <xf numFmtId="182" fontId="41" fillId="19" borderId="171" xfId="0" applyNumberFormat="1" applyFont="1" applyFill="1" applyBorder="1" applyAlignment="1">
      <alignment horizontal="center" vertical="center"/>
    </xf>
    <xf numFmtId="182" fontId="24" fillId="19" borderId="172" xfId="0" applyNumberFormat="1" applyFont="1" applyFill="1" applyBorder="1" applyAlignment="1">
      <alignment vertical="center" shrinkToFit="1"/>
    </xf>
    <xf numFmtId="178" fontId="24" fillId="19" borderId="172" xfId="5" applyNumberFormat="1" applyFont="1" applyFill="1" applyBorder="1" applyAlignment="1">
      <alignment horizontal="center" vertical="center" shrinkToFit="1"/>
    </xf>
    <xf numFmtId="38" fontId="24" fillId="19" borderId="172" xfId="9" applyFont="1" applyFill="1" applyBorder="1" applyAlignment="1">
      <alignment horizontal="right" vertical="center" indent="1" shrinkToFit="1"/>
    </xf>
    <xf numFmtId="3" fontId="24" fillId="19" borderId="172" xfId="9" applyNumberFormat="1" applyFont="1" applyFill="1" applyBorder="1" applyAlignment="1">
      <alignment vertical="center" shrinkToFit="1"/>
    </xf>
    <xf numFmtId="40" fontId="24" fillId="19" borderId="172" xfId="9" applyNumberFormat="1" applyFont="1" applyFill="1" applyBorder="1" applyAlignment="1">
      <alignment vertical="center" shrinkToFit="1"/>
    </xf>
    <xf numFmtId="38" fontId="24" fillId="19" borderId="172" xfId="9" applyNumberFormat="1" applyFont="1" applyFill="1" applyBorder="1" applyAlignment="1">
      <alignment vertical="center" shrinkToFit="1"/>
    </xf>
    <xf numFmtId="40" fontId="24" fillId="19" borderId="172" xfId="9" applyNumberFormat="1" applyFont="1" applyFill="1" applyBorder="1" applyAlignment="1">
      <alignment horizontal="center" vertical="center" shrinkToFit="1"/>
    </xf>
    <xf numFmtId="182" fontId="25" fillId="20" borderId="114" xfId="0" applyNumberFormat="1" applyFont="1" applyFill="1" applyBorder="1" applyAlignment="1">
      <alignment vertical="center"/>
    </xf>
    <xf numFmtId="182" fontId="24" fillId="20" borderId="115" xfId="0" applyNumberFormat="1" applyFont="1" applyFill="1" applyBorder="1" applyAlignment="1">
      <alignment horizontal="left" vertical="center" shrinkToFit="1"/>
    </xf>
    <xf numFmtId="178" fontId="24" fillId="20" borderId="53" xfId="5" applyNumberFormat="1" applyFont="1" applyFill="1" applyBorder="1" applyAlignment="1">
      <alignment horizontal="center" vertical="center" shrinkToFit="1"/>
    </xf>
    <xf numFmtId="38" fontId="24" fillId="20" borderId="53" xfId="9" applyFont="1" applyFill="1" applyBorder="1" applyAlignment="1">
      <alignment horizontal="right" vertical="center" indent="1" shrinkToFit="1"/>
    </xf>
    <xf numFmtId="3" fontId="24" fillId="20" borderId="53" xfId="9" applyNumberFormat="1" applyFont="1" applyFill="1" applyBorder="1" applyAlignment="1">
      <alignment horizontal="right" vertical="center" shrinkToFit="1"/>
    </xf>
    <xf numFmtId="40" fontId="24" fillId="20" borderId="53" xfId="9" applyNumberFormat="1" applyFont="1" applyFill="1" applyBorder="1" applyAlignment="1">
      <alignment vertical="center" shrinkToFit="1"/>
    </xf>
    <xf numFmtId="38" fontId="24" fillId="20" borderId="53" xfId="9" applyNumberFormat="1" applyFont="1" applyFill="1" applyBorder="1" applyAlignment="1">
      <alignment vertical="center" shrinkToFit="1"/>
    </xf>
    <xf numFmtId="182" fontId="25" fillId="21" borderId="57" xfId="0" applyNumberFormat="1" applyFont="1" applyFill="1" applyBorder="1" applyAlignment="1">
      <alignment vertical="center"/>
    </xf>
    <xf numFmtId="182" fontId="24" fillId="21" borderId="54" xfId="0" applyNumberFormat="1" applyFont="1" applyFill="1" applyBorder="1" applyAlignment="1">
      <alignment horizontal="left" vertical="center" shrinkToFit="1"/>
    </xf>
    <xf numFmtId="178" fontId="24" fillId="21" borderId="54" xfId="5" applyNumberFormat="1" applyFont="1" applyFill="1" applyBorder="1" applyAlignment="1">
      <alignment horizontal="center" vertical="center" shrinkToFit="1"/>
    </xf>
    <xf numFmtId="38" fontId="24" fillId="21" borderId="54" xfId="9" applyFont="1" applyFill="1" applyBorder="1" applyAlignment="1">
      <alignment horizontal="right" vertical="center" indent="1" shrinkToFit="1"/>
    </xf>
    <xf numFmtId="38" fontId="24" fillId="21" borderId="54" xfId="9" applyFont="1" applyFill="1" applyBorder="1" applyAlignment="1">
      <alignment horizontal="right" vertical="center" shrinkToFit="1"/>
    </xf>
    <xf numFmtId="40" fontId="24" fillId="21" borderId="54" xfId="9" applyNumberFormat="1" applyFont="1" applyFill="1" applyBorder="1" applyAlignment="1">
      <alignment vertical="center" shrinkToFit="1"/>
    </xf>
    <xf numFmtId="38" fontId="24" fillId="21" borderId="54" xfId="9" applyNumberFormat="1" applyFont="1" applyFill="1" applyBorder="1" applyAlignment="1">
      <alignment vertical="center" shrinkToFit="1"/>
    </xf>
    <xf numFmtId="182" fontId="25" fillId="22" borderId="57" xfId="0" applyNumberFormat="1" applyFont="1" applyFill="1" applyBorder="1" applyAlignment="1">
      <alignment vertical="center"/>
    </xf>
    <xf numFmtId="182" fontId="24" fillId="22" borderId="54" xfId="0" applyNumberFormat="1" applyFont="1" applyFill="1" applyBorder="1" applyAlignment="1">
      <alignment horizontal="left" vertical="center" shrinkToFit="1"/>
    </xf>
    <xf numFmtId="178" fontId="24" fillId="22" borderId="54" xfId="5" applyNumberFormat="1" applyFont="1" applyFill="1" applyBorder="1" applyAlignment="1">
      <alignment horizontal="center" vertical="center" shrinkToFit="1"/>
    </xf>
    <xf numFmtId="38" fontId="24" fillId="22" borderId="54" xfId="9" applyFont="1" applyFill="1" applyBorder="1" applyAlignment="1">
      <alignment horizontal="right" vertical="center" indent="1" shrinkToFit="1"/>
    </xf>
    <xf numFmtId="38" fontId="24" fillId="22" borderId="54" xfId="9" applyFont="1" applyFill="1" applyBorder="1" applyAlignment="1">
      <alignment horizontal="right" vertical="center" shrinkToFit="1"/>
    </xf>
    <xf numFmtId="40" fontId="24" fillId="22" borderId="54" xfId="9" applyNumberFormat="1" applyFont="1" applyFill="1" applyBorder="1" applyAlignment="1">
      <alignment vertical="center" shrinkToFit="1"/>
    </xf>
    <xf numFmtId="38" fontId="24" fillId="22" borderId="54" xfId="9" applyNumberFormat="1" applyFont="1" applyFill="1" applyBorder="1" applyAlignment="1">
      <alignment vertical="center" shrinkToFit="1"/>
    </xf>
    <xf numFmtId="178" fontId="24" fillId="22" borderId="173" xfId="5" applyNumberFormat="1" applyFont="1" applyFill="1" applyBorder="1" applyAlignment="1">
      <alignment horizontal="center" vertical="center" shrinkToFit="1"/>
    </xf>
    <xf numFmtId="182" fontId="25" fillId="23" borderId="174" xfId="0" applyNumberFormat="1" applyFont="1" applyFill="1" applyBorder="1" applyAlignment="1">
      <alignment vertical="center"/>
    </xf>
    <xf numFmtId="182" fontId="24" fillId="23" borderId="175" xfId="0" applyNumberFormat="1" applyFont="1" applyFill="1" applyBorder="1" applyAlignment="1">
      <alignment horizontal="left" vertical="center" shrinkToFit="1"/>
    </xf>
    <xf numFmtId="178" fontId="24" fillId="23" borderId="175" xfId="5" applyNumberFormat="1" applyFont="1" applyFill="1" applyBorder="1" applyAlignment="1">
      <alignment horizontal="center" vertical="center" shrinkToFit="1"/>
    </xf>
    <xf numFmtId="38" fontId="24" fillId="23" borderId="175" xfId="9" applyFont="1" applyFill="1" applyBorder="1" applyAlignment="1">
      <alignment horizontal="right" vertical="center" indent="1" shrinkToFit="1"/>
    </xf>
    <xf numFmtId="38" fontId="24" fillId="23" borderId="175" xfId="9" applyFont="1" applyFill="1" applyBorder="1" applyAlignment="1">
      <alignment horizontal="right" vertical="center" shrinkToFit="1"/>
    </xf>
    <xf numFmtId="40" fontId="24" fillId="23" borderId="175" xfId="9" applyNumberFormat="1" applyFont="1" applyFill="1" applyBorder="1" applyAlignment="1">
      <alignment vertical="center" shrinkToFit="1"/>
    </xf>
    <xf numFmtId="38" fontId="24" fillId="23" borderId="175" xfId="9" applyNumberFormat="1" applyFont="1" applyFill="1" applyBorder="1" applyAlignment="1">
      <alignment vertical="center" shrinkToFit="1"/>
    </xf>
    <xf numFmtId="178" fontId="24" fillId="23" borderId="176" xfId="5" applyNumberFormat="1" applyFont="1" applyFill="1" applyBorder="1" applyAlignment="1">
      <alignment horizontal="center" vertical="center" shrinkToFit="1"/>
    </xf>
    <xf numFmtId="182" fontId="24" fillId="24" borderId="177" xfId="0" applyNumberFormat="1" applyFont="1" applyFill="1" applyBorder="1" applyAlignment="1">
      <alignment horizontal="left" vertical="center" indent="2"/>
    </xf>
    <xf numFmtId="182" fontId="24" fillId="24" borderId="177" xfId="0" applyNumberFormat="1" applyFont="1" applyFill="1" applyBorder="1" applyAlignment="1">
      <alignment horizontal="left" vertical="center" shrinkToFit="1"/>
    </xf>
    <xf numFmtId="178" fontId="24" fillId="24" borderId="177" xfId="5" applyNumberFormat="1" applyFont="1" applyFill="1" applyBorder="1" applyAlignment="1">
      <alignment horizontal="center" vertical="center" shrinkToFit="1"/>
    </xf>
    <xf numFmtId="38" fontId="24" fillId="24" borderId="177" xfId="9" applyFont="1" applyFill="1" applyBorder="1" applyAlignment="1">
      <alignment horizontal="right" vertical="center" indent="1" shrinkToFit="1"/>
    </xf>
    <xf numFmtId="38" fontId="24" fillId="24" borderId="177" xfId="9" applyFont="1" applyFill="1" applyBorder="1" applyAlignment="1">
      <alignment horizontal="right" vertical="center" shrinkToFit="1"/>
    </xf>
    <xf numFmtId="40" fontId="24" fillId="24" borderId="177" xfId="9" applyNumberFormat="1" applyFont="1" applyFill="1" applyBorder="1" applyAlignment="1">
      <alignment vertical="center" shrinkToFit="1"/>
    </xf>
    <xf numFmtId="40" fontId="24" fillId="24" borderId="177" xfId="9" applyNumberFormat="1" applyFont="1" applyFill="1" applyBorder="1" applyAlignment="1">
      <alignment horizontal="right" vertical="center" shrinkToFit="1"/>
    </xf>
    <xf numFmtId="178" fontId="24" fillId="24" borderId="177" xfId="5" applyNumberFormat="1" applyFont="1" applyFill="1" applyBorder="1" applyAlignment="1">
      <alignment horizontal="right" vertical="center" shrinkToFit="1"/>
    </xf>
    <xf numFmtId="14" fontId="24" fillId="19" borderId="178" xfId="0" applyNumberFormat="1" applyFont="1" applyFill="1" applyBorder="1" applyAlignment="1">
      <alignment horizontal="center" vertical="center" shrinkToFit="1"/>
    </xf>
    <xf numFmtId="0" fontId="19" fillId="0" borderId="179" xfId="0" applyFont="1" applyBorder="1" applyAlignment="1">
      <alignment vertical="center"/>
    </xf>
    <xf numFmtId="0" fontId="20" fillId="0" borderId="180" xfId="0" applyFont="1" applyBorder="1" applyAlignment="1">
      <alignment vertical="center"/>
    </xf>
    <xf numFmtId="14" fontId="24" fillId="19" borderId="163" xfId="0" applyNumberFormat="1" applyFont="1" applyFill="1" applyBorder="1" applyAlignment="1">
      <alignment horizontal="center" vertical="center"/>
    </xf>
    <xf numFmtId="0" fontId="20" fillId="9" borderId="39" xfId="0" applyFont="1" applyFill="1" applyBorder="1" applyAlignment="1">
      <alignment horizontal="left" vertical="center" shrinkToFit="1"/>
    </xf>
    <xf numFmtId="0" fontId="25" fillId="9" borderId="39" xfId="0" applyFont="1" applyFill="1" applyBorder="1" applyAlignment="1">
      <alignment horizontal="left" vertical="center" indent="1"/>
    </xf>
    <xf numFmtId="182" fontId="20" fillId="9" borderId="39" xfId="0" applyNumberFormat="1" applyFont="1" applyFill="1" applyBorder="1" applyAlignment="1">
      <alignment horizontal="left" vertical="center" shrinkToFit="1"/>
    </xf>
    <xf numFmtId="0" fontId="20" fillId="0" borderId="165" xfId="0" applyFont="1" applyFill="1" applyBorder="1"/>
    <xf numFmtId="0" fontId="19" fillId="0" borderId="165" xfId="0" applyFont="1" applyFill="1" applyBorder="1"/>
    <xf numFmtId="38" fontId="20" fillId="0" borderId="165" xfId="9" applyFont="1" applyFill="1" applyBorder="1"/>
    <xf numFmtId="38" fontId="20" fillId="0" borderId="165" xfId="10" applyFont="1" applyFill="1" applyBorder="1"/>
    <xf numFmtId="56" fontId="20" fillId="0" borderId="165" xfId="0" applyNumberFormat="1" applyFont="1" applyFill="1" applyBorder="1"/>
    <xf numFmtId="0" fontId="20" fillId="0" borderId="179" xfId="0" applyFont="1" applyFill="1" applyBorder="1"/>
    <xf numFmtId="38" fontId="20" fillId="0" borderId="179" xfId="9" applyFont="1" applyFill="1" applyBorder="1"/>
    <xf numFmtId="38" fontId="20" fillId="0" borderId="179" xfId="10" applyFont="1" applyFill="1" applyBorder="1"/>
    <xf numFmtId="56" fontId="20" fillId="0" borderId="179" xfId="0" applyNumberFormat="1" applyFont="1" applyFill="1" applyBorder="1"/>
    <xf numFmtId="180" fontId="20" fillId="0" borderId="181" xfId="31" applyNumberFormat="1" applyFont="1" applyFill="1" applyBorder="1" applyAlignment="1">
      <alignment horizontal="center" vertical="center"/>
    </xf>
    <xf numFmtId="0" fontId="20" fillId="0" borderId="165" xfId="0" applyFont="1" applyFill="1" applyBorder="1" applyAlignment="1">
      <alignment horizontal="center" wrapText="1"/>
    </xf>
    <xf numFmtId="183" fontId="20" fillId="0" borderId="181" xfId="10" applyNumberFormat="1" applyFont="1" applyFill="1" applyBorder="1" applyAlignment="1">
      <alignment horizontal="right" vertical="center"/>
    </xf>
    <xf numFmtId="183" fontId="20" fillId="0" borderId="181" xfId="10" applyNumberFormat="1" applyFont="1" applyFill="1" applyBorder="1" applyAlignment="1">
      <alignment horizontal="center" vertical="center"/>
    </xf>
    <xf numFmtId="183" fontId="32" fillId="0" borderId="17" xfId="10" applyNumberFormat="1" applyFont="1" applyFill="1" applyBorder="1" applyAlignment="1">
      <alignment horizontal="center" vertical="center"/>
    </xf>
    <xf numFmtId="183" fontId="32" fillId="0" borderId="17" xfId="10" applyNumberFormat="1" applyFont="1" applyFill="1" applyBorder="1" applyAlignment="1">
      <alignment horizontal="right" vertical="center"/>
    </xf>
    <xf numFmtId="0" fontId="20" fillId="0" borderId="182" xfId="0" applyFont="1" applyFill="1" applyBorder="1"/>
    <xf numFmtId="183" fontId="20" fillId="0" borderId="165" xfId="0" applyNumberFormat="1" applyFont="1" applyFill="1" applyBorder="1"/>
    <xf numFmtId="38" fontId="24" fillId="0" borderId="0" xfId="9" applyFont="1" applyFill="1" applyAlignment="1">
      <alignment vertical="center"/>
    </xf>
    <xf numFmtId="179" fontId="24" fillId="0" borderId="0" xfId="9" applyNumberFormat="1" applyFont="1" applyFill="1" applyAlignment="1">
      <alignment vertical="center"/>
    </xf>
    <xf numFmtId="0" fontId="24" fillId="0" borderId="0" xfId="0" applyFont="1" applyFill="1" applyAlignment="1">
      <alignment vertical="center"/>
    </xf>
    <xf numFmtId="177" fontId="24" fillId="0" borderId="0" xfId="0" applyNumberFormat="1" applyFont="1" applyFill="1" applyAlignment="1">
      <alignment vertical="center"/>
    </xf>
    <xf numFmtId="38" fontId="34" fillId="19" borderId="26" xfId="9" applyFont="1" applyFill="1" applyBorder="1" applyAlignment="1">
      <alignment horizontal="center" vertical="center" wrapText="1"/>
    </xf>
    <xf numFmtId="179" fontId="33" fillId="19" borderId="26" xfId="9" applyNumberFormat="1" applyFont="1" applyFill="1" applyBorder="1" applyAlignment="1">
      <alignment horizontal="center" vertical="center" wrapText="1"/>
    </xf>
    <xf numFmtId="177" fontId="33" fillId="19" borderId="26" xfId="0" applyNumberFormat="1" applyFont="1" applyFill="1" applyBorder="1" applyAlignment="1">
      <alignment horizontal="center" vertical="center" wrapText="1"/>
    </xf>
    <xf numFmtId="38" fontId="33" fillId="19" borderId="27" xfId="9" applyFont="1" applyFill="1" applyBorder="1" applyAlignment="1">
      <alignment horizontal="center" vertical="center" wrapText="1"/>
    </xf>
    <xf numFmtId="179" fontId="24" fillId="19" borderId="27" xfId="9" applyNumberFormat="1" applyFont="1" applyFill="1" applyBorder="1" applyAlignment="1">
      <alignment horizontal="center" vertical="center" wrapText="1"/>
    </xf>
    <xf numFmtId="177" fontId="24" fillId="19" borderId="27" xfId="0" applyNumberFormat="1" applyFont="1" applyFill="1" applyBorder="1" applyAlignment="1">
      <alignment horizontal="center" vertical="center" wrapText="1"/>
    </xf>
    <xf numFmtId="0" fontId="25" fillId="11" borderId="169" xfId="0" applyFont="1" applyFill="1" applyBorder="1" applyAlignment="1">
      <alignment vertical="center" shrinkToFit="1"/>
    </xf>
    <xf numFmtId="38" fontId="25" fillId="11" borderId="169" xfId="9" applyFont="1" applyFill="1" applyBorder="1" applyAlignment="1">
      <alignment horizontal="right" vertical="center" indent="1"/>
    </xf>
    <xf numFmtId="179" fontId="25" fillId="11" borderId="169" xfId="9" applyNumberFormat="1" applyFont="1" applyFill="1" applyBorder="1" applyAlignment="1">
      <alignment horizontal="right" vertical="center" indent="1"/>
    </xf>
    <xf numFmtId="179" fontId="25" fillId="11" borderId="169" xfId="9" applyNumberFormat="1" applyFont="1" applyFill="1" applyBorder="1" applyAlignment="1">
      <alignment horizontal="right" vertical="center" indent="1" shrinkToFit="1"/>
    </xf>
    <xf numFmtId="0" fontId="25" fillId="11" borderId="169" xfId="0" applyFont="1" applyFill="1" applyBorder="1" applyAlignment="1">
      <alignment horizontal="left" vertical="center" indent="1"/>
    </xf>
    <xf numFmtId="0" fontId="25" fillId="11" borderId="39" xfId="0" applyFont="1" applyFill="1" applyBorder="1" applyAlignment="1">
      <alignment vertical="center" shrinkToFit="1"/>
    </xf>
    <xf numFmtId="0" fontId="25" fillId="11" borderId="52" xfId="0" applyFont="1" applyFill="1" applyBorder="1" applyAlignment="1">
      <alignment vertical="center" shrinkToFit="1"/>
    </xf>
    <xf numFmtId="0" fontId="25" fillId="11" borderId="38" xfId="0" applyFont="1" applyFill="1" applyBorder="1" applyAlignment="1">
      <alignment vertical="center" shrinkToFit="1"/>
    </xf>
    <xf numFmtId="38" fontId="32" fillId="11" borderId="38" xfId="9" applyFont="1" applyFill="1" applyBorder="1" applyAlignment="1">
      <alignment horizontal="right" vertical="center" indent="1"/>
    </xf>
    <xf numFmtId="179" fontId="25" fillId="11" borderId="38" xfId="9" applyNumberFormat="1" applyFont="1" applyFill="1" applyBorder="1" applyAlignment="1">
      <alignment horizontal="center" vertical="center" wrapText="1" shrinkToFit="1"/>
    </xf>
    <xf numFmtId="179" fontId="25" fillId="11" borderId="39" xfId="9" applyNumberFormat="1" applyFont="1" applyFill="1" applyBorder="1" applyAlignment="1">
      <alignment horizontal="center" vertical="center" wrapText="1" shrinkToFit="1"/>
    </xf>
    <xf numFmtId="179" fontId="45" fillId="11" borderId="39" xfId="9" applyNumberFormat="1" applyFont="1" applyFill="1" applyBorder="1" applyAlignment="1">
      <alignment horizontal="center" vertical="center" wrapText="1" shrinkToFit="1"/>
    </xf>
    <xf numFmtId="182" fontId="24" fillId="21" borderId="107" xfId="0" applyNumberFormat="1" applyFont="1" applyFill="1" applyBorder="1" applyAlignment="1">
      <alignment horizontal="center" vertical="center"/>
    </xf>
    <xf numFmtId="0" fontId="25" fillId="11" borderId="74" xfId="0" applyFont="1" applyFill="1" applyBorder="1" applyAlignment="1">
      <alignment vertical="center" shrinkToFit="1"/>
    </xf>
    <xf numFmtId="0" fontId="25" fillId="11" borderId="74" xfId="0" applyFont="1" applyFill="1" applyBorder="1" applyAlignment="1">
      <alignment horizontal="left" vertical="center" indent="1" shrinkToFit="1"/>
    </xf>
    <xf numFmtId="182" fontId="24" fillId="21" borderId="146" xfId="0" applyNumberFormat="1" applyFont="1" applyFill="1" applyBorder="1" applyAlignment="1">
      <alignment horizontal="center" vertical="center"/>
    </xf>
    <xf numFmtId="0" fontId="25" fillId="11" borderId="40" xfId="0" applyFont="1" applyFill="1" applyBorder="1" applyAlignment="1">
      <alignment vertical="center" shrinkToFit="1"/>
    </xf>
    <xf numFmtId="38" fontId="25" fillId="11" borderId="40" xfId="9" applyFont="1" applyFill="1" applyBorder="1" applyAlignment="1">
      <alignment horizontal="right" vertical="center" indent="1"/>
    </xf>
    <xf numFmtId="0" fontId="25" fillId="11" borderId="0" xfId="0" applyFont="1" applyFill="1" applyBorder="1" applyAlignment="1">
      <alignment vertical="center" shrinkToFit="1"/>
    </xf>
    <xf numFmtId="38" fontId="25" fillId="11" borderId="0" xfId="9" applyFont="1" applyFill="1" applyBorder="1" applyAlignment="1">
      <alignment horizontal="right" vertical="center" indent="1"/>
    </xf>
    <xf numFmtId="0" fontId="25" fillId="11" borderId="0" xfId="0" applyFont="1" applyFill="1" applyBorder="1" applyAlignment="1">
      <alignment horizontal="left" vertical="center" indent="1" shrinkToFit="1"/>
    </xf>
    <xf numFmtId="182" fontId="24" fillId="23" borderId="123" xfId="0" applyNumberFormat="1" applyFont="1" applyFill="1" applyBorder="1" applyAlignment="1">
      <alignment horizontal="center" vertical="center"/>
    </xf>
    <xf numFmtId="0" fontId="20" fillId="11" borderId="39" xfId="0" applyFont="1" applyFill="1" applyBorder="1" applyAlignment="1">
      <alignment vertical="center" shrinkToFit="1"/>
    </xf>
    <xf numFmtId="0" fontId="20" fillId="11" borderId="38" xfId="0" applyFont="1" applyFill="1" applyBorder="1" applyAlignment="1">
      <alignment vertical="center" shrinkToFit="1"/>
    </xf>
    <xf numFmtId="0" fontId="25" fillId="11" borderId="111" xfId="0" applyFont="1" applyFill="1" applyBorder="1" applyAlignment="1">
      <alignment vertical="center" shrinkToFit="1"/>
    </xf>
    <xf numFmtId="179" fontId="25" fillId="11" borderId="111" xfId="9" applyNumberFormat="1" applyFont="1" applyFill="1" applyBorder="1" applyAlignment="1">
      <alignment horizontal="right" vertical="center" indent="1"/>
    </xf>
    <xf numFmtId="0" fontId="20" fillId="0" borderId="169" xfId="0" applyFont="1" applyFill="1" applyBorder="1" applyAlignment="1">
      <alignment vertical="center"/>
    </xf>
    <xf numFmtId="38" fontId="32" fillId="0" borderId="0" xfId="9" applyFont="1" applyFill="1" applyAlignment="1">
      <alignment vertical="center"/>
    </xf>
    <xf numFmtId="179" fontId="32" fillId="0" borderId="0" xfId="9" applyNumberFormat="1" applyFont="1" applyFill="1" applyAlignment="1">
      <alignment vertical="center"/>
    </xf>
    <xf numFmtId="0" fontId="32" fillId="0" borderId="0" xfId="0" applyFont="1" applyFill="1" applyAlignment="1">
      <alignment vertical="center"/>
    </xf>
    <xf numFmtId="177" fontId="32" fillId="0" borderId="0" xfId="0" applyNumberFormat="1" applyFont="1" applyFill="1" applyAlignment="1">
      <alignment vertical="center"/>
    </xf>
    <xf numFmtId="182" fontId="41" fillId="19" borderId="183" xfId="0" applyNumberFormat="1" applyFont="1" applyFill="1" applyBorder="1" applyAlignment="1">
      <alignment horizontal="center" vertical="center"/>
    </xf>
    <xf numFmtId="182" fontId="24" fillId="19" borderId="184" xfId="0" applyNumberFormat="1" applyFont="1" applyFill="1" applyBorder="1" applyAlignment="1">
      <alignment horizontal="left" vertical="center"/>
    </xf>
    <xf numFmtId="38" fontId="24" fillId="19" borderId="39" xfId="9" applyFont="1" applyFill="1" applyBorder="1" applyAlignment="1">
      <alignment horizontal="right" vertical="center" wrapText="1" indent="1"/>
    </xf>
    <xf numFmtId="0" fontId="24" fillId="19" borderId="39" xfId="0" applyFont="1" applyFill="1" applyBorder="1" applyAlignment="1">
      <alignment horizontal="right" vertical="center" wrapText="1" indent="1"/>
    </xf>
    <xf numFmtId="0" fontId="24" fillId="19" borderId="42" xfId="0" applyFont="1" applyFill="1" applyBorder="1" applyAlignment="1">
      <alignment horizontal="center" vertical="center" shrinkToFit="1"/>
    </xf>
    <xf numFmtId="182" fontId="25" fillId="20" borderId="100" xfId="0" applyNumberFormat="1" applyFont="1" applyFill="1" applyBorder="1" applyAlignment="1">
      <alignment vertical="center"/>
    </xf>
    <xf numFmtId="182" fontId="24" fillId="20" borderId="53" xfId="0" applyNumberFormat="1" applyFont="1" applyFill="1" applyBorder="1" applyAlignment="1">
      <alignment horizontal="left" vertical="center" indent="1"/>
    </xf>
    <xf numFmtId="38" fontId="24" fillId="20" borderId="39" xfId="9" applyFont="1" applyFill="1" applyBorder="1" applyAlignment="1">
      <alignment horizontal="right" vertical="center" wrapText="1" indent="1"/>
    </xf>
    <xf numFmtId="179" fontId="24" fillId="20" borderId="39" xfId="9" applyNumberFormat="1" applyFont="1" applyFill="1" applyBorder="1" applyAlignment="1">
      <alignment horizontal="right" vertical="center" wrapText="1" indent="1"/>
    </xf>
    <xf numFmtId="0" fontId="24" fillId="20" borderId="39" xfId="0" applyFont="1" applyFill="1" applyBorder="1" applyAlignment="1">
      <alignment horizontal="right" vertical="center" wrapText="1" indent="1"/>
    </xf>
    <xf numFmtId="177" fontId="24" fillId="20" borderId="39" xfId="0" applyNumberFormat="1" applyFont="1" applyFill="1" applyBorder="1" applyAlignment="1">
      <alignment horizontal="right" vertical="center" wrapText="1" indent="1"/>
    </xf>
    <xf numFmtId="0" fontId="24" fillId="20" borderId="39" xfId="0" applyFont="1" applyFill="1" applyBorder="1" applyAlignment="1">
      <alignment horizontal="center" vertical="center" shrinkToFit="1"/>
    </xf>
    <xf numFmtId="178" fontId="24" fillId="21" borderId="54" xfId="62" applyNumberFormat="1" applyFont="1" applyFill="1" applyBorder="1" applyAlignment="1">
      <alignment horizontal="left" vertical="center" indent="1" shrinkToFit="1"/>
    </xf>
    <xf numFmtId="38" fontId="24" fillId="21" borderId="39" xfId="9" applyFont="1" applyFill="1" applyBorder="1" applyAlignment="1">
      <alignment horizontal="right" vertical="center" wrapText="1" indent="1"/>
    </xf>
    <xf numFmtId="179" fontId="24" fillId="21" borderId="39" xfId="9" applyNumberFormat="1" applyFont="1" applyFill="1" applyBorder="1" applyAlignment="1">
      <alignment horizontal="right" vertical="center" wrapText="1" indent="1"/>
    </xf>
    <xf numFmtId="0" fontId="24" fillId="21" borderId="39" xfId="0" applyFont="1" applyFill="1" applyBorder="1" applyAlignment="1">
      <alignment horizontal="right" vertical="center" wrapText="1" indent="1"/>
    </xf>
    <xf numFmtId="177" fontId="24" fillId="21" borderId="39" xfId="0" applyNumberFormat="1" applyFont="1" applyFill="1" applyBorder="1" applyAlignment="1">
      <alignment horizontal="right" vertical="center" wrapText="1" indent="1"/>
    </xf>
    <xf numFmtId="0" fontId="24" fillId="21" borderId="39" xfId="0" applyFont="1" applyFill="1" applyBorder="1" applyAlignment="1">
      <alignment horizontal="center" vertical="center" shrinkToFit="1"/>
    </xf>
    <xf numFmtId="182" fontId="24" fillId="22" borderId="54" xfId="0" applyNumberFormat="1" applyFont="1" applyFill="1" applyBorder="1" applyAlignment="1">
      <alignment horizontal="left" vertical="center" indent="1"/>
    </xf>
    <xf numFmtId="38" fontId="24" fillId="22" borderId="39" xfId="9" applyFont="1" applyFill="1" applyBorder="1" applyAlignment="1">
      <alignment horizontal="right" vertical="center" wrapText="1" indent="1"/>
    </xf>
    <xf numFmtId="179" fontId="24" fillId="22" borderId="39" xfId="9" applyNumberFormat="1" applyFont="1" applyFill="1" applyBorder="1" applyAlignment="1">
      <alignment horizontal="right" vertical="center" wrapText="1" indent="1"/>
    </xf>
    <xf numFmtId="0" fontId="24" fillId="22" borderId="39" xfId="0" applyFont="1" applyFill="1" applyBorder="1" applyAlignment="1">
      <alignment horizontal="right" vertical="center" wrapText="1" indent="1"/>
    </xf>
    <xf numFmtId="177" fontId="24" fillId="22" borderId="39" xfId="0" applyNumberFormat="1" applyFont="1" applyFill="1" applyBorder="1" applyAlignment="1">
      <alignment horizontal="right" vertical="center" wrapText="1" indent="1"/>
    </xf>
    <xf numFmtId="0" fontId="24" fillId="22" borderId="39" xfId="0" applyFont="1" applyFill="1" applyBorder="1" applyAlignment="1">
      <alignment horizontal="center" vertical="center" shrinkToFit="1"/>
    </xf>
    <xf numFmtId="182" fontId="24" fillId="23" borderId="125" xfId="0" applyNumberFormat="1" applyFont="1" applyFill="1" applyBorder="1" applyAlignment="1">
      <alignment horizontal="left" vertical="center" indent="1"/>
    </xf>
    <xf numFmtId="38" fontId="24" fillId="23" borderId="39" xfId="9" applyFont="1" applyFill="1" applyBorder="1" applyAlignment="1">
      <alignment horizontal="right" vertical="center" wrapText="1" indent="1"/>
    </xf>
    <xf numFmtId="179" fontId="24" fillId="23" borderId="39" xfId="9" applyNumberFormat="1" applyFont="1" applyFill="1" applyBorder="1" applyAlignment="1">
      <alignment horizontal="right" vertical="center" wrapText="1" indent="1"/>
    </xf>
    <xf numFmtId="0" fontId="24" fillId="23" borderId="39" xfId="0" applyFont="1" applyFill="1" applyBorder="1" applyAlignment="1">
      <alignment horizontal="right" vertical="center" wrapText="1" indent="1"/>
    </xf>
    <xf numFmtId="177" fontId="24" fillId="23" borderId="39" xfId="0" applyNumberFormat="1" applyFont="1" applyFill="1" applyBorder="1" applyAlignment="1">
      <alignment horizontal="right" vertical="center" wrapText="1" indent="1"/>
    </xf>
    <xf numFmtId="0" fontId="24" fillId="23" borderId="39" xfId="0" applyFont="1" applyFill="1" applyBorder="1" applyAlignment="1">
      <alignment horizontal="center" vertical="center" shrinkToFit="1"/>
    </xf>
    <xf numFmtId="182" fontId="24" fillId="24" borderId="143" xfId="0" applyNumberFormat="1" applyFont="1" applyFill="1" applyBorder="1" applyAlignment="1">
      <alignment horizontal="left" vertical="center" indent="1"/>
    </xf>
    <xf numFmtId="38" fontId="24" fillId="24" borderId="143" xfId="9" applyFont="1" applyFill="1" applyBorder="1" applyAlignment="1">
      <alignment horizontal="right" vertical="center" wrapText="1" indent="1"/>
    </xf>
    <xf numFmtId="179" fontId="24" fillId="24" borderId="143" xfId="9" applyNumberFormat="1" applyFont="1" applyFill="1" applyBorder="1" applyAlignment="1">
      <alignment horizontal="right" vertical="center" wrapText="1" indent="1"/>
    </xf>
    <xf numFmtId="0" fontId="24" fillId="24" borderId="143" xfId="0" applyFont="1" applyFill="1" applyBorder="1" applyAlignment="1">
      <alignment horizontal="right" vertical="center" wrapText="1" indent="1"/>
    </xf>
    <xf numFmtId="177" fontId="24" fillId="24" borderId="143" xfId="0" applyNumberFormat="1" applyFont="1" applyFill="1" applyBorder="1" applyAlignment="1">
      <alignment horizontal="right" vertical="center" wrapText="1" indent="1"/>
    </xf>
    <xf numFmtId="0" fontId="24" fillId="24" borderId="143" xfId="0" applyFont="1" applyFill="1" applyBorder="1" applyAlignment="1">
      <alignment horizontal="center" vertical="center" shrinkToFit="1"/>
    </xf>
    <xf numFmtId="0" fontId="25" fillId="0" borderId="0" xfId="0" applyFont="1" applyFill="1" applyAlignment="1">
      <alignment vertical="center"/>
    </xf>
    <xf numFmtId="0" fontId="19" fillId="0" borderId="185" xfId="0" applyFont="1" applyBorder="1" applyAlignment="1">
      <alignment vertical="center"/>
    </xf>
    <xf numFmtId="0" fontId="24" fillId="19" borderId="186" xfId="0" applyFont="1" applyFill="1" applyBorder="1" applyAlignment="1">
      <alignment horizontal="center" vertical="center" shrinkToFit="1"/>
    </xf>
    <xf numFmtId="0" fontId="24" fillId="19" borderId="187" xfId="0" applyFont="1" applyFill="1" applyBorder="1" applyAlignment="1">
      <alignment horizontal="center" vertical="center"/>
    </xf>
    <xf numFmtId="4" fontId="24" fillId="19" borderId="187" xfId="0" applyNumberFormat="1" applyFont="1" applyFill="1" applyBorder="1" applyAlignment="1">
      <alignment horizontal="center" vertical="center"/>
    </xf>
    <xf numFmtId="4" fontId="24" fillId="19" borderId="187" xfId="0" applyNumberFormat="1" applyFont="1" applyFill="1" applyBorder="1" applyAlignment="1">
      <alignment horizontal="center" vertical="center" shrinkToFit="1"/>
    </xf>
    <xf numFmtId="38" fontId="24" fillId="19" borderId="187" xfId="9" applyFont="1" applyFill="1" applyBorder="1" applyAlignment="1">
      <alignment horizontal="center" vertical="center" shrinkToFit="1"/>
    </xf>
    <xf numFmtId="0" fontId="20" fillId="0" borderId="185" xfId="0" applyFont="1" applyBorder="1" applyAlignment="1">
      <alignment vertical="center"/>
    </xf>
    <xf numFmtId="38" fontId="24" fillId="19" borderId="27" xfId="9" applyFont="1" applyFill="1" applyBorder="1" applyAlignment="1">
      <alignment horizontal="center" vertical="center" shrinkToFit="1"/>
    </xf>
    <xf numFmtId="185" fontId="20" fillId="11" borderId="39" xfId="9" applyNumberFormat="1" applyFont="1" applyFill="1" applyBorder="1" applyAlignment="1">
      <alignment vertical="center"/>
    </xf>
    <xf numFmtId="185" fontId="20" fillId="11" borderId="38" xfId="9" applyNumberFormat="1" applyFont="1" applyFill="1" applyBorder="1" applyAlignment="1">
      <alignment vertical="center"/>
    </xf>
    <xf numFmtId="185" fontId="20" fillId="11" borderId="52" xfId="9" applyNumberFormat="1" applyFont="1" applyFill="1" applyBorder="1" applyAlignment="1">
      <alignment vertical="center"/>
    </xf>
    <xf numFmtId="185" fontId="20" fillId="11" borderId="52" xfId="9" applyNumberFormat="1" applyFont="1" applyFill="1" applyBorder="1" applyAlignment="1">
      <alignment horizontal="right" vertical="center" indent="1"/>
    </xf>
    <xf numFmtId="185" fontId="20" fillId="11" borderId="52" xfId="9" applyNumberFormat="1" applyFont="1" applyFill="1" applyBorder="1" applyAlignment="1">
      <alignment horizontal="right" vertical="center" indent="1" shrinkToFit="1"/>
    </xf>
    <xf numFmtId="38" fontId="20" fillId="11" borderId="52" xfId="9" applyNumberFormat="1" applyFont="1" applyFill="1" applyBorder="1" applyAlignment="1">
      <alignment horizontal="right" vertical="center" indent="1" shrinkToFit="1"/>
    </xf>
    <xf numFmtId="185" fontId="20" fillId="11" borderId="74" xfId="9" applyNumberFormat="1" applyFont="1" applyFill="1" applyBorder="1" applyAlignment="1">
      <alignment vertical="center"/>
    </xf>
    <xf numFmtId="38" fontId="25" fillId="11" borderId="74" xfId="9" applyFont="1" applyFill="1" applyBorder="1" applyAlignment="1">
      <alignment horizontal="right" vertical="center" indent="1"/>
    </xf>
    <xf numFmtId="185" fontId="20" fillId="11" borderId="40" xfId="9" applyNumberFormat="1" applyFont="1" applyFill="1" applyBorder="1" applyAlignment="1">
      <alignment vertical="center"/>
    </xf>
    <xf numFmtId="185" fontId="20" fillId="11" borderId="0" xfId="9" applyNumberFormat="1" applyFont="1" applyFill="1" applyBorder="1" applyAlignment="1">
      <alignment vertical="center"/>
    </xf>
    <xf numFmtId="185" fontId="25" fillId="11" borderId="38" xfId="9" applyNumberFormat="1" applyFont="1" applyFill="1" applyBorder="1" applyAlignment="1">
      <alignment horizontal="right" vertical="center" indent="1" shrinkToFit="1"/>
    </xf>
    <xf numFmtId="185" fontId="20" fillId="11" borderId="111" xfId="9" applyNumberFormat="1" applyFont="1" applyFill="1" applyBorder="1" applyAlignment="1">
      <alignment vertical="center"/>
    </xf>
    <xf numFmtId="185" fontId="20" fillId="11" borderId="111" xfId="9" applyNumberFormat="1" applyFont="1" applyFill="1" applyBorder="1" applyAlignment="1">
      <alignment horizontal="right" vertical="center" indent="1"/>
    </xf>
    <xf numFmtId="185" fontId="20" fillId="11" borderId="111" xfId="9" applyNumberFormat="1" applyFont="1" applyFill="1" applyBorder="1" applyAlignment="1">
      <alignment horizontal="right" vertical="center" indent="1" shrinkToFit="1"/>
    </xf>
    <xf numFmtId="38" fontId="20" fillId="11" borderId="111" xfId="9" applyNumberFormat="1" applyFont="1" applyFill="1" applyBorder="1" applyAlignment="1">
      <alignment horizontal="right" vertical="center" indent="1" shrinkToFit="1"/>
    </xf>
    <xf numFmtId="0" fontId="19" fillId="0" borderId="188" xfId="0" applyFont="1" applyBorder="1" applyAlignment="1">
      <alignment vertical="center"/>
    </xf>
    <xf numFmtId="182" fontId="41" fillId="19" borderId="189" xfId="0" applyNumberFormat="1" applyFont="1" applyFill="1" applyBorder="1" applyAlignment="1">
      <alignment horizontal="center" vertical="center"/>
    </xf>
    <xf numFmtId="182" fontId="24" fillId="19" borderId="190" xfId="0" applyNumberFormat="1" applyFont="1" applyFill="1" applyBorder="1" applyAlignment="1">
      <alignment horizontal="left" vertical="center"/>
    </xf>
    <xf numFmtId="40" fontId="24" fillId="19" borderId="190" xfId="9" applyNumberFormat="1" applyFont="1" applyFill="1" applyBorder="1" applyAlignment="1">
      <alignment horizontal="right" vertical="center" wrapText="1" indent="1"/>
    </xf>
    <xf numFmtId="179" fontId="24" fillId="19" borderId="157" xfId="9" applyNumberFormat="1" applyFont="1" applyFill="1" applyBorder="1" applyAlignment="1">
      <alignment horizontal="right" vertical="center" wrapText="1" indent="1"/>
    </xf>
    <xf numFmtId="38" fontId="24" fillId="19" borderId="190" xfId="9" applyNumberFormat="1" applyFont="1" applyFill="1" applyBorder="1" applyAlignment="1">
      <alignment horizontal="right" vertical="center" wrapText="1" indent="1"/>
    </xf>
    <xf numFmtId="38" fontId="24" fillId="19" borderId="157" xfId="9" applyFont="1" applyFill="1" applyBorder="1" applyAlignment="1">
      <alignment horizontal="right" vertical="center" wrapText="1" indent="1"/>
    </xf>
    <xf numFmtId="182" fontId="24" fillId="17" borderId="53" xfId="0" applyNumberFormat="1" applyFont="1" applyFill="1" applyBorder="1" applyAlignment="1">
      <alignment vertical="center"/>
    </xf>
    <xf numFmtId="182" fontId="24" fillId="21" borderId="57" xfId="0" applyNumberFormat="1" applyFont="1" applyFill="1" applyBorder="1" applyAlignment="1">
      <alignment vertical="center"/>
    </xf>
    <xf numFmtId="182" fontId="24" fillId="21" borderId="54" xfId="0" applyNumberFormat="1" applyFont="1" applyFill="1" applyBorder="1" applyAlignment="1">
      <alignment vertical="center"/>
    </xf>
    <xf numFmtId="40" fontId="24" fillId="21" borderId="39" xfId="9" applyNumberFormat="1" applyFont="1" applyFill="1" applyBorder="1" applyAlignment="1">
      <alignment horizontal="right" vertical="center" wrapText="1" indent="1"/>
    </xf>
    <xf numFmtId="38" fontId="24" fillId="21" borderId="39" xfId="9" applyNumberFormat="1" applyFont="1" applyFill="1" applyBorder="1" applyAlignment="1">
      <alignment horizontal="right" vertical="center" wrapText="1" indent="1"/>
    </xf>
    <xf numFmtId="182" fontId="24" fillId="22" borderId="57" xfId="0" applyNumberFormat="1" applyFont="1" applyFill="1" applyBorder="1" applyAlignment="1">
      <alignment vertical="center"/>
    </xf>
    <xf numFmtId="182" fontId="24" fillId="22" borderId="54" xfId="0" applyNumberFormat="1" applyFont="1" applyFill="1" applyBorder="1" applyAlignment="1">
      <alignment vertical="center"/>
    </xf>
    <xf numFmtId="40" fontId="24" fillId="22" borderId="39" xfId="9" applyNumberFormat="1" applyFont="1" applyFill="1" applyBorder="1" applyAlignment="1">
      <alignment horizontal="right" vertical="center" wrapText="1" indent="1"/>
    </xf>
    <xf numFmtId="38" fontId="24" fillId="22" borderId="39" xfId="9" applyNumberFormat="1" applyFont="1" applyFill="1" applyBorder="1" applyAlignment="1">
      <alignment horizontal="right" vertical="center" wrapText="1" indent="1"/>
    </xf>
    <xf numFmtId="182" fontId="24" fillId="23" borderId="124" xfId="0" applyNumberFormat="1" applyFont="1" applyFill="1" applyBorder="1" applyAlignment="1">
      <alignment vertical="center"/>
    </xf>
    <xf numFmtId="182" fontId="24" fillId="23" borderId="125" xfId="0" applyNumberFormat="1" applyFont="1" applyFill="1" applyBorder="1" applyAlignment="1">
      <alignment vertical="center"/>
    </xf>
    <xf numFmtId="40" fontId="24" fillId="23" borderId="39" xfId="9" applyNumberFormat="1" applyFont="1" applyFill="1" applyBorder="1" applyAlignment="1">
      <alignment horizontal="right" vertical="center" wrapText="1" indent="1"/>
    </xf>
    <xf numFmtId="187" fontId="24" fillId="23" borderId="39" xfId="9" applyNumberFormat="1" applyFont="1" applyFill="1" applyBorder="1" applyAlignment="1">
      <alignment horizontal="right" vertical="center" wrapText="1" indent="1"/>
    </xf>
    <xf numFmtId="38" fontId="24" fillId="23" borderId="39" xfId="9" applyNumberFormat="1" applyFont="1" applyFill="1" applyBorder="1" applyAlignment="1">
      <alignment horizontal="right" vertical="center" wrapText="1" indent="1"/>
    </xf>
    <xf numFmtId="182" fontId="24" fillId="24" borderId="143" xfId="0" applyNumberFormat="1" applyFont="1" applyFill="1" applyBorder="1" applyAlignment="1">
      <alignment vertical="center"/>
    </xf>
    <xf numFmtId="40" fontId="24" fillId="24" borderId="143" xfId="9" applyNumberFormat="1" applyFont="1" applyFill="1" applyBorder="1" applyAlignment="1">
      <alignment horizontal="right" vertical="center" wrapText="1" indent="1"/>
    </xf>
    <xf numFmtId="38" fontId="24" fillId="24" borderId="143" xfId="9" applyNumberFormat="1" applyFont="1" applyFill="1" applyBorder="1" applyAlignment="1">
      <alignment horizontal="right" vertical="center" wrapText="1" indent="1"/>
    </xf>
    <xf numFmtId="4" fontId="19" fillId="0" borderId="185" xfId="0" applyNumberFormat="1" applyFont="1" applyBorder="1" applyAlignment="1">
      <alignment vertical="center"/>
    </xf>
    <xf numFmtId="0" fontId="20" fillId="0" borderId="70" xfId="0" applyFont="1" applyFill="1" applyBorder="1" applyAlignment="1">
      <alignment horizontal="center" vertical="center" wrapText="1" shrinkToFit="1"/>
    </xf>
    <xf numFmtId="0" fontId="19" fillId="0" borderId="193" xfId="0" applyFont="1" applyBorder="1" applyAlignment="1">
      <alignment vertical="center"/>
    </xf>
    <xf numFmtId="4" fontId="19" fillId="0" borderId="193" xfId="0" applyNumberFormat="1" applyFont="1" applyBorder="1" applyAlignment="1">
      <alignment vertical="center"/>
    </xf>
    <xf numFmtId="0" fontId="19" fillId="0" borderId="195" xfId="0" applyFont="1" applyBorder="1" applyAlignment="1">
      <alignment vertical="center"/>
    </xf>
    <xf numFmtId="38" fontId="20" fillId="0" borderId="39" xfId="9" applyNumberFormat="1" applyFont="1" applyFill="1" applyBorder="1" applyAlignment="1">
      <alignment horizontal="right" vertical="center"/>
    </xf>
    <xf numFmtId="0" fontId="32" fillId="0" borderId="0" xfId="0" applyFont="1" applyFill="1" applyBorder="1" applyAlignment="1">
      <alignment horizontal="right" vertical="center"/>
    </xf>
    <xf numFmtId="0" fontId="32" fillId="0" borderId="0" xfId="0" applyFont="1" applyBorder="1" applyAlignment="1">
      <alignment vertical="center"/>
    </xf>
    <xf numFmtId="0" fontId="44" fillId="0" borderId="0" xfId="0" applyFont="1" applyBorder="1" applyAlignment="1">
      <alignment vertical="center"/>
    </xf>
    <xf numFmtId="0" fontId="44" fillId="0" borderId="0" xfId="0" applyFont="1" applyBorder="1" applyAlignment="1">
      <alignment vertical="center" shrinkToFit="1"/>
    </xf>
    <xf numFmtId="3" fontId="44" fillId="0" borderId="0" xfId="0" applyNumberFormat="1" applyFont="1" applyBorder="1" applyAlignment="1">
      <alignment vertical="center"/>
    </xf>
    <xf numFmtId="0" fontId="44" fillId="0" borderId="193" xfId="0" applyFont="1" applyBorder="1" applyAlignment="1">
      <alignment vertical="center"/>
    </xf>
    <xf numFmtId="0" fontId="24" fillId="19" borderId="186" xfId="0" applyFont="1" applyFill="1" applyBorder="1" applyAlignment="1">
      <alignment horizontal="center" vertical="center" wrapText="1" shrinkToFit="1"/>
    </xf>
    <xf numFmtId="0" fontId="24" fillId="19" borderId="187" xfId="0" applyFont="1" applyFill="1" applyBorder="1" applyAlignment="1">
      <alignment horizontal="center" vertical="center" shrinkToFit="1"/>
    </xf>
    <xf numFmtId="3" fontId="24" fillId="19" borderId="187" xfId="0" applyNumberFormat="1" applyFont="1" applyFill="1" applyBorder="1" applyAlignment="1">
      <alignment horizontal="center" vertical="center"/>
    </xf>
    <xf numFmtId="3" fontId="24" fillId="19" borderId="187" xfId="0" applyNumberFormat="1" applyFont="1" applyFill="1" applyBorder="1" applyAlignment="1">
      <alignment horizontal="center" vertical="center" shrinkToFit="1"/>
    </xf>
    <xf numFmtId="3" fontId="37" fillId="19" borderId="187" xfId="0" applyNumberFormat="1" applyFont="1" applyFill="1" applyBorder="1" applyAlignment="1">
      <alignment horizontal="center" vertical="center" wrapText="1" shrinkToFit="1"/>
    </xf>
    <xf numFmtId="186" fontId="24" fillId="19" borderId="187" xfId="0" applyNumberFormat="1" applyFont="1" applyFill="1" applyBorder="1" applyAlignment="1">
      <alignment horizontal="center" vertical="center" shrinkToFit="1"/>
    </xf>
    <xf numFmtId="14" fontId="24" fillId="19" borderId="187" xfId="0" applyNumberFormat="1" applyFont="1" applyFill="1" applyBorder="1" applyAlignment="1">
      <alignment horizontal="center" vertical="center" wrapText="1" shrinkToFit="1"/>
    </xf>
    <xf numFmtId="14" fontId="24" fillId="19" borderId="178" xfId="0" applyNumberFormat="1" applyFont="1" applyFill="1" applyBorder="1" applyAlignment="1">
      <alignment horizontal="center" vertical="center" wrapText="1" shrinkToFit="1"/>
    </xf>
    <xf numFmtId="0" fontId="32" fillId="0" borderId="193" xfId="0" applyFont="1" applyBorder="1" applyAlignment="1">
      <alignment vertical="center"/>
    </xf>
    <xf numFmtId="186" fontId="24" fillId="19" borderId="163" xfId="0" applyNumberFormat="1" applyFont="1" applyFill="1" applyBorder="1" applyAlignment="1">
      <alignment horizontal="center" vertical="center"/>
    </xf>
    <xf numFmtId="38" fontId="32" fillId="0" borderId="193" xfId="9" applyFont="1" applyBorder="1" applyAlignment="1">
      <alignment vertical="center"/>
    </xf>
    <xf numFmtId="188" fontId="32" fillId="0" borderId="193" xfId="0" applyNumberFormat="1" applyFont="1" applyBorder="1" applyAlignment="1">
      <alignment vertical="center"/>
    </xf>
    <xf numFmtId="0" fontId="20" fillId="9" borderId="52" xfId="0" applyFont="1" applyFill="1" applyBorder="1" applyAlignment="1">
      <alignment horizontal="left" vertical="center"/>
    </xf>
    <xf numFmtId="0" fontId="20" fillId="9" borderId="52" xfId="0" applyFont="1" applyFill="1" applyBorder="1" applyAlignment="1">
      <alignment horizontal="center" vertical="center"/>
    </xf>
    <xf numFmtId="38" fontId="20" fillId="9" borderId="52" xfId="9" applyFont="1" applyFill="1" applyBorder="1" applyAlignment="1">
      <alignment horizontal="center" vertical="center"/>
    </xf>
    <xf numFmtId="38" fontId="20" fillId="9" borderId="52" xfId="9" applyFont="1" applyFill="1" applyBorder="1" applyAlignment="1">
      <alignment horizontal="right" vertical="center" indent="1" shrinkToFit="1"/>
    </xf>
    <xf numFmtId="40" fontId="20" fillId="9" borderId="52" xfId="9" applyNumberFormat="1" applyFont="1" applyFill="1" applyBorder="1" applyAlignment="1">
      <alignment horizontal="right" vertical="center" indent="1"/>
    </xf>
    <xf numFmtId="186" fontId="20" fillId="9" borderId="52" xfId="9" applyNumberFormat="1" applyFont="1" applyFill="1" applyBorder="1" applyAlignment="1">
      <alignment horizontal="center" vertical="center" shrinkToFit="1"/>
    </xf>
    <xf numFmtId="184" fontId="20" fillId="9" borderId="52" xfId="9" applyNumberFormat="1" applyFont="1" applyFill="1" applyBorder="1" applyAlignment="1">
      <alignment horizontal="center" vertical="center" shrinkToFit="1"/>
    </xf>
    <xf numFmtId="38" fontId="44" fillId="0" borderId="193" xfId="9" applyFont="1" applyBorder="1" applyAlignment="1">
      <alignment vertical="center"/>
    </xf>
    <xf numFmtId="184" fontId="20" fillId="9" borderId="74" xfId="9" applyNumberFormat="1" applyFont="1" applyFill="1" applyBorder="1" applyAlignment="1">
      <alignment horizontal="center" vertical="center" shrinkToFit="1"/>
    </xf>
    <xf numFmtId="182" fontId="20" fillId="9" borderId="39" xfId="0" applyNumberFormat="1" applyFont="1" applyFill="1" applyBorder="1" applyAlignment="1">
      <alignment horizontal="left" vertical="center"/>
    </xf>
    <xf numFmtId="182" fontId="20" fillId="9" borderId="39" xfId="0" applyNumberFormat="1" applyFont="1" applyFill="1" applyBorder="1" applyAlignment="1">
      <alignment horizontal="center" vertical="center"/>
    </xf>
    <xf numFmtId="182" fontId="20" fillId="9" borderId="40" xfId="0" applyNumberFormat="1" applyFont="1" applyFill="1" applyBorder="1" applyAlignment="1">
      <alignment horizontal="left" vertical="center"/>
    </xf>
    <xf numFmtId="182" fontId="20" fillId="9" borderId="40" xfId="0" applyNumberFormat="1" applyFont="1" applyFill="1" applyBorder="1" applyAlignment="1">
      <alignment horizontal="center" vertical="center"/>
    </xf>
    <xf numFmtId="38" fontId="20" fillId="9" borderId="40" xfId="9" applyFont="1" applyFill="1" applyBorder="1" applyAlignment="1">
      <alignment horizontal="center" vertical="center"/>
    </xf>
    <xf numFmtId="182" fontId="24" fillId="25" borderId="196" xfId="0" applyNumberFormat="1" applyFont="1" applyFill="1" applyBorder="1" applyAlignment="1">
      <alignment horizontal="center" vertical="center"/>
    </xf>
    <xf numFmtId="182" fontId="20" fillId="9" borderId="0" xfId="0" applyNumberFormat="1" applyFont="1" applyFill="1" applyBorder="1" applyAlignment="1">
      <alignment horizontal="left" vertical="center"/>
    </xf>
    <xf numFmtId="182" fontId="20" fillId="9" borderId="0" xfId="0" applyNumberFormat="1" applyFont="1" applyFill="1" applyBorder="1" applyAlignment="1">
      <alignment horizontal="center" vertical="center"/>
    </xf>
    <xf numFmtId="38" fontId="20" fillId="9" borderId="0" xfId="9" applyFont="1" applyFill="1" applyBorder="1" applyAlignment="1">
      <alignment horizontal="center" vertical="center"/>
    </xf>
    <xf numFmtId="38" fontId="20" fillId="9" borderId="0" xfId="9" applyFont="1" applyFill="1" applyBorder="1" applyAlignment="1">
      <alignment horizontal="right" vertical="center" indent="1"/>
    </xf>
    <xf numFmtId="186" fontId="20" fillId="9" borderId="0" xfId="9" applyNumberFormat="1" applyFont="1" applyFill="1" applyBorder="1" applyAlignment="1">
      <alignment horizontal="center" vertical="center" shrinkToFit="1"/>
    </xf>
    <xf numFmtId="38" fontId="20" fillId="9" borderId="0" xfId="9" applyFont="1" applyFill="1" applyBorder="1" applyAlignment="1">
      <alignment horizontal="center" vertical="center" shrinkToFit="1"/>
    </xf>
    <xf numFmtId="0" fontId="44" fillId="0" borderId="188" xfId="0" applyFont="1" applyBorder="1" applyAlignment="1">
      <alignment vertical="center"/>
    </xf>
    <xf numFmtId="0" fontId="19" fillId="0" borderId="188" xfId="0" applyFont="1" applyBorder="1" applyAlignment="1">
      <alignment vertical="center" shrinkToFit="1"/>
    </xf>
    <xf numFmtId="3" fontId="44" fillId="0" borderId="188" xfId="0" applyNumberFormat="1" applyFont="1" applyBorder="1" applyAlignment="1">
      <alignment vertical="center"/>
    </xf>
    <xf numFmtId="4" fontId="44" fillId="0" borderId="188" xfId="0" applyNumberFormat="1" applyFont="1" applyBorder="1" applyAlignment="1">
      <alignment vertical="center"/>
    </xf>
    <xf numFmtId="181" fontId="44" fillId="0" borderId="188" xfId="0" applyNumberFormat="1" applyFont="1" applyBorder="1" applyAlignment="1">
      <alignment horizontal="center" vertical="center"/>
    </xf>
    <xf numFmtId="182" fontId="24" fillId="19" borderId="197" xfId="0" applyNumberFormat="1" applyFont="1" applyFill="1" applyBorder="1" applyAlignment="1">
      <alignment horizontal="center" vertical="center"/>
    </xf>
    <xf numFmtId="182" fontId="24" fillId="19" borderId="198" xfId="0" applyNumberFormat="1" applyFont="1" applyFill="1" applyBorder="1" applyAlignment="1">
      <alignment vertical="center" shrinkToFit="1"/>
    </xf>
    <xf numFmtId="178" fontId="24" fillId="19" borderId="198" xfId="5" applyNumberFormat="1" applyFont="1" applyFill="1" applyBorder="1" applyAlignment="1">
      <alignment horizontal="center" vertical="center" shrinkToFit="1"/>
    </xf>
    <xf numFmtId="38" fontId="24" fillId="19" borderId="198" xfId="9" applyFont="1" applyFill="1" applyBorder="1" applyAlignment="1">
      <alignment horizontal="right" vertical="center" indent="1" shrinkToFit="1"/>
    </xf>
    <xf numFmtId="3" fontId="24" fillId="19" borderId="198" xfId="9" applyNumberFormat="1" applyFont="1" applyFill="1" applyBorder="1" applyAlignment="1">
      <alignment vertical="center" shrinkToFit="1"/>
    </xf>
    <xf numFmtId="182" fontId="24" fillId="20" borderId="100" xfId="0" applyNumberFormat="1" applyFont="1" applyFill="1" applyBorder="1" applyAlignment="1">
      <alignment vertical="center"/>
    </xf>
    <xf numFmtId="182" fontId="24" fillId="20" borderId="53" xfId="0" applyNumberFormat="1" applyFont="1" applyFill="1" applyBorder="1" applyAlignment="1">
      <alignment horizontal="left" vertical="center" shrinkToFit="1"/>
    </xf>
    <xf numFmtId="182" fontId="24" fillId="23" borderId="174" xfId="0" applyNumberFormat="1" applyFont="1" applyFill="1" applyBorder="1" applyAlignment="1">
      <alignment vertical="center"/>
    </xf>
    <xf numFmtId="182" fontId="24" fillId="25" borderId="201" xfId="0" applyNumberFormat="1" applyFont="1" applyFill="1" applyBorder="1" applyAlignment="1">
      <alignment vertical="center"/>
    </xf>
    <xf numFmtId="182" fontId="24" fillId="25" borderId="202" xfId="0" applyNumberFormat="1" applyFont="1" applyFill="1" applyBorder="1" applyAlignment="1">
      <alignment horizontal="left" vertical="center" shrinkToFit="1"/>
    </xf>
    <xf numFmtId="178" fontId="24" fillId="25" borderId="202" xfId="5" applyNumberFormat="1" applyFont="1" applyFill="1" applyBorder="1" applyAlignment="1">
      <alignment horizontal="center" vertical="center" shrinkToFit="1"/>
    </xf>
    <xf numFmtId="38" fontId="24" fillId="25" borderId="202" xfId="9" applyFont="1" applyFill="1" applyBorder="1" applyAlignment="1">
      <alignment horizontal="right" vertical="center" indent="1" shrinkToFit="1"/>
    </xf>
    <xf numFmtId="38" fontId="24" fillId="25" borderId="202" xfId="9" applyFont="1" applyFill="1" applyBorder="1" applyAlignment="1">
      <alignment horizontal="right" vertical="center" shrinkToFit="1"/>
    </xf>
    <xf numFmtId="182" fontId="24" fillId="24" borderId="197" xfId="0" applyNumberFormat="1" applyFont="1" applyFill="1" applyBorder="1" applyAlignment="1">
      <alignment horizontal="left" vertical="center" indent="2"/>
    </xf>
    <xf numFmtId="182" fontId="24" fillId="24" borderId="198" xfId="0" applyNumberFormat="1" applyFont="1" applyFill="1" applyBorder="1" applyAlignment="1">
      <alignment horizontal="left" vertical="center" shrinkToFit="1"/>
    </xf>
    <xf numFmtId="178" fontId="24" fillId="24" borderId="198" xfId="5" applyNumberFormat="1" applyFont="1" applyFill="1" applyBorder="1" applyAlignment="1">
      <alignment horizontal="center" vertical="center" shrinkToFit="1"/>
    </xf>
    <xf numFmtId="38" fontId="24" fillId="24" borderId="198" xfId="9" applyFont="1" applyFill="1" applyBorder="1" applyAlignment="1">
      <alignment horizontal="right" vertical="center" indent="1" shrinkToFit="1"/>
    </xf>
    <xf numFmtId="38" fontId="24" fillId="24" borderId="198" xfId="9" applyFont="1" applyFill="1" applyBorder="1" applyAlignment="1">
      <alignment horizontal="right" vertical="center" shrinkToFit="1"/>
    </xf>
    <xf numFmtId="0" fontId="19" fillId="0" borderId="193" xfId="0" applyFont="1" applyBorder="1" applyAlignment="1">
      <alignment vertical="center" shrinkToFit="1"/>
    </xf>
    <xf numFmtId="3" fontId="44" fillId="0" borderId="193" xfId="0" applyNumberFormat="1" applyFont="1" applyBorder="1" applyAlignment="1">
      <alignment vertical="center"/>
    </xf>
    <xf numFmtId="4" fontId="44" fillId="0" borderId="193" xfId="0" applyNumberFormat="1" applyFont="1" applyBorder="1" applyAlignment="1">
      <alignment vertical="center"/>
    </xf>
    <xf numFmtId="181" fontId="44" fillId="0" borderId="193" xfId="0" applyNumberFormat="1" applyFont="1" applyBorder="1" applyAlignment="1">
      <alignment horizontal="center" vertical="center"/>
    </xf>
    <xf numFmtId="0" fontId="44" fillId="0" borderId="193" xfId="0" applyFont="1" applyBorder="1" applyAlignment="1">
      <alignment vertical="center" shrinkToFit="1"/>
    </xf>
    <xf numFmtId="0" fontId="32" fillId="0" borderId="0" xfId="0" applyFont="1" applyFill="1" applyAlignment="1">
      <alignment horizontal="left" vertical="center"/>
    </xf>
    <xf numFmtId="0" fontId="32" fillId="0" borderId="0" xfId="0" applyFont="1" applyFill="1" applyAlignment="1">
      <alignment vertical="center" shrinkToFit="1"/>
    </xf>
    <xf numFmtId="0" fontId="32" fillId="0" borderId="0" xfId="0" applyFont="1" applyAlignment="1">
      <alignment vertical="center"/>
    </xf>
    <xf numFmtId="38" fontId="36" fillId="19" borderId="26" xfId="9" applyFont="1" applyFill="1" applyBorder="1" applyAlignment="1">
      <alignment horizontal="center" vertical="center" wrapText="1"/>
    </xf>
    <xf numFmtId="179" fontId="24" fillId="19" borderId="26" xfId="9" applyNumberFormat="1" applyFont="1" applyFill="1" applyBorder="1" applyAlignment="1">
      <alignment horizontal="center" vertical="center" wrapText="1"/>
    </xf>
    <xf numFmtId="177" fontId="24" fillId="19" borderId="26" xfId="0" applyNumberFormat="1" applyFont="1" applyFill="1" applyBorder="1" applyAlignment="1">
      <alignment horizontal="center" vertical="center" wrapText="1"/>
    </xf>
    <xf numFmtId="38" fontId="24" fillId="19" borderId="27" xfId="9" applyFont="1" applyFill="1" applyBorder="1" applyAlignment="1">
      <alignment horizontal="center" vertical="center" wrapText="1"/>
    </xf>
    <xf numFmtId="0" fontId="20" fillId="11" borderId="169" xfId="0" applyFont="1" applyFill="1" applyBorder="1" applyAlignment="1">
      <alignment vertical="center" shrinkToFit="1"/>
    </xf>
    <xf numFmtId="38" fontId="32" fillId="0" borderId="0" xfId="0" applyNumberFormat="1" applyFont="1" applyFill="1" applyAlignment="1">
      <alignment vertical="center"/>
    </xf>
    <xf numFmtId="0" fontId="20" fillId="11" borderId="52" xfId="0" applyFont="1" applyFill="1" applyBorder="1" applyAlignment="1">
      <alignment vertical="center" shrinkToFit="1"/>
    </xf>
    <xf numFmtId="0" fontId="20" fillId="11" borderId="74" xfId="0" applyFont="1" applyFill="1" applyBorder="1" applyAlignment="1">
      <alignment vertical="center" shrinkToFit="1"/>
    </xf>
    <xf numFmtId="0" fontId="20" fillId="11" borderId="40" xfId="0" applyFont="1" applyFill="1" applyBorder="1" applyAlignment="1">
      <alignment vertical="center" shrinkToFit="1"/>
    </xf>
    <xf numFmtId="182" fontId="24" fillId="25" borderId="107" xfId="0" applyNumberFormat="1" applyFont="1" applyFill="1" applyBorder="1" applyAlignment="1">
      <alignment horizontal="center" vertical="center"/>
    </xf>
    <xf numFmtId="0" fontId="20" fillId="11" borderId="0" xfId="0" applyFont="1" applyFill="1" applyBorder="1" applyAlignment="1">
      <alignment vertical="center" shrinkToFit="1"/>
    </xf>
    <xf numFmtId="0" fontId="20" fillId="11" borderId="111" xfId="0" applyFont="1" applyFill="1" applyBorder="1" applyAlignment="1">
      <alignment vertical="center" shrinkToFit="1"/>
    </xf>
    <xf numFmtId="0" fontId="32" fillId="0" borderId="169" xfId="0" applyFont="1" applyFill="1" applyBorder="1" applyAlignment="1">
      <alignment vertical="center"/>
    </xf>
    <xf numFmtId="182" fontId="32" fillId="19" borderId="183" xfId="0" applyNumberFormat="1" applyFont="1" applyFill="1" applyBorder="1" applyAlignment="1">
      <alignment horizontal="center" vertical="center"/>
    </xf>
    <xf numFmtId="182" fontId="32" fillId="20" borderId="100" xfId="0" applyNumberFormat="1" applyFont="1" applyFill="1" applyBorder="1" applyAlignment="1">
      <alignment vertical="center"/>
    </xf>
    <xf numFmtId="182" fontId="32" fillId="21" borderId="57" xfId="0" applyNumberFormat="1" applyFont="1" applyFill="1" applyBorder="1" applyAlignment="1">
      <alignment vertical="center"/>
    </xf>
    <xf numFmtId="182" fontId="32" fillId="22" borderId="57" xfId="0" applyNumberFormat="1" applyFont="1" applyFill="1" applyBorder="1" applyAlignment="1">
      <alignment vertical="center"/>
    </xf>
    <xf numFmtId="182" fontId="32" fillId="23" borderId="174" xfId="0" applyNumberFormat="1" applyFont="1" applyFill="1" applyBorder="1" applyAlignment="1">
      <alignment vertical="center"/>
    </xf>
    <xf numFmtId="182" fontId="32" fillId="25" borderId="174" xfId="0" applyNumberFormat="1" applyFont="1" applyFill="1" applyBorder="1" applyAlignment="1">
      <alignment vertical="center"/>
    </xf>
    <xf numFmtId="182" fontId="24" fillId="25" borderId="125" xfId="0" applyNumberFormat="1" applyFont="1" applyFill="1" applyBorder="1" applyAlignment="1">
      <alignment horizontal="left" vertical="center" indent="1"/>
    </xf>
    <xf numFmtId="38" fontId="24" fillId="25" borderId="39" xfId="9" applyFont="1" applyFill="1" applyBorder="1" applyAlignment="1">
      <alignment horizontal="right" vertical="center" wrapText="1" indent="1"/>
    </xf>
    <xf numFmtId="179" fontId="24" fillId="25" borderId="39" xfId="9" applyNumberFormat="1" applyFont="1" applyFill="1" applyBorder="1" applyAlignment="1">
      <alignment horizontal="right" vertical="center" wrapText="1" indent="1"/>
    </xf>
    <xf numFmtId="0" fontId="24" fillId="25" borderId="39" xfId="0" applyFont="1" applyFill="1" applyBorder="1" applyAlignment="1">
      <alignment horizontal="right" vertical="center" wrapText="1" indent="1"/>
    </xf>
    <xf numFmtId="177" fontId="24" fillId="25" borderId="39" xfId="0" applyNumberFormat="1" applyFont="1" applyFill="1" applyBorder="1" applyAlignment="1">
      <alignment horizontal="right" vertical="center" wrapText="1" indent="1"/>
    </xf>
    <xf numFmtId="0" fontId="24" fillId="25" borderId="39" xfId="0" applyFont="1" applyFill="1" applyBorder="1" applyAlignment="1">
      <alignment horizontal="center" vertical="center" shrinkToFit="1"/>
    </xf>
    <xf numFmtId="182" fontId="32" fillId="24" borderId="177" xfId="0" applyNumberFormat="1" applyFont="1" applyFill="1" applyBorder="1" applyAlignment="1">
      <alignment horizontal="left" vertical="center" indent="2"/>
    </xf>
    <xf numFmtId="0" fontId="0" fillId="0" borderId="0" xfId="0" applyFont="1"/>
    <xf numFmtId="0" fontId="32" fillId="0" borderId="0" xfId="0" applyFont="1" applyFill="1" applyAlignment="1">
      <alignment horizontal="center" vertical="center"/>
    </xf>
    <xf numFmtId="0" fontId="20" fillId="0" borderId="193" xfId="0" applyFont="1" applyBorder="1" applyAlignment="1">
      <alignment vertical="center"/>
    </xf>
    <xf numFmtId="182" fontId="24" fillId="25" borderId="204" xfId="0" applyNumberFormat="1" applyFont="1" applyFill="1" applyBorder="1" applyAlignment="1">
      <alignment horizontal="center" vertical="center"/>
    </xf>
    <xf numFmtId="0" fontId="20" fillId="11" borderId="205" xfId="0" applyFont="1" applyFill="1" applyBorder="1" applyAlignment="1">
      <alignment vertical="center" shrinkToFit="1"/>
    </xf>
    <xf numFmtId="182" fontId="41" fillId="19" borderId="195" xfId="0" applyNumberFormat="1" applyFont="1" applyFill="1" applyBorder="1" applyAlignment="1">
      <alignment horizontal="center" vertical="center"/>
    </xf>
    <xf numFmtId="182" fontId="24" fillId="25" borderId="0" xfId="0" applyNumberFormat="1" applyFont="1" applyFill="1" applyBorder="1" applyAlignment="1">
      <alignment vertical="center"/>
    </xf>
    <xf numFmtId="0" fontId="32" fillId="0" borderId="193" xfId="0" applyFont="1" applyFill="1" applyBorder="1"/>
    <xf numFmtId="0" fontId="19" fillId="0" borderId="193" xfId="0" applyFont="1" applyFill="1" applyBorder="1"/>
    <xf numFmtId="38" fontId="32" fillId="0" borderId="193" xfId="9" applyFont="1" applyFill="1" applyBorder="1"/>
    <xf numFmtId="38" fontId="32" fillId="0" borderId="193" xfId="10" applyFont="1" applyFill="1" applyBorder="1"/>
    <xf numFmtId="56" fontId="32" fillId="0" borderId="193" xfId="0" applyNumberFormat="1" applyFont="1" applyFill="1" applyBorder="1"/>
    <xf numFmtId="0" fontId="32" fillId="0" borderId="188" xfId="0" applyFont="1" applyFill="1" applyBorder="1"/>
    <xf numFmtId="0" fontId="20" fillId="0" borderId="188" xfId="0" applyFont="1" applyFill="1" applyBorder="1"/>
    <xf numFmtId="38" fontId="32" fillId="0" borderId="188" xfId="9" applyFont="1" applyFill="1" applyBorder="1"/>
    <xf numFmtId="38" fontId="32" fillId="0" borderId="188" xfId="10" applyFont="1" applyFill="1" applyBorder="1"/>
    <xf numFmtId="56" fontId="32" fillId="0" borderId="188" xfId="0" applyNumberFormat="1" applyFont="1" applyFill="1" applyBorder="1"/>
    <xf numFmtId="0" fontId="32" fillId="0" borderId="0" xfId="0" applyFont="1" applyFill="1" applyBorder="1"/>
    <xf numFmtId="180" fontId="32" fillId="0" borderId="21" xfId="31" applyNumberFormat="1" applyFont="1" applyFill="1" applyBorder="1" applyAlignment="1">
      <alignment horizontal="center" vertical="center"/>
    </xf>
    <xf numFmtId="0" fontId="32" fillId="0" borderId="0" xfId="0" applyFont="1" applyFill="1" applyBorder="1" applyAlignment="1">
      <alignment horizontal="center" wrapText="1"/>
    </xf>
    <xf numFmtId="0" fontId="32" fillId="0" borderId="21" xfId="31" applyFont="1" applyFill="1" applyBorder="1" applyAlignment="1">
      <alignment horizontal="center" vertical="center" wrapText="1"/>
    </xf>
    <xf numFmtId="0" fontId="32" fillId="0" borderId="193" xfId="0" applyFont="1" applyFill="1" applyBorder="1" applyAlignment="1">
      <alignment horizontal="center" wrapText="1"/>
    </xf>
    <xf numFmtId="180" fontId="32" fillId="0" borderId="21" xfId="31" applyNumberFormat="1" applyFont="1" applyFill="1" applyBorder="1" applyAlignment="1">
      <alignment horizontal="right" vertical="center"/>
    </xf>
    <xf numFmtId="183" fontId="32" fillId="0" borderId="21" xfId="10" applyNumberFormat="1" applyFont="1" applyFill="1" applyBorder="1" applyAlignment="1">
      <alignment horizontal="right" vertical="center"/>
    </xf>
    <xf numFmtId="0" fontId="32" fillId="0" borderId="17" xfId="0" applyFont="1" applyFill="1" applyBorder="1"/>
    <xf numFmtId="38" fontId="24" fillId="0" borderId="17" xfId="9" applyFont="1" applyFill="1" applyBorder="1" applyAlignment="1">
      <alignment horizontal="left"/>
    </xf>
    <xf numFmtId="183" fontId="32" fillId="0" borderId="21" xfId="31" applyNumberFormat="1" applyFont="1" applyFill="1" applyBorder="1" applyAlignment="1">
      <alignment horizontal="right" vertical="center" wrapText="1"/>
    </xf>
    <xf numFmtId="0" fontId="32" fillId="0" borderId="145" xfId="0" applyFont="1" applyFill="1" applyBorder="1"/>
    <xf numFmtId="38" fontId="32" fillId="0" borderId="17" xfId="9" applyFont="1" applyFill="1" applyBorder="1"/>
    <xf numFmtId="38" fontId="32" fillId="0" borderId="17" xfId="10" applyFont="1" applyFill="1" applyBorder="1"/>
    <xf numFmtId="0" fontId="32" fillId="0" borderId="137" xfId="0" applyFont="1" applyFill="1" applyBorder="1"/>
    <xf numFmtId="0" fontId="32" fillId="0" borderId="182" xfId="0" applyFont="1" applyFill="1" applyBorder="1"/>
    <xf numFmtId="183" fontId="32" fillId="0" borderId="193" xfId="0" applyNumberFormat="1" applyFont="1" applyFill="1" applyBorder="1"/>
    <xf numFmtId="40" fontId="20" fillId="11" borderId="61" xfId="9" applyNumberFormat="1" applyFont="1" applyFill="1" applyBorder="1" applyAlignment="1">
      <alignment horizontal="right" vertical="center" indent="1"/>
    </xf>
    <xf numFmtId="38" fontId="20" fillId="11" borderId="61" xfId="9" applyNumberFormat="1" applyFont="1" applyFill="1" applyBorder="1" applyAlignment="1">
      <alignment horizontal="right" vertical="center" indent="1"/>
    </xf>
    <xf numFmtId="38" fontId="20" fillId="10" borderId="61" xfId="9" applyNumberFormat="1" applyFont="1" applyFill="1" applyBorder="1" applyAlignment="1">
      <alignment horizontal="right" vertical="center" indent="1"/>
    </xf>
    <xf numFmtId="38" fontId="20" fillId="11" borderId="206" xfId="9" applyFont="1" applyFill="1" applyBorder="1" applyAlignment="1">
      <alignment horizontal="left" vertical="center" indent="1"/>
    </xf>
    <xf numFmtId="179" fontId="20" fillId="11" borderId="207" xfId="9" applyNumberFormat="1" applyFont="1" applyFill="1" applyBorder="1" applyAlignment="1">
      <alignment horizontal="right" vertical="center" indent="1"/>
    </xf>
    <xf numFmtId="38" fontId="20" fillId="11" borderId="207" xfId="9" applyFont="1" applyFill="1" applyBorder="1" applyAlignment="1">
      <alignment horizontal="center" vertical="center"/>
    </xf>
    <xf numFmtId="38" fontId="20" fillId="9" borderId="74" xfId="9" applyFont="1" applyFill="1" applyBorder="1" applyAlignment="1">
      <alignment horizontal="right" vertical="center" indent="1" shrinkToFit="1"/>
    </xf>
    <xf numFmtId="40" fontId="20" fillId="9" borderId="74" xfId="9" applyNumberFormat="1" applyFont="1" applyFill="1" applyBorder="1" applyAlignment="1">
      <alignment horizontal="right" vertical="center" indent="1" shrinkToFit="1"/>
    </xf>
    <xf numFmtId="38" fontId="44" fillId="0" borderId="209" xfId="9" applyFont="1" applyBorder="1" applyAlignment="1">
      <alignment vertical="center"/>
    </xf>
    <xf numFmtId="188" fontId="32" fillId="0" borderId="209" xfId="0" applyNumberFormat="1" applyFont="1" applyBorder="1" applyAlignment="1">
      <alignment vertical="center"/>
    </xf>
    <xf numFmtId="0" fontId="44" fillId="0" borderId="209" xfId="0" applyFont="1" applyBorder="1" applyAlignment="1">
      <alignment vertical="center"/>
    </xf>
    <xf numFmtId="40" fontId="24" fillId="19" borderId="198" xfId="9" applyNumberFormat="1" applyFont="1" applyFill="1" applyBorder="1" applyAlignment="1">
      <alignment horizontal="right" vertical="center" indent="1" shrinkToFit="1"/>
    </xf>
    <xf numFmtId="40" fontId="24" fillId="20" borderId="53" xfId="9" applyNumberFormat="1" applyFont="1" applyFill="1" applyBorder="1" applyAlignment="1">
      <alignment horizontal="right" vertical="center" indent="1" shrinkToFit="1"/>
    </xf>
    <xf numFmtId="40" fontId="24" fillId="21" borderId="54" xfId="9" applyNumberFormat="1" applyFont="1" applyFill="1" applyBorder="1" applyAlignment="1">
      <alignment horizontal="right" vertical="center" indent="1" shrinkToFit="1"/>
    </xf>
    <xf numFmtId="40" fontId="24" fillId="22" borderId="54" xfId="9" applyNumberFormat="1" applyFont="1" applyFill="1" applyBorder="1" applyAlignment="1">
      <alignment horizontal="right" vertical="center" indent="1" shrinkToFit="1"/>
    </xf>
    <xf numFmtId="40" fontId="24" fillId="23" borderId="175" xfId="9" applyNumberFormat="1" applyFont="1" applyFill="1" applyBorder="1" applyAlignment="1">
      <alignment horizontal="right" vertical="center" indent="1" shrinkToFit="1"/>
    </xf>
    <xf numFmtId="40" fontId="24" fillId="25" borderId="202" xfId="9" applyNumberFormat="1" applyFont="1" applyFill="1" applyBorder="1" applyAlignment="1">
      <alignment horizontal="right" vertical="center" indent="1" shrinkToFit="1"/>
    </xf>
    <xf numFmtId="40" fontId="24" fillId="24" borderId="198" xfId="9" applyNumberFormat="1" applyFont="1" applyFill="1" applyBorder="1" applyAlignment="1">
      <alignment horizontal="right" vertical="center" indent="1" shrinkToFit="1"/>
    </xf>
    <xf numFmtId="0" fontId="32" fillId="0" borderId="209" xfId="0" applyFont="1" applyFill="1" applyBorder="1"/>
    <xf numFmtId="56" fontId="32" fillId="0" borderId="208" xfId="0" applyNumberFormat="1" applyFont="1" applyFill="1" applyBorder="1"/>
    <xf numFmtId="183" fontId="32" fillId="0" borderId="209" xfId="0" applyNumberFormat="1" applyFont="1" applyFill="1" applyBorder="1"/>
    <xf numFmtId="0" fontId="20" fillId="11" borderId="155" xfId="0" applyFont="1" applyFill="1" applyBorder="1" applyAlignment="1">
      <alignment vertical="center" shrinkToFit="1"/>
    </xf>
    <xf numFmtId="182" fontId="24" fillId="21" borderId="105" xfId="0" applyNumberFormat="1" applyFont="1" applyFill="1" applyBorder="1" applyAlignment="1">
      <alignment horizontal="center" vertical="center"/>
    </xf>
    <xf numFmtId="0" fontId="20" fillId="0" borderId="209" xfId="0" applyFont="1" applyBorder="1" applyAlignment="1">
      <alignment vertical="center"/>
    </xf>
    <xf numFmtId="185" fontId="20" fillId="11" borderId="155" xfId="9" applyNumberFormat="1" applyFont="1" applyFill="1" applyBorder="1" applyAlignment="1">
      <alignment vertical="center"/>
    </xf>
    <xf numFmtId="177" fontId="32" fillId="17" borderId="38" xfId="0" applyNumberFormat="1" applyFont="1" applyFill="1" applyBorder="1" applyAlignment="1">
      <alignment horizontal="right" vertical="center" wrapText="1" indent="1"/>
    </xf>
    <xf numFmtId="177" fontId="32" fillId="21" borderId="39" xfId="0" applyNumberFormat="1" applyFont="1" applyFill="1" applyBorder="1" applyAlignment="1">
      <alignment horizontal="right" vertical="center" wrapText="1" indent="1"/>
    </xf>
    <xf numFmtId="177" fontId="32" fillId="22" borderId="39" xfId="0" applyNumberFormat="1" applyFont="1" applyFill="1" applyBorder="1" applyAlignment="1">
      <alignment horizontal="right" vertical="center" wrapText="1" indent="1"/>
    </xf>
    <xf numFmtId="177" fontId="32" fillId="23" borderId="39" xfId="0" applyNumberFormat="1" applyFont="1" applyFill="1" applyBorder="1" applyAlignment="1">
      <alignment horizontal="right" vertical="center" wrapText="1" indent="1"/>
    </xf>
    <xf numFmtId="177" fontId="32" fillId="25" borderId="74" xfId="0" applyNumberFormat="1" applyFont="1" applyFill="1" applyBorder="1" applyAlignment="1">
      <alignment horizontal="right" vertical="center" wrapText="1" indent="1"/>
    </xf>
    <xf numFmtId="177" fontId="32" fillId="24" borderId="143" xfId="0" applyNumberFormat="1" applyFont="1" applyFill="1" applyBorder="1" applyAlignment="1">
      <alignment horizontal="right" vertical="center" wrapText="1" indent="1"/>
    </xf>
    <xf numFmtId="0" fontId="24" fillId="19" borderId="126" xfId="0" applyFont="1" applyFill="1" applyBorder="1" applyAlignment="1">
      <alignment horizontal="center" vertical="center" shrinkToFit="1"/>
    </xf>
    <xf numFmtId="0" fontId="24" fillId="19" borderId="120" xfId="0" applyFont="1" applyFill="1" applyBorder="1" applyAlignment="1">
      <alignment horizontal="center" vertical="center"/>
    </xf>
    <xf numFmtId="0" fontId="24" fillId="19" borderId="120" xfId="0" applyFont="1" applyFill="1" applyBorder="1" applyAlignment="1">
      <alignment horizontal="center" vertical="center" shrinkToFit="1"/>
    </xf>
    <xf numFmtId="3" fontId="24" fillId="19" borderId="120" xfId="0" applyNumberFormat="1" applyFont="1" applyFill="1" applyBorder="1" applyAlignment="1">
      <alignment horizontal="center" vertical="center"/>
    </xf>
    <xf numFmtId="3" fontId="24" fillId="19" borderId="120" xfId="0" applyNumberFormat="1" applyFont="1" applyFill="1" applyBorder="1" applyAlignment="1">
      <alignment horizontal="center" vertical="center" shrinkToFit="1"/>
    </xf>
    <xf numFmtId="3" fontId="37" fillId="19" borderId="120" xfId="0" applyNumberFormat="1" applyFont="1" applyFill="1" applyBorder="1" applyAlignment="1">
      <alignment horizontal="center" vertical="center" wrapText="1" shrinkToFit="1"/>
    </xf>
    <xf numFmtId="4" fontId="24" fillId="19" borderId="120" xfId="0" applyNumberFormat="1" applyFont="1" applyFill="1" applyBorder="1" applyAlignment="1">
      <alignment horizontal="center" vertical="center"/>
    </xf>
    <xf numFmtId="186" fontId="24" fillId="19" borderId="120" xfId="0" applyNumberFormat="1" applyFont="1" applyFill="1" applyBorder="1" applyAlignment="1">
      <alignment horizontal="center" vertical="center" shrinkToFit="1"/>
    </xf>
    <xf numFmtId="14" fontId="24" fillId="19" borderId="120" xfId="0" applyNumberFormat="1" applyFont="1" applyFill="1" applyBorder="1" applyAlignment="1">
      <alignment horizontal="center" vertical="center" shrinkToFit="1"/>
    </xf>
    <xf numFmtId="14" fontId="24" fillId="19" borderId="162" xfId="0" applyNumberFormat="1" applyFont="1" applyFill="1" applyBorder="1" applyAlignment="1">
      <alignment horizontal="center" vertical="center" shrinkToFit="1"/>
    </xf>
    <xf numFmtId="0" fontId="20" fillId="0" borderId="212" xfId="0" applyFont="1" applyBorder="1" applyAlignment="1">
      <alignment vertical="center"/>
    </xf>
    <xf numFmtId="188" fontId="20" fillId="0" borderId="116" xfId="0" applyNumberFormat="1" applyFont="1" applyBorder="1" applyAlignment="1">
      <alignment vertical="center"/>
    </xf>
    <xf numFmtId="38" fontId="20" fillId="9" borderId="213" xfId="9" applyFont="1" applyFill="1" applyBorder="1" applyAlignment="1">
      <alignment horizontal="center" vertical="center" shrinkToFit="1"/>
    </xf>
    <xf numFmtId="38" fontId="20" fillId="9" borderId="39" xfId="9" applyFont="1" applyFill="1" applyBorder="1" applyAlignment="1">
      <alignment horizontal="center" vertical="center" wrapText="1" shrinkToFit="1"/>
    </xf>
    <xf numFmtId="38" fontId="25" fillId="11" borderId="170" xfId="9" applyNumberFormat="1" applyFont="1" applyFill="1" applyBorder="1" applyAlignment="1">
      <alignment horizontal="right" vertical="center" indent="1" shrinkToFit="1"/>
    </xf>
    <xf numFmtId="38" fontId="25" fillId="11" borderId="170" xfId="9" applyFont="1" applyFill="1" applyBorder="1" applyAlignment="1">
      <alignment horizontal="right" vertical="center" indent="1" shrinkToFit="1"/>
    </xf>
    <xf numFmtId="38" fontId="25" fillId="11" borderId="205" xfId="9" applyFont="1" applyFill="1" applyBorder="1" applyAlignment="1">
      <alignment horizontal="right" vertical="center" indent="1" shrinkToFit="1"/>
    </xf>
    <xf numFmtId="38" fontId="25" fillId="11" borderId="177" xfId="9" applyNumberFormat="1" applyFont="1" applyFill="1" applyBorder="1" applyAlignment="1">
      <alignment horizontal="right" vertical="center" indent="1" shrinkToFit="1"/>
    </xf>
    <xf numFmtId="185" fontId="20" fillId="11" borderId="0" xfId="9" applyNumberFormat="1" applyFont="1" applyFill="1" applyBorder="1" applyAlignment="1">
      <alignment horizontal="right" vertical="center" indent="1"/>
    </xf>
    <xf numFmtId="179" fontId="20" fillId="11" borderId="0" xfId="9" applyNumberFormat="1" applyFont="1" applyFill="1" applyBorder="1" applyAlignment="1">
      <alignment horizontal="right" vertical="center" indent="1"/>
    </xf>
    <xf numFmtId="185" fontId="20" fillId="11" borderId="40" xfId="9" applyNumberFormat="1" applyFont="1" applyFill="1" applyBorder="1" applyAlignment="1">
      <alignment horizontal="right" vertical="center" indent="1" shrinkToFit="1"/>
    </xf>
    <xf numFmtId="185" fontId="20" fillId="11" borderId="205" xfId="9" applyNumberFormat="1" applyFont="1" applyFill="1" applyBorder="1" applyAlignment="1">
      <alignment horizontal="right" vertical="center" indent="1"/>
    </xf>
    <xf numFmtId="185" fontId="20" fillId="11" borderId="205" xfId="9" applyNumberFormat="1" applyFont="1" applyFill="1" applyBorder="1" applyAlignment="1">
      <alignment horizontal="right" vertical="center" indent="1" shrinkToFit="1"/>
    </xf>
    <xf numFmtId="179" fontId="20" fillId="11" borderId="205" xfId="9" applyNumberFormat="1" applyFont="1" applyFill="1" applyBorder="1" applyAlignment="1">
      <alignment horizontal="right" vertical="center" indent="1" shrinkToFit="1"/>
    </xf>
    <xf numFmtId="38" fontId="20" fillId="11" borderId="205" xfId="9" applyFont="1" applyFill="1" applyBorder="1" applyAlignment="1">
      <alignment horizontal="right" vertical="center" indent="1" shrinkToFit="1"/>
    </xf>
    <xf numFmtId="40" fontId="24" fillId="25" borderId="74" xfId="9" applyNumberFormat="1" applyFont="1" applyFill="1" applyBorder="1" applyAlignment="1">
      <alignment horizontal="right" vertical="center" wrapText="1" indent="1"/>
    </xf>
    <xf numFmtId="187" fontId="24" fillId="25" borderId="74" xfId="9" applyNumberFormat="1" applyFont="1" applyFill="1" applyBorder="1" applyAlignment="1">
      <alignment horizontal="right" vertical="center" wrapText="1" indent="1"/>
    </xf>
    <xf numFmtId="38" fontId="24" fillId="25" borderId="74" xfId="9" applyNumberFormat="1" applyFont="1" applyFill="1" applyBorder="1" applyAlignment="1">
      <alignment horizontal="right" vertical="center" wrapText="1" indent="1"/>
    </xf>
    <xf numFmtId="38" fontId="24" fillId="19" borderId="198" xfId="9" applyNumberFormat="1" applyFont="1" applyFill="1" applyBorder="1" applyAlignment="1">
      <alignment vertical="center" shrinkToFit="1"/>
    </xf>
    <xf numFmtId="38" fontId="24" fillId="25" borderId="202" xfId="9" applyNumberFormat="1" applyFont="1" applyFill="1" applyBorder="1" applyAlignment="1">
      <alignment vertical="center" shrinkToFit="1"/>
    </xf>
    <xf numFmtId="178" fontId="24" fillId="24" borderId="198" xfId="5" applyNumberFormat="1" applyFont="1" applyFill="1" applyBorder="1" applyAlignment="1">
      <alignment horizontal="right" vertical="center" shrinkToFit="1"/>
    </xf>
    <xf numFmtId="40" fontId="24" fillId="19" borderId="199" xfId="9" applyNumberFormat="1" applyFont="1" applyFill="1" applyBorder="1" applyAlignment="1">
      <alignment horizontal="center" vertical="center" shrinkToFit="1"/>
    </xf>
    <xf numFmtId="178" fontId="24" fillId="20" borderId="200" xfId="5" applyNumberFormat="1" applyFont="1" applyFill="1" applyBorder="1" applyAlignment="1">
      <alignment horizontal="center" vertical="center" shrinkToFit="1"/>
    </xf>
    <xf numFmtId="178" fontId="24" fillId="25" borderId="203" xfId="5" applyNumberFormat="1" applyFont="1" applyFill="1" applyBorder="1" applyAlignment="1">
      <alignment horizontal="center" vertical="center" shrinkToFit="1"/>
    </xf>
    <xf numFmtId="178" fontId="24" fillId="24" borderId="199" xfId="5" applyNumberFormat="1" applyFont="1" applyFill="1" applyBorder="1" applyAlignment="1">
      <alignment horizontal="center" vertical="center" shrinkToFit="1"/>
    </xf>
    <xf numFmtId="38" fontId="20" fillId="11" borderId="169" xfId="9" applyFont="1" applyFill="1" applyBorder="1" applyAlignment="1">
      <alignment horizontal="right" vertical="center" indent="1"/>
    </xf>
    <xf numFmtId="179" fontId="20" fillId="11" borderId="169" xfId="9" applyNumberFormat="1" applyFont="1" applyFill="1" applyBorder="1" applyAlignment="1">
      <alignment horizontal="right" vertical="center" indent="1"/>
    </xf>
    <xf numFmtId="179" fontId="20" fillId="11" borderId="169" xfId="9" applyNumberFormat="1" applyFont="1" applyFill="1" applyBorder="1" applyAlignment="1">
      <alignment horizontal="right" vertical="center" indent="1" shrinkToFit="1"/>
    </xf>
    <xf numFmtId="179" fontId="20" fillId="11" borderId="38" xfId="9" applyNumberFormat="1" applyFont="1" applyFill="1" applyBorder="1" applyAlignment="1">
      <alignment horizontal="center" vertical="center" wrapText="1" shrinkToFit="1"/>
    </xf>
    <xf numFmtId="179" fontId="20" fillId="11" borderId="39" xfId="9" applyNumberFormat="1" applyFont="1" applyFill="1" applyBorder="1" applyAlignment="1">
      <alignment horizontal="center" vertical="center" wrapText="1" shrinkToFit="1"/>
    </xf>
    <xf numFmtId="179" fontId="46" fillId="11" borderId="39" xfId="9" applyNumberFormat="1" applyFont="1" applyFill="1" applyBorder="1" applyAlignment="1">
      <alignment horizontal="center" vertical="center" wrapText="1" shrinkToFit="1"/>
    </xf>
    <xf numFmtId="0" fontId="20" fillId="11" borderId="169" xfId="0" applyFont="1" applyFill="1" applyBorder="1" applyAlignment="1">
      <alignment horizontal="left" vertical="center" indent="1"/>
    </xf>
    <xf numFmtId="40" fontId="20" fillId="9" borderId="141" xfId="9" applyNumberFormat="1" applyFont="1" applyFill="1" applyBorder="1" applyAlignment="1">
      <alignment horizontal="center" vertical="center" shrinkToFit="1"/>
    </xf>
    <xf numFmtId="40" fontId="20" fillId="11" borderId="39" xfId="9" applyNumberFormat="1" applyFont="1" applyFill="1" applyBorder="1" applyAlignment="1">
      <alignment horizontal="center" vertical="center" wrapText="1" shrinkToFit="1"/>
    </xf>
    <xf numFmtId="40" fontId="20" fillId="9" borderId="0" xfId="9" applyNumberFormat="1" applyFont="1" applyFill="1" applyBorder="1" applyAlignment="1">
      <alignment horizontal="center" vertical="center" shrinkToFit="1"/>
    </xf>
    <xf numFmtId="183" fontId="20" fillId="26" borderId="12" xfId="10" applyNumberFormat="1" applyFont="1" applyFill="1" applyBorder="1" applyAlignment="1">
      <alignment horizontal="right" vertical="center"/>
    </xf>
    <xf numFmtId="183" fontId="20" fillId="26" borderId="94" xfId="10" applyNumberFormat="1" applyFont="1" applyFill="1" applyBorder="1" applyAlignment="1">
      <alignment horizontal="right" vertical="center"/>
    </xf>
    <xf numFmtId="183" fontId="20" fillId="26" borderId="181" xfId="10" applyNumberFormat="1" applyFont="1" applyFill="1" applyBorder="1" applyAlignment="1">
      <alignment horizontal="center" vertical="center"/>
    </xf>
    <xf numFmtId="183" fontId="20" fillId="26" borderId="14" xfId="10" applyNumberFormat="1" applyFont="1" applyFill="1" applyBorder="1" applyAlignment="1">
      <alignment horizontal="right" vertical="center"/>
    </xf>
    <xf numFmtId="183" fontId="20" fillId="26" borderId="15" xfId="10" applyNumberFormat="1" applyFont="1" applyFill="1" applyBorder="1" applyAlignment="1">
      <alignment horizontal="right" vertical="center"/>
    </xf>
    <xf numFmtId="183" fontId="20" fillId="26" borderId="10" xfId="10" applyNumberFormat="1" applyFont="1" applyFill="1" applyBorder="1" applyAlignment="1">
      <alignment horizontal="right" vertical="center"/>
    </xf>
    <xf numFmtId="183" fontId="20" fillId="26" borderId="16" xfId="10" applyNumberFormat="1" applyFont="1" applyFill="1" applyBorder="1" applyAlignment="1">
      <alignment horizontal="right" vertical="center"/>
    </xf>
    <xf numFmtId="183" fontId="20" fillId="26" borderId="181" xfId="10" applyNumberFormat="1" applyFont="1" applyFill="1" applyBorder="1" applyAlignment="1">
      <alignment horizontal="right" vertical="center"/>
    </xf>
    <xf numFmtId="0" fontId="32" fillId="0" borderId="214" xfId="0" applyFont="1" applyFill="1" applyBorder="1"/>
    <xf numFmtId="0" fontId="19" fillId="0" borderId="214" xfId="0" applyFont="1" applyFill="1" applyBorder="1"/>
    <xf numFmtId="38" fontId="32" fillId="0" borderId="214" xfId="9" applyFont="1" applyFill="1" applyBorder="1"/>
    <xf numFmtId="38" fontId="32" fillId="0" borderId="214" xfId="10" applyFont="1" applyFill="1" applyBorder="1"/>
    <xf numFmtId="56" fontId="32" fillId="0" borderId="214" xfId="0" applyNumberFormat="1" applyFont="1" applyFill="1" applyBorder="1"/>
    <xf numFmtId="0" fontId="32" fillId="0" borderId="215" xfId="0" applyFont="1" applyFill="1" applyBorder="1"/>
    <xf numFmtId="0" fontId="20" fillId="0" borderId="215" xfId="0" applyFont="1" applyFill="1" applyBorder="1"/>
    <xf numFmtId="38" fontId="32" fillId="0" borderId="215" xfId="9" applyFont="1" applyFill="1" applyBorder="1"/>
    <xf numFmtId="38" fontId="32" fillId="0" borderId="215" xfId="10" applyFont="1" applyFill="1" applyBorder="1"/>
    <xf numFmtId="56" fontId="32" fillId="0" borderId="215" xfId="0" applyNumberFormat="1" applyFont="1" applyFill="1" applyBorder="1"/>
    <xf numFmtId="0" fontId="32" fillId="0" borderId="214" xfId="0" applyFont="1" applyFill="1" applyBorder="1" applyAlignment="1">
      <alignment horizontal="center" wrapText="1"/>
    </xf>
    <xf numFmtId="183" fontId="32" fillId="0" borderId="214" xfId="0" applyNumberFormat="1" applyFont="1" applyFill="1" applyBorder="1"/>
    <xf numFmtId="0" fontId="19" fillId="0" borderId="214" xfId="0" applyFont="1" applyBorder="1" applyAlignment="1">
      <alignment vertical="center"/>
    </xf>
    <xf numFmtId="0" fontId="24" fillId="19" borderId="216" xfId="0" applyFont="1" applyFill="1" applyBorder="1" applyAlignment="1">
      <alignment horizontal="center" vertical="center" shrinkToFit="1"/>
    </xf>
    <xf numFmtId="0" fontId="24" fillId="19" borderId="217" xfId="0" applyFont="1" applyFill="1" applyBorder="1" applyAlignment="1">
      <alignment horizontal="center" vertical="center"/>
    </xf>
    <xf numFmtId="4" fontId="24" fillId="19" borderId="217" xfId="0" applyNumberFormat="1" applyFont="1" applyFill="1" applyBorder="1" applyAlignment="1">
      <alignment horizontal="center" vertical="center"/>
    </xf>
    <xf numFmtId="4" fontId="24" fillId="19" borderId="217" xfId="0" applyNumberFormat="1" applyFont="1" applyFill="1" applyBorder="1" applyAlignment="1">
      <alignment horizontal="center" vertical="center" shrinkToFit="1"/>
    </xf>
    <xf numFmtId="38" fontId="24" fillId="19" borderId="217" xfId="9" applyFont="1" applyFill="1" applyBorder="1" applyAlignment="1">
      <alignment horizontal="center" vertical="center" shrinkToFit="1"/>
    </xf>
    <xf numFmtId="0" fontId="20" fillId="0" borderId="214" xfId="0" applyFont="1" applyBorder="1" applyAlignment="1">
      <alignment vertical="center"/>
    </xf>
    <xf numFmtId="185" fontId="25" fillId="11" borderId="205" xfId="9" applyNumberFormat="1" applyFont="1" applyFill="1" applyBorder="1" applyAlignment="1">
      <alignment horizontal="right" vertical="center" indent="1"/>
    </xf>
    <xf numFmtId="185" fontId="25" fillId="11" borderId="205" xfId="9" applyNumberFormat="1" applyFont="1" applyFill="1" applyBorder="1" applyAlignment="1">
      <alignment horizontal="right" vertical="center" indent="1" shrinkToFit="1"/>
    </xf>
    <xf numFmtId="179" fontId="25" fillId="11" borderId="205" xfId="9" applyNumberFormat="1" applyFont="1" applyFill="1" applyBorder="1" applyAlignment="1">
      <alignment horizontal="right" vertical="center" indent="1" shrinkToFit="1"/>
    </xf>
    <xf numFmtId="0" fontId="19" fillId="0" borderId="215" xfId="0" applyFont="1" applyBorder="1" applyAlignment="1">
      <alignment vertical="center"/>
    </xf>
    <xf numFmtId="182" fontId="41" fillId="19" borderId="218" xfId="0" applyNumberFormat="1" applyFont="1" applyFill="1" applyBorder="1" applyAlignment="1">
      <alignment horizontal="center" vertical="center"/>
    </xf>
    <xf numFmtId="182" fontId="24" fillId="19" borderId="219" xfId="0" applyNumberFormat="1" applyFont="1" applyFill="1" applyBorder="1" applyAlignment="1">
      <alignment horizontal="left" vertical="center"/>
    </xf>
    <xf numFmtId="40" fontId="24" fillId="19" borderId="219" xfId="9" applyNumberFormat="1" applyFont="1" applyFill="1" applyBorder="1" applyAlignment="1">
      <alignment horizontal="right" vertical="center" wrapText="1" indent="1"/>
    </xf>
    <xf numFmtId="38" fontId="24" fillId="19" borderId="219" xfId="9" applyNumberFormat="1" applyFont="1" applyFill="1" applyBorder="1" applyAlignment="1">
      <alignment horizontal="right" vertical="center" wrapText="1" indent="1"/>
    </xf>
    <xf numFmtId="177" fontId="24" fillId="25" borderId="74" xfId="0" applyNumberFormat="1" applyFont="1" applyFill="1" applyBorder="1" applyAlignment="1">
      <alignment horizontal="right" vertical="center" wrapText="1" indent="1"/>
    </xf>
    <xf numFmtId="4" fontId="19" fillId="0" borderId="214" xfId="0" applyNumberFormat="1" applyFont="1" applyBorder="1" applyAlignment="1">
      <alignment vertical="center"/>
    </xf>
    <xf numFmtId="38" fontId="20" fillId="0" borderId="61" xfId="9" applyFont="1" applyFill="1" applyBorder="1" applyAlignment="1">
      <alignment horizontal="right" vertical="center" indent="1"/>
    </xf>
    <xf numFmtId="179" fontId="20" fillId="0" borderId="61" xfId="9" applyNumberFormat="1" applyFont="1" applyFill="1" applyBorder="1" applyAlignment="1">
      <alignment horizontal="right" vertical="center" indent="1"/>
    </xf>
    <xf numFmtId="38" fontId="20" fillId="0" borderId="61" xfId="9" applyNumberFormat="1" applyFont="1" applyFill="1" applyBorder="1" applyAlignment="1">
      <alignment horizontal="right" vertical="center" indent="1"/>
    </xf>
    <xf numFmtId="0" fontId="47" fillId="0" borderId="7" xfId="0" applyFont="1" applyBorder="1" applyAlignment="1">
      <alignment vertical="center"/>
    </xf>
    <xf numFmtId="0" fontId="47" fillId="0" borderId="65" xfId="0" applyFont="1" applyBorder="1" applyAlignment="1">
      <alignment vertical="center"/>
    </xf>
    <xf numFmtId="0" fontId="48" fillId="0" borderId="7" xfId="0" applyFont="1" applyBorder="1" applyAlignment="1">
      <alignment vertical="center"/>
    </xf>
    <xf numFmtId="0" fontId="49" fillId="0" borderId="0" xfId="0" applyFont="1" applyFill="1" applyBorder="1" applyAlignment="1">
      <alignment horizontal="left" vertical="center" indent="1"/>
    </xf>
    <xf numFmtId="0" fontId="48" fillId="0" borderId="65" xfId="0" applyFont="1" applyBorder="1" applyAlignment="1">
      <alignment vertical="center"/>
    </xf>
    <xf numFmtId="3" fontId="48" fillId="0" borderId="7" xfId="0" applyNumberFormat="1" applyFont="1" applyBorder="1" applyAlignment="1">
      <alignment vertical="center"/>
    </xf>
    <xf numFmtId="4" fontId="48" fillId="0" borderId="7" xfId="0" applyNumberFormat="1" applyFont="1" applyBorder="1" applyAlignment="1">
      <alignment vertical="center"/>
    </xf>
    <xf numFmtId="181" fontId="48" fillId="0" borderId="7" xfId="0" applyNumberFormat="1" applyFont="1" applyBorder="1" applyAlignment="1">
      <alignment horizontal="center" vertical="center"/>
    </xf>
    <xf numFmtId="0" fontId="49" fillId="0" borderId="0" xfId="0" applyFont="1" applyFill="1" applyBorder="1" applyAlignment="1">
      <alignment horizontal="left" vertical="center" indent="1" shrinkToFit="1"/>
    </xf>
    <xf numFmtId="0" fontId="44" fillId="0" borderId="116" xfId="0" applyFont="1" applyBorder="1" applyAlignment="1">
      <alignment vertical="center"/>
    </xf>
    <xf numFmtId="181" fontId="44" fillId="0" borderId="116" xfId="0" applyNumberFormat="1" applyFont="1" applyBorder="1" applyAlignment="1">
      <alignment horizontal="center" vertical="center"/>
    </xf>
    <xf numFmtId="4" fontId="44" fillId="0" borderId="116" xfId="0" applyNumberFormat="1" applyFont="1" applyBorder="1" applyAlignment="1">
      <alignment vertical="center"/>
    </xf>
    <xf numFmtId="3" fontId="44" fillId="0" borderId="116" xfId="0" applyNumberFormat="1" applyFont="1" applyBorder="1" applyAlignment="1">
      <alignment vertical="center"/>
    </xf>
    <xf numFmtId="0" fontId="44" fillId="0" borderId="116" xfId="0" applyFont="1" applyBorder="1" applyAlignment="1">
      <alignment vertical="center" shrinkToFit="1"/>
    </xf>
    <xf numFmtId="188" fontId="32" fillId="0" borderId="116" xfId="0" applyNumberFormat="1" applyFont="1" applyBorder="1" applyAlignment="1">
      <alignment vertical="center"/>
    </xf>
    <xf numFmtId="0" fontId="44" fillId="0" borderId="117" xfId="0" applyFont="1" applyBorder="1" applyAlignment="1">
      <alignment vertical="center"/>
    </xf>
    <xf numFmtId="181" fontId="44" fillId="0" borderId="117" xfId="0" applyNumberFormat="1" applyFont="1" applyBorder="1" applyAlignment="1">
      <alignment horizontal="center" vertical="center"/>
    </xf>
    <xf numFmtId="4" fontId="44" fillId="0" borderId="117" xfId="0" applyNumberFormat="1" applyFont="1" applyBorder="1" applyAlignment="1">
      <alignment vertical="center"/>
    </xf>
    <xf numFmtId="3" fontId="44" fillId="0" borderId="117" xfId="0" applyNumberFormat="1" applyFont="1" applyBorder="1" applyAlignment="1">
      <alignment vertical="center"/>
    </xf>
    <xf numFmtId="0" fontId="19" fillId="0" borderId="117" xfId="0" applyFont="1" applyBorder="1" applyAlignment="1">
      <alignment vertical="center" shrinkToFit="1"/>
    </xf>
    <xf numFmtId="38" fontId="44" fillId="0" borderId="116" xfId="9" applyFont="1" applyBorder="1" applyAlignment="1">
      <alignment vertical="center"/>
    </xf>
    <xf numFmtId="40" fontId="25" fillId="9" borderId="111" xfId="9" applyNumberFormat="1" applyFont="1" applyFill="1" applyBorder="1" applyAlignment="1">
      <alignment horizontal="right" vertical="center" indent="1"/>
    </xf>
    <xf numFmtId="179" fontId="25" fillId="9" borderId="111" xfId="9" applyNumberFormat="1" applyFont="1" applyFill="1" applyBorder="1" applyAlignment="1">
      <alignment horizontal="right" vertical="center" indent="1" shrinkToFit="1"/>
    </xf>
    <xf numFmtId="38" fontId="25" fillId="9" borderId="111" xfId="9" applyFont="1" applyFill="1" applyBorder="1" applyAlignment="1">
      <alignment horizontal="right" vertical="center" indent="1"/>
    </xf>
    <xf numFmtId="38" fontId="25" fillId="9" borderId="111" xfId="9" applyFont="1" applyFill="1" applyBorder="1" applyAlignment="1">
      <alignment horizontal="center" vertical="center" shrinkToFit="1"/>
    </xf>
    <xf numFmtId="40" fontId="25" fillId="9" borderId="0" xfId="9" applyNumberFormat="1" applyFont="1" applyFill="1" applyBorder="1" applyAlignment="1">
      <alignment horizontal="right" vertical="center" indent="1"/>
    </xf>
    <xf numFmtId="38" fontId="25" fillId="9" borderId="0" xfId="9" applyFont="1" applyFill="1" applyBorder="1" applyAlignment="1">
      <alignment horizontal="right" vertical="center" indent="1"/>
    </xf>
    <xf numFmtId="38" fontId="25" fillId="9" borderId="0" xfId="9" applyFont="1" applyFill="1" applyBorder="1" applyAlignment="1">
      <alignment horizontal="center" vertical="center"/>
    </xf>
    <xf numFmtId="182" fontId="24" fillId="25" borderId="220" xfId="0" applyNumberFormat="1" applyFont="1" applyFill="1" applyBorder="1" applyAlignment="1">
      <alignment horizontal="center" vertical="center"/>
    </xf>
    <xf numFmtId="40" fontId="20" fillId="9" borderId="221" xfId="9" applyNumberFormat="1" applyFont="1" applyFill="1" applyBorder="1" applyAlignment="1">
      <alignment horizontal="center" vertical="center" shrinkToFit="1"/>
    </xf>
    <xf numFmtId="38" fontId="20" fillId="9" borderId="222" xfId="9" applyFont="1" applyFill="1" applyBorder="1" applyAlignment="1">
      <alignment horizontal="center" vertical="center" shrinkToFit="1"/>
    </xf>
    <xf numFmtId="186" fontId="20" fillId="9" borderId="222" xfId="9" applyNumberFormat="1" applyFont="1" applyFill="1" applyBorder="1" applyAlignment="1">
      <alignment horizontal="center" vertical="center" shrinkToFit="1"/>
    </xf>
    <xf numFmtId="40" fontId="25" fillId="9" borderId="223" xfId="9" applyNumberFormat="1" applyFont="1" applyFill="1" applyBorder="1" applyAlignment="1">
      <alignment horizontal="right" vertical="center" indent="1"/>
    </xf>
    <xf numFmtId="38" fontId="25" fillId="9" borderId="223" xfId="9" applyFont="1" applyFill="1" applyBorder="1" applyAlignment="1">
      <alignment horizontal="right" vertical="center" indent="1"/>
    </xf>
    <xf numFmtId="38" fontId="25" fillId="9" borderId="223" xfId="9" applyFont="1" applyFill="1" applyBorder="1" applyAlignment="1">
      <alignment horizontal="center" vertical="center"/>
    </xf>
    <xf numFmtId="182" fontId="20" fillId="9" borderId="222" xfId="0" applyNumberFormat="1" applyFont="1" applyFill="1" applyBorder="1" applyAlignment="1">
      <alignment horizontal="center" vertical="center"/>
    </xf>
    <xf numFmtId="182" fontId="20" fillId="9" borderId="222" xfId="0" applyNumberFormat="1" applyFont="1" applyFill="1" applyBorder="1" applyAlignment="1">
      <alignment horizontal="left" vertical="center"/>
    </xf>
    <xf numFmtId="182" fontId="24" fillId="25" borderId="224" xfId="0" applyNumberFormat="1" applyFont="1" applyFill="1" applyBorder="1" applyAlignment="1">
      <alignment horizontal="center" vertical="center"/>
    </xf>
    <xf numFmtId="40" fontId="25" fillId="9" borderId="40" xfId="9" applyNumberFormat="1" applyFont="1" applyFill="1" applyBorder="1" applyAlignment="1">
      <alignment horizontal="right" vertical="center" indent="1"/>
    </xf>
    <xf numFmtId="38" fontId="25" fillId="9" borderId="40" xfId="9" applyFont="1" applyFill="1" applyBorder="1" applyAlignment="1">
      <alignment horizontal="right" vertical="center" indent="1"/>
    </xf>
    <xf numFmtId="38" fontId="25" fillId="9" borderId="40" xfId="9" applyFont="1" applyFill="1" applyBorder="1" applyAlignment="1">
      <alignment horizontal="center" vertical="center"/>
    </xf>
    <xf numFmtId="38" fontId="25" fillId="9" borderId="40" xfId="9" applyFont="1" applyFill="1" applyBorder="1" applyAlignment="1">
      <alignment horizontal="right" vertical="center" indent="1" shrinkToFit="1"/>
    </xf>
    <xf numFmtId="38" fontId="25" fillId="9" borderId="40" xfId="9" applyFont="1" applyFill="1" applyBorder="1" applyAlignment="1">
      <alignment horizontal="center" vertical="center" wrapText="1"/>
    </xf>
    <xf numFmtId="40" fontId="25" fillId="9" borderId="74" xfId="9" applyNumberFormat="1" applyFont="1" applyFill="1" applyBorder="1" applyAlignment="1">
      <alignment horizontal="right" vertical="center" indent="1"/>
    </xf>
    <xf numFmtId="38" fontId="25" fillId="9" borderId="74" xfId="9" applyFont="1" applyFill="1" applyBorder="1" applyAlignment="1">
      <alignment horizontal="right" vertical="center" indent="1"/>
    </xf>
    <xf numFmtId="38" fontId="25" fillId="9" borderId="74" xfId="9" applyFont="1" applyFill="1" applyBorder="1" applyAlignment="1">
      <alignment horizontal="center" vertical="center" wrapText="1"/>
    </xf>
    <xf numFmtId="38" fontId="25" fillId="9" borderId="39" xfId="9" applyFont="1" applyFill="1" applyBorder="1" applyAlignment="1">
      <alignment horizontal="center" vertical="center" wrapText="1"/>
    </xf>
    <xf numFmtId="38" fontId="25" fillId="9" borderId="154" xfId="9" applyFont="1" applyFill="1" applyBorder="1" applyAlignment="1">
      <alignment horizontal="center" vertical="center" wrapText="1"/>
    </xf>
    <xf numFmtId="40" fontId="20" fillId="9" borderId="225" xfId="9" applyNumberFormat="1" applyFont="1" applyFill="1" applyBorder="1" applyAlignment="1">
      <alignment horizontal="center" vertical="center" shrinkToFit="1"/>
    </xf>
    <xf numFmtId="186" fontId="20" fillId="9" borderId="213" xfId="9" applyNumberFormat="1" applyFont="1" applyFill="1" applyBorder="1" applyAlignment="1">
      <alignment horizontal="center" vertical="center" shrinkToFit="1"/>
    </xf>
    <xf numFmtId="40" fontId="25" fillId="9" borderId="213" xfId="9" applyNumberFormat="1" applyFont="1" applyFill="1" applyBorder="1" applyAlignment="1">
      <alignment horizontal="right" vertical="center" indent="1" shrinkToFit="1"/>
    </xf>
    <xf numFmtId="38" fontId="25" fillId="9" borderId="213" xfId="9" applyFont="1" applyFill="1" applyBorder="1" applyAlignment="1">
      <alignment horizontal="right" vertical="center" indent="1" shrinkToFit="1"/>
    </xf>
    <xf numFmtId="40" fontId="25" fillId="9" borderId="39" xfId="9" applyNumberFormat="1" applyFont="1" applyFill="1" applyBorder="1" applyAlignment="1">
      <alignment horizontal="right" vertical="center" indent="1" shrinkToFit="1"/>
    </xf>
    <xf numFmtId="38" fontId="25" fillId="9" borderId="38" xfId="9" applyFont="1" applyFill="1" applyBorder="1" applyAlignment="1">
      <alignment horizontal="right" vertical="center" indent="1" shrinkToFit="1"/>
    </xf>
    <xf numFmtId="38" fontId="25" fillId="9" borderId="38" xfId="9" applyFont="1" applyFill="1" applyBorder="1" applyAlignment="1">
      <alignment horizontal="center" vertical="center" wrapText="1"/>
    </xf>
    <xf numFmtId="0" fontId="32" fillId="0" borderId="116" xfId="0" applyFont="1" applyBorder="1" applyAlignment="1">
      <alignment vertical="center"/>
    </xf>
    <xf numFmtId="38" fontId="32" fillId="0" borderId="116" xfId="9" applyFont="1" applyBorder="1" applyAlignment="1">
      <alignment vertical="center"/>
    </xf>
    <xf numFmtId="40" fontId="20" fillId="9" borderId="122" xfId="9" applyNumberFormat="1" applyFont="1" applyFill="1" applyBorder="1" applyAlignment="1">
      <alignment horizontal="right" vertical="center" indent="1"/>
    </xf>
    <xf numFmtId="38" fontId="20" fillId="9" borderId="122" xfId="9" applyFont="1" applyFill="1" applyBorder="1" applyAlignment="1">
      <alignment horizontal="right" vertical="center" indent="1"/>
    </xf>
    <xf numFmtId="38" fontId="20" fillId="9" borderId="122" xfId="9" applyFont="1" applyFill="1" applyBorder="1" applyAlignment="1">
      <alignment horizontal="center" vertical="center"/>
    </xf>
    <xf numFmtId="0" fontId="20" fillId="9" borderId="122" xfId="0" applyFont="1" applyFill="1" applyBorder="1" applyAlignment="1">
      <alignment horizontal="center" vertical="center"/>
    </xf>
    <xf numFmtId="0" fontId="20" fillId="9" borderId="122" xfId="0" applyFont="1" applyFill="1" applyBorder="1" applyAlignment="1">
      <alignment horizontal="left" vertical="center"/>
    </xf>
    <xf numFmtId="14" fontId="24" fillId="19" borderId="162" xfId="0" applyNumberFormat="1" applyFont="1" applyFill="1" applyBorder="1" applyAlignment="1">
      <alignment horizontal="center" vertical="center" wrapText="1" shrinkToFit="1"/>
    </xf>
    <xf numFmtId="14" fontId="24" fillId="19" borderId="120" xfId="0" applyNumberFormat="1" applyFont="1" applyFill="1" applyBorder="1" applyAlignment="1">
      <alignment horizontal="center" vertical="center" wrapText="1" shrinkToFit="1"/>
    </xf>
    <xf numFmtId="0" fontId="24" fillId="19" borderId="126" xfId="0" applyFont="1" applyFill="1" applyBorder="1" applyAlignment="1">
      <alignment horizontal="center" vertical="center" wrapText="1" shrinkToFit="1"/>
    </xf>
    <xf numFmtId="0" fontId="32" fillId="0" borderId="116" xfId="0" applyFont="1" applyFill="1" applyBorder="1"/>
    <xf numFmtId="38" fontId="32" fillId="0" borderId="116" xfId="9" applyFont="1" applyFill="1" applyBorder="1"/>
    <xf numFmtId="183" fontId="32" fillId="0" borderId="116" xfId="0" applyNumberFormat="1" applyFont="1" applyFill="1" applyBorder="1"/>
    <xf numFmtId="183" fontId="20" fillId="0" borderId="181" xfId="10" applyNumberFormat="1" applyFont="1" applyBorder="1" applyAlignment="1">
      <alignment horizontal="right" vertical="center"/>
    </xf>
    <xf numFmtId="183" fontId="20" fillId="0" borderId="21" xfId="31" applyNumberFormat="1" applyFont="1" applyBorder="1" applyAlignment="1">
      <alignment horizontal="right" vertical="center" wrapText="1"/>
    </xf>
    <xf numFmtId="0" fontId="32" fillId="0" borderId="116" xfId="0" applyFont="1" applyFill="1" applyBorder="1" applyAlignment="1">
      <alignment horizontal="center" wrapText="1"/>
    </xf>
    <xf numFmtId="180" fontId="20" fillId="0" borderId="181" xfId="31" applyNumberFormat="1" applyFont="1" applyBorder="1" applyAlignment="1">
      <alignment horizontal="center" vertical="center"/>
    </xf>
    <xf numFmtId="0" fontId="32" fillId="0" borderId="117" xfId="0" applyFont="1" applyFill="1" applyBorder="1"/>
    <xf numFmtId="56" fontId="32" fillId="0" borderId="117" xfId="0" applyNumberFormat="1" applyFont="1" applyFill="1" applyBorder="1"/>
    <xf numFmtId="56" fontId="32" fillId="0" borderId="116" xfId="0" applyNumberFormat="1" applyFont="1" applyFill="1" applyBorder="1"/>
    <xf numFmtId="38" fontId="32" fillId="0" borderId="117" xfId="9" applyFont="1" applyFill="1" applyBorder="1"/>
    <xf numFmtId="38" fontId="32" fillId="0" borderId="117" xfId="10" applyFont="1" applyFill="1" applyBorder="1"/>
    <xf numFmtId="38" fontId="32" fillId="0" borderId="116" xfId="10" applyFont="1" applyFill="1" applyBorder="1"/>
    <xf numFmtId="0" fontId="32" fillId="0" borderId="122" xfId="0" applyFont="1" applyFill="1" applyBorder="1" applyAlignment="1">
      <alignment vertical="center"/>
    </xf>
    <xf numFmtId="182" fontId="24" fillId="21" borderId="109" xfId="0" applyNumberFormat="1" applyFont="1" applyFill="1" applyBorder="1" applyAlignment="1">
      <alignment horizontal="center" vertical="center"/>
    </xf>
    <xf numFmtId="0" fontId="20" fillId="11" borderId="66" xfId="0" applyFont="1" applyFill="1" applyBorder="1" applyAlignment="1">
      <alignment vertical="center" shrinkToFit="1"/>
    </xf>
    <xf numFmtId="182" fontId="24" fillId="21" borderId="61" xfId="0" applyNumberFormat="1" applyFont="1" applyFill="1" applyBorder="1" applyAlignment="1">
      <alignment horizontal="center" vertical="center"/>
    </xf>
    <xf numFmtId="179" fontId="20" fillId="11" borderId="122" xfId="9" applyNumberFormat="1" applyFont="1" applyFill="1" applyBorder="1" applyAlignment="1">
      <alignment horizontal="right" vertical="center" indent="1" shrinkToFit="1"/>
    </xf>
    <xf numFmtId="0" fontId="20" fillId="11" borderId="122" xfId="0" applyFont="1" applyFill="1" applyBorder="1" applyAlignment="1">
      <alignment vertical="center" shrinkToFit="1"/>
    </xf>
    <xf numFmtId="0" fontId="25" fillId="0" borderId="0" xfId="0" applyFont="1" applyAlignment="1">
      <alignment vertical="center"/>
    </xf>
    <xf numFmtId="177" fontId="24" fillId="20" borderId="38" xfId="0" applyNumberFormat="1" applyFont="1" applyFill="1" applyBorder="1" applyAlignment="1">
      <alignment horizontal="right" vertical="center" wrapText="1" indent="1"/>
    </xf>
    <xf numFmtId="38" fontId="24" fillId="20" borderId="38" xfId="9" applyNumberFormat="1" applyFont="1" applyFill="1" applyBorder="1" applyAlignment="1">
      <alignment horizontal="right" vertical="center" wrapText="1" indent="1"/>
    </xf>
    <xf numFmtId="179" fontId="24" fillId="20" borderId="38" xfId="9" applyNumberFormat="1" applyFont="1" applyFill="1" applyBorder="1" applyAlignment="1">
      <alignment horizontal="right" vertical="center" wrapText="1" indent="1"/>
    </xf>
    <xf numFmtId="40" fontId="24" fillId="20" borderId="38" xfId="9" applyNumberFormat="1" applyFont="1" applyFill="1" applyBorder="1" applyAlignment="1">
      <alignment horizontal="right" vertical="center" wrapText="1" indent="1"/>
    </xf>
    <xf numFmtId="38" fontId="37" fillId="19" borderId="128" xfId="9" applyNumberFormat="1" applyFont="1" applyFill="1" applyBorder="1" applyAlignment="1">
      <alignment horizontal="right" vertical="center" wrapText="1" indent="1"/>
    </xf>
    <xf numFmtId="38" fontId="24" fillId="19" borderId="128" xfId="9" applyNumberFormat="1" applyFont="1" applyFill="1" applyBorder="1" applyAlignment="1">
      <alignment horizontal="right" vertical="center" wrapText="1" indent="1"/>
    </xf>
    <xf numFmtId="40" fontId="24" fillId="19" borderId="128" xfId="9" applyNumberFormat="1" applyFont="1" applyFill="1" applyBorder="1" applyAlignment="1">
      <alignment horizontal="right" vertical="center" wrapText="1" indent="1"/>
    </xf>
    <xf numFmtId="182" fontId="24" fillId="19" borderId="128" xfId="0" applyNumberFormat="1" applyFont="1" applyFill="1" applyBorder="1" applyAlignment="1">
      <alignment horizontal="left" vertical="center"/>
    </xf>
    <xf numFmtId="182" fontId="41" fillId="19" borderId="127" xfId="0" applyNumberFormat="1" applyFont="1" applyFill="1" applyBorder="1" applyAlignment="1">
      <alignment horizontal="center" vertical="center"/>
    </xf>
    <xf numFmtId="38" fontId="25" fillId="11" borderId="177" xfId="9" applyFont="1" applyFill="1" applyBorder="1" applyAlignment="1">
      <alignment horizontal="right" vertical="center" indent="1" shrinkToFit="1"/>
    </xf>
    <xf numFmtId="179" fontId="25" fillId="11" borderId="177" xfId="9" applyNumberFormat="1" applyFont="1" applyFill="1" applyBorder="1" applyAlignment="1">
      <alignment horizontal="right" vertical="center" indent="1" shrinkToFit="1"/>
    </xf>
    <xf numFmtId="185" fontId="25" fillId="11" borderId="177" xfId="9" applyNumberFormat="1" applyFont="1" applyFill="1" applyBorder="1" applyAlignment="1">
      <alignment horizontal="right" vertical="center" indent="1" shrinkToFit="1"/>
    </xf>
    <xf numFmtId="185" fontId="25" fillId="11" borderId="177" xfId="9" applyNumberFormat="1" applyFont="1" applyFill="1" applyBorder="1" applyAlignment="1">
      <alignment horizontal="right" vertical="center" indent="1"/>
    </xf>
    <xf numFmtId="185" fontId="20" fillId="11" borderId="177" xfId="9" applyNumberFormat="1" applyFont="1" applyFill="1" applyBorder="1" applyAlignment="1">
      <alignment vertical="center"/>
    </xf>
    <xf numFmtId="0" fontId="20" fillId="11" borderId="226" xfId="0" applyFont="1" applyFill="1" applyBorder="1" applyAlignment="1">
      <alignment vertical="center" shrinkToFit="1"/>
    </xf>
    <xf numFmtId="38" fontId="25" fillId="11" borderId="227" xfId="9" applyFont="1" applyFill="1" applyBorder="1" applyAlignment="1">
      <alignment horizontal="right" vertical="center" indent="1" shrinkToFit="1"/>
    </xf>
    <xf numFmtId="179" fontId="25" fillId="11" borderId="227" xfId="9" applyNumberFormat="1" applyFont="1" applyFill="1" applyBorder="1" applyAlignment="1">
      <alignment horizontal="right" vertical="center" indent="1" shrinkToFit="1"/>
    </xf>
    <xf numFmtId="185" fontId="25" fillId="11" borderId="227" xfId="9" applyNumberFormat="1" applyFont="1" applyFill="1" applyBorder="1" applyAlignment="1">
      <alignment horizontal="right" vertical="center" indent="1" shrinkToFit="1"/>
    </xf>
    <xf numFmtId="185" fontId="25" fillId="11" borderId="227" xfId="9" applyNumberFormat="1" applyFont="1" applyFill="1" applyBorder="1" applyAlignment="1">
      <alignment horizontal="right" vertical="center" indent="1"/>
    </xf>
    <xf numFmtId="0" fontId="20" fillId="11" borderId="228" xfId="0" applyFont="1" applyFill="1" applyBorder="1" applyAlignment="1">
      <alignment vertical="center" shrinkToFit="1"/>
    </xf>
    <xf numFmtId="182" fontId="24" fillId="25" borderId="229" xfId="0" applyNumberFormat="1" applyFont="1" applyFill="1" applyBorder="1" applyAlignment="1">
      <alignment horizontal="center" vertical="center"/>
    </xf>
    <xf numFmtId="38" fontId="25" fillId="11" borderId="161" xfId="9" applyNumberFormat="1" applyFont="1" applyFill="1" applyBorder="1" applyAlignment="1">
      <alignment horizontal="right" vertical="center" indent="1" shrinkToFit="1"/>
    </xf>
    <xf numFmtId="38" fontId="25" fillId="11" borderId="230" xfId="9" applyNumberFormat="1" applyFont="1" applyFill="1" applyBorder="1" applyAlignment="1">
      <alignment horizontal="right" vertical="center" indent="1" shrinkToFit="1"/>
    </xf>
    <xf numFmtId="38" fontId="25" fillId="11" borderId="230" xfId="9" applyFont="1" applyFill="1" applyBorder="1" applyAlignment="1">
      <alignment horizontal="right" vertical="center" indent="1"/>
    </xf>
    <xf numFmtId="179" fontId="25" fillId="11" borderId="230" xfId="9" applyNumberFormat="1" applyFont="1" applyFill="1" applyBorder="1" applyAlignment="1">
      <alignment horizontal="right" vertical="center" indent="1"/>
    </xf>
    <xf numFmtId="185" fontId="25" fillId="11" borderId="230" xfId="9" applyNumberFormat="1" applyFont="1" applyFill="1" applyBorder="1" applyAlignment="1">
      <alignment horizontal="right" vertical="center" indent="1"/>
    </xf>
    <xf numFmtId="38" fontId="25" fillId="11" borderId="141" xfId="9" applyNumberFormat="1" applyFont="1" applyFill="1" applyBorder="1" applyAlignment="1">
      <alignment horizontal="right" vertical="center" indent="1" shrinkToFit="1"/>
    </xf>
    <xf numFmtId="185" fontId="20" fillId="11" borderId="66" xfId="9" applyNumberFormat="1" applyFont="1" applyFill="1" applyBorder="1" applyAlignment="1">
      <alignment vertical="center"/>
    </xf>
    <xf numFmtId="38" fontId="24" fillId="19" borderId="120" xfId="9" applyFont="1" applyFill="1" applyBorder="1" applyAlignment="1">
      <alignment horizontal="center" vertical="center" shrinkToFit="1"/>
    </xf>
    <xf numFmtId="4" fontId="24" fillId="19" borderId="120" xfId="0" applyNumberFormat="1" applyFont="1" applyFill="1" applyBorder="1" applyAlignment="1">
      <alignment horizontal="center" vertical="center" shrinkToFit="1"/>
    </xf>
    <xf numFmtId="0" fontId="20" fillId="0" borderId="0" xfId="0" applyFont="1" applyFill="1" applyBorder="1" applyAlignment="1" applyProtection="1">
      <alignment horizontal="left" vertical="center"/>
    </xf>
    <xf numFmtId="0" fontId="19" fillId="0" borderId="0" xfId="0" applyFont="1" applyBorder="1" applyAlignment="1">
      <alignment horizontal="left" vertical="center"/>
    </xf>
    <xf numFmtId="0" fontId="47" fillId="0" borderId="58" xfId="0" applyFont="1" applyBorder="1" applyAlignment="1">
      <alignment vertical="center"/>
    </xf>
    <xf numFmtId="0" fontId="24" fillId="0" borderId="0" xfId="0" applyFont="1" applyFill="1" applyBorder="1" applyAlignment="1">
      <alignment horizontal="left" vertical="center" indent="1"/>
    </xf>
    <xf numFmtId="0" fontId="24" fillId="0" borderId="0" xfId="0" applyFont="1" applyFill="1" applyBorder="1" applyAlignment="1">
      <alignment horizontal="center" vertical="center"/>
    </xf>
    <xf numFmtId="0" fontId="47" fillId="0" borderId="59" xfId="0" applyFont="1" applyBorder="1" applyAlignment="1">
      <alignment vertical="center"/>
    </xf>
    <xf numFmtId="3" fontId="47" fillId="0" borderId="65" xfId="0" applyNumberFormat="1" applyFont="1" applyBorder="1" applyAlignment="1">
      <alignment vertical="center"/>
    </xf>
    <xf numFmtId="4" fontId="47" fillId="0" borderId="65" xfId="0" applyNumberFormat="1" applyFont="1" applyBorder="1" applyAlignment="1">
      <alignment vertical="center"/>
    </xf>
    <xf numFmtId="181" fontId="47" fillId="0" borderId="65" xfId="0" applyNumberFormat="1" applyFont="1" applyBorder="1" applyAlignment="1">
      <alignment horizontal="center" vertical="center"/>
    </xf>
    <xf numFmtId="3" fontId="47" fillId="0" borderId="7" xfId="0" applyNumberFormat="1" applyFont="1" applyBorder="1" applyAlignment="1">
      <alignment vertical="center"/>
    </xf>
    <xf numFmtId="4" fontId="47" fillId="0" borderId="7" xfId="0" applyNumberFormat="1" applyFont="1" applyBorder="1" applyAlignment="1">
      <alignment vertical="center"/>
    </xf>
    <xf numFmtId="181" fontId="47" fillId="0" borderId="7" xfId="0" applyNumberFormat="1" applyFont="1" applyBorder="1" applyAlignment="1">
      <alignment horizontal="center" vertical="center"/>
    </xf>
    <xf numFmtId="0" fontId="47" fillId="0" borderId="191" xfId="0" applyFont="1" applyBorder="1" applyAlignment="1">
      <alignment vertical="center"/>
    </xf>
    <xf numFmtId="0" fontId="47" fillId="0" borderId="192" xfId="0" applyFont="1" applyBorder="1" applyAlignment="1">
      <alignment vertical="center"/>
    </xf>
    <xf numFmtId="0" fontId="47" fillId="0" borderId="193" xfId="0" applyFont="1" applyBorder="1" applyAlignment="1">
      <alignment vertical="center"/>
    </xf>
    <xf numFmtId="3" fontId="47" fillId="0" borderId="193" xfId="0" applyNumberFormat="1" applyFont="1" applyBorder="1" applyAlignment="1">
      <alignment vertical="center"/>
    </xf>
    <xf numFmtId="4" fontId="47" fillId="0" borderId="193" xfId="0" applyNumberFormat="1" applyFont="1" applyBorder="1" applyAlignment="1">
      <alignment vertical="center"/>
    </xf>
    <xf numFmtId="181" fontId="47" fillId="0" borderId="193" xfId="0" applyNumberFormat="1" applyFont="1" applyBorder="1" applyAlignment="1">
      <alignment horizontal="center" vertical="center"/>
    </xf>
    <xf numFmtId="182" fontId="24" fillId="0" borderId="0" xfId="0" applyNumberFormat="1" applyFont="1" applyFill="1" applyBorder="1" applyAlignment="1">
      <alignment horizontal="center" vertical="center"/>
    </xf>
    <xf numFmtId="0" fontId="47" fillId="0" borderId="189" xfId="0" applyFont="1" applyBorder="1" applyAlignment="1">
      <alignment vertical="center"/>
    </xf>
    <xf numFmtId="0" fontId="47" fillId="0" borderId="194" xfId="0" applyFont="1" applyBorder="1" applyAlignment="1">
      <alignment vertical="center"/>
    </xf>
    <xf numFmtId="0" fontId="47" fillId="0" borderId="185" xfId="0" applyFont="1" applyBorder="1" applyAlignment="1">
      <alignment vertical="center"/>
    </xf>
    <xf numFmtId="3" fontId="47" fillId="0" borderId="185" xfId="0" applyNumberFormat="1" applyFont="1" applyBorder="1" applyAlignment="1">
      <alignment vertical="center"/>
    </xf>
    <xf numFmtId="4" fontId="47" fillId="0" borderId="185" xfId="0" applyNumberFormat="1" applyFont="1" applyBorder="1" applyAlignment="1">
      <alignment vertical="center"/>
    </xf>
    <xf numFmtId="181" fontId="47" fillId="0" borderId="185" xfId="0" applyNumberFormat="1" applyFont="1" applyBorder="1" applyAlignment="1">
      <alignment horizontal="center" vertical="center"/>
    </xf>
    <xf numFmtId="0" fontId="47" fillId="0" borderId="210" xfId="0" applyFont="1" applyBorder="1" applyAlignment="1">
      <alignment vertical="center"/>
    </xf>
    <xf numFmtId="0" fontId="47" fillId="0" borderId="211" xfId="0" applyFont="1" applyBorder="1" applyAlignment="1">
      <alignment vertical="center"/>
    </xf>
    <xf numFmtId="0" fontId="47" fillId="0" borderId="209" xfId="0" applyFont="1" applyBorder="1" applyAlignment="1">
      <alignment vertical="center"/>
    </xf>
    <xf numFmtId="3" fontId="47" fillId="0" borderId="209" xfId="0" applyNumberFormat="1" applyFont="1" applyBorder="1" applyAlignment="1">
      <alignment vertical="center"/>
    </xf>
    <xf numFmtId="4" fontId="47" fillId="0" borderId="209" xfId="0" applyNumberFormat="1" applyFont="1" applyBorder="1" applyAlignment="1">
      <alignment vertical="center"/>
    </xf>
    <xf numFmtId="181" fontId="47" fillId="0" borderId="209" xfId="0" applyNumberFormat="1" applyFont="1" applyBorder="1" applyAlignment="1">
      <alignment horizontal="center" vertical="center"/>
    </xf>
    <xf numFmtId="0" fontId="47" fillId="0" borderId="195" xfId="0" applyFont="1" applyBorder="1" applyAlignment="1">
      <alignment vertical="center"/>
    </xf>
    <xf numFmtId="0" fontId="47" fillId="0" borderId="127" xfId="0" applyFont="1" applyBorder="1" applyAlignment="1">
      <alignment vertical="center"/>
    </xf>
    <xf numFmtId="0" fontId="47" fillId="0" borderId="212" xfId="0" applyFont="1" applyBorder="1" applyAlignment="1">
      <alignment vertical="center"/>
    </xf>
    <xf numFmtId="0" fontId="47" fillId="0" borderId="116" xfId="0" applyFont="1" applyBorder="1" applyAlignment="1">
      <alignment vertical="center"/>
    </xf>
    <xf numFmtId="3" fontId="47" fillId="0" borderId="116" xfId="0" applyNumberFormat="1" applyFont="1" applyBorder="1" applyAlignment="1">
      <alignment vertical="center"/>
    </xf>
    <xf numFmtId="4" fontId="47" fillId="0" borderId="116" xfId="0" applyNumberFormat="1" applyFont="1" applyBorder="1" applyAlignment="1">
      <alignment vertical="center"/>
    </xf>
    <xf numFmtId="181" fontId="47" fillId="0" borderId="116" xfId="0" applyNumberFormat="1" applyFont="1" applyBorder="1" applyAlignment="1">
      <alignment horizontal="center" vertical="center"/>
    </xf>
    <xf numFmtId="0" fontId="24" fillId="19" borderId="43" xfId="0" applyFont="1" applyFill="1" applyBorder="1" applyAlignment="1">
      <alignment horizontal="center" vertical="center" shrinkToFit="1"/>
    </xf>
    <xf numFmtId="0" fontId="24" fillId="19" borderId="50" xfId="0" applyFont="1" applyFill="1" applyBorder="1" applyAlignment="1">
      <alignment horizontal="center" vertical="center" shrinkToFit="1"/>
    </xf>
    <xf numFmtId="0" fontId="24" fillId="19" borderId="51" xfId="0" applyFont="1" applyFill="1" applyBorder="1" applyAlignment="1">
      <alignment horizontal="center" vertical="center" shrinkToFit="1"/>
    </xf>
    <xf numFmtId="0" fontId="24" fillId="19" borderId="119" xfId="0" applyFont="1" applyFill="1" applyBorder="1" applyAlignment="1">
      <alignment horizontal="center" vertical="center" wrapText="1"/>
    </xf>
    <xf numFmtId="0" fontId="24" fillId="19" borderId="48" xfId="0" applyFont="1" applyFill="1" applyBorder="1" applyAlignment="1">
      <alignment horizontal="center" vertical="center"/>
    </xf>
    <xf numFmtId="0" fontId="24" fillId="19" borderId="49" xfId="0" applyFont="1" applyFill="1" applyBorder="1" applyAlignment="1">
      <alignment horizontal="center" vertical="center"/>
    </xf>
    <xf numFmtId="38" fontId="37" fillId="19" borderId="187" xfId="9" applyFont="1" applyFill="1" applyBorder="1" applyAlignment="1">
      <alignment horizontal="center" vertical="center" wrapText="1"/>
    </xf>
    <xf numFmtId="38" fontId="37" fillId="19" borderId="25" xfId="9" applyFont="1" applyFill="1" applyBorder="1" applyAlignment="1">
      <alignment horizontal="center" vertical="center" wrapText="1"/>
    </xf>
    <xf numFmtId="38" fontId="24" fillId="19" borderId="95" xfId="9" applyFont="1" applyFill="1" applyBorder="1" applyAlignment="1">
      <alignment horizontal="center" vertical="center" wrapText="1"/>
    </xf>
    <xf numFmtId="38" fontId="24" fillId="19" borderId="97" xfId="9" applyFont="1" applyFill="1" applyBorder="1" applyAlignment="1">
      <alignment horizontal="center" vertical="center" wrapText="1"/>
    </xf>
    <xf numFmtId="0" fontId="24" fillId="19" borderId="95" xfId="0" applyFont="1" applyFill="1" applyBorder="1" applyAlignment="1">
      <alignment horizontal="center" vertical="center" wrapText="1"/>
    </xf>
    <xf numFmtId="0" fontId="24" fillId="19" borderId="96" xfId="0" applyFont="1" applyFill="1" applyBorder="1" applyAlignment="1">
      <alignment horizontal="center" vertical="center" wrapText="1"/>
    </xf>
    <xf numFmtId="0" fontId="24" fillId="19" borderId="97" xfId="0" applyFont="1" applyFill="1" applyBorder="1" applyAlignment="1">
      <alignment horizontal="center" vertical="center" wrapText="1"/>
    </xf>
    <xf numFmtId="0" fontId="24" fillId="19" borderId="84" xfId="0" applyFont="1" applyFill="1" applyBorder="1" applyAlignment="1">
      <alignment horizontal="center" vertical="center"/>
    </xf>
    <xf numFmtId="0" fontId="24" fillId="19" borderId="85" xfId="0" applyFont="1" applyFill="1" applyBorder="1" applyAlignment="1">
      <alignment horizontal="center" vertical="center"/>
    </xf>
    <xf numFmtId="0" fontId="24" fillId="19" borderId="81" xfId="0" applyFont="1" applyFill="1" applyBorder="1" applyAlignment="1">
      <alignment horizontal="center" vertical="center"/>
    </xf>
    <xf numFmtId="0" fontId="24" fillId="19" borderId="82" xfId="0" applyFont="1" applyFill="1" applyBorder="1" applyAlignment="1">
      <alignment horizontal="center" vertical="center"/>
    </xf>
    <xf numFmtId="0" fontId="24" fillId="19" borderId="78" xfId="0" applyFont="1" applyFill="1" applyBorder="1" applyAlignment="1">
      <alignment horizontal="center" vertical="center"/>
    </xf>
    <xf numFmtId="0" fontId="24" fillId="19" borderId="79" xfId="0" applyFont="1" applyFill="1" applyBorder="1" applyAlignment="1">
      <alignment horizontal="center" vertical="center"/>
    </xf>
    <xf numFmtId="0" fontId="20" fillId="0" borderId="67" xfId="0" applyFont="1" applyFill="1" applyBorder="1" applyAlignment="1" applyProtection="1">
      <alignment horizontal="center" vertical="center" shrinkToFit="1"/>
      <protection locked="0"/>
    </xf>
    <xf numFmtId="0" fontId="20" fillId="0" borderId="68" xfId="0" applyFont="1" applyFill="1" applyBorder="1" applyAlignment="1" applyProtection="1">
      <alignment horizontal="center" vertical="center" shrinkToFit="1"/>
      <protection locked="0"/>
    </xf>
    <xf numFmtId="14" fontId="20" fillId="0" borderId="66" xfId="9" applyNumberFormat="1" applyFont="1" applyBorder="1" applyAlignment="1">
      <alignment horizontal="right" vertical="center" wrapText="1" indent="1"/>
    </xf>
    <xf numFmtId="14" fontId="20" fillId="0" borderId="61" xfId="9" applyNumberFormat="1" applyFont="1" applyBorder="1" applyAlignment="1">
      <alignment horizontal="right" vertical="center" wrapText="1" indent="1"/>
    </xf>
    <xf numFmtId="0" fontId="20" fillId="0" borderId="66" xfId="0" applyFont="1" applyBorder="1" applyAlignment="1">
      <alignment horizontal="center" vertical="center" wrapText="1"/>
    </xf>
    <xf numFmtId="0" fontId="20" fillId="0" borderId="61" xfId="0" applyFont="1" applyBorder="1" applyAlignment="1">
      <alignment horizontal="center" vertical="center" wrapText="1"/>
    </xf>
    <xf numFmtId="38" fontId="20" fillId="0" borderId="66" xfId="9" applyFont="1" applyBorder="1" applyAlignment="1">
      <alignment horizontal="center" vertical="center" wrapText="1"/>
    </xf>
    <xf numFmtId="38" fontId="20" fillId="0" borderId="61" xfId="9" applyFont="1" applyBorder="1" applyAlignment="1">
      <alignment horizontal="center" vertical="center" wrapText="1"/>
    </xf>
    <xf numFmtId="38" fontId="20" fillId="0" borderId="66" xfId="9" applyFont="1" applyBorder="1" applyAlignment="1">
      <alignment horizontal="right" vertical="center" wrapText="1" indent="1"/>
    </xf>
    <xf numFmtId="38" fontId="20" fillId="0" borderId="61" xfId="9" applyFont="1" applyBorder="1" applyAlignment="1">
      <alignment horizontal="right" vertical="center" wrapText="1" indent="1"/>
    </xf>
    <xf numFmtId="40" fontId="20" fillId="0" borderId="66" xfId="9" applyNumberFormat="1" applyFont="1" applyBorder="1" applyAlignment="1">
      <alignment horizontal="right" vertical="center" wrapText="1" indent="1"/>
    </xf>
    <xf numFmtId="40" fontId="20" fillId="0" borderId="61" xfId="9" applyNumberFormat="1" applyFont="1" applyBorder="1" applyAlignment="1">
      <alignment horizontal="right" vertical="center" wrapText="1" indent="1"/>
    </xf>
    <xf numFmtId="0" fontId="24" fillId="5" borderId="121" xfId="0" applyFont="1" applyFill="1" applyBorder="1" applyAlignment="1">
      <alignment horizontal="center" vertical="center" shrinkToFit="1"/>
    </xf>
    <xf numFmtId="0" fontId="24" fillId="5" borderId="45" xfId="0" applyFont="1" applyFill="1" applyBorder="1" applyAlignment="1">
      <alignment horizontal="center" vertical="center" shrinkToFit="1"/>
    </xf>
    <xf numFmtId="0" fontId="24" fillId="5" borderId="46" xfId="0" applyFont="1" applyFill="1" applyBorder="1" applyAlignment="1">
      <alignment horizontal="center" vertical="center" shrinkToFit="1"/>
    </xf>
    <xf numFmtId="0" fontId="24" fillId="5" borderId="119" xfId="0" applyFont="1" applyFill="1" applyBorder="1" applyAlignment="1">
      <alignment horizontal="center" vertical="center" wrapText="1"/>
    </xf>
    <xf numFmtId="0" fontId="24" fillId="5" borderId="48" xfId="0" applyFont="1" applyFill="1" applyBorder="1" applyAlignment="1">
      <alignment horizontal="center" vertical="center"/>
    </xf>
    <xf numFmtId="0" fontId="24" fillId="5" borderId="49" xfId="0" applyFont="1" applyFill="1" applyBorder="1" applyAlignment="1">
      <alignment horizontal="center" vertical="center"/>
    </xf>
    <xf numFmtId="0" fontId="24" fillId="5" borderId="43" xfId="0" applyFont="1" applyFill="1" applyBorder="1" applyAlignment="1">
      <alignment horizontal="center" vertical="center" shrinkToFit="1"/>
    </xf>
    <xf numFmtId="0" fontId="24" fillId="5" borderId="50" xfId="0" applyFont="1" applyFill="1" applyBorder="1" applyAlignment="1">
      <alignment horizontal="center" vertical="center" shrinkToFit="1"/>
    </xf>
    <xf numFmtId="0" fontId="24" fillId="5" borderId="51" xfId="0" applyFont="1" applyFill="1" applyBorder="1" applyAlignment="1">
      <alignment horizontal="center" vertical="center" shrinkToFit="1"/>
    </xf>
    <xf numFmtId="38" fontId="35" fillId="5" borderId="120" xfId="9" applyFont="1" applyFill="1" applyBorder="1" applyAlignment="1">
      <alignment horizontal="center" vertical="center" wrapText="1"/>
    </xf>
    <xf numFmtId="38" fontId="35" fillId="5" borderId="25" xfId="9" applyFont="1" applyFill="1" applyBorder="1" applyAlignment="1">
      <alignment horizontal="center" vertical="center" wrapText="1"/>
    </xf>
    <xf numFmtId="38" fontId="33" fillId="5" borderId="95" xfId="9" applyFont="1" applyFill="1" applyBorder="1" applyAlignment="1">
      <alignment horizontal="center" vertical="center" wrapText="1"/>
    </xf>
    <xf numFmtId="38" fontId="33" fillId="5" borderId="97" xfId="9" applyFont="1" applyFill="1" applyBorder="1" applyAlignment="1">
      <alignment horizontal="center" vertical="center" wrapText="1"/>
    </xf>
    <xf numFmtId="0" fontId="33" fillId="5" borderId="95" xfId="0" applyFont="1" applyFill="1" applyBorder="1" applyAlignment="1">
      <alignment horizontal="center" vertical="center" wrapText="1"/>
    </xf>
    <xf numFmtId="0" fontId="33" fillId="5" borderId="96" xfId="0" applyFont="1" applyFill="1" applyBorder="1" applyAlignment="1">
      <alignment horizontal="center" vertical="center" wrapText="1"/>
    </xf>
    <xf numFmtId="0" fontId="33" fillId="5" borderId="97" xfId="0" applyFont="1" applyFill="1" applyBorder="1" applyAlignment="1">
      <alignment horizontal="center" vertical="center" wrapText="1"/>
    </xf>
    <xf numFmtId="38" fontId="37" fillId="19" borderId="120" xfId="9" applyFont="1" applyFill="1" applyBorder="1" applyAlignment="1">
      <alignment horizontal="center" vertical="center" wrapText="1"/>
    </xf>
    <xf numFmtId="38" fontId="35" fillId="19" borderId="167" xfId="9" applyFont="1" applyFill="1" applyBorder="1" applyAlignment="1">
      <alignment horizontal="center" vertical="center" wrapText="1"/>
    </xf>
    <xf numFmtId="38" fontId="35" fillId="19" borderId="25" xfId="9" applyFont="1" applyFill="1" applyBorder="1" applyAlignment="1">
      <alignment horizontal="center" vertical="center" wrapText="1"/>
    </xf>
    <xf numFmtId="38" fontId="33" fillId="19" borderId="95" xfId="9" applyFont="1" applyFill="1" applyBorder="1" applyAlignment="1">
      <alignment horizontal="center" vertical="center" wrapText="1"/>
    </xf>
    <xf numFmtId="38" fontId="33" fillId="19" borderId="97" xfId="9" applyFont="1" applyFill="1" applyBorder="1" applyAlignment="1">
      <alignment horizontal="center" vertical="center" wrapText="1"/>
    </xf>
    <xf numFmtId="0" fontId="33" fillId="19" borderId="95" xfId="0" applyFont="1" applyFill="1" applyBorder="1" applyAlignment="1">
      <alignment horizontal="center" vertical="center" wrapText="1"/>
    </xf>
    <xf numFmtId="0" fontId="33" fillId="19" borderId="96" xfId="0" applyFont="1" applyFill="1" applyBorder="1" applyAlignment="1">
      <alignment horizontal="center" vertical="center" wrapText="1"/>
    </xf>
    <xf numFmtId="0" fontId="33" fillId="19" borderId="97" xfId="0" applyFont="1" applyFill="1" applyBorder="1" applyAlignment="1">
      <alignment horizontal="center" vertical="center" wrapText="1"/>
    </xf>
    <xf numFmtId="0" fontId="24" fillId="5" borderId="44" xfId="0" applyFont="1" applyFill="1" applyBorder="1" applyAlignment="1">
      <alignment horizontal="center" vertical="center" shrinkToFit="1"/>
    </xf>
    <xf numFmtId="0" fontId="24" fillId="5" borderId="47" xfId="0" applyFont="1" applyFill="1" applyBorder="1" applyAlignment="1">
      <alignment horizontal="center" vertical="center" wrapText="1"/>
    </xf>
    <xf numFmtId="38" fontId="35" fillId="5" borderId="92" xfId="9" applyFont="1" applyFill="1" applyBorder="1" applyAlignment="1">
      <alignment horizontal="center" vertical="center" wrapText="1"/>
    </xf>
    <xf numFmtId="182" fontId="24" fillId="5" borderId="98" xfId="0" applyNumberFormat="1" applyFont="1" applyFill="1" applyBorder="1" applyAlignment="1">
      <alignment horizontal="left" vertical="center" indent="3"/>
    </xf>
    <xf numFmtId="182" fontId="24" fillId="5" borderId="99" xfId="0" applyNumberFormat="1" applyFont="1" applyFill="1" applyBorder="1" applyAlignment="1">
      <alignment horizontal="left" vertical="center" indent="3"/>
    </xf>
    <xf numFmtId="182" fontId="25" fillId="7" borderId="100" xfId="0" applyNumberFormat="1" applyFont="1" applyFill="1" applyBorder="1" applyAlignment="1">
      <alignment horizontal="left" vertical="center" indent="4"/>
    </xf>
    <xf numFmtId="182" fontId="25" fillId="7" borderId="53" xfId="0" applyNumberFormat="1" applyFont="1" applyFill="1" applyBorder="1" applyAlignment="1">
      <alignment horizontal="left" vertical="center" indent="4"/>
    </xf>
    <xf numFmtId="182" fontId="25" fillId="6" borderId="57" xfId="0" applyNumberFormat="1" applyFont="1" applyFill="1" applyBorder="1" applyAlignment="1">
      <alignment horizontal="left" vertical="center" indent="4"/>
    </xf>
    <xf numFmtId="182" fontId="25" fillId="6" borderId="54" xfId="0" applyNumberFormat="1" applyFont="1" applyFill="1" applyBorder="1" applyAlignment="1">
      <alignment horizontal="left" vertical="center" indent="4"/>
    </xf>
    <xf numFmtId="182" fontId="25" fillId="8" borderId="57" xfId="0" applyNumberFormat="1" applyFont="1" applyFill="1" applyBorder="1" applyAlignment="1">
      <alignment horizontal="left" vertical="center" indent="4"/>
    </xf>
    <xf numFmtId="182" fontId="25" fillId="8" borderId="54" xfId="0" applyNumberFormat="1" applyFont="1" applyFill="1" applyBorder="1" applyAlignment="1">
      <alignment horizontal="left" vertical="center" indent="4"/>
    </xf>
    <xf numFmtId="182" fontId="25" fillId="9" borderId="56" xfId="0" applyNumberFormat="1" applyFont="1" applyFill="1" applyBorder="1" applyAlignment="1">
      <alignment horizontal="left" vertical="center" indent="4"/>
    </xf>
    <xf numFmtId="182" fontId="25" fillId="9" borderId="55" xfId="0" applyNumberFormat="1" applyFont="1" applyFill="1" applyBorder="1" applyAlignment="1">
      <alignment horizontal="left" vertical="center" indent="4"/>
    </xf>
  </cellXfs>
  <cellStyles count="63">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パーセント" xfId="5" builtinId="5"/>
    <cellStyle name="パーセント 2" xfId="6" xr:uid="{00000000-0005-0000-0000-000005000000}"/>
    <cellStyle name="パーセント 3" xfId="7" xr:uid="{00000000-0005-0000-0000-000006000000}"/>
    <cellStyle name="パーセント 4" xfId="62" xr:uid="{00000000-0005-0000-0000-000007000000}"/>
    <cellStyle name="ハイパーリンク 2" xfId="8" xr:uid="{00000000-0005-0000-0000-000008000000}"/>
    <cellStyle name="桁区切り" xfId="9" builtinId="6"/>
    <cellStyle name="桁区切り 2" xfId="10" xr:uid="{00000000-0005-0000-0000-00000A000000}"/>
    <cellStyle name="桁区切り 2 2" xfId="11" xr:uid="{00000000-0005-0000-0000-00000B000000}"/>
    <cellStyle name="桁区切り 2 3" xfId="12" xr:uid="{00000000-0005-0000-0000-00000C000000}"/>
    <cellStyle name="桁区切り 2 4" xfId="13" xr:uid="{00000000-0005-0000-0000-00000D000000}"/>
    <cellStyle name="桁区切り 2 5" xfId="14" xr:uid="{00000000-0005-0000-0000-00000E000000}"/>
    <cellStyle name="桁区切り 2 6" xfId="15" xr:uid="{00000000-0005-0000-0000-00000F000000}"/>
    <cellStyle name="桁区切り 2 7" xfId="16" xr:uid="{00000000-0005-0000-0000-000010000000}"/>
    <cellStyle name="桁区切り 2 8" xfId="17" xr:uid="{00000000-0005-0000-0000-000011000000}"/>
    <cellStyle name="桁区切り 2 9" xfId="18" xr:uid="{00000000-0005-0000-0000-000012000000}"/>
    <cellStyle name="桁区切り 3" xfId="19" xr:uid="{00000000-0005-0000-0000-000013000000}"/>
    <cellStyle name="桁区切り 3 2" xfId="20" xr:uid="{00000000-0005-0000-0000-000014000000}"/>
    <cellStyle name="桁区切り 4" xfId="21" xr:uid="{00000000-0005-0000-0000-000015000000}"/>
    <cellStyle name="標準" xfId="0" builtinId="0"/>
    <cellStyle name="標準 2" xfId="22" xr:uid="{00000000-0005-0000-0000-000017000000}"/>
    <cellStyle name="標準 2 2" xfId="23" xr:uid="{00000000-0005-0000-0000-000018000000}"/>
    <cellStyle name="標準 2 3" xfId="24" xr:uid="{00000000-0005-0000-0000-000019000000}"/>
    <cellStyle name="標準 2 4" xfId="25" xr:uid="{00000000-0005-0000-0000-00001A000000}"/>
    <cellStyle name="標準 2 5" xfId="26" xr:uid="{00000000-0005-0000-0000-00001B000000}"/>
    <cellStyle name="標準 2 6" xfId="27" xr:uid="{00000000-0005-0000-0000-00001C000000}"/>
    <cellStyle name="標準 2 7" xfId="28" xr:uid="{00000000-0005-0000-0000-00001D000000}"/>
    <cellStyle name="標準 2 8" xfId="29" xr:uid="{00000000-0005-0000-0000-00001E000000}"/>
    <cellStyle name="標準 2 9" xfId="30" xr:uid="{00000000-0005-0000-0000-00001F000000}"/>
    <cellStyle name="標準 3" xfId="31" xr:uid="{00000000-0005-0000-0000-000020000000}"/>
    <cellStyle name="標準 3 2" xfId="32" xr:uid="{00000000-0005-0000-0000-000021000000}"/>
    <cellStyle name="標準 4" xfId="33" xr:uid="{00000000-0005-0000-0000-000022000000}"/>
    <cellStyle name="標準 5" xfId="34" xr:uid="{00000000-0005-0000-0000-000023000000}"/>
    <cellStyle name="標準 6" xfId="35" xr:uid="{00000000-0005-0000-0000-000024000000}"/>
    <cellStyle name="標準1" xfId="36" xr:uid="{00000000-0005-0000-0000-000025000000}"/>
    <cellStyle name="標準2" xfId="37" xr:uid="{00000000-0005-0000-0000-000026000000}"/>
    <cellStyle name="未定義" xfId="38" xr:uid="{00000000-0005-0000-0000-000027000000}"/>
    <cellStyle name="㼿" xfId="39" xr:uid="{00000000-0005-0000-0000-000028000000}"/>
    <cellStyle name="㼿?" xfId="40" xr:uid="{00000000-0005-0000-0000-000029000000}"/>
    <cellStyle name="㼿㼿" xfId="41" xr:uid="{00000000-0005-0000-0000-00002A000000}"/>
    <cellStyle name="㼿㼿?" xfId="42" xr:uid="{00000000-0005-0000-0000-00002B000000}"/>
    <cellStyle name="㼿㼿㼿" xfId="43" xr:uid="{00000000-0005-0000-0000-00002C000000}"/>
    <cellStyle name="㼿㼿㼿?" xfId="44" xr:uid="{00000000-0005-0000-0000-00002D000000}"/>
    <cellStyle name="㼿㼿㼿? 2" xfId="45" xr:uid="{00000000-0005-0000-0000-00002E000000}"/>
    <cellStyle name="㼿㼿㼿㼿?" xfId="46" xr:uid="{00000000-0005-0000-0000-00002F000000}"/>
    <cellStyle name="㼿㼿㼿㼿㼿" xfId="47" xr:uid="{00000000-0005-0000-0000-000030000000}"/>
    <cellStyle name="㼿㼿㼿㼿㼿㼿" xfId="48" xr:uid="{00000000-0005-0000-0000-000031000000}"/>
    <cellStyle name="㼿㼿㼿㼿㼿㼿?" xfId="49" xr:uid="{00000000-0005-0000-0000-000032000000}"/>
    <cellStyle name="㼿㼿㼿㼿㼿㼿㼿" xfId="50" xr:uid="{00000000-0005-0000-0000-000033000000}"/>
    <cellStyle name="㼿㼿㼿㼿㼿㼿㼿㼿?" xfId="51" xr:uid="{00000000-0005-0000-0000-000034000000}"/>
    <cellStyle name="㼿㼿㼿㼿㼿㼿㼿㼿㼿㼿" xfId="52" xr:uid="{00000000-0005-0000-0000-000035000000}"/>
    <cellStyle name="㼿㼿㼿㼿㼿㼿㼿㼿㼿㼿㼿" xfId="53" xr:uid="{00000000-0005-0000-0000-000036000000}"/>
    <cellStyle name="㼿㼿㼿㼿㼿㼿㼿㼿㼿㼿㼿?" xfId="54" xr:uid="{00000000-0005-0000-0000-000037000000}"/>
    <cellStyle name="㼿㼿㼿㼿㼿㼿㼿㼿㼿㼿㼿? 2" xfId="55" xr:uid="{00000000-0005-0000-0000-000038000000}"/>
    <cellStyle name="㼿㼿㼿㼿㼿㼿㼿㼿㼿㼿㼿? 3" xfId="56" xr:uid="{00000000-0005-0000-0000-000039000000}"/>
    <cellStyle name="㼿㼿㼿㼿㼿㼿㼿㼿㼿㼿㼿㼿㼿" xfId="57" xr:uid="{00000000-0005-0000-0000-00003A000000}"/>
    <cellStyle name="㼿㼿㼿㼿㼿㼿㼿㼿㼿㼿㼿㼿㼿㼿" xfId="58" xr:uid="{00000000-0005-0000-0000-00003B000000}"/>
    <cellStyle name="㼿㼿㼿㼿㼿㼿㼿㼿㼿㼿㼿㼿㼿㼿?" xfId="59" xr:uid="{00000000-0005-0000-0000-00003C000000}"/>
    <cellStyle name="㼿㼿㼿㼿㼿㼿㼿㼿㼿㼿㼿㼿㼿㼿㼿㼿㼿" xfId="60" xr:uid="{00000000-0005-0000-0000-00003D000000}"/>
    <cellStyle name="㼿㼿㼿㼿㼿㼿㼿㼿㼿㼿㼿㼿㼿㼿㼿㼿㼿㼿㼿㼿" xfId="61" xr:uid="{00000000-0005-0000-0000-00003E000000}"/>
  </cellStyles>
  <dxfs count="121">
    <dxf>
      <fill>
        <patternFill>
          <bgColor rgb="FFECF9DB"/>
        </patternFill>
      </fill>
    </dxf>
    <dxf>
      <fill>
        <patternFill>
          <bgColor theme="6"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rgb="FFECF9DB"/>
        </patternFill>
      </fill>
    </dxf>
    <dxf>
      <fill>
        <patternFill>
          <bgColor theme="6" tint="0.79998168889431442"/>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theme="6" tint="0.79998168889431442"/>
        </patternFill>
      </fill>
    </dxf>
    <dxf>
      <fill>
        <patternFill>
          <bgColor theme="0"/>
        </patternFill>
      </fill>
    </dxf>
    <dxf>
      <fill>
        <patternFill>
          <bgColor theme="6" tint="0.79998168889431442"/>
        </patternFill>
      </fill>
    </dxf>
    <dxf>
      <fill>
        <patternFill patternType="solid">
          <fgColor rgb="FFECF9DB"/>
        </patternFill>
      </fill>
    </dxf>
    <dxf>
      <fill>
        <patternFill>
          <fgColor rgb="FFECF9DB"/>
        </patternFill>
      </fill>
    </dxf>
    <dxf>
      <fill>
        <patternFill>
          <bgColor theme="5" tint="-0.24994659260841701"/>
        </patternFill>
      </fill>
    </dxf>
    <dxf>
      <fill>
        <patternFill>
          <bgColor theme="6" tint="0.79998168889431442"/>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patternType="solid">
          <fgColor rgb="FFECF9DB"/>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patternType="solid">
          <fgColor rgb="FFECF9DB"/>
        </patternFill>
      </fill>
    </dxf>
    <dxf>
      <fill>
        <patternFill>
          <fgColor rgb="FFECF9D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patternType="solid">
          <fgColor rgb="FFECF9DB"/>
        </patternFill>
      </fill>
    </dxf>
    <dxf>
      <fill>
        <patternFill>
          <fgColor rgb="FFECF9DB"/>
        </patternFill>
      </fill>
    </dxf>
    <dxf>
      <fill>
        <patternFill>
          <bgColor theme="0"/>
        </patternFill>
      </fill>
    </dxf>
    <dxf>
      <fill>
        <patternFill>
          <bgColor theme="0"/>
        </patternFill>
      </fill>
    </dxf>
    <dxf>
      <fill>
        <patternFill>
          <bgColor theme="5" tint="-0.24994659260841701"/>
        </patternFill>
      </fill>
    </dxf>
    <dxf>
      <fill>
        <patternFill>
          <bgColor theme="6" tint="0.79998168889431442"/>
        </patternFill>
      </fill>
    </dxf>
    <dxf>
      <fill>
        <patternFill patternType="solid">
          <fgColor rgb="FFECF9DB"/>
        </patternFill>
      </fill>
    </dxf>
    <dxf>
      <fill>
        <patternFill>
          <fgColor rgb="FFECF9DB"/>
        </patternFill>
      </fill>
    </dxf>
    <dxf>
      <fill>
        <patternFill>
          <bgColor theme="6" tint="0.79998168889431442"/>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patternType="solid">
          <fgColor rgb="FFECF9DB"/>
        </patternFill>
      </fill>
    </dxf>
    <dxf>
      <fill>
        <patternFill>
          <fgColor rgb="FFECF9D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6" tint="0.79998168889431442"/>
        </patternFill>
      </fill>
    </dxf>
    <dxf>
      <fill>
        <patternFill>
          <bgColor theme="6" tint="0.79998168889431442"/>
        </patternFill>
      </fill>
    </dxf>
    <dxf>
      <fill>
        <patternFill patternType="solid">
          <fgColor rgb="FFECF9DB"/>
        </patternFill>
      </fill>
    </dxf>
    <dxf>
      <fill>
        <patternFill>
          <fgColor rgb="FFECF9DB"/>
        </patternFill>
      </fill>
    </dxf>
    <dxf>
      <fill>
        <patternFill>
          <bgColor theme="5" tint="-0.24994659260841701"/>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patternType="solid">
          <fgColor rgb="FFECF9DB"/>
        </patternFill>
      </fill>
    </dxf>
    <dxf>
      <fill>
        <patternFill>
          <fgColor rgb="FFECF9D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5" tint="-0.24994659260841701"/>
        </patternFill>
      </fill>
    </dxf>
    <dxf>
      <fill>
        <patternFill>
          <bgColor theme="6" tint="0.79998168889431442"/>
        </patternFill>
      </fill>
    </dxf>
    <dxf>
      <fill>
        <patternFill>
          <bgColor theme="6" tint="0.79998168889431442"/>
        </patternFill>
      </fill>
    </dxf>
    <dxf>
      <fill>
        <patternFill>
          <fgColor rgb="FFECF9DB"/>
        </patternFill>
      </fill>
    </dxf>
    <dxf>
      <fill>
        <patternFill patternType="solid">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rgb="FFFAFAF5"/>
        </patternFill>
      </fill>
    </dxf>
    <dxf>
      <fill>
        <patternFill>
          <bgColor rgb="FFFAFAF5"/>
        </patternFill>
      </fill>
    </dxf>
    <dxf>
      <fill>
        <patternFill>
          <bgColor rgb="FFFAFAF5"/>
        </patternFill>
      </fill>
    </dxf>
    <dxf>
      <fill>
        <patternFill>
          <bgColor theme="5" tint="0.79998168889431442"/>
        </patternFill>
      </fill>
    </dxf>
    <dxf>
      <fill>
        <patternFill>
          <bgColor theme="9" tint="0.79998168889431442"/>
        </patternFill>
      </fill>
    </dxf>
    <dxf>
      <fill>
        <patternFill>
          <bgColor theme="6" tint="0.79998168889431442"/>
        </patternFill>
      </fill>
    </dxf>
    <dxf>
      <fill>
        <patternFill>
          <bgColor theme="8" tint="0.79998168889431442"/>
        </patternFill>
      </fill>
    </dxf>
    <dxf>
      <fill>
        <patternFill>
          <bgColor rgb="FFFEE2FB"/>
        </patternFill>
      </fill>
    </dxf>
    <dxf>
      <fill>
        <patternFill>
          <bgColor theme="0" tint="-0.14996795556505021"/>
        </patternFill>
      </fill>
    </dxf>
    <dxf>
      <fill>
        <patternFill>
          <bgColor rgb="FFECF9DB"/>
        </patternFill>
      </fill>
    </dxf>
    <dxf>
      <fill>
        <patternFill>
          <bgColor rgb="FFECF9DB"/>
        </patternFill>
      </fill>
    </dxf>
    <dxf>
      <fill>
        <patternFill>
          <bgColor theme="6" tint="0.79998168889431442"/>
        </patternFill>
      </fill>
    </dxf>
    <dxf>
      <fill>
        <patternFill>
          <bgColor theme="9" tint="0.79998168889431442"/>
        </patternFill>
      </fill>
    </dxf>
  </dxfs>
  <tableStyles count="0" defaultTableStyle="TableStyleMedium9" defaultPivotStyle="PivotStyleLight16"/>
  <colors>
    <mruColors>
      <color rgb="FFFEE2FB"/>
      <color rgb="FF0A1464"/>
      <color rgb="FFECF9DB"/>
      <color rgb="FFFF0000"/>
      <color rgb="FFC1F4F7"/>
      <color rgb="FFC5E9FF"/>
      <color rgb="FFE1E1FF"/>
      <color rgb="FFECF9F7"/>
      <color rgb="FFFFFFFF"/>
      <color rgb="FFFAE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32665</xdr:colOff>
      <xdr:row>54</xdr:row>
      <xdr:rowOff>112758</xdr:rowOff>
    </xdr:from>
    <xdr:to>
      <xdr:col>0</xdr:col>
      <xdr:colOff>6870583</xdr:colOff>
      <xdr:row>60</xdr:row>
      <xdr:rowOff>93027</xdr:rowOff>
    </xdr:to>
    <xdr:sp macro="" textlink="">
      <xdr:nvSpPr>
        <xdr:cNvPr id="2" name="AutoShape 5">
          <a:extLst>
            <a:ext uri="{FF2B5EF4-FFF2-40B4-BE49-F238E27FC236}">
              <a16:creationId xmlns:a16="http://schemas.microsoft.com/office/drawing/2014/main" id="{00000000-0008-0000-0200-000002000000}"/>
            </a:ext>
          </a:extLst>
        </xdr:cNvPr>
        <xdr:cNvSpPr>
          <a:spLocks noChangeArrowheads="1"/>
        </xdr:cNvSpPr>
      </xdr:nvSpPr>
      <xdr:spPr bwMode="auto">
        <a:xfrm>
          <a:off x="32665" y="28731301"/>
          <a:ext cx="6837918" cy="1155926"/>
        </a:xfrm>
        <a:prstGeom prst="roundRect">
          <a:avLst>
            <a:gd name="adj" fmla="val 16667"/>
          </a:avLst>
        </a:prstGeom>
        <a:solidFill>
          <a:schemeClr val="tx2">
            <a:lumMod val="40000"/>
            <a:lumOff val="60000"/>
            <a:alpha val="50000"/>
          </a:schemeClr>
        </a:solidFill>
        <a:ln w="9525">
          <a:solidFill>
            <a:srgbClr val="000000"/>
          </a:solidFill>
          <a:round/>
          <a:headEnd/>
          <a:tailEnd/>
        </a:ln>
      </xdr:spPr>
      <xdr:txBody>
        <a:bodyPr vertOverflow="clip" wrap="square" lIns="36576" tIns="22860" rIns="0" bIns="22860" anchor="ctr" upright="1"/>
        <a:lstStyle/>
        <a:p>
          <a:r>
            <a:rPr lang="en-US" altLang="ja-JP" sz="1100">
              <a:latin typeface="Meiryo UI" pitchFamily="50" charset="-128"/>
              <a:ea typeface="Meiryo UI" pitchFamily="50" charset="-128"/>
              <a:cs typeface="Meiryo UI" pitchFamily="50" charset="-128"/>
            </a:rPr>
            <a:t>Please contact </a:t>
          </a:r>
          <a:r>
            <a:rPr lang="en-US" altLang="ja-JP" sz="1100" b="1">
              <a:latin typeface="Meiryo UI" pitchFamily="50" charset="-128"/>
              <a:ea typeface="Meiryo UI" pitchFamily="50" charset="-128"/>
              <a:cs typeface="Meiryo UI" pitchFamily="50" charset="-128"/>
            </a:rPr>
            <a:t>Nomura Real Estate Master Fund, Inc.’s NMF Fund Management </a:t>
          </a:r>
        </a:p>
        <a:p>
          <a:r>
            <a:rPr lang="en-US" altLang="ja-JP" sz="1100" b="1">
              <a:latin typeface="Meiryo UI" pitchFamily="50" charset="-128"/>
              <a:ea typeface="Meiryo UI" pitchFamily="50" charset="-128"/>
              <a:cs typeface="Meiryo UI" pitchFamily="50" charset="-128"/>
            </a:rPr>
            <a:t>Department (TEL: +81-3-3365-8708) </a:t>
          </a:r>
          <a:r>
            <a:rPr lang="en-US" altLang="ja-JP" sz="1100">
              <a:latin typeface="Meiryo UI" pitchFamily="50" charset="-128"/>
              <a:ea typeface="Meiryo UI" pitchFamily="50" charset="-128"/>
              <a:cs typeface="Meiryo UI" pitchFamily="50" charset="-128"/>
            </a:rPr>
            <a:t>for any questions you may have regarding this file.</a:t>
          </a:r>
          <a:endParaRPr lang="ja-JP" altLang="ja-JP" sz="1400">
            <a:latin typeface="Meiryo UI" pitchFamily="50" charset="-128"/>
            <a:ea typeface="Meiryo UI" pitchFamily="50" charset="-128"/>
            <a:cs typeface="Meiryo UI" pitchFamily="50" charset="-128"/>
          </a:endParaRPr>
        </a:p>
      </xdr:txBody>
    </xdr:sp>
    <xdr:clientData/>
  </xdr:twoCellAnchor>
  <xdr:twoCellAnchor>
    <xdr:from>
      <xdr:col>0</xdr:col>
      <xdr:colOff>160033</xdr:colOff>
      <xdr:row>2</xdr:row>
      <xdr:rowOff>137160</xdr:rowOff>
    </xdr:from>
    <xdr:to>
      <xdr:col>0</xdr:col>
      <xdr:colOff>3277879</xdr:colOff>
      <xdr:row>5</xdr:row>
      <xdr:rowOff>80520</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160033" y="603885"/>
          <a:ext cx="3117846" cy="667260"/>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rtl="0" fontAlgn="base"/>
          <a:r>
            <a:rPr lang="en-US" altLang="ja-JP" sz="1100" b="1" i="0" baseline="0">
              <a:latin typeface="Meiryo UI" pitchFamily="50" charset="-128"/>
              <a:ea typeface="Meiryo UI" pitchFamily="50" charset="-128"/>
              <a:cs typeface="Meiryo UI" pitchFamily="50" charset="-128"/>
            </a:rPr>
            <a:t>1. Introduction</a:t>
          </a:r>
          <a:endParaRPr lang="ja-JP" altLang="ja-JP" sz="1100" b="1" i="0" baseline="0">
            <a:latin typeface="Meiryo UI" pitchFamily="50" charset="-128"/>
            <a:ea typeface="Meiryo UI" pitchFamily="50" charset="-128"/>
            <a:cs typeface="Meiryo UI" pitchFamily="50" charset="-128"/>
          </a:endParaRPr>
        </a:p>
      </xdr:txBody>
    </xdr:sp>
    <xdr:clientData/>
  </xdr:twoCellAnchor>
  <xdr:twoCellAnchor>
    <xdr:from>
      <xdr:col>0</xdr:col>
      <xdr:colOff>167811</xdr:colOff>
      <xdr:row>7</xdr:row>
      <xdr:rowOff>145583</xdr:rowOff>
    </xdr:from>
    <xdr:to>
      <xdr:col>0</xdr:col>
      <xdr:colOff>3285657</xdr:colOff>
      <xdr:row>9</xdr:row>
      <xdr:rowOff>224669</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167811" y="3041183"/>
          <a:ext cx="3117846" cy="641061"/>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100" b="1" i="0" u="none" strike="noStrike" baseline="0">
              <a:solidFill>
                <a:sysClr val="windowText" lastClr="000000"/>
              </a:solidFill>
              <a:latin typeface="Meiryo UI" pitchFamily="50" charset="-128"/>
              <a:ea typeface="Meiryo UI" pitchFamily="50" charset="-128"/>
              <a:cs typeface="Meiryo UI" pitchFamily="50" charset="-128"/>
            </a:rPr>
            <a:t>２．</a:t>
          </a:r>
          <a:r>
            <a:rPr lang="en-US" altLang="ja-JP" sz="1100" b="1" i="0" baseline="0">
              <a:solidFill>
                <a:sysClr val="windowText" lastClr="000000"/>
              </a:solidFill>
              <a:latin typeface="Meiryo UI" pitchFamily="50" charset="-128"/>
              <a:ea typeface="Meiryo UI" pitchFamily="50" charset="-128"/>
              <a:cs typeface="Meiryo UI" pitchFamily="50" charset="-128"/>
            </a:rPr>
            <a:t>Notes for Data</a:t>
          </a:r>
          <a:endParaRPr lang="ja-JP" altLang="en-US" sz="1100" b="1"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149147</xdr:colOff>
      <xdr:row>13</xdr:row>
      <xdr:rowOff>47531</xdr:rowOff>
    </xdr:from>
    <xdr:to>
      <xdr:col>0</xdr:col>
      <xdr:colOff>3266993</xdr:colOff>
      <xdr:row>13</xdr:row>
      <xdr:rowOff>683118</xdr:rowOff>
    </xdr:to>
    <xdr:sp macro="" textlink="">
      <xdr:nvSpPr>
        <xdr:cNvPr id="5" name="AutoShape 4">
          <a:extLst>
            <a:ext uri="{FF2B5EF4-FFF2-40B4-BE49-F238E27FC236}">
              <a16:creationId xmlns:a16="http://schemas.microsoft.com/office/drawing/2014/main" id="{00000000-0008-0000-0200-000005000000}"/>
            </a:ext>
          </a:extLst>
        </xdr:cNvPr>
        <xdr:cNvSpPr>
          <a:spLocks noChangeArrowheads="1"/>
        </xdr:cNvSpPr>
      </xdr:nvSpPr>
      <xdr:spPr bwMode="auto">
        <a:xfrm>
          <a:off x="149147" y="9020081"/>
          <a:ext cx="3117846" cy="635587"/>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marL="0" indent="0" algn="l" rtl="0">
            <a:defRPr sz="1000"/>
          </a:pPr>
          <a:r>
            <a:rPr lang="ja-JP" altLang="en-US" sz="1100" b="1" i="0" baseline="0">
              <a:solidFill>
                <a:sysClr val="windowText" lastClr="000000"/>
              </a:solidFill>
              <a:latin typeface="Meiryo UI" pitchFamily="50" charset="-128"/>
              <a:ea typeface="Meiryo UI" pitchFamily="50" charset="-128"/>
              <a:cs typeface="Meiryo UI" pitchFamily="50" charset="-128"/>
            </a:rPr>
            <a:t>３．</a:t>
          </a:r>
          <a:r>
            <a:rPr lang="en-US" altLang="ja-JP" sz="1100" b="1" i="0" baseline="0">
              <a:solidFill>
                <a:sysClr val="windowText" lastClr="000000"/>
              </a:solidFill>
              <a:latin typeface="Meiryo UI" pitchFamily="50" charset="-128"/>
              <a:ea typeface="Meiryo UI" pitchFamily="50" charset="-128"/>
              <a:cs typeface="Meiryo UI" pitchFamily="50" charset="-128"/>
            </a:rPr>
            <a:t>Glossary for Data</a:t>
          </a:r>
          <a:endParaRPr lang="ja-JP" altLang="en-US" sz="1100" b="1" i="0"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102646</xdr:colOff>
      <xdr:row>5</xdr:row>
      <xdr:rowOff>345438</xdr:rowOff>
    </xdr:from>
    <xdr:to>
      <xdr:col>7</xdr:col>
      <xdr:colOff>271369</xdr:colOff>
      <xdr:row>6</xdr:row>
      <xdr:rowOff>394447</xdr:rowOff>
    </xdr:to>
    <xdr:sp macro="" textlink="">
      <xdr:nvSpPr>
        <xdr:cNvPr id="6" name="Rectangle 6">
          <a:extLst>
            <a:ext uri="{FF2B5EF4-FFF2-40B4-BE49-F238E27FC236}">
              <a16:creationId xmlns:a16="http://schemas.microsoft.com/office/drawing/2014/main" id="{00000000-0008-0000-0200-000006000000}"/>
            </a:ext>
          </a:extLst>
        </xdr:cNvPr>
        <xdr:cNvSpPr>
          <a:spLocks noChangeArrowheads="1"/>
        </xdr:cNvSpPr>
      </xdr:nvSpPr>
      <xdr:spPr bwMode="auto">
        <a:xfrm>
          <a:off x="102646" y="1536063"/>
          <a:ext cx="17647098" cy="1296784"/>
        </a:xfrm>
        <a:prstGeom prst="rect">
          <a:avLst/>
        </a:prstGeom>
        <a:solidFill>
          <a:srgbClr val="FFFFFF"/>
        </a:solidFill>
        <a:ln w="9525">
          <a:noFill/>
          <a:miter lim="800000"/>
          <a:headEnd/>
          <a:tailEnd/>
        </a:ln>
      </xdr:spPr>
      <xdr:txBody>
        <a:bodyPr vertOverflow="clip" wrap="square" lIns="27432" tIns="18288" rIns="0" bIns="0" anchor="t" upright="1"/>
        <a:lstStyle/>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This Excel file includes data about NMF’s individual properties, their statements of income, etc. for its owned portfolio for</a:t>
          </a:r>
          <a:r>
            <a:rPr lang="en-US" altLang="ja-JP" sz="1100" baseline="0">
              <a:latin typeface="Meiryo UI" pitchFamily="50" charset="-128"/>
              <a:ea typeface="Meiryo UI" pitchFamily="50" charset="-128"/>
              <a:cs typeface="Meiryo UI" pitchFamily="50" charset="-128"/>
            </a:rPr>
            <a:t> each fiscal period</a:t>
          </a:r>
          <a:r>
            <a:rPr lang="en-US" altLang="ja-JP" sz="1100">
              <a:latin typeface="Meiryo UI" pitchFamily="50" charset="-128"/>
              <a:ea typeface="Meiryo UI" pitchFamily="50" charset="-128"/>
              <a:cs typeface="Meiryo UI" pitchFamily="50" charset="-128"/>
            </a:rPr>
            <a:t>.  </a:t>
          </a:r>
        </a:p>
        <a:p>
          <a:endParaRPr lang="ja-JP" altLang="ja-JP">
            <a:latin typeface="Meiryo UI" pitchFamily="50" charset="-128"/>
            <a:ea typeface="Meiryo UI" pitchFamily="50" charset="-128"/>
            <a:cs typeface="Meiryo UI" pitchFamily="50" charset="-128"/>
          </a:endParaRPr>
        </a:p>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Please read “2. Notes for Data” and “3. Glossary for Data” below before using this data. </a:t>
          </a:r>
        </a:p>
        <a:p>
          <a:endParaRPr lang="ja-JP" altLang="ja-JP">
            <a:latin typeface="Meiryo UI" pitchFamily="50" charset="-128"/>
            <a:ea typeface="Meiryo UI" pitchFamily="50" charset="-128"/>
            <a:cs typeface="Meiryo UI" pitchFamily="50" charset="-128"/>
          </a:endParaRPr>
        </a:p>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This data is</a:t>
          </a:r>
          <a:r>
            <a:rPr lang="en-US" altLang="ja-JP" sz="1100" baseline="0">
              <a:latin typeface="Meiryo UI" pitchFamily="50" charset="-128"/>
              <a:ea typeface="Meiryo UI" pitchFamily="50" charset="-128"/>
              <a:cs typeface="Meiryo UI" pitchFamily="50" charset="-128"/>
            </a:rPr>
            <a:t> possible to make changes without prior notice.</a:t>
          </a:r>
          <a:endParaRPr lang="ja-JP" altLang="ja-JP">
            <a:latin typeface="Meiryo UI" pitchFamily="50" charset="-128"/>
            <a:ea typeface="Meiryo UI" pitchFamily="50" charset="-128"/>
            <a:cs typeface="Meiryo UI" pitchFamily="50" charset="-128"/>
          </a:endParaRPr>
        </a:p>
      </xdr:txBody>
    </xdr:sp>
    <xdr:clientData/>
  </xdr:twoCellAnchor>
  <xdr:twoCellAnchor>
    <xdr:from>
      <xdr:col>0</xdr:col>
      <xdr:colOff>150007</xdr:colOff>
      <xdr:row>9</xdr:row>
      <xdr:rowOff>464750</xdr:rowOff>
    </xdr:from>
    <xdr:to>
      <xdr:col>7</xdr:col>
      <xdr:colOff>496577</xdr:colOff>
      <xdr:row>12</xdr:row>
      <xdr:rowOff>152400</xdr:rowOff>
    </xdr:to>
    <xdr:sp macro="" textlink="">
      <xdr:nvSpPr>
        <xdr:cNvPr id="7" name="Rectangle 7">
          <a:extLst>
            <a:ext uri="{FF2B5EF4-FFF2-40B4-BE49-F238E27FC236}">
              <a16:creationId xmlns:a16="http://schemas.microsoft.com/office/drawing/2014/main" id="{00000000-0008-0000-0200-000007000000}"/>
            </a:ext>
          </a:extLst>
        </xdr:cNvPr>
        <xdr:cNvSpPr>
          <a:spLocks noChangeArrowheads="1"/>
        </xdr:cNvSpPr>
      </xdr:nvSpPr>
      <xdr:spPr bwMode="auto">
        <a:xfrm>
          <a:off x="150007" y="3886130"/>
          <a:ext cx="16074250" cy="45263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①</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Operational Status of Fund</a:t>
          </a:r>
        </a:p>
        <a:p>
          <a:pPr algn="l" rtl="0">
            <a:defRPr sz="1000"/>
          </a:pP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Data of the Fund and portfolio for each fiscal period.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100">
              <a:latin typeface="Meiryo UI" pitchFamily="50" charset="-128"/>
              <a:ea typeface="Meiryo UI" pitchFamily="50" charset="-128"/>
              <a:cs typeface="Meiryo UI" pitchFamily="50" charset="-128"/>
            </a:rPr>
            <a:t>The overviews and previous operational status of the properties owned as of the end of the most</a:t>
          </a:r>
          <a:r>
            <a:rPr lang="en-US" altLang="ja-JP" sz="1100" baseline="0">
              <a:latin typeface="Meiryo UI" pitchFamily="50" charset="-128"/>
              <a:ea typeface="Meiryo UI" pitchFamily="50" charset="-128"/>
              <a:cs typeface="Meiryo UI" pitchFamily="50" charset="-128"/>
            </a:rPr>
            <a:t> recent</a:t>
          </a:r>
          <a:r>
            <a:rPr lang="en-US" altLang="ja-JP" sz="1100">
              <a:latin typeface="Meiryo UI" pitchFamily="50" charset="-128"/>
              <a:ea typeface="Meiryo UI" pitchFamily="50" charset="-128"/>
              <a:cs typeface="Meiryo UI" pitchFamily="50" charset="-128"/>
            </a:rPr>
            <a:t> fiscal period are </a:t>
          </a:r>
          <a:r>
            <a:rPr lang="en-US" altLang="ja-JP" sz="1100">
              <a:solidFill>
                <a:sysClr val="windowText" lastClr="000000"/>
              </a:solidFill>
              <a:latin typeface="Meiryo UI" pitchFamily="50" charset="-128"/>
              <a:ea typeface="Meiryo UI" pitchFamily="50" charset="-128"/>
              <a:cs typeface="Meiryo UI" pitchFamily="50" charset="-128"/>
            </a:rPr>
            <a:t>shown. </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③</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All</a:t>
          </a:r>
          <a:r>
            <a:rPr lang="en-US" altLang="ja-JP" sz="1100">
              <a:solidFill>
                <a:sysClr val="windowText" lastClr="000000"/>
              </a:solidFill>
              <a:latin typeface="Meiryo UI" pitchFamily="50" charset="-128"/>
              <a:ea typeface="Meiryo UI" pitchFamily="50" charset="-128"/>
              <a:cs typeface="Meiryo UI" pitchFamily="50" charset="-128"/>
            </a:rPr>
            <a:t> Properties</a:t>
          </a:r>
          <a:endParaRPr lang="ja-JP" altLang="ja-JP">
            <a:solidFill>
              <a:sysClr val="windowText" lastClr="000000"/>
            </a:solidFill>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Data of the properties owned as of the end of the most recent fiscal period are shown.</a:t>
          </a:r>
          <a:endParaRPr lang="ja-JP" altLang="ja-JP">
            <a:latin typeface="Meiryo UI" pitchFamily="50" charset="-128"/>
            <a:ea typeface="Meiryo UI" pitchFamily="50" charset="-128"/>
            <a:cs typeface="Meiryo UI" pitchFamily="50" charset="-128"/>
          </a:endParaRP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④</a:t>
          </a:r>
          <a:r>
            <a:rPr lang="en-US" altLang="ja-JP" sz="1100">
              <a:latin typeface="Meiryo UI" pitchFamily="50" charset="-128"/>
              <a:ea typeface="Meiryo UI" pitchFamily="50" charset="-128"/>
              <a:cs typeface="Meiryo UI" pitchFamily="50" charset="-128"/>
            </a:rPr>
            <a:t>Statements of Income </a:t>
          </a:r>
          <a:r>
            <a:rPr lang="ja-JP" altLang="en-US"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#8</a:t>
          </a:r>
          <a:r>
            <a:rPr lang="ja-JP" altLang="en-US" sz="1100">
              <a:latin typeface="Meiryo UI" pitchFamily="50" charset="-128"/>
              <a:ea typeface="Meiryo UI" pitchFamily="50" charset="-128"/>
              <a:cs typeface="Meiryo UI" pitchFamily="50" charset="-128"/>
            </a:rPr>
            <a:t>）</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The status of income/loss of the most recent fiscal period is shown.</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Amounts are rounded down to the nearest thousand yen. Therefore, the sum of the figures may not add up to the totals.</a:t>
          </a:r>
          <a:endParaRPr lang="ja-JP" altLang="ja-JP">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baseline="0">
              <a:latin typeface="Meiryo UI" pitchFamily="50" charset="-128"/>
              <a:ea typeface="Meiryo UI" pitchFamily="50" charset="-128"/>
              <a:cs typeface="Meiryo UI" pitchFamily="50" charset="-128"/>
            </a:rPr>
            <a:t>⑤</a:t>
          </a:r>
          <a:r>
            <a:rPr lang="en-US" altLang="ja-JP" sz="1100">
              <a:latin typeface="Meiryo UI" pitchFamily="50" charset="-128"/>
              <a:ea typeface="Meiryo UI" pitchFamily="50" charset="-128"/>
              <a:cs typeface="Meiryo UI" pitchFamily="50" charset="-128"/>
            </a:rPr>
            <a:t>Overview of Appraisal</a:t>
          </a:r>
          <a:r>
            <a:rPr lang="ja-JP" altLang="en-US"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#8</a:t>
          </a:r>
          <a:r>
            <a:rPr lang="ja-JP" altLang="en-US" sz="1100">
              <a:latin typeface="Meiryo UI" pitchFamily="50" charset="-128"/>
              <a:ea typeface="Meiryo UI" pitchFamily="50" charset="-128"/>
              <a:cs typeface="Meiryo UI" pitchFamily="50" charset="-128"/>
            </a:rPr>
            <a:t>）</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The overviews of the appraisal report of the properties owned as of the end of the most recent fiscal period are shown: (1. Opinion of value at end of period, 2. Value by income approach and capitalization rate using direct capitalization approach, 3. Value by income approach, discount rate and terminal capitalization rate using DCF approach). </a:t>
          </a:r>
          <a:endParaRPr lang="ja-JP" altLang="ja-JP">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⑥</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Leasing Status</a:t>
          </a:r>
          <a:r>
            <a:rPr lang="ja-JP" altLang="en-US" sz="1100" baseline="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#8</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Leasing Status of the properties owned as of the end of the most recent fiscal period are shown.</a:t>
          </a: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176166</xdr:colOff>
      <xdr:row>14</xdr:row>
      <xdr:rowOff>174940</xdr:rowOff>
    </xdr:from>
    <xdr:to>
      <xdr:col>10</xdr:col>
      <xdr:colOff>370114</xdr:colOff>
      <xdr:row>18</xdr:row>
      <xdr:rowOff>2144485</xdr:rowOff>
    </xdr:to>
    <xdr:sp macro="" textlink="">
      <xdr:nvSpPr>
        <xdr:cNvPr id="8" name="Rectangle 8">
          <a:extLst>
            <a:ext uri="{FF2B5EF4-FFF2-40B4-BE49-F238E27FC236}">
              <a16:creationId xmlns:a16="http://schemas.microsoft.com/office/drawing/2014/main" id="{00000000-0008-0000-0200-000008000000}"/>
            </a:ext>
          </a:extLst>
        </xdr:cNvPr>
        <xdr:cNvSpPr>
          <a:spLocks noChangeArrowheads="1"/>
        </xdr:cNvSpPr>
      </xdr:nvSpPr>
      <xdr:spPr bwMode="auto">
        <a:xfrm>
          <a:off x="176166" y="9612854"/>
          <a:ext cx="17807034" cy="655243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NOI yield = Annualized leasing NOI of properties owned at the end of the fiscal period (excluding properties sold during the period) / Acquisition price at the end of the period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Implied cap rate= NOI / (Market capitalization at the end of a given period + Interest-bearing debt </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Cash and Bank deposits </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Security deposits) *Annualized </a:t>
          </a: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To annualize leasing NOI, the leasing NOI recorded for a given period for the properties owned at the beginning of the fiscal period is doubled while that recorded for each property acquired during that period is divided by the number of </a:t>
          </a: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days said property has been owned and the result multiplied to approximate one year’s NOI.</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Distribution payout ratio = Total distributions (excluding distributions in excess of net earnings) / Net income × 100</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FFO = Net income + Depreciation and amortization + Amortization of investment corporation bond issuing expenses + Amortization of goodwill + Impairment loss ± Gain(Loss) on sales of real estate ± Extraordinary gain(loss)+</a:t>
          </a:r>
          <a:r>
            <a:rPr lang="en-US" altLang="ja-JP" sz="1100" b="0" i="0" u="none" strike="noStrike" baseline="0">
              <a:latin typeface="Meiryo UI" panose="020B0604030504040204" pitchFamily="50" charset="-128"/>
              <a:ea typeface="Meiryo UI" panose="020B0604030504040204" pitchFamily="50" charset="-128"/>
              <a:cs typeface="+mn-cs"/>
            </a:rPr>
            <a:t>Merger expenses </a:t>
          </a:r>
          <a:r>
            <a:rPr lang="en-US" altLang="ja-JP" sz="1100" b="0" i="0" u="none" strike="noStrike" baseline="0">
              <a:latin typeface="+mn-lt"/>
              <a:ea typeface="+mn-ea"/>
              <a:cs typeface="+mn-cs"/>
            </a:rPr>
            <a:t>	</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AFFO = FFO − Capital expenditures</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Distribution payout ratio of FFO = Total distributions / FFO</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Distribution payout ratio of AFFO = Total distributions / AFFO</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EBITDA = Income before income taxes</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Interest expenses + Interest expenses on investment corporation bonds </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Depreciation </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Amortization of investment corporation bond issuance costs </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Amortization of goodwill </a:t>
          </a: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Extraordinary gain (loss) + Impairment loss + Merger expenses</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Net assets per unit (after deducting distributions) = (Total net assets – Total distributions) / Total investment units issued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NAV per unit (after deducting distributions) = </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Net assets (after deducting distributions) + (Total appraisal value – Total book value)</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Total investment units issued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ROA = Ordinary income / {(Total assets at beginning of period + Total assets at end of period) / 2} × 100 *Annualized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ROE = Net income / {(Total assets at beginning of period + Total assets at end of period) / 2} × 100 *Annualized</a:t>
          </a: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To annualize ROA and ROE, the values are divided by the number of days in the period and the results multiplied to approximate the values for one year.</a:t>
          </a: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130624</xdr:colOff>
      <xdr:row>18</xdr:row>
      <xdr:rowOff>2229455</xdr:rowOff>
    </xdr:from>
    <xdr:to>
      <xdr:col>8</xdr:col>
      <xdr:colOff>313498</xdr:colOff>
      <xdr:row>20</xdr:row>
      <xdr:rowOff>822345</xdr:rowOff>
    </xdr:to>
    <xdr:sp macro="" textlink="">
      <xdr:nvSpPr>
        <xdr:cNvPr id="9" name="Rectangle 8">
          <a:extLst>
            <a:ext uri="{FF2B5EF4-FFF2-40B4-BE49-F238E27FC236}">
              <a16:creationId xmlns:a16="http://schemas.microsoft.com/office/drawing/2014/main" id="{00000000-0008-0000-0200-000009000000}"/>
            </a:ext>
          </a:extLst>
        </xdr:cNvPr>
        <xdr:cNvSpPr>
          <a:spLocks noChangeArrowheads="1"/>
        </xdr:cNvSpPr>
      </xdr:nvSpPr>
      <xdr:spPr bwMode="auto">
        <a:xfrm>
          <a:off x="130624" y="16174055"/>
          <a:ext cx="16470624" cy="390784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・③</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All Properties</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“8th period settlement number” is the number assigned to each property during the period based on NMF’s internal rules.</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The location describes a residential indication. For the properties do not have a residential indication, the location are based on the information in real estate registry.</a:t>
          </a: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a:latin typeface="Meiryo UI" pitchFamily="50" charset="-128"/>
              <a:ea typeface="Meiryo UI" pitchFamily="50" charset="-128"/>
              <a:cs typeface="Meiryo UI" pitchFamily="50" charset="-128"/>
            </a:rPr>
            <a:t>“Acquisition price” is the amount excluding transaction brokerage commission, real estate taxes and the other various expenses required for the acquisition of the real estate, etc. (the amount at which the real estate, etc. is transacted as stated in the real estate sale and purchase contract or trust beneficiary interest sale and purchase </a:t>
          </a:r>
          <a:r>
            <a:rPr lang="en-US" altLang="ja-JP" sz="1100" baseline="0">
              <a:solidFill>
                <a:sysClr val="windowText" lastClr="000000"/>
              </a:solidFill>
              <a:latin typeface="Meiryo UI" pitchFamily="50" charset="-128"/>
              <a:ea typeface="Meiryo UI" pitchFamily="50" charset="-128"/>
              <a:cs typeface="Meiryo UI" pitchFamily="50" charset="-128"/>
            </a:rPr>
            <a:t>contract, etc.)</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Furthermore, if the property is acquired in two transactions, the initial acquisition price and additional acquisition price are both described.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“Land Area”, “Building Area”, and “Completion Date”, are based on the information in the real estate registry.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”Land Area”, the total land area of the propery is described if NMF holds quasi co-ownership or compartmentalized ownership of the property.</a:t>
          </a:r>
          <a:endParaRPr lang="en-US" altLang="ja-JP" sz="1100" b="0" i="0" u="none" strike="noStrike" baseline="0">
            <a:solidFill>
              <a:srgbClr val="FF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rgbClr val="FF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”Building Area”, total building area is described if NMF holds quasi co-ownership of the property, and area of exclusive area is described if NMF holds compartmentalized ownership of the property.</a:t>
          </a: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”Acquisition Date”, if the property is acquired in two transactions, the initial acquisition date and additional acquisition date are both described.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119745</xdr:colOff>
      <xdr:row>20</xdr:row>
      <xdr:rowOff>889214</xdr:rowOff>
    </xdr:from>
    <xdr:to>
      <xdr:col>8</xdr:col>
      <xdr:colOff>302619</xdr:colOff>
      <xdr:row>20</xdr:row>
      <xdr:rowOff>2329373</xdr:rowOff>
    </xdr:to>
    <xdr:sp macro="" textlink="">
      <xdr:nvSpPr>
        <xdr:cNvPr id="10" name="Rectangle 8">
          <a:extLst>
            <a:ext uri="{FF2B5EF4-FFF2-40B4-BE49-F238E27FC236}">
              <a16:creationId xmlns:a16="http://schemas.microsoft.com/office/drawing/2014/main" id="{00000000-0008-0000-0200-00000A000000}"/>
            </a:ext>
          </a:extLst>
        </xdr:cNvPr>
        <xdr:cNvSpPr>
          <a:spLocks noChangeArrowheads="1"/>
        </xdr:cNvSpPr>
      </xdr:nvSpPr>
      <xdr:spPr bwMode="auto">
        <a:xfrm>
          <a:off x="119745" y="20148764"/>
          <a:ext cx="16470624" cy="1440159"/>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・④</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Statements of Income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#8</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“Operating revenue from property leasing” is the operating revenue from property leasing in the most recent fiscal period (for the property acquired during the 8th fiscal period, the operating revenue from property leasing for on and after the date of acquisition).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NOI, which stands for net operating income, refers to the amount of total operating revenue from property leasing, less total operating expenses from property leasing (excluding depreciation). </a:t>
          </a:r>
        </a:p>
      </xdr:txBody>
    </xdr:sp>
    <xdr:clientData/>
  </xdr:twoCellAnchor>
  <xdr:twoCellAnchor>
    <xdr:from>
      <xdr:col>0</xdr:col>
      <xdr:colOff>60189</xdr:colOff>
      <xdr:row>22</xdr:row>
      <xdr:rowOff>119768</xdr:rowOff>
    </xdr:from>
    <xdr:to>
      <xdr:col>8</xdr:col>
      <xdr:colOff>243063</xdr:colOff>
      <xdr:row>46</xdr:row>
      <xdr:rowOff>148399</xdr:rowOff>
    </xdr:to>
    <xdr:sp macro="" textlink="">
      <xdr:nvSpPr>
        <xdr:cNvPr id="11" name="Rectangle 8">
          <a:extLst>
            <a:ext uri="{FF2B5EF4-FFF2-40B4-BE49-F238E27FC236}">
              <a16:creationId xmlns:a16="http://schemas.microsoft.com/office/drawing/2014/main" id="{00000000-0008-0000-0200-00000B000000}"/>
            </a:ext>
          </a:extLst>
        </xdr:cNvPr>
        <xdr:cNvSpPr>
          <a:spLocks noChangeArrowheads="1"/>
        </xdr:cNvSpPr>
      </xdr:nvSpPr>
      <xdr:spPr bwMode="auto">
        <a:xfrm>
          <a:off x="60189" y="22576997"/>
          <a:ext cx="16554988" cy="4622402"/>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・⑥</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Leasing Status</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#8</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“Leasable area” is calculated based not on that presented in the registry, but based on the area stated in the lease contract and the area calculated based on building completion drawings, etc. Accordingly, the leasable area may not be the same as the floor area based on that presented in the registry and may possibly exceed the floor area. In the case of land with leasehold right, the land area based on that presented in the registry is shown as contracted area. </a:t>
          </a: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“Leased area” is the area that is actually leased to an end-tenant (The area stated in the lease contract; provided, however, that such be limited to the area of office properties, retail properties, logistics properties, or residential properties, etc (if all of rental units are collectively leased, then the area of the entire rental units) and not include the leased area of parking space, etc. However, if the master lessee has a rent-guaranteed master lease for some or all rental units, the space is included in leased area regardless of whether or not there is a lease agreement with an end-tenant.) in each asset. In the case of land with leasehold right, the leased area of the land is shown.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“Occupancy rate” is the leased area as a percentage of leasable area in each asset (rounded to first decimal place). </a:t>
          </a:r>
        </a:p>
        <a:p>
          <a:pPr rtl="0"/>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 the calculation of “number of tenants,” when some or all rental units are collectively leased for the purpose of subleasing and the lessee in the lease agreement (master lease agreement) has concluded an agreement with an end-tenant (sublessee that is the actual user) for subleasing the rental units, the lessee of the master lease agreement is counted as one tenant. However, in the case of assets with a so-called pass-through master lease agreement where the rent received from the lessee in the master lease agreement is the same amount as the rent that the lessee receives from the end-tenant, the total  number of end-tenants is shown. In addition, if multiple rental units in a specific asset are leased to a specific tenant, this is counted as one tenant for the asset and, if multiple assets are leased to a specific tenant, these are counted separately and the total of that number of tenants is shown in the subtotal and total columns.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“Leasehold and security deposits” is the sum total amount of the balance of leasehold and security deposits stated in the respective lease contract with end-tenants of each asset as of August 31, 2019 (rounded down to the nearest million yen). </a:t>
          </a:r>
        </a:p>
      </xdr:txBody>
    </xdr:sp>
    <xdr:clientData/>
  </xdr:twoCellAnchor>
  <xdr:twoCellAnchor>
    <xdr:from>
      <xdr:col>0</xdr:col>
      <xdr:colOff>107580</xdr:colOff>
      <xdr:row>20</xdr:row>
      <xdr:rowOff>2421018</xdr:rowOff>
    </xdr:from>
    <xdr:to>
      <xdr:col>8</xdr:col>
      <xdr:colOff>290454</xdr:colOff>
      <xdr:row>22</xdr:row>
      <xdr:rowOff>79912</xdr:rowOff>
    </xdr:to>
    <xdr:sp macro="" textlink="">
      <xdr:nvSpPr>
        <xdr:cNvPr id="12" name="Rectangle 8">
          <a:extLst>
            <a:ext uri="{FF2B5EF4-FFF2-40B4-BE49-F238E27FC236}">
              <a16:creationId xmlns:a16="http://schemas.microsoft.com/office/drawing/2014/main" id="{00000000-0008-0000-0200-00000C000000}"/>
            </a:ext>
          </a:extLst>
        </xdr:cNvPr>
        <xdr:cNvSpPr>
          <a:spLocks noChangeArrowheads="1"/>
        </xdr:cNvSpPr>
      </xdr:nvSpPr>
      <xdr:spPr bwMode="auto">
        <a:xfrm>
          <a:off x="107580" y="21680568"/>
          <a:ext cx="16470624" cy="78309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・⑤</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Overview of Appraisal</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#8</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”Opinion of Value”, and ”Value by income approach” for direct capitalization approach and DCF approach, product of percentage owned by NMF is stated, if NMF holds quasi co-ownership of the property.</a:t>
          </a:r>
          <a:endParaRPr lang="en-US" altLang="ja-JP" sz="1100" b="0" i="0" u="none" strike="noStrike" baseline="0">
            <a:solidFill>
              <a:srgbClr val="FF0000"/>
            </a:solidFill>
            <a:latin typeface="Meiryo UI" pitchFamily="50" charset="-128"/>
            <a:ea typeface="Meiryo UI" pitchFamily="50" charset="-128"/>
            <a:cs typeface="Meiryo UI"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r-fs13f1\&#37326;&#26449;&#19981;&#21205;&#29987;&#25237;&#20449;\Agent\Fin\MOTOMURA\DaVinci\Verona\applications\VeronaAppli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fs13f1\&#37326;&#26449;&#19981;&#21205;&#29987;&#25237;&#20449;\WINNT\Profiles\ichitani\&#65411;&#65438;&#65405;&#65400;&#65412;&#65391;&#65420;&#65439;\&#30446;&#30333;&#20013;&#37326;&#12499;&#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_TKO003\02&#26989;&#21209;&#31649;&#29702;&#37096;\WINDOWS\&#65411;&#65438;&#65405;&#65400;&#65412;&#65391;&#65420;&#65439;\&#12463;&#12524;&#12483;&#12475;&#12531;&#12488;&#22269;&#31435;\&#31649;&#29702;&#35336;&#30011;&#26360;&#93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re02"/>
      <sheetName val="FireattachCo-ins."/>
      <sheetName val="Fireattach02"/>
      <sheetName val="CGL02"/>
      <sheetName val="CGLattach02"/>
      <sheetName val="Comm"/>
      <sheetName val="Comm (2)"/>
      <sheetName val="Comm (revised)"/>
    </sheetNames>
    <sheetDataSet>
      <sheetData sheetId="0" refreshError="1">
        <row r="40">
          <cell r="P40" t="str">
            <v>Various</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jiro nakano"/>
      <sheetName val="matrix"/>
      <sheetName val="積算"/>
    </sheetNames>
    <sheetDataSet>
      <sheetData sheetId="0" refreshError="1">
        <row r="3">
          <cell r="E3" t="str">
            <v>mejiro nakano building</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1)"/>
      <sheetName val="入力シート(2)"/>
      <sheetName val="消防表紙"/>
      <sheetName val="総括表"/>
      <sheetName val="1.非常警報"/>
      <sheetName val="1.自火報"/>
      <sheetName val="1.自火報 (2)"/>
      <sheetName val="2.防排煙"/>
      <sheetName val="3.粉末消火"/>
      <sheetName val="4.屋内消火"/>
      <sheetName val="5.避難器具"/>
      <sheetName val="6.消火器具"/>
      <sheetName val="7.連結送水"/>
      <sheetName val="10.誘導灯"/>
      <sheetName val="8.非常放送"/>
      <sheetName val="9.非常コンセント"/>
      <sheetName val="10.住宅火災"/>
      <sheetName val="11.泡消火設備"/>
      <sheetName val="積算表"/>
      <sheetName val="電灯"/>
      <sheetName val="動力"/>
      <sheetName val="管理委託料内訳"/>
      <sheetName val="収支表"/>
      <sheetName val="表紙"/>
      <sheetName val="挨拶"/>
      <sheetName val="目次"/>
      <sheetName val="会社(1)"/>
      <sheetName val="会社(2)"/>
      <sheetName val="企業理念"/>
      <sheetName val="特徴"/>
      <sheetName val="総合管理ｼｽﾃﾑ"/>
      <sheetName val="管理スタッフ"/>
      <sheetName val="概要"/>
      <sheetName val="見積"/>
      <sheetName val="費用の比較"/>
      <sheetName val="業務内容"/>
      <sheetName val="管理シフト"/>
      <sheetName val="確認要望"/>
      <sheetName val="その他提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604"/>
  <sheetViews>
    <sheetView showGridLines="0" view="pageBreakPreview" zoomScale="85" zoomScaleNormal="100" zoomScaleSheetLayoutView="85" workbookViewId="0">
      <pane ySplit="3" topLeftCell="A268" activePane="bottomLeft" state="frozen"/>
      <selection pane="bottomLeft" activeCell="C24" sqref="C24"/>
    </sheetView>
  </sheetViews>
  <sheetFormatPr defaultColWidth="9" defaultRowHeight="15.75" x14ac:dyDescent="0.15"/>
  <cols>
    <col min="1" max="1" width="3.5" style="1420" customWidth="1"/>
    <col min="2" max="2" width="14.375" style="1420" customWidth="1"/>
    <col min="3" max="3" width="50.625" style="1420" bestFit="1" customWidth="1"/>
    <col min="4" max="5" width="24" style="1436" customWidth="1"/>
    <col min="6" max="6" width="18.25" style="1436" customWidth="1"/>
    <col min="7" max="8" width="17.125" style="1436" customWidth="1"/>
    <col min="9" max="9" width="9" style="1420" customWidth="1"/>
    <col min="10" max="16384" width="9" style="1420"/>
  </cols>
  <sheetData>
    <row r="1" spans="1:36" x14ac:dyDescent="0.15">
      <c r="A1" s="1"/>
      <c r="B1" s="1"/>
      <c r="C1" s="1"/>
      <c r="D1" s="3"/>
      <c r="E1" s="3"/>
      <c r="F1" s="3"/>
      <c r="G1" s="3"/>
      <c r="H1" s="3"/>
    </row>
    <row r="2" spans="1:36" s="1426" customFormat="1" ht="16.149999999999999" customHeight="1" x14ac:dyDescent="0.15">
      <c r="A2" s="135"/>
      <c r="B2" s="1421" t="s">
        <v>699</v>
      </c>
      <c r="C2" s="1422" t="s">
        <v>533</v>
      </c>
      <c r="D2" s="1423" t="s">
        <v>2263</v>
      </c>
      <c r="E2" s="1423" t="s">
        <v>2264</v>
      </c>
      <c r="F2" s="1423" t="s">
        <v>2265</v>
      </c>
      <c r="G2" s="1424" t="s">
        <v>2266</v>
      </c>
      <c r="H2" s="1425" t="s">
        <v>2267</v>
      </c>
    </row>
    <row r="3" spans="1:36" s="1426" customFormat="1" ht="16.149999999999999" customHeight="1" x14ac:dyDescent="0.15">
      <c r="A3" s="135"/>
      <c r="B3" s="874"/>
      <c r="C3" s="875"/>
      <c r="D3" s="879" t="s">
        <v>0</v>
      </c>
      <c r="E3" s="879" t="s">
        <v>0</v>
      </c>
      <c r="F3" s="879" t="s">
        <v>2268</v>
      </c>
      <c r="G3" s="879"/>
      <c r="H3" s="1149" t="s">
        <v>1029</v>
      </c>
    </row>
    <row r="4" spans="1:36" s="27" customFormat="1" ht="16.149999999999999" customHeight="1" x14ac:dyDescent="0.15">
      <c r="B4" s="884" t="s">
        <v>6</v>
      </c>
      <c r="C4" s="1150" t="s">
        <v>595</v>
      </c>
      <c r="D4" s="447">
        <v>31139.8</v>
      </c>
      <c r="E4" s="780">
        <v>31133.29</v>
      </c>
      <c r="F4" s="377">
        <v>99.979094278062163</v>
      </c>
      <c r="G4" s="539">
        <v>100</v>
      </c>
      <c r="H4" s="466">
        <v>2772</v>
      </c>
      <c r="I4" s="1426"/>
      <c r="J4" s="1426"/>
      <c r="K4" s="1426"/>
      <c r="L4" s="1426"/>
      <c r="M4" s="1426"/>
      <c r="N4" s="1426"/>
      <c r="O4" s="1426"/>
      <c r="P4" s="1426"/>
      <c r="Q4" s="1426"/>
      <c r="R4" s="1426"/>
      <c r="S4" s="1426"/>
      <c r="T4" s="1426"/>
      <c r="U4" s="1426"/>
      <c r="V4" s="1426"/>
      <c r="W4" s="1426"/>
      <c r="X4" s="1426"/>
      <c r="Y4" s="1426"/>
      <c r="Z4" s="1426"/>
      <c r="AA4" s="1426"/>
      <c r="AB4" s="1426"/>
      <c r="AC4" s="1426"/>
      <c r="AD4" s="1426"/>
      <c r="AE4" s="1426"/>
      <c r="AF4" s="1426"/>
      <c r="AG4" s="1426"/>
      <c r="AH4" s="1426"/>
      <c r="AI4" s="1426"/>
      <c r="AJ4" s="1426"/>
    </row>
    <row r="5" spans="1:36" s="27" customFormat="1" ht="16.149999999999999" customHeight="1" x14ac:dyDescent="0.15">
      <c r="B5" s="884" t="s">
        <v>3</v>
      </c>
      <c r="C5" s="1151" t="s">
        <v>277</v>
      </c>
      <c r="D5" s="445">
        <v>25127.119999999999</v>
      </c>
      <c r="E5" s="445">
        <v>25127.119999999999</v>
      </c>
      <c r="F5" s="368">
        <v>100</v>
      </c>
      <c r="G5" s="325">
        <v>6</v>
      </c>
      <c r="H5" s="464" t="s">
        <v>2269</v>
      </c>
      <c r="I5" s="1426"/>
      <c r="J5" s="1426"/>
      <c r="K5" s="1426"/>
      <c r="L5" s="1426"/>
      <c r="M5" s="1426"/>
      <c r="N5" s="1426"/>
      <c r="O5" s="1426"/>
      <c r="P5" s="1426"/>
      <c r="Q5" s="1426"/>
      <c r="R5" s="1426"/>
      <c r="S5" s="1426"/>
      <c r="T5" s="1426"/>
      <c r="U5" s="1426"/>
      <c r="V5" s="1426"/>
      <c r="W5" s="1426"/>
      <c r="X5" s="1426"/>
      <c r="Y5" s="1426"/>
      <c r="Z5" s="1426"/>
      <c r="AA5" s="1426"/>
      <c r="AB5" s="1426"/>
      <c r="AC5" s="1426"/>
      <c r="AD5" s="1426"/>
      <c r="AE5" s="1426"/>
      <c r="AF5" s="1426"/>
      <c r="AG5" s="1426"/>
      <c r="AH5" s="1426"/>
      <c r="AI5" s="1426"/>
      <c r="AJ5" s="1426"/>
    </row>
    <row r="6" spans="1:36" s="27" customFormat="1" ht="16.149999999999999" customHeight="1" x14ac:dyDescent="0.15">
      <c r="B6" s="884" t="s">
        <v>7</v>
      </c>
      <c r="C6" s="1150" t="s">
        <v>278</v>
      </c>
      <c r="D6" s="447">
        <v>16384.189999999999</v>
      </c>
      <c r="E6" s="780">
        <v>16327.85</v>
      </c>
      <c r="F6" s="377">
        <v>99.656131917415507</v>
      </c>
      <c r="G6" s="539">
        <v>2</v>
      </c>
      <c r="H6" s="466" t="s">
        <v>2270</v>
      </c>
      <c r="I6" s="1426"/>
      <c r="J6" s="1426"/>
      <c r="K6" s="1426"/>
      <c r="L6" s="1426"/>
      <c r="M6" s="1426"/>
      <c r="N6" s="1426"/>
      <c r="O6" s="1426"/>
      <c r="P6" s="1426"/>
      <c r="Q6" s="1426"/>
      <c r="R6" s="1426"/>
      <c r="S6" s="1426"/>
      <c r="T6" s="1426"/>
      <c r="U6" s="1426"/>
      <c r="V6" s="1426"/>
      <c r="W6" s="1426"/>
      <c r="X6" s="1426"/>
      <c r="Y6" s="1426"/>
      <c r="Z6" s="1426"/>
      <c r="AA6" s="1426"/>
      <c r="AB6" s="1426"/>
      <c r="AC6" s="1426"/>
      <c r="AD6" s="1426"/>
      <c r="AE6" s="1426"/>
      <c r="AF6" s="1426"/>
      <c r="AG6" s="1426"/>
      <c r="AH6" s="1426"/>
      <c r="AI6" s="1426"/>
      <c r="AJ6" s="1426"/>
    </row>
    <row r="7" spans="1:36" s="27" customFormat="1" ht="16.149999999999999" customHeight="1" x14ac:dyDescent="0.15">
      <c r="B7" s="884" t="s">
        <v>5</v>
      </c>
      <c r="C7" s="1151" t="s">
        <v>1304</v>
      </c>
      <c r="D7" s="445">
        <v>6709.22</v>
      </c>
      <c r="E7" s="445">
        <v>6709.22</v>
      </c>
      <c r="F7" s="368">
        <v>100</v>
      </c>
      <c r="G7" s="325">
        <v>17</v>
      </c>
      <c r="H7" s="464">
        <v>449</v>
      </c>
      <c r="I7" s="1426"/>
      <c r="J7" s="1426"/>
      <c r="K7" s="1426"/>
      <c r="L7" s="1426"/>
      <c r="M7" s="1426"/>
      <c r="N7" s="1426"/>
      <c r="O7" s="1426"/>
      <c r="P7" s="1426"/>
      <c r="Q7" s="1426"/>
      <c r="R7" s="1426"/>
      <c r="S7" s="1426"/>
      <c r="T7" s="1426"/>
      <c r="U7" s="1426"/>
      <c r="V7" s="1426"/>
      <c r="W7" s="1426"/>
      <c r="X7" s="1426"/>
      <c r="Y7" s="1426"/>
      <c r="Z7" s="1426"/>
      <c r="AA7" s="1426"/>
      <c r="AB7" s="1426"/>
      <c r="AC7" s="1426"/>
      <c r="AD7" s="1426"/>
      <c r="AE7" s="1426"/>
      <c r="AF7" s="1426"/>
      <c r="AG7" s="1426"/>
      <c r="AH7" s="1426"/>
      <c r="AI7" s="1426"/>
      <c r="AJ7" s="1426"/>
    </row>
    <row r="8" spans="1:36" s="27" customFormat="1" ht="16.149999999999999" customHeight="1" x14ac:dyDescent="0.15">
      <c r="B8" s="884" t="s">
        <v>9</v>
      </c>
      <c r="C8" s="1150" t="s">
        <v>1458</v>
      </c>
      <c r="D8" s="447">
        <v>3489.09</v>
      </c>
      <c r="E8" s="780">
        <v>3489.09</v>
      </c>
      <c r="F8" s="377">
        <v>100</v>
      </c>
      <c r="G8" s="539">
        <v>7</v>
      </c>
      <c r="H8" s="466">
        <v>419</v>
      </c>
      <c r="I8" s="1426"/>
      <c r="J8" s="1426"/>
      <c r="K8" s="1426"/>
      <c r="L8" s="1426"/>
      <c r="M8" s="1426"/>
      <c r="N8" s="1426"/>
      <c r="O8" s="1426"/>
      <c r="P8" s="1426"/>
      <c r="Q8" s="1426"/>
      <c r="R8" s="1426"/>
      <c r="S8" s="1426"/>
      <c r="T8" s="1426"/>
      <c r="U8" s="1426"/>
      <c r="V8" s="1426"/>
      <c r="W8" s="1426"/>
      <c r="X8" s="1426"/>
      <c r="Y8" s="1426"/>
      <c r="Z8" s="1426"/>
      <c r="AA8" s="1426"/>
      <c r="AB8" s="1426"/>
      <c r="AC8" s="1426"/>
      <c r="AD8" s="1426"/>
      <c r="AE8" s="1426"/>
      <c r="AF8" s="1426"/>
      <c r="AG8" s="1426"/>
      <c r="AH8" s="1426"/>
      <c r="AI8" s="1426"/>
      <c r="AJ8" s="1426"/>
    </row>
    <row r="9" spans="1:36" s="27" customFormat="1" ht="16.149999999999999" customHeight="1" x14ac:dyDescent="0.15">
      <c r="B9" s="884" t="s">
        <v>10</v>
      </c>
      <c r="C9" s="1151" t="s">
        <v>283</v>
      </c>
      <c r="D9" s="445">
        <v>8821.24</v>
      </c>
      <c r="E9" s="445">
        <v>8821.24</v>
      </c>
      <c r="F9" s="368">
        <v>100</v>
      </c>
      <c r="G9" s="325">
        <v>1</v>
      </c>
      <c r="H9" s="464" t="s">
        <v>2271</v>
      </c>
      <c r="I9" s="1426"/>
      <c r="J9" s="1426"/>
      <c r="K9" s="1426"/>
      <c r="L9" s="1426"/>
      <c r="M9" s="1426"/>
      <c r="N9" s="1426"/>
      <c r="O9" s="1426"/>
      <c r="P9" s="1426"/>
      <c r="Q9" s="1426"/>
      <c r="R9" s="1426"/>
      <c r="S9" s="1426"/>
      <c r="T9" s="1426"/>
      <c r="U9" s="1426"/>
      <c r="V9" s="1426"/>
      <c r="W9" s="1426"/>
      <c r="X9" s="1426"/>
      <c r="Y9" s="1426"/>
      <c r="Z9" s="1426"/>
      <c r="AA9" s="1426"/>
      <c r="AB9" s="1426"/>
      <c r="AC9" s="1426"/>
      <c r="AD9" s="1426"/>
      <c r="AE9" s="1426"/>
      <c r="AF9" s="1426"/>
      <c r="AG9" s="1426"/>
      <c r="AH9" s="1426"/>
      <c r="AI9" s="1426"/>
      <c r="AJ9" s="1426"/>
    </row>
    <row r="10" spans="1:36" s="27" customFormat="1" ht="16.149999999999999" customHeight="1" x14ac:dyDescent="0.15">
      <c r="B10" s="884" t="s">
        <v>11</v>
      </c>
      <c r="C10" s="1150" t="s">
        <v>1459</v>
      </c>
      <c r="D10" s="447">
        <v>8165.1</v>
      </c>
      <c r="E10" s="780">
        <v>8165.1</v>
      </c>
      <c r="F10" s="377">
        <v>100</v>
      </c>
      <c r="G10" s="539">
        <v>10</v>
      </c>
      <c r="H10" s="466">
        <v>333</v>
      </c>
      <c r="I10" s="1426"/>
      <c r="J10" s="1426"/>
      <c r="K10" s="1426"/>
      <c r="L10" s="1426"/>
      <c r="M10" s="1426"/>
      <c r="N10" s="1426"/>
      <c r="O10" s="1426"/>
      <c r="P10" s="1426"/>
      <c r="Q10" s="1426"/>
      <c r="R10" s="1426"/>
      <c r="S10" s="1426"/>
      <c r="T10" s="1426"/>
      <c r="U10" s="1426"/>
      <c r="V10" s="1426"/>
      <c r="W10" s="1426"/>
      <c r="X10" s="1426"/>
      <c r="Y10" s="1426"/>
      <c r="Z10" s="1426"/>
      <c r="AA10" s="1426"/>
      <c r="AB10" s="1426"/>
      <c r="AC10" s="1426"/>
      <c r="AD10" s="1426"/>
      <c r="AE10" s="1426"/>
      <c r="AF10" s="1426"/>
      <c r="AG10" s="1426"/>
      <c r="AH10" s="1426"/>
      <c r="AI10" s="1426"/>
      <c r="AJ10" s="1426"/>
    </row>
    <row r="11" spans="1:36" s="27" customFormat="1" ht="16.149999999999999" customHeight="1" x14ac:dyDescent="0.15">
      <c r="B11" s="884" t="s">
        <v>12</v>
      </c>
      <c r="C11" s="1151" t="s">
        <v>285</v>
      </c>
      <c r="D11" s="445">
        <v>5683.09</v>
      </c>
      <c r="E11" s="445">
        <v>5683.09</v>
      </c>
      <c r="F11" s="368">
        <v>100</v>
      </c>
      <c r="G11" s="325">
        <v>20</v>
      </c>
      <c r="H11" s="464">
        <v>431</v>
      </c>
      <c r="I11" s="1426"/>
      <c r="J11" s="1426"/>
      <c r="K11" s="1426"/>
      <c r="L11" s="1426"/>
      <c r="M11" s="1426"/>
      <c r="N11" s="1426"/>
      <c r="O11" s="1426"/>
      <c r="P11" s="1426"/>
      <c r="Q11" s="1426"/>
      <c r="R11" s="1426"/>
      <c r="S11" s="1426"/>
      <c r="T11" s="1426"/>
      <c r="U11" s="1426"/>
      <c r="V11" s="1426"/>
      <c r="W11" s="1426"/>
      <c r="X11" s="1426"/>
      <c r="Y11" s="1426"/>
      <c r="Z11" s="1426"/>
      <c r="AA11" s="1426"/>
      <c r="AB11" s="1426"/>
      <c r="AC11" s="1426"/>
      <c r="AD11" s="1426"/>
      <c r="AE11" s="1426"/>
      <c r="AF11" s="1426"/>
      <c r="AG11" s="1426"/>
      <c r="AH11" s="1426"/>
      <c r="AI11" s="1426"/>
      <c r="AJ11" s="1426"/>
    </row>
    <row r="12" spans="1:36" s="27" customFormat="1" ht="16.149999999999999" customHeight="1" x14ac:dyDescent="0.15">
      <c r="B12" s="884" t="s">
        <v>13</v>
      </c>
      <c r="C12" s="1150" t="s">
        <v>286</v>
      </c>
      <c r="D12" s="447">
        <v>3358</v>
      </c>
      <c r="E12" s="780">
        <v>3358</v>
      </c>
      <c r="F12" s="377">
        <v>100</v>
      </c>
      <c r="G12" s="539">
        <v>8</v>
      </c>
      <c r="H12" s="466">
        <v>241</v>
      </c>
      <c r="I12" s="1426"/>
      <c r="J12" s="1426"/>
      <c r="K12" s="1426"/>
      <c r="L12" s="1426"/>
      <c r="M12" s="1426"/>
      <c r="N12" s="1426"/>
      <c r="O12" s="1426"/>
      <c r="P12" s="1426"/>
      <c r="Q12" s="1426"/>
      <c r="R12" s="1426"/>
      <c r="S12" s="1426"/>
      <c r="T12" s="1426"/>
      <c r="U12" s="1426"/>
      <c r="V12" s="1426"/>
      <c r="W12" s="1426"/>
      <c r="X12" s="1426"/>
      <c r="Y12" s="1426"/>
      <c r="Z12" s="1426"/>
      <c r="AA12" s="1426"/>
      <c r="AB12" s="1426"/>
      <c r="AC12" s="1426"/>
      <c r="AD12" s="1426"/>
      <c r="AE12" s="1426"/>
      <c r="AF12" s="1426"/>
      <c r="AG12" s="1426"/>
      <c r="AH12" s="1426"/>
      <c r="AI12" s="1426"/>
      <c r="AJ12" s="1426"/>
    </row>
    <row r="13" spans="1:36" s="27" customFormat="1" ht="16.149999999999999" customHeight="1" x14ac:dyDescent="0.15">
      <c r="B13" s="884" t="s">
        <v>15</v>
      </c>
      <c r="C13" s="1151" t="s">
        <v>287</v>
      </c>
      <c r="D13" s="445">
        <v>4117.26</v>
      </c>
      <c r="E13" s="445">
        <v>4117.26</v>
      </c>
      <c r="F13" s="368">
        <v>100</v>
      </c>
      <c r="G13" s="325">
        <v>7</v>
      </c>
      <c r="H13" s="464">
        <v>201</v>
      </c>
      <c r="I13" s="1426"/>
      <c r="J13" s="1426"/>
      <c r="K13" s="1426"/>
      <c r="L13" s="1426"/>
      <c r="M13" s="1426"/>
      <c r="N13" s="1426"/>
      <c r="O13" s="1426"/>
      <c r="P13" s="1426"/>
      <c r="Q13" s="1426"/>
      <c r="R13" s="1426"/>
      <c r="S13" s="1426"/>
      <c r="T13" s="1426"/>
      <c r="U13" s="1426"/>
      <c r="V13" s="1426"/>
      <c r="W13" s="1426"/>
      <c r="X13" s="1426"/>
      <c r="Y13" s="1426"/>
      <c r="Z13" s="1426"/>
      <c r="AA13" s="1426"/>
      <c r="AB13" s="1426"/>
      <c r="AC13" s="1426"/>
      <c r="AD13" s="1426"/>
      <c r="AE13" s="1426"/>
      <c r="AF13" s="1426"/>
      <c r="AG13" s="1426"/>
      <c r="AH13" s="1426"/>
      <c r="AI13" s="1426"/>
      <c r="AJ13" s="1426"/>
    </row>
    <row r="14" spans="1:36" s="27" customFormat="1" ht="16.149999999999999" customHeight="1" x14ac:dyDescent="0.15">
      <c r="B14" s="884" t="s">
        <v>17</v>
      </c>
      <c r="C14" s="1150" t="s">
        <v>1309</v>
      </c>
      <c r="D14" s="447">
        <v>4160.9399999999996</v>
      </c>
      <c r="E14" s="780">
        <v>4160.9399999999996</v>
      </c>
      <c r="F14" s="377">
        <v>100</v>
      </c>
      <c r="G14" s="539">
        <v>3</v>
      </c>
      <c r="H14" s="466">
        <v>268</v>
      </c>
      <c r="I14" s="1426"/>
      <c r="J14" s="1426"/>
      <c r="K14" s="1426"/>
      <c r="L14" s="1426"/>
      <c r="M14" s="1426"/>
      <c r="N14" s="1426"/>
      <c r="O14" s="1426"/>
      <c r="P14" s="1426"/>
      <c r="Q14" s="1426"/>
      <c r="R14" s="1426"/>
      <c r="S14" s="1426"/>
      <c r="T14" s="1426"/>
      <c r="U14" s="1426"/>
      <c r="V14" s="1426"/>
      <c r="W14" s="1426"/>
      <c r="X14" s="1426"/>
      <c r="Y14" s="1426"/>
      <c r="Z14" s="1426"/>
      <c r="AA14" s="1426"/>
      <c r="AB14" s="1426"/>
      <c r="AC14" s="1426"/>
      <c r="AD14" s="1426"/>
      <c r="AE14" s="1426"/>
      <c r="AF14" s="1426"/>
      <c r="AG14" s="1426"/>
      <c r="AH14" s="1426"/>
      <c r="AI14" s="1426"/>
      <c r="AJ14" s="1426"/>
    </row>
    <row r="15" spans="1:36" s="27" customFormat="1" ht="16.149999999999999" customHeight="1" x14ac:dyDescent="0.15">
      <c r="B15" s="884" t="s">
        <v>18</v>
      </c>
      <c r="C15" s="1151" t="s">
        <v>289</v>
      </c>
      <c r="D15" s="445">
        <v>2450.06</v>
      </c>
      <c r="E15" s="445">
        <v>2450.06</v>
      </c>
      <c r="F15" s="368">
        <v>100</v>
      </c>
      <c r="G15" s="325">
        <v>6</v>
      </c>
      <c r="H15" s="464">
        <v>198</v>
      </c>
      <c r="I15" s="1426"/>
      <c r="J15" s="1426"/>
      <c r="K15" s="1426"/>
      <c r="L15" s="1426"/>
      <c r="M15" s="1426"/>
      <c r="N15" s="1426"/>
      <c r="O15" s="1426"/>
      <c r="P15" s="1426"/>
      <c r="Q15" s="1426"/>
      <c r="R15" s="1426"/>
      <c r="S15" s="1426"/>
      <c r="T15" s="1426"/>
      <c r="U15" s="1426"/>
      <c r="V15" s="1426"/>
      <c r="W15" s="1426"/>
      <c r="X15" s="1426"/>
      <c r="Y15" s="1426"/>
      <c r="Z15" s="1426"/>
      <c r="AA15" s="1426"/>
      <c r="AB15" s="1426"/>
      <c r="AC15" s="1426"/>
      <c r="AD15" s="1426"/>
      <c r="AE15" s="1426"/>
      <c r="AF15" s="1426"/>
      <c r="AG15" s="1426"/>
      <c r="AH15" s="1426"/>
      <c r="AI15" s="1426"/>
      <c r="AJ15" s="1426"/>
    </row>
    <row r="16" spans="1:36" s="27" customFormat="1" ht="16.149999999999999" customHeight="1" x14ac:dyDescent="0.15">
      <c r="B16" s="884" t="s">
        <v>19</v>
      </c>
      <c r="C16" s="1150" t="s">
        <v>290</v>
      </c>
      <c r="D16" s="447">
        <v>3472.7</v>
      </c>
      <c r="E16" s="780">
        <v>3472.7</v>
      </c>
      <c r="F16" s="377">
        <v>100</v>
      </c>
      <c r="G16" s="539">
        <v>8</v>
      </c>
      <c r="H16" s="466">
        <v>251</v>
      </c>
      <c r="I16" s="1426"/>
      <c r="J16" s="1426"/>
      <c r="K16" s="1426"/>
      <c r="L16" s="1426"/>
      <c r="M16" s="1426"/>
      <c r="N16" s="1426"/>
      <c r="O16" s="1426"/>
      <c r="P16" s="1426"/>
      <c r="Q16" s="1426"/>
      <c r="R16" s="1426"/>
      <c r="S16" s="1426"/>
      <c r="T16" s="1426"/>
      <c r="U16" s="1426"/>
      <c r="V16" s="1426"/>
      <c r="W16" s="1426"/>
      <c r="X16" s="1426"/>
      <c r="Y16" s="1426"/>
      <c r="Z16" s="1426"/>
      <c r="AA16" s="1426"/>
      <c r="AB16" s="1426"/>
      <c r="AC16" s="1426"/>
      <c r="AD16" s="1426"/>
      <c r="AE16" s="1426"/>
      <c r="AF16" s="1426"/>
      <c r="AG16" s="1426"/>
      <c r="AH16" s="1426"/>
      <c r="AI16" s="1426"/>
      <c r="AJ16" s="1426"/>
    </row>
    <row r="17" spans="2:36" s="27" customFormat="1" ht="16.149999999999999" customHeight="1" x14ac:dyDescent="0.15">
      <c r="B17" s="884" t="s">
        <v>20</v>
      </c>
      <c r="C17" s="1151" t="s">
        <v>1310</v>
      </c>
      <c r="D17" s="445">
        <v>5545.13</v>
      </c>
      <c r="E17" s="445">
        <v>5545.13</v>
      </c>
      <c r="F17" s="368">
        <v>100</v>
      </c>
      <c r="G17" s="325">
        <v>13</v>
      </c>
      <c r="H17" s="464">
        <v>368</v>
      </c>
      <c r="I17" s="1426"/>
      <c r="J17" s="1426"/>
      <c r="K17" s="1426"/>
      <c r="L17" s="1426"/>
      <c r="M17" s="1426"/>
      <c r="N17" s="1426"/>
      <c r="O17" s="1426"/>
      <c r="P17" s="1426"/>
      <c r="Q17" s="1426"/>
      <c r="R17" s="1426"/>
      <c r="S17" s="1426"/>
      <c r="T17" s="1426"/>
      <c r="U17" s="1426"/>
      <c r="V17" s="1426"/>
      <c r="W17" s="1426"/>
      <c r="X17" s="1426"/>
      <c r="Y17" s="1426"/>
      <c r="Z17" s="1426"/>
      <c r="AA17" s="1426"/>
      <c r="AB17" s="1426"/>
      <c r="AC17" s="1426"/>
      <c r="AD17" s="1426"/>
      <c r="AE17" s="1426"/>
      <c r="AF17" s="1426"/>
      <c r="AG17" s="1426"/>
      <c r="AH17" s="1426"/>
      <c r="AI17" s="1426"/>
      <c r="AJ17" s="1426"/>
    </row>
    <row r="18" spans="2:36" s="27" customFormat="1" ht="16.149999999999999" customHeight="1" x14ac:dyDescent="0.15">
      <c r="B18" s="884" t="s">
        <v>21</v>
      </c>
      <c r="C18" s="1150" t="s">
        <v>292</v>
      </c>
      <c r="D18" s="447">
        <v>4554.9799999999996</v>
      </c>
      <c r="E18" s="780">
        <v>4554.9799999999996</v>
      </c>
      <c r="F18" s="377">
        <v>100</v>
      </c>
      <c r="G18" s="539">
        <v>7</v>
      </c>
      <c r="H18" s="466">
        <v>169</v>
      </c>
      <c r="I18" s="1426"/>
      <c r="J18" s="1426"/>
      <c r="K18" s="1426"/>
      <c r="L18" s="1426"/>
      <c r="M18" s="1426"/>
      <c r="N18" s="1426"/>
      <c r="O18" s="1426"/>
      <c r="P18" s="1426"/>
      <c r="Q18" s="1426"/>
      <c r="R18" s="1426"/>
      <c r="S18" s="1426"/>
      <c r="T18" s="1426"/>
      <c r="U18" s="1426"/>
      <c r="V18" s="1426"/>
      <c r="W18" s="1426"/>
      <c r="X18" s="1426"/>
      <c r="Y18" s="1426"/>
      <c r="Z18" s="1426"/>
      <c r="AA18" s="1426"/>
      <c r="AB18" s="1426"/>
      <c r="AC18" s="1426"/>
      <c r="AD18" s="1426"/>
      <c r="AE18" s="1426"/>
      <c r="AF18" s="1426"/>
      <c r="AG18" s="1426"/>
      <c r="AH18" s="1426"/>
      <c r="AI18" s="1426"/>
      <c r="AJ18" s="1426"/>
    </row>
    <row r="19" spans="2:36" s="27" customFormat="1" ht="16.149999999999999" customHeight="1" x14ac:dyDescent="0.15">
      <c r="B19" s="884" t="s">
        <v>22</v>
      </c>
      <c r="C19" s="1151" t="s">
        <v>293</v>
      </c>
      <c r="D19" s="445">
        <v>3037.37</v>
      </c>
      <c r="E19" s="445">
        <v>3037.37</v>
      </c>
      <c r="F19" s="368">
        <v>100</v>
      </c>
      <c r="G19" s="325">
        <v>5</v>
      </c>
      <c r="H19" s="464">
        <v>178</v>
      </c>
      <c r="I19" s="1426"/>
      <c r="J19" s="1426"/>
      <c r="K19" s="1426"/>
      <c r="L19" s="1426"/>
      <c r="M19" s="1426"/>
      <c r="N19" s="1426"/>
      <c r="O19" s="1426"/>
      <c r="P19" s="1426"/>
      <c r="Q19" s="1426"/>
      <c r="R19" s="1426"/>
      <c r="S19" s="1426"/>
      <c r="T19" s="1426"/>
      <c r="U19" s="1426"/>
      <c r="V19" s="1426"/>
      <c r="W19" s="1426"/>
      <c r="X19" s="1426"/>
      <c r="Y19" s="1426"/>
      <c r="Z19" s="1426"/>
      <c r="AA19" s="1426"/>
      <c r="AB19" s="1426"/>
      <c r="AC19" s="1426"/>
      <c r="AD19" s="1426"/>
      <c r="AE19" s="1426"/>
      <c r="AF19" s="1426"/>
      <c r="AG19" s="1426"/>
      <c r="AH19" s="1426"/>
      <c r="AI19" s="1426"/>
      <c r="AJ19" s="1426"/>
    </row>
    <row r="20" spans="2:36" s="27" customFormat="1" ht="16.149999999999999" customHeight="1" x14ac:dyDescent="0.15">
      <c r="B20" s="884" t="s">
        <v>23</v>
      </c>
      <c r="C20" s="1150" t="s">
        <v>294</v>
      </c>
      <c r="D20" s="447">
        <v>2854.83</v>
      </c>
      <c r="E20" s="780">
        <v>2854.83</v>
      </c>
      <c r="F20" s="377">
        <v>100</v>
      </c>
      <c r="G20" s="539">
        <v>7</v>
      </c>
      <c r="H20" s="466">
        <v>140</v>
      </c>
      <c r="I20" s="1426"/>
      <c r="J20" s="1426"/>
      <c r="K20" s="1426"/>
      <c r="L20" s="1426"/>
      <c r="M20" s="1426"/>
      <c r="N20" s="1426"/>
      <c r="O20" s="1426"/>
      <c r="P20" s="1426"/>
      <c r="Q20" s="1426"/>
      <c r="R20" s="1426"/>
      <c r="S20" s="1426"/>
      <c r="T20" s="1426"/>
      <c r="U20" s="1426"/>
      <c r="V20" s="1426"/>
      <c r="W20" s="1426"/>
      <c r="X20" s="1426"/>
      <c r="Y20" s="1426"/>
      <c r="Z20" s="1426"/>
      <c r="AA20" s="1426"/>
      <c r="AB20" s="1426"/>
      <c r="AC20" s="1426"/>
      <c r="AD20" s="1426"/>
      <c r="AE20" s="1426"/>
      <c r="AF20" s="1426"/>
      <c r="AG20" s="1426"/>
      <c r="AH20" s="1426"/>
      <c r="AI20" s="1426"/>
      <c r="AJ20" s="1426"/>
    </row>
    <row r="21" spans="2:36" s="27" customFormat="1" ht="16.149999999999999" customHeight="1" x14ac:dyDescent="0.15">
      <c r="B21" s="884" t="s">
        <v>24</v>
      </c>
      <c r="C21" s="1151" t="s">
        <v>1460</v>
      </c>
      <c r="D21" s="445">
        <v>4076.38</v>
      </c>
      <c r="E21" s="445">
        <v>4076.38</v>
      </c>
      <c r="F21" s="368">
        <v>100</v>
      </c>
      <c r="G21" s="325">
        <v>8</v>
      </c>
      <c r="H21" s="464">
        <v>183</v>
      </c>
      <c r="I21" s="1426"/>
      <c r="J21" s="1426"/>
      <c r="K21" s="1426"/>
      <c r="L21" s="1426"/>
      <c r="M21" s="1426"/>
      <c r="N21" s="1426"/>
      <c r="O21" s="1426"/>
      <c r="P21" s="1426"/>
      <c r="Q21" s="1426"/>
      <c r="R21" s="1426"/>
      <c r="S21" s="1426"/>
      <c r="T21" s="1426"/>
      <c r="U21" s="1426"/>
      <c r="V21" s="1426"/>
      <c r="W21" s="1426"/>
      <c r="X21" s="1426"/>
      <c r="Y21" s="1426"/>
      <c r="Z21" s="1426"/>
      <c r="AA21" s="1426"/>
      <c r="AB21" s="1426"/>
      <c r="AC21" s="1426"/>
      <c r="AD21" s="1426"/>
      <c r="AE21" s="1426"/>
      <c r="AF21" s="1426"/>
      <c r="AG21" s="1426"/>
      <c r="AH21" s="1426"/>
      <c r="AI21" s="1426"/>
      <c r="AJ21" s="1426"/>
    </row>
    <row r="22" spans="2:36" s="27" customFormat="1" ht="16.149999999999999" customHeight="1" x14ac:dyDescent="0.15">
      <c r="B22" s="884" t="s">
        <v>25</v>
      </c>
      <c r="C22" s="1150" t="s">
        <v>1312</v>
      </c>
      <c r="D22" s="447">
        <v>3361.48</v>
      </c>
      <c r="E22" s="780">
        <v>3361.48</v>
      </c>
      <c r="F22" s="377">
        <v>100</v>
      </c>
      <c r="G22" s="539">
        <v>15</v>
      </c>
      <c r="H22" s="466">
        <v>169</v>
      </c>
      <c r="I22" s="1426"/>
      <c r="J22" s="1426"/>
      <c r="K22" s="1426"/>
      <c r="L22" s="1426"/>
      <c r="M22" s="1426"/>
      <c r="N22" s="1426"/>
      <c r="O22" s="1426"/>
      <c r="P22" s="1426"/>
      <c r="Q22" s="1426"/>
      <c r="R22" s="1426"/>
      <c r="S22" s="1426"/>
      <c r="T22" s="1426"/>
      <c r="U22" s="1426"/>
      <c r="V22" s="1426"/>
      <c r="W22" s="1426"/>
      <c r="X22" s="1426"/>
      <c r="Y22" s="1426"/>
      <c r="Z22" s="1426"/>
      <c r="AA22" s="1426"/>
      <c r="AB22" s="1426"/>
      <c r="AC22" s="1426"/>
      <c r="AD22" s="1426"/>
      <c r="AE22" s="1426"/>
      <c r="AF22" s="1426"/>
      <c r="AG22" s="1426"/>
      <c r="AH22" s="1426"/>
      <c r="AI22" s="1426"/>
      <c r="AJ22" s="1426"/>
    </row>
    <row r="23" spans="2:36" s="27" customFormat="1" ht="16.149999999999999" customHeight="1" x14ac:dyDescent="0.15">
      <c r="B23" s="884" t="s">
        <v>26</v>
      </c>
      <c r="C23" s="1151" t="s">
        <v>297</v>
      </c>
      <c r="D23" s="445">
        <v>2074.66</v>
      </c>
      <c r="E23" s="445">
        <v>2074.66</v>
      </c>
      <c r="F23" s="368">
        <v>100</v>
      </c>
      <c r="G23" s="325">
        <v>8</v>
      </c>
      <c r="H23" s="464">
        <v>154</v>
      </c>
      <c r="I23" s="1426"/>
      <c r="J23" s="1426"/>
      <c r="K23" s="1426"/>
      <c r="L23" s="1426"/>
      <c r="M23" s="1426"/>
      <c r="N23" s="1426"/>
      <c r="O23" s="1426"/>
      <c r="P23" s="1426"/>
      <c r="Q23" s="1426"/>
      <c r="R23" s="1426"/>
      <c r="S23" s="1426"/>
      <c r="T23" s="1426"/>
      <c r="U23" s="1426"/>
      <c r="V23" s="1426"/>
      <c r="W23" s="1426"/>
      <c r="X23" s="1426"/>
      <c r="Y23" s="1426"/>
      <c r="Z23" s="1426"/>
      <c r="AA23" s="1426"/>
      <c r="AB23" s="1426"/>
      <c r="AC23" s="1426"/>
      <c r="AD23" s="1426"/>
      <c r="AE23" s="1426"/>
      <c r="AF23" s="1426"/>
      <c r="AG23" s="1426"/>
      <c r="AH23" s="1426"/>
      <c r="AI23" s="1426"/>
      <c r="AJ23" s="1426"/>
    </row>
    <row r="24" spans="2:36" s="27" customFormat="1" ht="16.149999999999999" customHeight="1" x14ac:dyDescent="0.15">
      <c r="B24" s="884" t="s">
        <v>28</v>
      </c>
      <c r="C24" s="1150" t="s">
        <v>298</v>
      </c>
      <c r="D24" s="447">
        <v>2054.21</v>
      </c>
      <c r="E24" s="780">
        <v>2054.21</v>
      </c>
      <c r="F24" s="377">
        <v>100</v>
      </c>
      <c r="G24" s="539">
        <v>9</v>
      </c>
      <c r="H24" s="466">
        <v>119</v>
      </c>
      <c r="I24" s="1426"/>
      <c r="J24" s="1426"/>
      <c r="K24" s="1426"/>
      <c r="L24" s="1426"/>
      <c r="M24" s="1426"/>
      <c r="N24" s="1426"/>
      <c r="O24" s="1426"/>
      <c r="P24" s="1426"/>
      <c r="Q24" s="1426"/>
      <c r="R24" s="1426"/>
      <c r="S24" s="1426"/>
      <c r="T24" s="1426"/>
      <c r="U24" s="1426"/>
      <c r="V24" s="1426"/>
      <c r="W24" s="1426"/>
      <c r="X24" s="1426"/>
      <c r="Y24" s="1426"/>
      <c r="Z24" s="1426"/>
      <c r="AA24" s="1426"/>
      <c r="AB24" s="1426"/>
      <c r="AC24" s="1426"/>
      <c r="AD24" s="1426"/>
      <c r="AE24" s="1426"/>
      <c r="AF24" s="1426"/>
      <c r="AG24" s="1426"/>
      <c r="AH24" s="1426"/>
      <c r="AI24" s="1426"/>
      <c r="AJ24" s="1426"/>
    </row>
    <row r="25" spans="2:36" s="27" customFormat="1" ht="16.149999999999999" customHeight="1" x14ac:dyDescent="0.15">
      <c r="B25" s="884" t="s">
        <v>30</v>
      </c>
      <c r="C25" s="1151" t="s">
        <v>299</v>
      </c>
      <c r="D25" s="445">
        <v>1859.43</v>
      </c>
      <c r="E25" s="445">
        <v>1859.43</v>
      </c>
      <c r="F25" s="368">
        <v>100</v>
      </c>
      <c r="G25" s="325">
        <v>7</v>
      </c>
      <c r="H25" s="464">
        <v>101</v>
      </c>
      <c r="I25" s="1426"/>
      <c r="J25" s="1426"/>
      <c r="K25" s="1426"/>
      <c r="L25" s="1426"/>
      <c r="M25" s="1426"/>
      <c r="N25" s="1426"/>
      <c r="O25" s="1426"/>
      <c r="P25" s="1426"/>
      <c r="Q25" s="1426"/>
      <c r="R25" s="1426"/>
      <c r="S25" s="1426"/>
      <c r="T25" s="1426"/>
      <c r="U25" s="1426"/>
      <c r="V25" s="1426"/>
      <c r="W25" s="1426"/>
      <c r="X25" s="1426"/>
      <c r="Y25" s="1426"/>
      <c r="Z25" s="1426"/>
      <c r="AA25" s="1426"/>
      <c r="AB25" s="1426"/>
      <c r="AC25" s="1426"/>
      <c r="AD25" s="1426"/>
      <c r="AE25" s="1426"/>
      <c r="AF25" s="1426"/>
      <c r="AG25" s="1426"/>
      <c r="AH25" s="1426"/>
      <c r="AI25" s="1426"/>
      <c r="AJ25" s="1426"/>
    </row>
    <row r="26" spans="2:36" s="27" customFormat="1" ht="16.149999999999999" customHeight="1" x14ac:dyDescent="0.15">
      <c r="B26" s="884" t="s">
        <v>31</v>
      </c>
      <c r="C26" s="1150" t="s">
        <v>300</v>
      </c>
      <c r="D26" s="447">
        <v>4869.8100000000004</v>
      </c>
      <c r="E26" s="780">
        <v>4869.8100000000004</v>
      </c>
      <c r="F26" s="377">
        <v>100</v>
      </c>
      <c r="G26" s="539">
        <v>9</v>
      </c>
      <c r="H26" s="466">
        <v>444</v>
      </c>
      <c r="I26" s="1426"/>
      <c r="J26" s="1426"/>
      <c r="K26" s="1426"/>
      <c r="L26" s="1426"/>
      <c r="M26" s="1426"/>
      <c r="N26" s="1426"/>
      <c r="O26" s="1426"/>
      <c r="P26" s="1426"/>
      <c r="Q26" s="1426"/>
      <c r="R26" s="1426"/>
      <c r="S26" s="1426"/>
      <c r="T26" s="1426"/>
      <c r="U26" s="1426"/>
      <c r="V26" s="1426"/>
      <c r="W26" s="1426"/>
      <c r="X26" s="1426"/>
      <c r="Y26" s="1426"/>
      <c r="Z26" s="1426"/>
      <c r="AA26" s="1426"/>
      <c r="AB26" s="1426"/>
      <c r="AC26" s="1426"/>
      <c r="AD26" s="1426"/>
      <c r="AE26" s="1426"/>
      <c r="AF26" s="1426"/>
      <c r="AG26" s="1426"/>
      <c r="AH26" s="1426"/>
      <c r="AI26" s="1426"/>
      <c r="AJ26" s="1426"/>
    </row>
    <row r="27" spans="2:36" s="27" customFormat="1" ht="16.149999999999999" customHeight="1" x14ac:dyDescent="0.15">
      <c r="B27" s="884" t="s">
        <v>33</v>
      </c>
      <c r="C27" s="1151" t="s">
        <v>302</v>
      </c>
      <c r="D27" s="445">
        <v>3820.09</v>
      </c>
      <c r="E27" s="445">
        <v>3820.09</v>
      </c>
      <c r="F27" s="368">
        <v>100</v>
      </c>
      <c r="G27" s="325">
        <v>1</v>
      </c>
      <c r="H27" s="464" t="s">
        <v>2272</v>
      </c>
      <c r="I27" s="1426"/>
      <c r="J27" s="1426"/>
      <c r="K27" s="1426"/>
      <c r="L27" s="1426"/>
      <c r="M27" s="1426"/>
      <c r="N27" s="1426"/>
      <c r="O27" s="1426"/>
      <c r="P27" s="1426"/>
      <c r="Q27" s="1426"/>
      <c r="R27" s="1426"/>
      <c r="S27" s="1426"/>
      <c r="T27" s="1426"/>
      <c r="U27" s="1426"/>
      <c r="V27" s="1426"/>
      <c r="W27" s="1426"/>
      <c r="X27" s="1426"/>
      <c r="Y27" s="1426"/>
      <c r="Z27" s="1426"/>
      <c r="AA27" s="1426"/>
      <c r="AB27" s="1426"/>
      <c r="AC27" s="1426"/>
      <c r="AD27" s="1426"/>
      <c r="AE27" s="1426"/>
      <c r="AF27" s="1426"/>
      <c r="AG27" s="1426"/>
      <c r="AH27" s="1426"/>
      <c r="AI27" s="1426"/>
      <c r="AJ27" s="1426"/>
    </row>
    <row r="28" spans="2:36" s="27" customFormat="1" ht="16.149999999999999" customHeight="1" x14ac:dyDescent="0.15">
      <c r="B28" s="884" t="s">
        <v>36</v>
      </c>
      <c r="C28" s="1150" t="s">
        <v>303</v>
      </c>
      <c r="D28" s="447">
        <v>3900.85</v>
      </c>
      <c r="E28" s="780">
        <v>3844.98</v>
      </c>
      <c r="F28" s="377">
        <v>98.567748054911107</v>
      </c>
      <c r="G28" s="539">
        <v>10</v>
      </c>
      <c r="H28" s="466">
        <v>149</v>
      </c>
      <c r="I28" s="1426"/>
      <c r="J28" s="1426"/>
      <c r="K28" s="1426"/>
      <c r="L28" s="1426"/>
      <c r="M28" s="1426"/>
      <c r="N28" s="1426"/>
      <c r="O28" s="1426"/>
      <c r="P28" s="1426"/>
      <c r="Q28" s="1426"/>
      <c r="R28" s="1426"/>
      <c r="S28" s="1426"/>
      <c r="T28" s="1426"/>
      <c r="U28" s="1426"/>
      <c r="V28" s="1426"/>
      <c r="W28" s="1426"/>
      <c r="X28" s="1426"/>
      <c r="Y28" s="1426"/>
      <c r="Z28" s="1426"/>
      <c r="AA28" s="1426"/>
      <c r="AB28" s="1426"/>
      <c r="AC28" s="1426"/>
      <c r="AD28" s="1426"/>
      <c r="AE28" s="1426"/>
      <c r="AF28" s="1426"/>
      <c r="AG28" s="1426"/>
      <c r="AH28" s="1426"/>
      <c r="AI28" s="1426"/>
      <c r="AJ28" s="1426"/>
    </row>
    <row r="29" spans="2:36" s="27" customFormat="1" ht="16.149999999999999" customHeight="1" x14ac:dyDescent="0.15">
      <c r="B29" s="884" t="s">
        <v>37</v>
      </c>
      <c r="C29" s="1151" t="s">
        <v>1313</v>
      </c>
      <c r="D29" s="445">
        <v>1936.4</v>
      </c>
      <c r="E29" s="445">
        <v>1936.4</v>
      </c>
      <c r="F29" s="368">
        <v>100</v>
      </c>
      <c r="G29" s="325">
        <v>8</v>
      </c>
      <c r="H29" s="464">
        <v>112</v>
      </c>
      <c r="I29" s="1426"/>
      <c r="J29" s="1426"/>
      <c r="K29" s="1426"/>
      <c r="L29" s="1426"/>
      <c r="M29" s="1426"/>
      <c r="N29" s="1426"/>
      <c r="O29" s="1426"/>
      <c r="P29" s="1426"/>
      <c r="Q29" s="1426"/>
      <c r="R29" s="1426"/>
      <c r="S29" s="1426"/>
      <c r="T29" s="1426"/>
      <c r="U29" s="1426"/>
      <c r="V29" s="1426"/>
      <c r="W29" s="1426"/>
      <c r="X29" s="1426"/>
      <c r="Y29" s="1426"/>
      <c r="Z29" s="1426"/>
      <c r="AA29" s="1426"/>
      <c r="AB29" s="1426"/>
      <c r="AC29" s="1426"/>
      <c r="AD29" s="1426"/>
      <c r="AE29" s="1426"/>
      <c r="AF29" s="1426"/>
      <c r="AG29" s="1426"/>
      <c r="AH29" s="1426"/>
      <c r="AI29" s="1426"/>
      <c r="AJ29" s="1426"/>
    </row>
    <row r="30" spans="2:36" s="27" customFormat="1" ht="16.149999999999999" customHeight="1" x14ac:dyDescent="0.15">
      <c r="B30" s="884" t="s">
        <v>38</v>
      </c>
      <c r="C30" s="1150" t="s">
        <v>305</v>
      </c>
      <c r="D30" s="447">
        <v>6851.48</v>
      </c>
      <c r="E30" s="780">
        <v>6851.48</v>
      </c>
      <c r="F30" s="377">
        <v>100</v>
      </c>
      <c r="G30" s="539">
        <v>17</v>
      </c>
      <c r="H30" s="466">
        <v>266</v>
      </c>
      <c r="I30" s="1426"/>
      <c r="J30" s="1426"/>
      <c r="K30" s="1426"/>
      <c r="L30" s="1426"/>
      <c r="M30" s="1426"/>
      <c r="N30" s="1426"/>
      <c r="O30" s="1426"/>
      <c r="P30" s="1426"/>
      <c r="Q30" s="1426"/>
      <c r="R30" s="1426"/>
      <c r="S30" s="1426"/>
      <c r="T30" s="1426"/>
      <c r="U30" s="1426"/>
      <c r="V30" s="1426"/>
      <c r="W30" s="1426"/>
      <c r="X30" s="1426"/>
      <c r="Y30" s="1426"/>
      <c r="Z30" s="1426"/>
      <c r="AA30" s="1426"/>
      <c r="AB30" s="1426"/>
      <c r="AC30" s="1426"/>
      <c r="AD30" s="1426"/>
      <c r="AE30" s="1426"/>
      <c r="AF30" s="1426"/>
      <c r="AG30" s="1426"/>
      <c r="AH30" s="1426"/>
      <c r="AI30" s="1426"/>
      <c r="AJ30" s="1426"/>
    </row>
    <row r="31" spans="2:36" s="27" customFormat="1" ht="16.149999999999999" customHeight="1" x14ac:dyDescent="0.15">
      <c r="B31" s="884" t="s">
        <v>39</v>
      </c>
      <c r="C31" s="1151" t="s">
        <v>1314</v>
      </c>
      <c r="D31" s="445">
        <v>8266.67</v>
      </c>
      <c r="E31" s="445">
        <v>8266.67</v>
      </c>
      <c r="F31" s="368">
        <v>100</v>
      </c>
      <c r="G31" s="325">
        <v>32</v>
      </c>
      <c r="H31" s="464">
        <v>525</v>
      </c>
      <c r="I31" s="1426"/>
      <c r="J31" s="1426"/>
      <c r="K31" s="1426"/>
      <c r="L31" s="1426"/>
      <c r="M31" s="1426"/>
      <c r="N31" s="1426"/>
      <c r="O31" s="1426"/>
      <c r="P31" s="1426"/>
      <c r="Q31" s="1426"/>
      <c r="R31" s="1426"/>
      <c r="S31" s="1426"/>
      <c r="T31" s="1426"/>
      <c r="U31" s="1426"/>
      <c r="V31" s="1426"/>
      <c r="W31" s="1426"/>
      <c r="X31" s="1426"/>
      <c r="Y31" s="1426"/>
      <c r="Z31" s="1426"/>
      <c r="AA31" s="1426"/>
      <c r="AB31" s="1426"/>
      <c r="AC31" s="1426"/>
      <c r="AD31" s="1426"/>
      <c r="AE31" s="1426"/>
      <c r="AF31" s="1426"/>
      <c r="AG31" s="1426"/>
      <c r="AH31" s="1426"/>
      <c r="AI31" s="1426"/>
      <c r="AJ31" s="1426"/>
    </row>
    <row r="32" spans="2:36" s="27" customFormat="1" ht="16.149999999999999" customHeight="1" x14ac:dyDescent="0.15">
      <c r="B32" s="884" t="s">
        <v>40</v>
      </c>
      <c r="C32" s="1150" t="s">
        <v>1461</v>
      </c>
      <c r="D32" s="447">
        <v>6866.6</v>
      </c>
      <c r="E32" s="780">
        <v>6686.89</v>
      </c>
      <c r="F32" s="377">
        <v>97.382838668336603</v>
      </c>
      <c r="G32" s="539">
        <v>36</v>
      </c>
      <c r="H32" s="466">
        <v>315</v>
      </c>
      <c r="I32" s="1426"/>
      <c r="J32" s="1426"/>
      <c r="K32" s="1426"/>
      <c r="L32" s="1426"/>
      <c r="M32" s="1426"/>
      <c r="N32" s="1426"/>
      <c r="O32" s="1426"/>
      <c r="P32" s="1426"/>
      <c r="Q32" s="1426"/>
      <c r="R32" s="1426"/>
      <c r="S32" s="1426"/>
      <c r="T32" s="1426"/>
      <c r="U32" s="1426"/>
      <c r="V32" s="1426"/>
      <c r="W32" s="1426"/>
      <c r="X32" s="1426"/>
      <c r="Y32" s="1426"/>
      <c r="Z32" s="1426"/>
      <c r="AA32" s="1426"/>
      <c r="AB32" s="1426"/>
      <c r="AC32" s="1426"/>
      <c r="AD32" s="1426"/>
      <c r="AE32" s="1426"/>
      <c r="AF32" s="1426"/>
      <c r="AG32" s="1426"/>
      <c r="AH32" s="1426"/>
      <c r="AI32" s="1426"/>
      <c r="AJ32" s="1426"/>
    </row>
    <row r="33" spans="2:36" s="27" customFormat="1" ht="16.149999999999999" customHeight="1" x14ac:dyDescent="0.15">
      <c r="B33" s="884" t="s">
        <v>41</v>
      </c>
      <c r="C33" s="1151" t="s">
        <v>1316</v>
      </c>
      <c r="D33" s="445">
        <v>8074.83</v>
      </c>
      <c r="E33" s="445">
        <v>8074.83</v>
      </c>
      <c r="F33" s="368">
        <v>100</v>
      </c>
      <c r="G33" s="325">
        <v>8</v>
      </c>
      <c r="H33" s="464">
        <v>115</v>
      </c>
      <c r="I33" s="1426"/>
      <c r="J33" s="1426"/>
      <c r="K33" s="1426"/>
      <c r="L33" s="1426"/>
      <c r="M33" s="1426"/>
      <c r="N33" s="1426"/>
      <c r="O33" s="1426"/>
      <c r="P33" s="1426"/>
      <c r="Q33" s="1426"/>
      <c r="R33" s="1426"/>
      <c r="S33" s="1426"/>
      <c r="T33" s="1426"/>
      <c r="U33" s="1426"/>
      <c r="V33" s="1426"/>
      <c r="W33" s="1426"/>
      <c r="X33" s="1426"/>
      <c r="Y33" s="1426"/>
      <c r="Z33" s="1426"/>
      <c r="AA33" s="1426"/>
      <c r="AB33" s="1426"/>
      <c r="AC33" s="1426"/>
      <c r="AD33" s="1426"/>
      <c r="AE33" s="1426"/>
      <c r="AF33" s="1426"/>
      <c r="AG33" s="1426"/>
      <c r="AH33" s="1426"/>
      <c r="AI33" s="1426"/>
      <c r="AJ33" s="1426"/>
    </row>
    <row r="34" spans="2:36" s="27" customFormat="1" ht="16.149999999999999" customHeight="1" x14ac:dyDescent="0.15">
      <c r="B34" s="884" t="s">
        <v>733</v>
      </c>
      <c r="C34" s="1150" t="s">
        <v>1462</v>
      </c>
      <c r="D34" s="447">
        <v>4019.84</v>
      </c>
      <c r="E34" s="780">
        <v>4019.84</v>
      </c>
      <c r="F34" s="377">
        <v>100</v>
      </c>
      <c r="G34" s="539">
        <v>11</v>
      </c>
      <c r="H34" s="466">
        <v>306</v>
      </c>
      <c r="I34" s="1426"/>
      <c r="J34" s="1426"/>
      <c r="K34" s="1426"/>
      <c r="L34" s="1426"/>
      <c r="M34" s="1426"/>
      <c r="N34" s="1426"/>
      <c r="O34" s="1426"/>
      <c r="P34" s="1426"/>
      <c r="Q34" s="1426"/>
      <c r="R34" s="1426"/>
      <c r="S34" s="1426"/>
      <c r="T34" s="1426"/>
      <c r="U34" s="1426"/>
      <c r="V34" s="1426"/>
      <c r="W34" s="1426"/>
      <c r="X34" s="1426"/>
      <c r="Y34" s="1426"/>
      <c r="Z34" s="1426"/>
      <c r="AA34" s="1426"/>
      <c r="AB34" s="1426"/>
      <c r="AC34" s="1426"/>
      <c r="AD34" s="1426"/>
      <c r="AE34" s="1426"/>
      <c r="AF34" s="1426"/>
      <c r="AG34" s="1426"/>
      <c r="AH34" s="1426"/>
      <c r="AI34" s="1426"/>
      <c r="AJ34" s="1426"/>
    </row>
    <row r="35" spans="2:36" s="27" customFormat="1" ht="16.149999999999999" customHeight="1" x14ac:dyDescent="0.15">
      <c r="B35" s="884" t="s">
        <v>734</v>
      </c>
      <c r="C35" s="1151" t="s">
        <v>812</v>
      </c>
      <c r="D35" s="445">
        <v>2055.5300000000002</v>
      </c>
      <c r="E35" s="445">
        <v>2055.5300000000002</v>
      </c>
      <c r="F35" s="368">
        <v>100</v>
      </c>
      <c r="G35" s="325">
        <v>7</v>
      </c>
      <c r="H35" s="464">
        <v>191</v>
      </c>
      <c r="I35" s="1426"/>
      <c r="J35" s="1426"/>
      <c r="K35" s="1426"/>
      <c r="L35" s="1426"/>
      <c r="M35" s="1426"/>
      <c r="N35" s="1426"/>
      <c r="O35" s="1426"/>
      <c r="P35" s="1426"/>
      <c r="Q35" s="1426"/>
      <c r="R35" s="1426"/>
      <c r="S35" s="1426"/>
      <c r="T35" s="1426"/>
      <c r="U35" s="1426"/>
      <c r="V35" s="1426"/>
      <c r="W35" s="1426"/>
      <c r="X35" s="1426"/>
      <c r="Y35" s="1426"/>
      <c r="Z35" s="1426"/>
      <c r="AA35" s="1426"/>
      <c r="AB35" s="1426"/>
      <c r="AC35" s="1426"/>
      <c r="AD35" s="1426"/>
      <c r="AE35" s="1426"/>
      <c r="AF35" s="1426"/>
      <c r="AG35" s="1426"/>
      <c r="AH35" s="1426"/>
      <c r="AI35" s="1426"/>
      <c r="AJ35" s="1426"/>
    </row>
    <row r="36" spans="2:36" s="27" customFormat="1" ht="16.149999999999999" customHeight="1" x14ac:dyDescent="0.15">
      <c r="B36" s="884" t="s">
        <v>736</v>
      </c>
      <c r="C36" s="1150" t="s">
        <v>813</v>
      </c>
      <c r="D36" s="447">
        <v>2667.77</v>
      </c>
      <c r="E36" s="780">
        <v>2667.77</v>
      </c>
      <c r="F36" s="377">
        <v>100</v>
      </c>
      <c r="G36" s="539">
        <v>1</v>
      </c>
      <c r="H36" s="466" t="s">
        <v>2273</v>
      </c>
      <c r="I36" s="1426"/>
      <c r="J36" s="1426"/>
      <c r="K36" s="1426"/>
      <c r="L36" s="1426"/>
      <c r="M36" s="1426"/>
      <c r="N36" s="1426"/>
      <c r="O36" s="1426"/>
      <c r="P36" s="1426"/>
      <c r="Q36" s="1426"/>
      <c r="R36" s="1426"/>
      <c r="S36" s="1426"/>
      <c r="T36" s="1426"/>
      <c r="U36" s="1426"/>
      <c r="V36" s="1426"/>
      <c r="W36" s="1426"/>
      <c r="X36" s="1426"/>
      <c r="Y36" s="1426"/>
      <c r="Z36" s="1426"/>
      <c r="AA36" s="1426"/>
      <c r="AB36" s="1426"/>
      <c r="AC36" s="1426"/>
      <c r="AD36" s="1426"/>
      <c r="AE36" s="1426"/>
      <c r="AF36" s="1426"/>
      <c r="AG36" s="1426"/>
      <c r="AH36" s="1426"/>
      <c r="AI36" s="1426"/>
      <c r="AJ36" s="1426"/>
    </row>
    <row r="37" spans="2:36" s="27" customFormat="1" ht="16.149999999999999" customHeight="1" x14ac:dyDescent="0.15">
      <c r="B37" s="884" t="s">
        <v>1218</v>
      </c>
      <c r="C37" s="1151" t="s">
        <v>1317</v>
      </c>
      <c r="D37" s="445">
        <v>34270.050000000003</v>
      </c>
      <c r="E37" s="445">
        <v>34270.050000000003</v>
      </c>
      <c r="F37" s="368">
        <v>100</v>
      </c>
      <c r="G37" s="325">
        <v>1</v>
      </c>
      <c r="H37" s="464" t="s">
        <v>2274</v>
      </c>
      <c r="I37" s="1426"/>
      <c r="J37" s="1426"/>
      <c r="K37" s="1426"/>
      <c r="L37" s="1426"/>
      <c r="M37" s="1426"/>
      <c r="N37" s="1426"/>
      <c r="O37" s="1426"/>
      <c r="P37" s="1426"/>
      <c r="Q37" s="1426"/>
      <c r="R37" s="1426"/>
      <c r="S37" s="1426"/>
      <c r="T37" s="1426"/>
      <c r="U37" s="1426"/>
      <c r="V37" s="1426"/>
      <c r="W37" s="1426"/>
      <c r="X37" s="1426"/>
      <c r="Y37" s="1426"/>
      <c r="Z37" s="1426"/>
      <c r="AA37" s="1426"/>
      <c r="AB37" s="1426"/>
      <c r="AC37" s="1426"/>
      <c r="AD37" s="1426"/>
      <c r="AE37" s="1426"/>
      <c r="AF37" s="1426"/>
      <c r="AG37" s="1426"/>
      <c r="AH37" s="1426"/>
      <c r="AI37" s="1426"/>
      <c r="AJ37" s="1426"/>
    </row>
    <row r="38" spans="2:36" s="27" customFormat="1" ht="16.149999999999999" customHeight="1" x14ac:dyDescent="0.15">
      <c r="B38" s="884" t="s">
        <v>1219</v>
      </c>
      <c r="C38" s="1150" t="s">
        <v>1318</v>
      </c>
      <c r="D38" s="447">
        <v>24288.080000000002</v>
      </c>
      <c r="E38" s="780">
        <v>24288.080000000002</v>
      </c>
      <c r="F38" s="377">
        <v>100</v>
      </c>
      <c r="G38" s="539">
        <v>6</v>
      </c>
      <c r="H38" s="466">
        <v>1176</v>
      </c>
      <c r="I38" s="1426"/>
      <c r="J38" s="1426"/>
      <c r="K38" s="1426"/>
      <c r="L38" s="1426"/>
      <c r="M38" s="1426"/>
      <c r="N38" s="1426"/>
      <c r="O38" s="1426"/>
      <c r="P38" s="1426"/>
      <c r="Q38" s="1426"/>
      <c r="R38" s="1426"/>
      <c r="S38" s="1426"/>
      <c r="T38" s="1426"/>
      <c r="U38" s="1426"/>
      <c r="V38" s="1426"/>
      <c r="W38" s="1426"/>
      <c r="X38" s="1426"/>
      <c r="Y38" s="1426"/>
      <c r="Z38" s="1426"/>
      <c r="AA38" s="1426"/>
      <c r="AB38" s="1426"/>
      <c r="AC38" s="1426"/>
      <c r="AD38" s="1426"/>
      <c r="AE38" s="1426"/>
      <c r="AF38" s="1426"/>
      <c r="AG38" s="1426"/>
      <c r="AH38" s="1426"/>
      <c r="AI38" s="1426"/>
      <c r="AJ38" s="1426"/>
    </row>
    <row r="39" spans="2:36" s="27" customFormat="1" ht="16.149999999999999" customHeight="1" x14ac:dyDescent="0.15">
      <c r="B39" s="884" t="s">
        <v>1220</v>
      </c>
      <c r="C39" s="1151" t="s">
        <v>1428</v>
      </c>
      <c r="D39" s="445">
        <v>7014.62</v>
      </c>
      <c r="E39" s="445">
        <v>7014.62</v>
      </c>
      <c r="F39" s="368">
        <v>100</v>
      </c>
      <c r="G39" s="325">
        <v>5</v>
      </c>
      <c r="H39" s="464">
        <v>351</v>
      </c>
      <c r="I39" s="1426"/>
      <c r="J39" s="1426"/>
      <c r="K39" s="1426"/>
      <c r="L39" s="1426"/>
      <c r="M39" s="1426"/>
      <c r="N39" s="1426"/>
      <c r="O39" s="1426"/>
      <c r="P39" s="1426"/>
      <c r="Q39" s="1426"/>
      <c r="R39" s="1426"/>
      <c r="S39" s="1426"/>
      <c r="T39" s="1426"/>
      <c r="U39" s="1426"/>
      <c r="V39" s="1426"/>
      <c r="W39" s="1426"/>
      <c r="X39" s="1426"/>
      <c r="Y39" s="1426"/>
      <c r="Z39" s="1426"/>
      <c r="AA39" s="1426"/>
      <c r="AB39" s="1426"/>
      <c r="AC39" s="1426"/>
      <c r="AD39" s="1426"/>
      <c r="AE39" s="1426"/>
      <c r="AF39" s="1426"/>
      <c r="AG39" s="1426"/>
      <c r="AH39" s="1426"/>
      <c r="AI39" s="1426"/>
      <c r="AJ39" s="1426"/>
    </row>
    <row r="40" spans="2:36" s="27" customFormat="1" ht="16.149999999999999" customHeight="1" x14ac:dyDescent="0.15">
      <c r="B40" s="884" t="s">
        <v>1222</v>
      </c>
      <c r="C40" s="1150" t="s">
        <v>1429</v>
      </c>
      <c r="D40" s="447">
        <v>7719.04</v>
      </c>
      <c r="E40" s="780">
        <v>7719.04</v>
      </c>
      <c r="F40" s="377">
        <v>100</v>
      </c>
      <c r="G40" s="539">
        <v>9</v>
      </c>
      <c r="H40" s="466">
        <v>407</v>
      </c>
      <c r="I40" s="1426"/>
      <c r="J40" s="1426"/>
      <c r="K40" s="1426"/>
      <c r="L40" s="1426"/>
      <c r="M40" s="1426"/>
      <c r="N40" s="1426"/>
      <c r="O40" s="1426"/>
      <c r="P40" s="1426"/>
      <c r="Q40" s="1426"/>
      <c r="R40" s="1426"/>
      <c r="S40" s="1426"/>
      <c r="T40" s="1426"/>
      <c r="U40" s="1426"/>
      <c r="V40" s="1426"/>
      <c r="W40" s="1426"/>
      <c r="X40" s="1426"/>
      <c r="Y40" s="1426"/>
      <c r="Z40" s="1426"/>
      <c r="AA40" s="1426"/>
      <c r="AB40" s="1426"/>
      <c r="AC40" s="1426"/>
      <c r="AD40" s="1426"/>
      <c r="AE40" s="1426"/>
      <c r="AF40" s="1426"/>
      <c r="AG40" s="1426"/>
      <c r="AH40" s="1426"/>
      <c r="AI40" s="1426"/>
      <c r="AJ40" s="1426"/>
    </row>
    <row r="41" spans="2:36" s="27" customFormat="1" ht="16.149999999999999" customHeight="1" x14ac:dyDescent="0.15">
      <c r="B41" s="884" t="s">
        <v>1223</v>
      </c>
      <c r="C41" s="1151" t="s">
        <v>1321</v>
      </c>
      <c r="D41" s="445">
        <v>10914.2</v>
      </c>
      <c r="E41" s="445">
        <v>10914.2</v>
      </c>
      <c r="F41" s="368">
        <v>100</v>
      </c>
      <c r="G41" s="325">
        <v>1</v>
      </c>
      <c r="H41" s="464" t="s">
        <v>2275</v>
      </c>
      <c r="I41" s="1426"/>
      <c r="J41" s="1426"/>
      <c r="K41" s="1426"/>
      <c r="L41" s="1426"/>
      <c r="M41" s="1426"/>
      <c r="N41" s="1426"/>
      <c r="O41" s="1426"/>
      <c r="P41" s="1426"/>
      <c r="Q41" s="1426"/>
      <c r="R41" s="1426"/>
      <c r="S41" s="1426"/>
      <c r="T41" s="1426"/>
      <c r="U41" s="1426"/>
      <c r="V41" s="1426"/>
      <c r="W41" s="1426"/>
      <c r="X41" s="1426"/>
      <c r="Y41" s="1426"/>
      <c r="Z41" s="1426"/>
      <c r="AA41" s="1426"/>
      <c r="AB41" s="1426"/>
      <c r="AC41" s="1426"/>
      <c r="AD41" s="1426"/>
      <c r="AE41" s="1426"/>
      <c r="AF41" s="1426"/>
      <c r="AG41" s="1426"/>
      <c r="AH41" s="1426"/>
      <c r="AI41" s="1426"/>
      <c r="AJ41" s="1426"/>
    </row>
    <row r="42" spans="2:36" s="27" customFormat="1" ht="16.149999999999999" customHeight="1" x14ac:dyDescent="0.15">
      <c r="B42" s="884" t="s">
        <v>1224</v>
      </c>
      <c r="C42" s="1150" t="s">
        <v>1430</v>
      </c>
      <c r="D42" s="447">
        <v>6032.24</v>
      </c>
      <c r="E42" s="780">
        <v>6032.24</v>
      </c>
      <c r="F42" s="377">
        <v>100</v>
      </c>
      <c r="G42" s="539">
        <v>10</v>
      </c>
      <c r="H42" s="466">
        <v>303</v>
      </c>
      <c r="I42" s="1426"/>
      <c r="J42" s="1426"/>
      <c r="K42" s="1426"/>
      <c r="L42" s="1426"/>
      <c r="M42" s="1426"/>
      <c r="N42" s="1426"/>
      <c r="O42" s="1426"/>
      <c r="P42" s="1426"/>
      <c r="Q42" s="1426"/>
      <c r="R42" s="1426"/>
      <c r="S42" s="1426"/>
      <c r="T42" s="1426"/>
      <c r="U42" s="1426"/>
      <c r="V42" s="1426"/>
      <c r="W42" s="1426"/>
      <c r="X42" s="1426"/>
      <c r="Y42" s="1426"/>
      <c r="Z42" s="1426"/>
      <c r="AA42" s="1426"/>
      <c r="AB42" s="1426"/>
      <c r="AC42" s="1426"/>
      <c r="AD42" s="1426"/>
      <c r="AE42" s="1426"/>
      <c r="AF42" s="1426"/>
      <c r="AG42" s="1426"/>
      <c r="AH42" s="1426"/>
      <c r="AI42" s="1426"/>
      <c r="AJ42" s="1426"/>
    </row>
    <row r="43" spans="2:36" s="27" customFormat="1" ht="16.149999999999999" customHeight="1" x14ac:dyDescent="0.15">
      <c r="B43" s="884" t="s">
        <v>1225</v>
      </c>
      <c r="C43" s="1151" t="s">
        <v>1431</v>
      </c>
      <c r="D43" s="445">
        <v>7429.16</v>
      </c>
      <c r="E43" s="445">
        <v>7429.16</v>
      </c>
      <c r="F43" s="368">
        <v>100</v>
      </c>
      <c r="G43" s="325">
        <v>3</v>
      </c>
      <c r="H43" s="464">
        <v>364</v>
      </c>
      <c r="I43" s="1426"/>
      <c r="J43" s="1426"/>
      <c r="K43" s="1426"/>
      <c r="L43" s="1426"/>
      <c r="M43" s="1426"/>
      <c r="N43" s="1426"/>
      <c r="O43" s="1426"/>
      <c r="P43" s="1426"/>
      <c r="Q43" s="1426"/>
      <c r="R43" s="1426"/>
      <c r="S43" s="1426"/>
      <c r="T43" s="1426"/>
      <c r="U43" s="1426"/>
      <c r="V43" s="1426"/>
      <c r="W43" s="1426"/>
      <c r="X43" s="1426"/>
      <c r="Y43" s="1426"/>
      <c r="Z43" s="1426"/>
      <c r="AA43" s="1426"/>
      <c r="AB43" s="1426"/>
      <c r="AC43" s="1426"/>
      <c r="AD43" s="1426"/>
      <c r="AE43" s="1426"/>
      <c r="AF43" s="1426"/>
      <c r="AG43" s="1426"/>
      <c r="AH43" s="1426"/>
      <c r="AI43" s="1426"/>
      <c r="AJ43" s="1426"/>
    </row>
    <row r="44" spans="2:36" s="27" customFormat="1" ht="16.149999999999999" customHeight="1" x14ac:dyDescent="0.15">
      <c r="B44" s="884" t="s">
        <v>1227</v>
      </c>
      <c r="C44" s="1150" t="s">
        <v>1432</v>
      </c>
      <c r="D44" s="447">
        <v>3524.17</v>
      </c>
      <c r="E44" s="780">
        <v>3524.17</v>
      </c>
      <c r="F44" s="377">
        <v>100</v>
      </c>
      <c r="G44" s="539">
        <v>7</v>
      </c>
      <c r="H44" s="466">
        <v>173</v>
      </c>
      <c r="I44" s="1426"/>
      <c r="J44" s="1426"/>
      <c r="K44" s="1426"/>
      <c r="L44" s="1426"/>
      <c r="M44" s="1426"/>
      <c r="N44" s="1426"/>
      <c r="O44" s="1426"/>
      <c r="P44" s="1426"/>
      <c r="Q44" s="1426"/>
      <c r="R44" s="1426"/>
      <c r="S44" s="1426"/>
      <c r="T44" s="1426"/>
      <c r="U44" s="1426"/>
      <c r="V44" s="1426"/>
      <c r="W44" s="1426"/>
      <c r="X44" s="1426"/>
      <c r="Y44" s="1426"/>
      <c r="Z44" s="1426"/>
      <c r="AA44" s="1426"/>
      <c r="AB44" s="1426"/>
      <c r="AC44" s="1426"/>
      <c r="AD44" s="1426"/>
      <c r="AE44" s="1426"/>
      <c r="AF44" s="1426"/>
      <c r="AG44" s="1426"/>
      <c r="AH44" s="1426"/>
      <c r="AI44" s="1426"/>
      <c r="AJ44" s="1426"/>
    </row>
    <row r="45" spans="2:36" s="27" customFormat="1" ht="16.149999999999999" customHeight="1" x14ac:dyDescent="0.15">
      <c r="B45" s="884" t="s">
        <v>1229</v>
      </c>
      <c r="C45" s="1151" t="s">
        <v>1433</v>
      </c>
      <c r="D45" s="445">
        <v>1812.52</v>
      </c>
      <c r="E45" s="445">
        <v>1812.52</v>
      </c>
      <c r="F45" s="368">
        <v>100</v>
      </c>
      <c r="G45" s="325">
        <v>8</v>
      </c>
      <c r="H45" s="464">
        <v>112</v>
      </c>
      <c r="I45" s="1426"/>
      <c r="J45" s="1426"/>
      <c r="K45" s="1426"/>
      <c r="L45" s="1426"/>
      <c r="M45" s="1426"/>
      <c r="N45" s="1426"/>
      <c r="O45" s="1426"/>
      <c r="P45" s="1426"/>
      <c r="Q45" s="1426"/>
      <c r="R45" s="1426"/>
      <c r="S45" s="1426"/>
      <c r="T45" s="1426"/>
      <c r="U45" s="1426"/>
      <c r="V45" s="1426"/>
      <c r="W45" s="1426"/>
      <c r="X45" s="1426"/>
      <c r="Y45" s="1426"/>
      <c r="Z45" s="1426"/>
      <c r="AA45" s="1426"/>
      <c r="AB45" s="1426"/>
      <c r="AC45" s="1426"/>
      <c r="AD45" s="1426"/>
      <c r="AE45" s="1426"/>
      <c r="AF45" s="1426"/>
      <c r="AG45" s="1426"/>
      <c r="AH45" s="1426"/>
      <c r="AI45" s="1426"/>
      <c r="AJ45" s="1426"/>
    </row>
    <row r="46" spans="2:36" s="27" customFormat="1" ht="16.149999999999999" customHeight="1" x14ac:dyDescent="0.15">
      <c r="B46" s="884" t="s">
        <v>1231</v>
      </c>
      <c r="C46" s="1150" t="s">
        <v>1326</v>
      </c>
      <c r="D46" s="447">
        <v>5866.66</v>
      </c>
      <c r="E46" s="780">
        <v>4222.6899999999996</v>
      </c>
      <c r="F46" s="377">
        <v>71.97775224744575</v>
      </c>
      <c r="G46" s="539">
        <v>7</v>
      </c>
      <c r="H46" s="466">
        <v>144</v>
      </c>
      <c r="I46" s="1426"/>
      <c r="J46" s="1426"/>
      <c r="K46" s="1426"/>
      <c r="L46" s="1426"/>
      <c r="M46" s="1426"/>
      <c r="N46" s="1426"/>
      <c r="O46" s="1426"/>
      <c r="P46" s="1426"/>
      <c r="Q46" s="1426"/>
      <c r="R46" s="1426"/>
      <c r="S46" s="1426"/>
      <c r="T46" s="1426"/>
      <c r="U46" s="1426"/>
      <c r="V46" s="1426"/>
      <c r="W46" s="1426"/>
      <c r="X46" s="1426"/>
      <c r="Y46" s="1426"/>
      <c r="Z46" s="1426"/>
      <c r="AA46" s="1426"/>
      <c r="AB46" s="1426"/>
      <c r="AC46" s="1426"/>
      <c r="AD46" s="1426"/>
      <c r="AE46" s="1426"/>
      <c r="AF46" s="1426"/>
      <c r="AG46" s="1426"/>
      <c r="AH46" s="1426"/>
      <c r="AI46" s="1426"/>
      <c r="AJ46" s="1426"/>
    </row>
    <row r="47" spans="2:36" s="27" customFormat="1" ht="16.149999999999999" customHeight="1" x14ac:dyDescent="0.15">
      <c r="B47" s="884" t="s">
        <v>1642</v>
      </c>
      <c r="C47" s="1151" t="s">
        <v>2276</v>
      </c>
      <c r="D47" s="445">
        <v>2971.76</v>
      </c>
      <c r="E47" s="779">
        <v>2971.76</v>
      </c>
      <c r="F47" s="369">
        <v>100</v>
      </c>
      <c r="G47" s="564">
        <v>4</v>
      </c>
      <c r="H47" s="464">
        <v>250</v>
      </c>
      <c r="I47" s="1426"/>
      <c r="J47" s="1426"/>
      <c r="K47" s="1426"/>
      <c r="L47" s="1426"/>
      <c r="M47" s="1426"/>
      <c r="N47" s="1426"/>
      <c r="O47" s="1426"/>
      <c r="P47" s="1426"/>
      <c r="Q47" s="1426"/>
      <c r="R47" s="1426"/>
      <c r="S47" s="1426"/>
      <c r="T47" s="1426"/>
      <c r="U47" s="1426"/>
      <c r="V47" s="1426"/>
      <c r="W47" s="1426"/>
      <c r="X47" s="1426"/>
      <c r="Y47" s="1426"/>
      <c r="Z47" s="1426"/>
      <c r="AA47" s="1426"/>
      <c r="AB47" s="1426"/>
      <c r="AC47" s="1426"/>
      <c r="AD47" s="1426"/>
      <c r="AE47" s="1426"/>
      <c r="AF47" s="1426"/>
      <c r="AG47" s="1426"/>
      <c r="AH47" s="1426"/>
      <c r="AI47" s="1426"/>
      <c r="AJ47" s="1426"/>
    </row>
    <row r="48" spans="2:36" s="27" customFormat="1" ht="16.149999999999999" customHeight="1" x14ac:dyDescent="0.15">
      <c r="B48" s="884" t="s">
        <v>1645</v>
      </c>
      <c r="C48" s="1151" t="s">
        <v>1646</v>
      </c>
      <c r="D48" s="445">
        <v>1871.08</v>
      </c>
      <c r="E48" s="779">
        <v>1871.08</v>
      </c>
      <c r="F48" s="369">
        <v>100</v>
      </c>
      <c r="G48" s="564">
        <v>9</v>
      </c>
      <c r="H48" s="464">
        <v>171</v>
      </c>
      <c r="I48" s="1426"/>
      <c r="J48" s="1426"/>
      <c r="K48" s="1426"/>
      <c r="L48" s="1426"/>
      <c r="M48" s="1426"/>
      <c r="N48" s="1426"/>
      <c r="O48" s="1426"/>
      <c r="P48" s="1426"/>
      <c r="Q48" s="1426"/>
      <c r="R48" s="1426"/>
      <c r="S48" s="1426"/>
      <c r="T48" s="1426"/>
      <c r="U48" s="1426"/>
      <c r="V48" s="1426"/>
      <c r="W48" s="1426"/>
      <c r="X48" s="1426"/>
      <c r="Y48" s="1426"/>
      <c r="Z48" s="1426"/>
      <c r="AA48" s="1426"/>
      <c r="AB48" s="1426"/>
      <c r="AC48" s="1426"/>
      <c r="AD48" s="1426"/>
      <c r="AE48" s="1426"/>
      <c r="AF48" s="1426"/>
      <c r="AG48" s="1426"/>
      <c r="AH48" s="1426"/>
      <c r="AI48" s="1426"/>
      <c r="AJ48" s="1426"/>
    </row>
    <row r="49" spans="2:36" s="27" customFormat="1" ht="16.149999999999999" customHeight="1" x14ac:dyDescent="0.15">
      <c r="B49" s="884" t="s">
        <v>1918</v>
      </c>
      <c r="C49" s="1151" t="s">
        <v>2277</v>
      </c>
      <c r="D49" s="445">
        <v>2267.46</v>
      </c>
      <c r="E49" s="779">
        <v>2267.46</v>
      </c>
      <c r="F49" s="369">
        <v>100</v>
      </c>
      <c r="G49" s="564">
        <v>10</v>
      </c>
      <c r="H49" s="464">
        <v>218</v>
      </c>
      <c r="I49" s="1426"/>
      <c r="J49" s="1426"/>
      <c r="K49" s="1426"/>
      <c r="L49" s="1426"/>
      <c r="M49" s="1426"/>
      <c r="N49" s="1426"/>
      <c r="O49" s="1426"/>
      <c r="P49" s="1426"/>
      <c r="Q49" s="1426"/>
      <c r="R49" s="1426"/>
      <c r="S49" s="1426"/>
      <c r="T49" s="1426"/>
      <c r="U49" s="1426"/>
      <c r="V49" s="1426"/>
      <c r="W49" s="1426"/>
      <c r="X49" s="1426"/>
      <c r="Y49" s="1426"/>
      <c r="Z49" s="1426"/>
      <c r="AA49" s="1426"/>
      <c r="AB49" s="1426"/>
      <c r="AC49" s="1426"/>
      <c r="AD49" s="1426"/>
      <c r="AE49" s="1426"/>
      <c r="AF49" s="1426"/>
      <c r="AG49" s="1426"/>
      <c r="AH49" s="1426"/>
      <c r="AI49" s="1426"/>
      <c r="AJ49" s="1426"/>
    </row>
    <row r="50" spans="2:36" s="27" customFormat="1" ht="16.149999999999999" customHeight="1" x14ac:dyDescent="0.15">
      <c r="B50" s="884" t="s">
        <v>1920</v>
      </c>
      <c r="C50" s="1151" t="s">
        <v>2278</v>
      </c>
      <c r="D50" s="445">
        <v>1463.36</v>
      </c>
      <c r="E50" s="779">
        <v>1463.36</v>
      </c>
      <c r="F50" s="369">
        <v>100</v>
      </c>
      <c r="G50" s="564">
        <v>8</v>
      </c>
      <c r="H50" s="464">
        <v>118</v>
      </c>
      <c r="I50" s="1426"/>
      <c r="J50" s="1426"/>
      <c r="K50" s="1426"/>
      <c r="L50" s="1426"/>
      <c r="M50" s="1426"/>
      <c r="N50" s="1426"/>
      <c r="O50" s="1426"/>
      <c r="P50" s="1426"/>
      <c r="Q50" s="1426"/>
      <c r="R50" s="1426"/>
      <c r="S50" s="1426"/>
      <c r="T50" s="1426"/>
      <c r="U50" s="1426"/>
      <c r="V50" s="1426"/>
      <c r="W50" s="1426"/>
      <c r="X50" s="1426"/>
      <c r="Y50" s="1426"/>
      <c r="Z50" s="1426"/>
      <c r="AA50" s="1426"/>
      <c r="AB50" s="1426"/>
      <c r="AC50" s="1426"/>
      <c r="AD50" s="1426"/>
      <c r="AE50" s="1426"/>
      <c r="AF50" s="1426"/>
      <c r="AG50" s="1426"/>
      <c r="AH50" s="1426"/>
      <c r="AI50" s="1426"/>
      <c r="AJ50" s="1426"/>
    </row>
    <row r="51" spans="2:36" s="27" customFormat="1" ht="16.149999999999999" customHeight="1" x14ac:dyDescent="0.15">
      <c r="B51" s="884" t="s">
        <v>43</v>
      </c>
      <c r="C51" s="1151" t="s">
        <v>309</v>
      </c>
      <c r="D51" s="445">
        <v>13568.13</v>
      </c>
      <c r="E51" s="445">
        <v>13568.13</v>
      </c>
      <c r="F51" s="368">
        <v>100</v>
      </c>
      <c r="G51" s="325">
        <v>49</v>
      </c>
      <c r="H51" s="464">
        <v>475</v>
      </c>
      <c r="I51" s="1426"/>
      <c r="J51" s="1426"/>
      <c r="K51" s="1426"/>
      <c r="L51" s="1426"/>
      <c r="M51" s="1426"/>
      <c r="N51" s="1426"/>
      <c r="O51" s="1426"/>
      <c r="P51" s="1426"/>
      <c r="Q51" s="1426"/>
      <c r="R51" s="1426"/>
      <c r="S51" s="1426"/>
      <c r="T51" s="1426"/>
      <c r="U51" s="1426"/>
      <c r="V51" s="1426"/>
      <c r="W51" s="1426"/>
      <c r="X51" s="1426"/>
      <c r="Y51" s="1426"/>
      <c r="Z51" s="1426"/>
      <c r="AA51" s="1426"/>
      <c r="AB51" s="1426"/>
      <c r="AC51" s="1426"/>
      <c r="AD51" s="1426"/>
      <c r="AE51" s="1426"/>
      <c r="AF51" s="1426"/>
      <c r="AG51" s="1426"/>
      <c r="AH51" s="1426"/>
      <c r="AI51" s="1426"/>
      <c r="AJ51" s="1426"/>
    </row>
    <row r="52" spans="2:36" s="27" customFormat="1" ht="16.149999999999999" customHeight="1" x14ac:dyDescent="0.15">
      <c r="B52" s="884" t="s">
        <v>44</v>
      </c>
      <c r="C52" s="1150" t="s">
        <v>310</v>
      </c>
      <c r="D52" s="447">
        <v>6559.34</v>
      </c>
      <c r="E52" s="780">
        <v>6559.34</v>
      </c>
      <c r="F52" s="377">
        <v>100</v>
      </c>
      <c r="G52" s="539">
        <v>4</v>
      </c>
      <c r="H52" s="466">
        <v>281</v>
      </c>
      <c r="I52" s="1426"/>
      <c r="J52" s="1426"/>
      <c r="K52" s="1426"/>
      <c r="L52" s="1426"/>
      <c r="M52" s="1426"/>
      <c r="N52" s="1426"/>
      <c r="O52" s="1426"/>
      <c r="P52" s="1426"/>
      <c r="Q52" s="1426"/>
      <c r="R52" s="1426"/>
      <c r="S52" s="1426"/>
      <c r="T52" s="1426"/>
      <c r="U52" s="1426"/>
      <c r="V52" s="1426"/>
      <c r="W52" s="1426"/>
      <c r="X52" s="1426"/>
      <c r="Y52" s="1426"/>
      <c r="Z52" s="1426"/>
      <c r="AA52" s="1426"/>
      <c r="AB52" s="1426"/>
      <c r="AC52" s="1426"/>
      <c r="AD52" s="1426"/>
      <c r="AE52" s="1426"/>
      <c r="AF52" s="1426"/>
      <c r="AG52" s="1426"/>
      <c r="AH52" s="1426"/>
      <c r="AI52" s="1426"/>
      <c r="AJ52" s="1426"/>
    </row>
    <row r="53" spans="2:36" s="27" customFormat="1" ht="16.149999999999999" customHeight="1" x14ac:dyDescent="0.15">
      <c r="B53" s="884" t="s">
        <v>46</v>
      </c>
      <c r="C53" s="1151" t="s">
        <v>1327</v>
      </c>
      <c r="D53" s="445">
        <v>6033.4</v>
      </c>
      <c r="E53" s="445">
        <v>5938.19</v>
      </c>
      <c r="F53" s="368">
        <v>98.421951138661441</v>
      </c>
      <c r="G53" s="325">
        <v>37</v>
      </c>
      <c r="H53" s="464">
        <v>171</v>
      </c>
      <c r="I53" s="1426"/>
      <c r="J53" s="1426"/>
      <c r="K53" s="1426"/>
      <c r="L53" s="1426"/>
      <c r="M53" s="1426"/>
      <c r="N53" s="1426"/>
      <c r="O53" s="1426"/>
      <c r="P53" s="1426"/>
      <c r="Q53" s="1426"/>
      <c r="R53" s="1426"/>
      <c r="S53" s="1426"/>
      <c r="T53" s="1426"/>
      <c r="U53" s="1426"/>
      <c r="V53" s="1426"/>
      <c r="W53" s="1426"/>
      <c r="X53" s="1426"/>
      <c r="Y53" s="1426"/>
      <c r="Z53" s="1426"/>
      <c r="AA53" s="1426"/>
      <c r="AB53" s="1426"/>
      <c r="AC53" s="1426"/>
      <c r="AD53" s="1426"/>
      <c r="AE53" s="1426"/>
      <c r="AF53" s="1426"/>
      <c r="AG53" s="1426"/>
      <c r="AH53" s="1426"/>
      <c r="AI53" s="1426"/>
      <c r="AJ53" s="1426"/>
    </row>
    <row r="54" spans="2:36" s="27" customFormat="1" ht="16.149999999999999" customHeight="1" x14ac:dyDescent="0.15">
      <c r="B54" s="884" t="s">
        <v>47</v>
      </c>
      <c r="C54" s="1150" t="s">
        <v>2279</v>
      </c>
      <c r="D54" s="447">
        <v>5882.2</v>
      </c>
      <c r="E54" s="780">
        <v>5882.2</v>
      </c>
      <c r="F54" s="377">
        <v>100</v>
      </c>
      <c r="G54" s="539">
        <v>31</v>
      </c>
      <c r="H54" s="466">
        <v>177</v>
      </c>
      <c r="I54" s="1426"/>
      <c r="J54" s="1426"/>
      <c r="K54" s="1426"/>
      <c r="L54" s="1426"/>
      <c r="M54" s="1426"/>
      <c r="N54" s="1426"/>
      <c r="O54" s="1426"/>
      <c r="P54" s="1426"/>
      <c r="Q54" s="1426"/>
      <c r="R54" s="1426"/>
      <c r="S54" s="1426"/>
      <c r="T54" s="1426"/>
      <c r="U54" s="1426"/>
      <c r="V54" s="1426"/>
      <c r="W54" s="1426"/>
      <c r="X54" s="1426"/>
      <c r="Y54" s="1426"/>
      <c r="Z54" s="1426"/>
      <c r="AA54" s="1426"/>
      <c r="AB54" s="1426"/>
      <c r="AC54" s="1426"/>
      <c r="AD54" s="1426"/>
      <c r="AE54" s="1426"/>
      <c r="AF54" s="1426"/>
      <c r="AG54" s="1426"/>
      <c r="AH54" s="1426"/>
      <c r="AI54" s="1426"/>
      <c r="AJ54" s="1426"/>
    </row>
    <row r="55" spans="2:36" s="27" customFormat="1" ht="16.149999999999999" customHeight="1" x14ac:dyDescent="0.15">
      <c r="B55" s="884" t="s">
        <v>48</v>
      </c>
      <c r="C55" s="1151" t="s">
        <v>1463</v>
      </c>
      <c r="D55" s="445">
        <v>3282.9</v>
      </c>
      <c r="E55" s="445">
        <v>3282.9</v>
      </c>
      <c r="F55" s="368">
        <v>100</v>
      </c>
      <c r="G55" s="325">
        <v>20</v>
      </c>
      <c r="H55" s="464">
        <v>118</v>
      </c>
      <c r="I55" s="1426"/>
      <c r="J55" s="1426"/>
      <c r="K55" s="1426"/>
      <c r="L55" s="1426"/>
      <c r="M55" s="1426"/>
      <c r="N55" s="1426"/>
      <c r="O55" s="1426"/>
      <c r="P55" s="1426"/>
      <c r="Q55" s="1426"/>
      <c r="R55" s="1426"/>
      <c r="S55" s="1426"/>
      <c r="T55" s="1426"/>
      <c r="U55" s="1426"/>
      <c r="V55" s="1426"/>
      <c r="W55" s="1426"/>
      <c r="X55" s="1426"/>
      <c r="Y55" s="1426"/>
      <c r="Z55" s="1426"/>
      <c r="AA55" s="1426"/>
      <c r="AB55" s="1426"/>
      <c r="AC55" s="1426"/>
      <c r="AD55" s="1426"/>
      <c r="AE55" s="1426"/>
      <c r="AF55" s="1426"/>
      <c r="AG55" s="1426"/>
      <c r="AH55" s="1426"/>
      <c r="AI55" s="1426"/>
      <c r="AJ55" s="1426"/>
    </row>
    <row r="56" spans="2:36" s="27" customFormat="1" ht="16.149999999999999" customHeight="1" x14ac:dyDescent="0.15">
      <c r="B56" s="884" t="s">
        <v>49</v>
      </c>
      <c r="C56" s="1150" t="s">
        <v>1464</v>
      </c>
      <c r="D56" s="447">
        <v>4655.74</v>
      </c>
      <c r="E56" s="780">
        <v>4655.74</v>
      </c>
      <c r="F56" s="377">
        <v>100</v>
      </c>
      <c r="G56" s="539">
        <v>18</v>
      </c>
      <c r="H56" s="466">
        <v>150</v>
      </c>
      <c r="I56" s="1426"/>
      <c r="J56" s="1426"/>
      <c r="K56" s="1426"/>
      <c r="L56" s="1426"/>
      <c r="M56" s="1426"/>
      <c r="N56" s="1426"/>
      <c r="O56" s="1426"/>
      <c r="P56" s="1426"/>
      <c r="Q56" s="1426"/>
      <c r="R56" s="1426"/>
      <c r="S56" s="1426"/>
      <c r="T56" s="1426"/>
      <c r="U56" s="1426"/>
      <c r="V56" s="1426"/>
      <c r="W56" s="1426"/>
      <c r="X56" s="1426"/>
      <c r="Y56" s="1426"/>
      <c r="Z56" s="1426"/>
      <c r="AA56" s="1426"/>
      <c r="AB56" s="1426"/>
      <c r="AC56" s="1426"/>
      <c r="AD56" s="1426"/>
      <c r="AE56" s="1426"/>
      <c r="AF56" s="1426"/>
      <c r="AG56" s="1426"/>
      <c r="AH56" s="1426"/>
      <c r="AI56" s="1426"/>
      <c r="AJ56" s="1426"/>
    </row>
    <row r="57" spans="2:36" s="27" customFormat="1" ht="16.149999999999999" customHeight="1" x14ac:dyDescent="0.15">
      <c r="B57" s="884" t="s">
        <v>50</v>
      </c>
      <c r="C57" s="1151" t="s">
        <v>315</v>
      </c>
      <c r="D57" s="445">
        <v>34616.839999999997</v>
      </c>
      <c r="E57" s="445">
        <v>34616.839999999997</v>
      </c>
      <c r="F57" s="368">
        <v>100</v>
      </c>
      <c r="G57" s="325">
        <v>1</v>
      </c>
      <c r="H57" s="464" t="s">
        <v>2280</v>
      </c>
      <c r="I57" s="1426"/>
      <c r="J57" s="1426"/>
      <c r="K57" s="1426"/>
      <c r="L57" s="1426"/>
      <c r="M57" s="1426"/>
      <c r="N57" s="1426"/>
      <c r="O57" s="1426"/>
      <c r="P57" s="1426"/>
      <c r="Q57" s="1426"/>
      <c r="R57" s="1426"/>
      <c r="S57" s="1426"/>
      <c r="T57" s="1426"/>
      <c r="U57" s="1426"/>
      <c r="V57" s="1426"/>
      <c r="W57" s="1426"/>
      <c r="X57" s="1426"/>
      <c r="Y57" s="1426"/>
      <c r="Z57" s="1426"/>
      <c r="AA57" s="1426"/>
      <c r="AB57" s="1426"/>
      <c r="AC57" s="1426"/>
      <c r="AD57" s="1426"/>
      <c r="AE57" s="1426"/>
      <c r="AF57" s="1426"/>
      <c r="AG57" s="1426"/>
      <c r="AH57" s="1426"/>
      <c r="AI57" s="1426"/>
      <c r="AJ57" s="1426"/>
    </row>
    <row r="58" spans="2:36" s="27" customFormat="1" ht="16.149999999999999" customHeight="1" x14ac:dyDescent="0.15">
      <c r="B58" s="884" t="s">
        <v>51</v>
      </c>
      <c r="C58" s="1150" t="s">
        <v>316</v>
      </c>
      <c r="D58" s="447">
        <v>21171.040000000001</v>
      </c>
      <c r="E58" s="780">
        <v>21108.7</v>
      </c>
      <c r="F58" s="377">
        <v>99.705541154331584</v>
      </c>
      <c r="G58" s="539">
        <v>41</v>
      </c>
      <c r="H58" s="466">
        <v>674</v>
      </c>
      <c r="I58" s="1426"/>
      <c r="J58" s="1426"/>
      <c r="K58" s="1426"/>
      <c r="L58" s="1426"/>
      <c r="M58" s="1426"/>
      <c r="N58" s="1426"/>
      <c r="O58" s="1426"/>
      <c r="P58" s="1426"/>
      <c r="Q58" s="1426"/>
      <c r="R58" s="1426"/>
      <c r="S58" s="1426"/>
      <c r="T58" s="1426"/>
      <c r="U58" s="1426"/>
      <c r="V58" s="1426"/>
      <c r="W58" s="1426"/>
      <c r="X58" s="1426"/>
      <c r="Y58" s="1426"/>
      <c r="Z58" s="1426"/>
      <c r="AA58" s="1426"/>
      <c r="AB58" s="1426"/>
      <c r="AC58" s="1426"/>
      <c r="AD58" s="1426"/>
      <c r="AE58" s="1426"/>
      <c r="AF58" s="1426"/>
      <c r="AG58" s="1426"/>
      <c r="AH58" s="1426"/>
      <c r="AI58" s="1426"/>
      <c r="AJ58" s="1426"/>
    </row>
    <row r="59" spans="2:36" s="27" customFormat="1" ht="16.149999999999999" customHeight="1" x14ac:dyDescent="0.15">
      <c r="B59" s="884" t="s">
        <v>52</v>
      </c>
      <c r="C59" s="1151" t="s">
        <v>317</v>
      </c>
      <c r="D59" s="445">
        <v>16977.79</v>
      </c>
      <c r="E59" s="445">
        <v>16133.27</v>
      </c>
      <c r="F59" s="368">
        <v>95.025736565241999</v>
      </c>
      <c r="G59" s="325">
        <v>24</v>
      </c>
      <c r="H59" s="464">
        <v>565</v>
      </c>
      <c r="I59" s="1426"/>
      <c r="J59" s="1426"/>
      <c r="K59" s="1426"/>
      <c r="L59" s="1426"/>
      <c r="M59" s="1426"/>
      <c r="N59" s="1426"/>
      <c r="O59" s="1426"/>
      <c r="P59" s="1426"/>
      <c r="Q59" s="1426"/>
      <c r="R59" s="1426"/>
      <c r="S59" s="1426"/>
      <c r="T59" s="1426"/>
      <c r="U59" s="1426"/>
      <c r="V59" s="1426"/>
      <c r="W59" s="1426"/>
      <c r="X59" s="1426"/>
      <c r="Y59" s="1426"/>
      <c r="Z59" s="1426"/>
      <c r="AA59" s="1426"/>
      <c r="AB59" s="1426"/>
      <c r="AC59" s="1426"/>
      <c r="AD59" s="1426"/>
      <c r="AE59" s="1426"/>
      <c r="AF59" s="1426"/>
      <c r="AG59" s="1426"/>
      <c r="AH59" s="1426"/>
      <c r="AI59" s="1426"/>
      <c r="AJ59" s="1426"/>
    </row>
    <row r="60" spans="2:36" s="27" customFormat="1" ht="16.149999999999999" customHeight="1" x14ac:dyDescent="0.15">
      <c r="B60" s="884" t="s">
        <v>53</v>
      </c>
      <c r="C60" s="1150" t="s">
        <v>318</v>
      </c>
      <c r="D60" s="447">
        <v>5213.0200000000004</v>
      </c>
      <c r="E60" s="780">
        <v>5213.0200000000004</v>
      </c>
      <c r="F60" s="377">
        <v>100</v>
      </c>
      <c r="G60" s="539">
        <v>16</v>
      </c>
      <c r="H60" s="466">
        <v>273</v>
      </c>
      <c r="I60" s="1426"/>
      <c r="J60" s="1426"/>
      <c r="K60" s="1426"/>
      <c r="L60" s="1426"/>
      <c r="M60" s="1426"/>
      <c r="N60" s="1426"/>
      <c r="O60" s="1426"/>
      <c r="P60" s="1426"/>
      <c r="Q60" s="1426"/>
      <c r="R60" s="1426"/>
      <c r="S60" s="1426"/>
      <c r="T60" s="1426"/>
      <c r="U60" s="1426"/>
      <c r="V60" s="1426"/>
      <c r="W60" s="1426"/>
      <c r="X60" s="1426"/>
      <c r="Y60" s="1426"/>
      <c r="Z60" s="1426"/>
      <c r="AA60" s="1426"/>
      <c r="AB60" s="1426"/>
      <c r="AC60" s="1426"/>
      <c r="AD60" s="1426"/>
      <c r="AE60" s="1426"/>
      <c r="AF60" s="1426"/>
      <c r="AG60" s="1426"/>
      <c r="AH60" s="1426"/>
      <c r="AI60" s="1426"/>
      <c r="AJ60" s="1426"/>
    </row>
    <row r="61" spans="2:36" s="27" customFormat="1" ht="16.149999999999999" customHeight="1" x14ac:dyDescent="0.15">
      <c r="B61" s="884" t="s">
        <v>54</v>
      </c>
      <c r="C61" s="1151" t="s">
        <v>319</v>
      </c>
      <c r="D61" s="445">
        <v>11558.68</v>
      </c>
      <c r="E61" s="445">
        <v>11558.68</v>
      </c>
      <c r="F61" s="368">
        <v>100</v>
      </c>
      <c r="G61" s="325">
        <v>19</v>
      </c>
      <c r="H61" s="464">
        <v>331</v>
      </c>
      <c r="I61" s="1426"/>
      <c r="J61" s="1426"/>
      <c r="K61" s="1426"/>
      <c r="L61" s="1426"/>
      <c r="M61" s="1426"/>
      <c r="N61" s="1426"/>
      <c r="O61" s="1426"/>
      <c r="P61" s="1426"/>
      <c r="Q61" s="1426"/>
      <c r="R61" s="1426"/>
      <c r="S61" s="1426"/>
      <c r="T61" s="1426"/>
      <c r="U61" s="1426"/>
      <c r="V61" s="1426"/>
      <c r="W61" s="1426"/>
      <c r="X61" s="1426"/>
      <c r="Y61" s="1426"/>
      <c r="Z61" s="1426"/>
      <c r="AA61" s="1426"/>
      <c r="AB61" s="1426"/>
      <c r="AC61" s="1426"/>
      <c r="AD61" s="1426"/>
      <c r="AE61" s="1426"/>
      <c r="AF61" s="1426"/>
      <c r="AG61" s="1426"/>
      <c r="AH61" s="1426"/>
      <c r="AI61" s="1426"/>
      <c r="AJ61" s="1426"/>
    </row>
    <row r="62" spans="2:36" s="27" customFormat="1" ht="16.149999999999999" customHeight="1" x14ac:dyDescent="0.15">
      <c r="B62" s="884" t="s">
        <v>55</v>
      </c>
      <c r="C62" s="1150" t="s">
        <v>320</v>
      </c>
      <c r="D62" s="447">
        <v>7828.17</v>
      </c>
      <c r="E62" s="780">
        <v>7828.17</v>
      </c>
      <c r="F62" s="377">
        <v>100</v>
      </c>
      <c r="G62" s="539">
        <v>20</v>
      </c>
      <c r="H62" s="466">
        <v>235</v>
      </c>
      <c r="I62" s="1426"/>
      <c r="J62" s="1426"/>
      <c r="K62" s="1426"/>
      <c r="L62" s="1426"/>
      <c r="M62" s="1426"/>
      <c r="N62" s="1426"/>
      <c r="O62" s="1426"/>
      <c r="P62" s="1426"/>
      <c r="Q62" s="1426"/>
      <c r="R62" s="1426"/>
      <c r="S62" s="1426"/>
      <c r="T62" s="1426"/>
      <c r="U62" s="1426"/>
      <c r="V62" s="1426"/>
      <c r="W62" s="1426"/>
      <c r="X62" s="1426"/>
      <c r="Y62" s="1426"/>
      <c r="Z62" s="1426"/>
      <c r="AA62" s="1426"/>
      <c r="AB62" s="1426"/>
      <c r="AC62" s="1426"/>
      <c r="AD62" s="1426"/>
      <c r="AE62" s="1426"/>
      <c r="AF62" s="1426"/>
      <c r="AG62" s="1426"/>
      <c r="AH62" s="1426"/>
      <c r="AI62" s="1426"/>
      <c r="AJ62" s="1426"/>
    </row>
    <row r="63" spans="2:36" s="27" customFormat="1" ht="16.149999999999999" customHeight="1" x14ac:dyDescent="0.15">
      <c r="B63" s="884" t="s">
        <v>56</v>
      </c>
      <c r="C63" s="1151" t="s">
        <v>1331</v>
      </c>
      <c r="D63" s="445">
        <v>7520.72</v>
      </c>
      <c r="E63" s="445">
        <v>7520.72</v>
      </c>
      <c r="F63" s="368">
        <v>100</v>
      </c>
      <c r="G63" s="325">
        <v>54</v>
      </c>
      <c r="H63" s="464">
        <v>285</v>
      </c>
      <c r="I63" s="1426"/>
      <c r="J63" s="1426"/>
      <c r="K63" s="1426"/>
      <c r="L63" s="1426"/>
      <c r="M63" s="1426"/>
      <c r="N63" s="1426"/>
      <c r="O63" s="1426"/>
      <c r="P63" s="1426"/>
      <c r="Q63" s="1426"/>
      <c r="R63" s="1426"/>
      <c r="S63" s="1426"/>
      <c r="T63" s="1426"/>
      <c r="U63" s="1426"/>
      <c r="V63" s="1426"/>
      <c r="W63" s="1426"/>
      <c r="X63" s="1426"/>
      <c r="Y63" s="1426"/>
      <c r="Z63" s="1426"/>
      <c r="AA63" s="1426"/>
      <c r="AB63" s="1426"/>
      <c r="AC63" s="1426"/>
      <c r="AD63" s="1426"/>
      <c r="AE63" s="1426"/>
      <c r="AF63" s="1426"/>
      <c r="AG63" s="1426"/>
      <c r="AH63" s="1426"/>
      <c r="AI63" s="1426"/>
      <c r="AJ63" s="1426"/>
    </row>
    <row r="64" spans="2:36" s="27" customFormat="1" ht="16.149999999999999" customHeight="1" thickBot="1" x14ac:dyDescent="0.2">
      <c r="B64" s="920" t="s">
        <v>57</v>
      </c>
      <c r="C64" s="1152" t="s">
        <v>1332</v>
      </c>
      <c r="D64" s="1153">
        <v>3751.85</v>
      </c>
      <c r="E64" s="1154">
        <v>3751.85</v>
      </c>
      <c r="F64" s="722">
        <v>100</v>
      </c>
      <c r="G64" s="552">
        <v>23</v>
      </c>
      <c r="H64" s="1155">
        <v>126</v>
      </c>
      <c r="I64" s="1426"/>
      <c r="J64" s="1426"/>
      <c r="K64" s="1426"/>
      <c r="L64" s="1426"/>
      <c r="M64" s="1426"/>
      <c r="N64" s="1426"/>
      <c r="O64" s="1426"/>
      <c r="P64" s="1426"/>
      <c r="Q64" s="1426"/>
      <c r="R64" s="1426"/>
      <c r="S64" s="1426"/>
      <c r="T64" s="1426"/>
      <c r="U64" s="1426"/>
      <c r="V64" s="1426"/>
      <c r="W64" s="1426"/>
      <c r="X64" s="1426"/>
      <c r="Y64" s="1426"/>
      <c r="Z64" s="1426"/>
      <c r="AA64" s="1426"/>
      <c r="AB64" s="1426"/>
      <c r="AC64" s="1426"/>
      <c r="AD64" s="1426"/>
      <c r="AE64" s="1426"/>
      <c r="AF64" s="1426"/>
      <c r="AG64" s="1426"/>
      <c r="AH64" s="1426"/>
      <c r="AI64" s="1426"/>
      <c r="AJ64" s="1426"/>
    </row>
    <row r="65" spans="2:36" s="27" customFormat="1" ht="16.149999999999999" customHeight="1" thickTop="1" x14ac:dyDescent="0.15">
      <c r="B65" s="929" t="s">
        <v>59</v>
      </c>
      <c r="C65" s="1150" t="s">
        <v>324</v>
      </c>
      <c r="D65" s="755">
        <v>29383.65</v>
      </c>
      <c r="E65" s="756">
        <v>29383.65</v>
      </c>
      <c r="F65" s="382">
        <v>100</v>
      </c>
      <c r="G65" s="381">
        <v>1</v>
      </c>
      <c r="H65" s="757" t="s">
        <v>2281</v>
      </c>
      <c r="I65" s="1426"/>
      <c r="J65" s="1426"/>
      <c r="K65" s="1426"/>
      <c r="L65" s="1426"/>
      <c r="M65" s="1426"/>
      <c r="N65" s="1426"/>
      <c r="O65" s="1426"/>
      <c r="P65" s="1426"/>
      <c r="Q65" s="1426"/>
      <c r="R65" s="1426"/>
      <c r="S65" s="1426"/>
      <c r="T65" s="1426"/>
      <c r="U65" s="1426"/>
      <c r="V65" s="1426"/>
      <c r="W65" s="1426"/>
      <c r="X65" s="1426"/>
      <c r="Y65" s="1426"/>
      <c r="Z65" s="1426"/>
      <c r="AA65" s="1426"/>
      <c r="AB65" s="1426"/>
      <c r="AC65" s="1426"/>
      <c r="AD65" s="1426"/>
      <c r="AE65" s="1426"/>
      <c r="AF65" s="1426"/>
      <c r="AG65" s="1426"/>
      <c r="AH65" s="1426"/>
      <c r="AI65" s="1426"/>
      <c r="AJ65" s="1426"/>
    </row>
    <row r="66" spans="2:36" s="27" customFormat="1" ht="16.149999999999999" customHeight="1" x14ac:dyDescent="0.15">
      <c r="B66" s="929" t="s">
        <v>60</v>
      </c>
      <c r="C66" s="1151" t="s">
        <v>271</v>
      </c>
      <c r="D66" s="758">
        <v>6295.22</v>
      </c>
      <c r="E66" s="758">
        <v>6295.22</v>
      </c>
      <c r="F66" s="724">
        <v>100</v>
      </c>
      <c r="G66" s="315">
        <v>10</v>
      </c>
      <c r="H66" s="759">
        <v>399</v>
      </c>
      <c r="I66" s="1426"/>
      <c r="J66" s="1426"/>
      <c r="K66" s="1426"/>
      <c r="L66" s="1426"/>
      <c r="M66" s="1426"/>
      <c r="N66" s="1426"/>
      <c r="O66" s="1426"/>
      <c r="P66" s="1426"/>
      <c r="Q66" s="1426"/>
      <c r="R66" s="1426"/>
      <c r="S66" s="1426"/>
      <c r="T66" s="1426"/>
      <c r="U66" s="1426"/>
      <c r="V66" s="1426"/>
      <c r="W66" s="1426"/>
      <c r="X66" s="1426"/>
      <c r="Y66" s="1426"/>
      <c r="Z66" s="1426"/>
      <c r="AA66" s="1426"/>
      <c r="AB66" s="1426"/>
      <c r="AC66" s="1426"/>
      <c r="AD66" s="1426"/>
      <c r="AE66" s="1426"/>
      <c r="AF66" s="1426"/>
      <c r="AG66" s="1426"/>
      <c r="AH66" s="1426"/>
      <c r="AI66" s="1426"/>
      <c r="AJ66" s="1426"/>
    </row>
    <row r="67" spans="2:36" s="27" customFormat="1" ht="16.149999999999999" customHeight="1" x14ac:dyDescent="0.15">
      <c r="B67" s="929" t="s">
        <v>61</v>
      </c>
      <c r="C67" s="1150" t="s">
        <v>325</v>
      </c>
      <c r="D67" s="755">
        <v>18810.309999999998</v>
      </c>
      <c r="E67" s="756">
        <v>18810.309999999998</v>
      </c>
      <c r="F67" s="382">
        <v>100</v>
      </c>
      <c r="G67" s="381">
        <v>1</v>
      </c>
      <c r="H67" s="757" t="s">
        <v>2273</v>
      </c>
      <c r="I67" s="1426"/>
      <c r="J67" s="1426"/>
      <c r="K67" s="1426"/>
      <c r="L67" s="1426"/>
      <c r="M67" s="1426"/>
      <c r="N67" s="1426"/>
      <c r="O67" s="1426"/>
      <c r="P67" s="1426"/>
      <c r="Q67" s="1426"/>
      <c r="R67" s="1426"/>
      <c r="S67" s="1426"/>
      <c r="T67" s="1426"/>
      <c r="U67" s="1426"/>
      <c r="V67" s="1426"/>
      <c r="W67" s="1426"/>
      <c r="X67" s="1426"/>
      <c r="Y67" s="1426"/>
      <c r="Z67" s="1426"/>
      <c r="AA67" s="1426"/>
      <c r="AB67" s="1426"/>
      <c r="AC67" s="1426"/>
      <c r="AD67" s="1426"/>
      <c r="AE67" s="1426"/>
      <c r="AF67" s="1426"/>
      <c r="AG67" s="1426"/>
      <c r="AH67" s="1426"/>
      <c r="AI67" s="1426"/>
      <c r="AJ67" s="1426"/>
    </row>
    <row r="68" spans="2:36" s="27" customFormat="1" ht="16.149999999999999" customHeight="1" x14ac:dyDescent="0.15">
      <c r="B68" s="929" t="s">
        <v>62</v>
      </c>
      <c r="C68" s="1151" t="s">
        <v>326</v>
      </c>
      <c r="D68" s="758">
        <v>3611.5899999999997</v>
      </c>
      <c r="E68" s="758">
        <v>3611.5899999999997</v>
      </c>
      <c r="F68" s="724">
        <v>100</v>
      </c>
      <c r="G68" s="315">
        <v>14</v>
      </c>
      <c r="H68" s="759">
        <v>261</v>
      </c>
      <c r="I68" s="1426"/>
      <c r="J68" s="1426"/>
      <c r="K68" s="1426"/>
      <c r="L68" s="1426"/>
      <c r="M68" s="1426"/>
      <c r="N68" s="1426"/>
      <c r="O68" s="1426"/>
      <c r="P68" s="1426"/>
      <c r="Q68" s="1426"/>
      <c r="R68" s="1426"/>
      <c r="S68" s="1426"/>
      <c r="T68" s="1426"/>
      <c r="U68" s="1426"/>
      <c r="V68" s="1426"/>
      <c r="W68" s="1426"/>
      <c r="X68" s="1426"/>
      <c r="Y68" s="1426"/>
      <c r="Z68" s="1426"/>
      <c r="AA68" s="1426"/>
      <c r="AB68" s="1426"/>
      <c r="AC68" s="1426"/>
      <c r="AD68" s="1426"/>
      <c r="AE68" s="1426"/>
      <c r="AF68" s="1426"/>
      <c r="AG68" s="1426"/>
      <c r="AH68" s="1426"/>
      <c r="AI68" s="1426"/>
      <c r="AJ68" s="1426"/>
    </row>
    <row r="69" spans="2:36" s="27" customFormat="1" ht="16.149999999999999" customHeight="1" x14ac:dyDescent="0.15">
      <c r="B69" s="929" t="s">
        <v>63</v>
      </c>
      <c r="C69" s="1150" t="s">
        <v>327</v>
      </c>
      <c r="D69" s="755">
        <v>2693.94</v>
      </c>
      <c r="E69" s="756">
        <v>2693.94</v>
      </c>
      <c r="F69" s="382">
        <v>100</v>
      </c>
      <c r="G69" s="381">
        <v>13</v>
      </c>
      <c r="H69" s="757">
        <v>236</v>
      </c>
      <c r="I69" s="1426"/>
      <c r="J69" s="1426"/>
      <c r="K69" s="1426"/>
      <c r="L69" s="1426"/>
      <c r="M69" s="1426"/>
      <c r="N69" s="1426"/>
      <c r="O69" s="1426"/>
      <c r="P69" s="1426"/>
      <c r="Q69" s="1426"/>
      <c r="R69" s="1426"/>
      <c r="S69" s="1426"/>
      <c r="T69" s="1426"/>
      <c r="U69" s="1426"/>
      <c r="V69" s="1426"/>
      <c r="W69" s="1426"/>
      <c r="X69" s="1426"/>
      <c r="Y69" s="1426"/>
      <c r="Z69" s="1426"/>
      <c r="AA69" s="1426"/>
      <c r="AB69" s="1426"/>
      <c r="AC69" s="1426"/>
      <c r="AD69" s="1426"/>
      <c r="AE69" s="1426"/>
      <c r="AF69" s="1426"/>
      <c r="AG69" s="1426"/>
      <c r="AH69" s="1426"/>
      <c r="AI69" s="1426"/>
      <c r="AJ69" s="1426"/>
    </row>
    <row r="70" spans="2:36" s="27" customFormat="1" ht="16.149999999999999" customHeight="1" x14ac:dyDescent="0.15">
      <c r="B70" s="929" t="s">
        <v>64</v>
      </c>
      <c r="C70" s="1151" t="s">
        <v>2</v>
      </c>
      <c r="D70" s="758">
        <v>2891.32</v>
      </c>
      <c r="E70" s="758">
        <v>2891.32</v>
      </c>
      <c r="F70" s="724">
        <v>100</v>
      </c>
      <c r="G70" s="315">
        <v>7</v>
      </c>
      <c r="H70" s="759">
        <v>126</v>
      </c>
      <c r="I70" s="1426"/>
      <c r="J70" s="1426"/>
      <c r="K70" s="1426"/>
      <c r="L70" s="1426"/>
      <c r="M70" s="1426"/>
      <c r="N70" s="1426"/>
      <c r="O70" s="1426"/>
      <c r="P70" s="1426"/>
      <c r="Q70" s="1426"/>
      <c r="R70" s="1426"/>
      <c r="S70" s="1426"/>
      <c r="T70" s="1426"/>
      <c r="U70" s="1426"/>
      <c r="V70" s="1426"/>
      <c r="W70" s="1426"/>
      <c r="X70" s="1426"/>
      <c r="Y70" s="1426"/>
      <c r="Z70" s="1426"/>
      <c r="AA70" s="1426"/>
      <c r="AB70" s="1426"/>
      <c r="AC70" s="1426"/>
      <c r="AD70" s="1426"/>
      <c r="AE70" s="1426"/>
      <c r="AF70" s="1426"/>
      <c r="AG70" s="1426"/>
      <c r="AH70" s="1426"/>
      <c r="AI70" s="1426"/>
      <c r="AJ70" s="1426"/>
    </row>
    <row r="71" spans="2:36" s="27" customFormat="1" ht="16.149999999999999" customHeight="1" x14ac:dyDescent="0.15">
      <c r="B71" s="929" t="s">
        <v>65</v>
      </c>
      <c r="C71" s="1150" t="s">
        <v>328</v>
      </c>
      <c r="D71" s="755">
        <v>14367.98</v>
      </c>
      <c r="E71" s="756">
        <v>14367.98</v>
      </c>
      <c r="F71" s="382">
        <v>100</v>
      </c>
      <c r="G71" s="381">
        <v>1</v>
      </c>
      <c r="H71" s="757" t="s">
        <v>2270</v>
      </c>
      <c r="I71" s="1426"/>
      <c r="J71" s="1426"/>
      <c r="K71" s="1426"/>
      <c r="L71" s="1426"/>
      <c r="M71" s="1426"/>
      <c r="N71" s="1426"/>
      <c r="O71" s="1426"/>
      <c r="P71" s="1426"/>
      <c r="Q71" s="1426"/>
      <c r="R71" s="1426"/>
      <c r="S71" s="1426"/>
      <c r="T71" s="1426"/>
      <c r="U71" s="1426"/>
      <c r="V71" s="1426"/>
      <c r="W71" s="1426"/>
      <c r="X71" s="1426"/>
      <c r="Y71" s="1426"/>
      <c r="Z71" s="1426"/>
      <c r="AA71" s="1426"/>
      <c r="AB71" s="1426"/>
      <c r="AC71" s="1426"/>
      <c r="AD71" s="1426"/>
      <c r="AE71" s="1426"/>
      <c r="AF71" s="1426"/>
      <c r="AG71" s="1426"/>
      <c r="AH71" s="1426"/>
      <c r="AI71" s="1426"/>
      <c r="AJ71" s="1426"/>
    </row>
    <row r="72" spans="2:36" s="27" customFormat="1" ht="16.149999999999999" customHeight="1" x14ac:dyDescent="0.15">
      <c r="B72" s="929" t="s">
        <v>66</v>
      </c>
      <c r="C72" s="1151" t="s">
        <v>329</v>
      </c>
      <c r="D72" s="758">
        <v>12385.18</v>
      </c>
      <c r="E72" s="758">
        <v>12385.18</v>
      </c>
      <c r="F72" s="724">
        <v>100</v>
      </c>
      <c r="G72" s="315">
        <v>1</v>
      </c>
      <c r="H72" s="759" t="s">
        <v>2275</v>
      </c>
      <c r="I72" s="1426"/>
      <c r="J72" s="1426"/>
      <c r="K72" s="1426"/>
      <c r="L72" s="1426"/>
      <c r="M72" s="1426"/>
      <c r="N72" s="1426"/>
      <c r="O72" s="1426"/>
      <c r="P72" s="1426"/>
      <c r="Q72" s="1426"/>
      <c r="R72" s="1426"/>
      <c r="S72" s="1426"/>
      <c r="T72" s="1426"/>
      <c r="U72" s="1426"/>
      <c r="V72" s="1426"/>
      <c r="W72" s="1426"/>
      <c r="X72" s="1426"/>
      <c r="Y72" s="1426"/>
      <c r="Z72" s="1426"/>
      <c r="AA72" s="1426"/>
      <c r="AB72" s="1426"/>
      <c r="AC72" s="1426"/>
      <c r="AD72" s="1426"/>
      <c r="AE72" s="1426"/>
      <c r="AF72" s="1426"/>
      <c r="AG72" s="1426"/>
      <c r="AH72" s="1426"/>
      <c r="AI72" s="1426"/>
      <c r="AJ72" s="1426"/>
    </row>
    <row r="73" spans="2:36" s="27" customFormat="1" ht="16.149999999999999" customHeight="1" x14ac:dyDescent="0.15">
      <c r="B73" s="929" t="s">
        <v>67</v>
      </c>
      <c r="C73" s="1150" t="s">
        <v>272</v>
      </c>
      <c r="D73" s="755">
        <v>7480.63</v>
      </c>
      <c r="E73" s="756">
        <v>7480.63</v>
      </c>
      <c r="F73" s="382">
        <v>100</v>
      </c>
      <c r="G73" s="381">
        <v>1</v>
      </c>
      <c r="H73" s="757" t="s">
        <v>2281</v>
      </c>
      <c r="I73" s="1426"/>
      <c r="J73" s="1426"/>
      <c r="K73" s="1426"/>
      <c r="L73" s="1426"/>
      <c r="M73" s="1426"/>
      <c r="N73" s="1426"/>
      <c r="O73" s="1426"/>
      <c r="P73" s="1426"/>
      <c r="Q73" s="1426"/>
      <c r="R73" s="1426"/>
      <c r="S73" s="1426"/>
      <c r="T73" s="1426"/>
      <c r="U73" s="1426"/>
      <c r="V73" s="1426"/>
      <c r="W73" s="1426"/>
      <c r="X73" s="1426"/>
      <c r="Y73" s="1426"/>
      <c r="Z73" s="1426"/>
      <c r="AA73" s="1426"/>
      <c r="AB73" s="1426"/>
      <c r="AC73" s="1426"/>
      <c r="AD73" s="1426"/>
      <c r="AE73" s="1426"/>
      <c r="AF73" s="1426"/>
      <c r="AG73" s="1426"/>
      <c r="AH73" s="1426"/>
      <c r="AI73" s="1426"/>
      <c r="AJ73" s="1426"/>
    </row>
    <row r="74" spans="2:36" s="27" customFormat="1" ht="16.149999999999999" customHeight="1" x14ac:dyDescent="0.15">
      <c r="B74" s="929" t="s">
        <v>68</v>
      </c>
      <c r="C74" s="1151" t="s">
        <v>330</v>
      </c>
      <c r="D74" s="758">
        <v>1791.3399999999997</v>
      </c>
      <c r="E74" s="758">
        <v>1791.3399999999997</v>
      </c>
      <c r="F74" s="724">
        <v>100</v>
      </c>
      <c r="G74" s="315">
        <v>10</v>
      </c>
      <c r="H74" s="759">
        <v>127</v>
      </c>
      <c r="I74" s="1426"/>
      <c r="J74" s="1426"/>
      <c r="K74" s="1426"/>
      <c r="L74" s="1426"/>
      <c r="M74" s="1426"/>
      <c r="N74" s="1426"/>
      <c r="O74" s="1426"/>
      <c r="P74" s="1426"/>
      <c r="Q74" s="1426"/>
      <c r="R74" s="1426"/>
      <c r="S74" s="1426"/>
      <c r="T74" s="1426"/>
      <c r="U74" s="1426"/>
      <c r="V74" s="1426"/>
      <c r="W74" s="1426"/>
      <c r="X74" s="1426"/>
      <c r="Y74" s="1426"/>
      <c r="Z74" s="1426"/>
      <c r="AA74" s="1426"/>
      <c r="AB74" s="1426"/>
      <c r="AC74" s="1426"/>
      <c r="AD74" s="1426"/>
      <c r="AE74" s="1426"/>
      <c r="AF74" s="1426"/>
      <c r="AG74" s="1426"/>
      <c r="AH74" s="1426"/>
      <c r="AI74" s="1426"/>
      <c r="AJ74" s="1426"/>
    </row>
    <row r="75" spans="2:36" s="27" customFormat="1" ht="16.149999999999999" customHeight="1" x14ac:dyDescent="0.15">
      <c r="B75" s="929" t="s">
        <v>69</v>
      </c>
      <c r="C75" s="1150" t="s">
        <v>331</v>
      </c>
      <c r="D75" s="755">
        <v>2286.4699999999998</v>
      </c>
      <c r="E75" s="756">
        <v>2286.4699999999998</v>
      </c>
      <c r="F75" s="382">
        <v>100</v>
      </c>
      <c r="G75" s="381">
        <v>1</v>
      </c>
      <c r="H75" s="757" t="s">
        <v>2270</v>
      </c>
      <c r="I75" s="1426"/>
      <c r="J75" s="1426"/>
      <c r="K75" s="1426"/>
      <c r="L75" s="1426"/>
      <c r="M75" s="1426"/>
      <c r="N75" s="1426"/>
      <c r="O75" s="1426"/>
      <c r="P75" s="1426"/>
      <c r="Q75" s="1426"/>
      <c r="R75" s="1426"/>
      <c r="S75" s="1426"/>
      <c r="T75" s="1426"/>
      <c r="U75" s="1426"/>
      <c r="V75" s="1426"/>
      <c r="W75" s="1426"/>
      <c r="X75" s="1426"/>
      <c r="Y75" s="1426"/>
      <c r="Z75" s="1426"/>
      <c r="AA75" s="1426"/>
      <c r="AB75" s="1426"/>
      <c r="AC75" s="1426"/>
      <c r="AD75" s="1426"/>
      <c r="AE75" s="1426"/>
      <c r="AF75" s="1426"/>
      <c r="AG75" s="1426"/>
      <c r="AH75" s="1426"/>
      <c r="AI75" s="1426"/>
      <c r="AJ75" s="1426"/>
    </row>
    <row r="76" spans="2:36" s="27" customFormat="1" ht="16.149999999999999" customHeight="1" x14ac:dyDescent="0.15">
      <c r="B76" s="929" t="s">
        <v>70</v>
      </c>
      <c r="C76" s="1151" t="s">
        <v>332</v>
      </c>
      <c r="D76" s="758">
        <v>2457.36</v>
      </c>
      <c r="E76" s="758">
        <v>2457.36</v>
      </c>
      <c r="F76" s="724">
        <v>100</v>
      </c>
      <c r="G76" s="315">
        <v>7</v>
      </c>
      <c r="H76" s="759">
        <v>119</v>
      </c>
      <c r="I76" s="1426"/>
      <c r="J76" s="1426"/>
      <c r="K76" s="1426"/>
      <c r="L76" s="1426"/>
      <c r="M76" s="1426"/>
      <c r="N76" s="1426"/>
      <c r="O76" s="1426"/>
      <c r="P76" s="1426"/>
      <c r="Q76" s="1426"/>
      <c r="R76" s="1426"/>
      <c r="S76" s="1426"/>
      <c r="T76" s="1426"/>
      <c r="U76" s="1426"/>
      <c r="V76" s="1426"/>
      <c r="W76" s="1426"/>
      <c r="X76" s="1426"/>
      <c r="Y76" s="1426"/>
      <c r="Z76" s="1426"/>
      <c r="AA76" s="1426"/>
      <c r="AB76" s="1426"/>
      <c r="AC76" s="1426"/>
      <c r="AD76" s="1426"/>
      <c r="AE76" s="1426"/>
      <c r="AF76" s="1426"/>
      <c r="AG76" s="1426"/>
      <c r="AH76" s="1426"/>
      <c r="AI76" s="1426"/>
      <c r="AJ76" s="1426"/>
    </row>
    <row r="77" spans="2:36" s="27" customFormat="1" ht="16.149999999999999" customHeight="1" x14ac:dyDescent="0.15">
      <c r="B77" s="929" t="s">
        <v>71</v>
      </c>
      <c r="C77" s="1150" t="s">
        <v>333</v>
      </c>
      <c r="D77" s="755">
        <v>6217.85</v>
      </c>
      <c r="E77" s="756">
        <v>6217.85</v>
      </c>
      <c r="F77" s="382">
        <v>100</v>
      </c>
      <c r="G77" s="381">
        <v>1</v>
      </c>
      <c r="H77" s="757" t="s">
        <v>2270</v>
      </c>
      <c r="I77" s="1426"/>
      <c r="J77" s="1426"/>
      <c r="K77" s="1426"/>
      <c r="L77" s="1426"/>
      <c r="M77" s="1426"/>
      <c r="N77" s="1426"/>
      <c r="O77" s="1426"/>
      <c r="P77" s="1426"/>
      <c r="Q77" s="1426"/>
      <c r="R77" s="1426"/>
      <c r="S77" s="1426"/>
      <c r="T77" s="1426"/>
      <c r="U77" s="1426"/>
      <c r="V77" s="1426"/>
      <c r="W77" s="1426"/>
      <c r="X77" s="1426"/>
      <c r="Y77" s="1426"/>
      <c r="Z77" s="1426"/>
      <c r="AA77" s="1426"/>
      <c r="AB77" s="1426"/>
      <c r="AC77" s="1426"/>
      <c r="AD77" s="1426"/>
      <c r="AE77" s="1426"/>
      <c r="AF77" s="1426"/>
      <c r="AG77" s="1426"/>
      <c r="AH77" s="1426"/>
      <c r="AI77" s="1426"/>
      <c r="AJ77" s="1426"/>
    </row>
    <row r="78" spans="2:36" s="27" customFormat="1" ht="16.149999999999999" customHeight="1" x14ac:dyDescent="0.15">
      <c r="B78" s="929" t="s">
        <v>72</v>
      </c>
      <c r="C78" s="1151" t="s">
        <v>334</v>
      </c>
      <c r="D78" s="758">
        <v>3381.19</v>
      </c>
      <c r="E78" s="758">
        <v>3381.19</v>
      </c>
      <c r="F78" s="724">
        <v>100</v>
      </c>
      <c r="G78" s="315">
        <v>1</v>
      </c>
      <c r="H78" s="759" t="s">
        <v>2282</v>
      </c>
      <c r="I78" s="1426"/>
      <c r="J78" s="1426"/>
      <c r="K78" s="1426"/>
      <c r="L78" s="1426"/>
      <c r="M78" s="1426"/>
      <c r="N78" s="1426"/>
      <c r="O78" s="1426"/>
      <c r="P78" s="1426"/>
      <c r="Q78" s="1426"/>
      <c r="R78" s="1426"/>
      <c r="S78" s="1426"/>
      <c r="T78" s="1426"/>
      <c r="U78" s="1426"/>
      <c r="V78" s="1426"/>
      <c r="W78" s="1426"/>
      <c r="X78" s="1426"/>
      <c r="Y78" s="1426"/>
      <c r="Z78" s="1426"/>
      <c r="AA78" s="1426"/>
      <c r="AB78" s="1426"/>
      <c r="AC78" s="1426"/>
      <c r="AD78" s="1426"/>
      <c r="AE78" s="1426"/>
      <c r="AF78" s="1426"/>
      <c r="AG78" s="1426"/>
      <c r="AH78" s="1426"/>
      <c r="AI78" s="1426"/>
      <c r="AJ78" s="1426"/>
    </row>
    <row r="79" spans="2:36" s="27" customFormat="1" ht="16.149999999999999" customHeight="1" x14ac:dyDescent="0.15">
      <c r="B79" s="929" t="s">
        <v>73</v>
      </c>
      <c r="C79" s="1150" t="s">
        <v>335</v>
      </c>
      <c r="D79" s="755">
        <v>4183.63</v>
      </c>
      <c r="E79" s="756">
        <v>4183.63</v>
      </c>
      <c r="F79" s="382">
        <v>100</v>
      </c>
      <c r="G79" s="381">
        <v>1</v>
      </c>
      <c r="H79" s="757" t="s">
        <v>2280</v>
      </c>
      <c r="I79" s="1426"/>
      <c r="J79" s="1426"/>
      <c r="K79" s="1426"/>
      <c r="L79" s="1426"/>
      <c r="M79" s="1426"/>
      <c r="N79" s="1426"/>
      <c r="O79" s="1426"/>
      <c r="P79" s="1426"/>
      <c r="Q79" s="1426"/>
      <c r="R79" s="1426"/>
      <c r="S79" s="1426"/>
      <c r="T79" s="1426"/>
      <c r="U79" s="1426"/>
      <c r="V79" s="1426"/>
      <c r="W79" s="1426"/>
      <c r="X79" s="1426"/>
      <c r="Y79" s="1426"/>
      <c r="Z79" s="1426"/>
      <c r="AA79" s="1426"/>
      <c r="AB79" s="1426"/>
      <c r="AC79" s="1426"/>
      <c r="AD79" s="1426"/>
      <c r="AE79" s="1426"/>
      <c r="AF79" s="1426"/>
      <c r="AG79" s="1426"/>
      <c r="AH79" s="1426"/>
      <c r="AI79" s="1426"/>
      <c r="AJ79" s="1426"/>
    </row>
    <row r="80" spans="2:36" s="27" customFormat="1" ht="16.149999999999999" customHeight="1" x14ac:dyDescent="0.15">
      <c r="B80" s="929" t="s">
        <v>75</v>
      </c>
      <c r="C80" s="1151" t="s">
        <v>337</v>
      </c>
      <c r="D80" s="758">
        <v>1725.61</v>
      </c>
      <c r="E80" s="758">
        <v>1725.61</v>
      </c>
      <c r="F80" s="724">
        <v>100</v>
      </c>
      <c r="G80" s="315">
        <v>1</v>
      </c>
      <c r="H80" s="759" t="s">
        <v>2270</v>
      </c>
      <c r="I80" s="1426"/>
      <c r="J80" s="1426"/>
      <c r="K80" s="1426"/>
      <c r="L80" s="1426"/>
      <c r="M80" s="1426"/>
      <c r="N80" s="1426"/>
      <c r="O80" s="1426"/>
      <c r="P80" s="1426"/>
      <c r="Q80" s="1426"/>
      <c r="R80" s="1426"/>
      <c r="S80" s="1426"/>
      <c r="T80" s="1426"/>
      <c r="U80" s="1426"/>
      <c r="V80" s="1426"/>
      <c r="W80" s="1426"/>
      <c r="X80" s="1426"/>
      <c r="Y80" s="1426"/>
      <c r="Z80" s="1426"/>
      <c r="AA80" s="1426"/>
      <c r="AB80" s="1426"/>
      <c r="AC80" s="1426"/>
      <c r="AD80" s="1426"/>
      <c r="AE80" s="1426"/>
      <c r="AF80" s="1426"/>
      <c r="AG80" s="1426"/>
      <c r="AH80" s="1426"/>
      <c r="AI80" s="1426"/>
      <c r="AJ80" s="1426"/>
    </row>
    <row r="81" spans="2:36" s="27" customFormat="1" ht="16.149999999999999" customHeight="1" x14ac:dyDescent="0.15">
      <c r="B81" s="929" t="s">
        <v>76</v>
      </c>
      <c r="C81" s="1150" t="s">
        <v>338</v>
      </c>
      <c r="D81" s="755">
        <v>3057.02</v>
      </c>
      <c r="E81" s="756">
        <v>3057.02</v>
      </c>
      <c r="F81" s="382">
        <v>100</v>
      </c>
      <c r="G81" s="381">
        <v>1</v>
      </c>
      <c r="H81" s="757" t="s">
        <v>2272</v>
      </c>
      <c r="I81" s="1426"/>
      <c r="J81" s="1426"/>
      <c r="K81" s="1426"/>
      <c r="L81" s="1426"/>
      <c r="M81" s="1426"/>
      <c r="N81" s="1426"/>
      <c r="O81" s="1426"/>
      <c r="P81" s="1426"/>
      <c r="Q81" s="1426"/>
      <c r="R81" s="1426"/>
      <c r="S81" s="1426"/>
      <c r="T81" s="1426"/>
      <c r="U81" s="1426"/>
      <c r="V81" s="1426"/>
      <c r="W81" s="1426"/>
      <c r="X81" s="1426"/>
      <c r="Y81" s="1426"/>
      <c r="Z81" s="1426"/>
      <c r="AA81" s="1426"/>
      <c r="AB81" s="1426"/>
      <c r="AC81" s="1426"/>
      <c r="AD81" s="1426"/>
      <c r="AE81" s="1426"/>
      <c r="AF81" s="1426"/>
      <c r="AG81" s="1426"/>
      <c r="AH81" s="1426"/>
      <c r="AI81" s="1426"/>
      <c r="AJ81" s="1426"/>
    </row>
    <row r="82" spans="2:36" s="27" customFormat="1" ht="16.149999999999999" customHeight="1" x14ac:dyDescent="0.15">
      <c r="B82" s="929" t="s">
        <v>77</v>
      </c>
      <c r="C82" s="1151" t="s">
        <v>339</v>
      </c>
      <c r="D82" s="758">
        <v>1923.6400000000003</v>
      </c>
      <c r="E82" s="758">
        <v>1923.6400000000003</v>
      </c>
      <c r="F82" s="724">
        <v>100</v>
      </c>
      <c r="G82" s="315">
        <v>1</v>
      </c>
      <c r="H82" s="759" t="s">
        <v>2270</v>
      </c>
      <c r="I82" s="1426"/>
      <c r="J82" s="1426"/>
      <c r="K82" s="1426"/>
      <c r="L82" s="1426"/>
      <c r="M82" s="1426"/>
      <c r="N82" s="1426"/>
      <c r="O82" s="1426"/>
      <c r="P82" s="1426"/>
      <c r="Q82" s="1426"/>
      <c r="R82" s="1426"/>
      <c r="S82" s="1426"/>
      <c r="T82" s="1426"/>
      <c r="U82" s="1426"/>
      <c r="V82" s="1426"/>
      <c r="W82" s="1426"/>
      <c r="X82" s="1426"/>
      <c r="Y82" s="1426"/>
      <c r="Z82" s="1426"/>
      <c r="AA82" s="1426"/>
      <c r="AB82" s="1426"/>
      <c r="AC82" s="1426"/>
      <c r="AD82" s="1426"/>
      <c r="AE82" s="1426"/>
      <c r="AF82" s="1426"/>
      <c r="AG82" s="1426"/>
      <c r="AH82" s="1426"/>
      <c r="AI82" s="1426"/>
      <c r="AJ82" s="1426"/>
    </row>
    <row r="83" spans="2:36" s="27" customFormat="1" ht="16.149999999999999" customHeight="1" x14ac:dyDescent="0.15">
      <c r="B83" s="929" t="s">
        <v>78</v>
      </c>
      <c r="C83" s="1150" t="s">
        <v>340</v>
      </c>
      <c r="D83" s="755">
        <v>1930.05</v>
      </c>
      <c r="E83" s="756">
        <v>1930.05</v>
      </c>
      <c r="F83" s="382">
        <v>100</v>
      </c>
      <c r="G83" s="381">
        <v>1</v>
      </c>
      <c r="H83" s="757" t="s">
        <v>2273</v>
      </c>
      <c r="I83" s="1426"/>
      <c r="J83" s="1426"/>
      <c r="K83" s="1426"/>
      <c r="L83" s="1426"/>
      <c r="M83" s="1426"/>
      <c r="N83" s="1426"/>
      <c r="O83" s="1426"/>
      <c r="P83" s="1426"/>
      <c r="Q83" s="1426"/>
      <c r="R83" s="1426"/>
      <c r="S83" s="1426"/>
      <c r="T83" s="1426"/>
      <c r="U83" s="1426"/>
      <c r="V83" s="1426"/>
      <c r="W83" s="1426"/>
      <c r="X83" s="1426"/>
      <c r="Y83" s="1426"/>
      <c r="Z83" s="1426"/>
      <c r="AA83" s="1426"/>
      <c r="AB83" s="1426"/>
      <c r="AC83" s="1426"/>
      <c r="AD83" s="1426"/>
      <c r="AE83" s="1426"/>
      <c r="AF83" s="1426"/>
      <c r="AG83" s="1426"/>
      <c r="AH83" s="1426"/>
      <c r="AI83" s="1426"/>
      <c r="AJ83" s="1426"/>
    </row>
    <row r="84" spans="2:36" s="27" customFormat="1" ht="16.149999999999999" customHeight="1" x14ac:dyDescent="0.15">
      <c r="B84" s="929" t="s">
        <v>79</v>
      </c>
      <c r="C84" s="1151" t="s">
        <v>341</v>
      </c>
      <c r="D84" s="758">
        <v>4105</v>
      </c>
      <c r="E84" s="758">
        <v>4105</v>
      </c>
      <c r="F84" s="724">
        <v>100</v>
      </c>
      <c r="G84" s="315">
        <v>1</v>
      </c>
      <c r="H84" s="759" t="s">
        <v>2270</v>
      </c>
      <c r="I84" s="1426"/>
      <c r="J84" s="1426"/>
      <c r="K84" s="1426"/>
      <c r="L84" s="1426"/>
      <c r="M84" s="1426"/>
      <c r="N84" s="1426"/>
      <c r="O84" s="1426"/>
      <c r="P84" s="1426"/>
      <c r="Q84" s="1426"/>
      <c r="R84" s="1426"/>
      <c r="S84" s="1426"/>
      <c r="T84" s="1426"/>
      <c r="U84" s="1426"/>
      <c r="V84" s="1426"/>
      <c r="W84" s="1426"/>
      <c r="X84" s="1426"/>
      <c r="Y84" s="1426"/>
      <c r="Z84" s="1426"/>
      <c r="AA84" s="1426"/>
      <c r="AB84" s="1426"/>
      <c r="AC84" s="1426"/>
      <c r="AD84" s="1426"/>
      <c r="AE84" s="1426"/>
      <c r="AF84" s="1426"/>
      <c r="AG84" s="1426"/>
      <c r="AH84" s="1426"/>
      <c r="AI84" s="1426"/>
      <c r="AJ84" s="1426"/>
    </row>
    <row r="85" spans="2:36" s="27" customFormat="1" ht="16.149999999999999" customHeight="1" x14ac:dyDescent="0.15">
      <c r="B85" s="929" t="s">
        <v>80</v>
      </c>
      <c r="C85" s="1150" t="s">
        <v>342</v>
      </c>
      <c r="D85" s="755">
        <v>1305.78</v>
      </c>
      <c r="E85" s="756">
        <v>1305.78</v>
      </c>
      <c r="F85" s="382">
        <v>100</v>
      </c>
      <c r="G85" s="381">
        <v>1</v>
      </c>
      <c r="H85" s="757" t="s">
        <v>2272</v>
      </c>
      <c r="I85" s="1426"/>
      <c r="J85" s="1426"/>
      <c r="K85" s="1426"/>
      <c r="L85" s="1426"/>
      <c r="M85" s="1426"/>
      <c r="N85" s="1426"/>
      <c r="O85" s="1426"/>
      <c r="P85" s="1426"/>
      <c r="Q85" s="1426"/>
      <c r="R85" s="1426"/>
      <c r="S85" s="1426"/>
      <c r="T85" s="1426"/>
      <c r="U85" s="1426"/>
      <c r="V85" s="1426"/>
      <c r="W85" s="1426"/>
      <c r="X85" s="1426"/>
      <c r="Y85" s="1426"/>
      <c r="Z85" s="1426"/>
      <c r="AA85" s="1426"/>
      <c r="AB85" s="1426"/>
      <c r="AC85" s="1426"/>
      <c r="AD85" s="1426"/>
      <c r="AE85" s="1426"/>
      <c r="AF85" s="1426"/>
      <c r="AG85" s="1426"/>
      <c r="AH85" s="1426"/>
      <c r="AI85" s="1426"/>
      <c r="AJ85" s="1426"/>
    </row>
    <row r="86" spans="2:36" s="27" customFormat="1" ht="16.149999999999999" customHeight="1" x14ac:dyDescent="0.15">
      <c r="B86" s="929" t="s">
        <v>82</v>
      </c>
      <c r="C86" s="1151" t="s">
        <v>344</v>
      </c>
      <c r="D86" s="758">
        <v>989.77</v>
      </c>
      <c r="E86" s="758">
        <v>989.77</v>
      </c>
      <c r="F86" s="724">
        <v>100</v>
      </c>
      <c r="G86" s="315">
        <v>1</v>
      </c>
      <c r="H86" s="759" t="s">
        <v>2272</v>
      </c>
      <c r="I86" s="1426"/>
      <c r="J86" s="1426"/>
      <c r="K86" s="1426"/>
      <c r="L86" s="1426"/>
      <c r="M86" s="1426"/>
      <c r="N86" s="1426"/>
      <c r="O86" s="1426"/>
      <c r="P86" s="1426"/>
      <c r="Q86" s="1426"/>
      <c r="R86" s="1426"/>
      <c r="S86" s="1426"/>
      <c r="T86" s="1426"/>
      <c r="U86" s="1426"/>
      <c r="V86" s="1426"/>
      <c r="W86" s="1426"/>
      <c r="X86" s="1426"/>
      <c r="Y86" s="1426"/>
      <c r="Z86" s="1426"/>
      <c r="AA86" s="1426"/>
      <c r="AB86" s="1426"/>
      <c r="AC86" s="1426"/>
      <c r="AD86" s="1426"/>
      <c r="AE86" s="1426"/>
      <c r="AF86" s="1426"/>
      <c r="AG86" s="1426"/>
      <c r="AH86" s="1426"/>
      <c r="AI86" s="1426"/>
      <c r="AJ86" s="1426"/>
    </row>
    <row r="87" spans="2:36" s="27" customFormat="1" ht="16.149999999999999" customHeight="1" x14ac:dyDescent="0.15">
      <c r="B87" s="929" t="s">
        <v>83</v>
      </c>
      <c r="C87" s="1150" t="s">
        <v>345</v>
      </c>
      <c r="D87" s="755">
        <v>2783.79</v>
      </c>
      <c r="E87" s="756">
        <v>2783.79</v>
      </c>
      <c r="F87" s="382">
        <v>100</v>
      </c>
      <c r="G87" s="381">
        <v>1</v>
      </c>
      <c r="H87" s="757" t="s">
        <v>2270</v>
      </c>
      <c r="I87" s="1426"/>
      <c r="J87" s="1426"/>
      <c r="K87" s="1426"/>
      <c r="L87" s="1426"/>
      <c r="M87" s="1426"/>
      <c r="N87" s="1426"/>
      <c r="O87" s="1426"/>
      <c r="P87" s="1426"/>
      <c r="Q87" s="1426"/>
      <c r="R87" s="1426"/>
      <c r="S87" s="1426"/>
      <c r="T87" s="1426"/>
      <c r="U87" s="1426"/>
      <c r="V87" s="1426"/>
      <c r="W87" s="1426"/>
      <c r="X87" s="1426"/>
      <c r="Y87" s="1426"/>
      <c r="Z87" s="1426"/>
      <c r="AA87" s="1426"/>
      <c r="AB87" s="1426"/>
      <c r="AC87" s="1426"/>
      <c r="AD87" s="1426"/>
      <c r="AE87" s="1426"/>
      <c r="AF87" s="1426"/>
      <c r="AG87" s="1426"/>
      <c r="AH87" s="1426"/>
      <c r="AI87" s="1426"/>
      <c r="AJ87" s="1426"/>
    </row>
    <row r="88" spans="2:36" s="27" customFormat="1" ht="16.149999999999999" customHeight="1" x14ac:dyDescent="0.15">
      <c r="B88" s="929" t="s">
        <v>84</v>
      </c>
      <c r="C88" s="1151" t="s">
        <v>346</v>
      </c>
      <c r="D88" s="758">
        <v>1646.9700000000003</v>
      </c>
      <c r="E88" s="758">
        <v>1646.9700000000003</v>
      </c>
      <c r="F88" s="724">
        <v>100</v>
      </c>
      <c r="G88" s="315">
        <v>1</v>
      </c>
      <c r="H88" s="759" t="s">
        <v>2270</v>
      </c>
      <c r="I88" s="1426"/>
      <c r="J88" s="1426"/>
      <c r="K88" s="1426"/>
      <c r="L88" s="1426"/>
      <c r="M88" s="1426"/>
      <c r="N88" s="1426"/>
      <c r="O88" s="1426"/>
      <c r="P88" s="1426"/>
      <c r="Q88" s="1426"/>
      <c r="R88" s="1426"/>
      <c r="S88" s="1426"/>
      <c r="T88" s="1426"/>
      <c r="U88" s="1426"/>
      <c r="V88" s="1426"/>
      <c r="W88" s="1426"/>
      <c r="X88" s="1426"/>
      <c r="Y88" s="1426"/>
      <c r="Z88" s="1426"/>
      <c r="AA88" s="1426"/>
      <c r="AB88" s="1426"/>
      <c r="AC88" s="1426"/>
      <c r="AD88" s="1426"/>
      <c r="AE88" s="1426"/>
      <c r="AF88" s="1426"/>
      <c r="AG88" s="1426"/>
      <c r="AH88" s="1426"/>
      <c r="AI88" s="1426"/>
      <c r="AJ88" s="1426"/>
    </row>
    <row r="89" spans="2:36" s="27" customFormat="1" ht="16.149999999999999" customHeight="1" x14ac:dyDescent="0.15">
      <c r="B89" s="929" t="s">
        <v>85</v>
      </c>
      <c r="C89" s="1150" t="s">
        <v>347</v>
      </c>
      <c r="D89" s="755">
        <v>2462.4</v>
      </c>
      <c r="E89" s="756">
        <v>2462.4</v>
      </c>
      <c r="F89" s="382">
        <v>100</v>
      </c>
      <c r="G89" s="381">
        <v>1</v>
      </c>
      <c r="H89" s="757" t="s">
        <v>2270</v>
      </c>
      <c r="I89" s="1426"/>
      <c r="J89" s="1426"/>
      <c r="K89" s="1426"/>
      <c r="L89" s="1426"/>
      <c r="M89" s="1426"/>
      <c r="N89" s="1426"/>
      <c r="O89" s="1426"/>
      <c r="P89" s="1426"/>
      <c r="Q89" s="1426"/>
      <c r="R89" s="1426"/>
      <c r="S89" s="1426"/>
      <c r="T89" s="1426"/>
      <c r="U89" s="1426"/>
      <c r="V89" s="1426"/>
      <c r="W89" s="1426"/>
      <c r="X89" s="1426"/>
      <c r="Y89" s="1426"/>
      <c r="Z89" s="1426"/>
      <c r="AA89" s="1426"/>
      <c r="AB89" s="1426"/>
      <c r="AC89" s="1426"/>
      <c r="AD89" s="1426"/>
      <c r="AE89" s="1426"/>
      <c r="AF89" s="1426"/>
      <c r="AG89" s="1426"/>
      <c r="AH89" s="1426"/>
      <c r="AI89" s="1426"/>
      <c r="AJ89" s="1426"/>
    </row>
    <row r="90" spans="2:36" s="27" customFormat="1" ht="16.149999999999999" customHeight="1" x14ac:dyDescent="0.15">
      <c r="B90" s="929" t="s">
        <v>86</v>
      </c>
      <c r="C90" s="1151" t="s">
        <v>348</v>
      </c>
      <c r="D90" s="758">
        <v>892.56</v>
      </c>
      <c r="E90" s="758">
        <v>892.56</v>
      </c>
      <c r="F90" s="724">
        <v>100</v>
      </c>
      <c r="G90" s="315">
        <v>1</v>
      </c>
      <c r="H90" s="759" t="s">
        <v>2271</v>
      </c>
      <c r="I90" s="1426"/>
      <c r="J90" s="1426"/>
      <c r="K90" s="1426"/>
      <c r="L90" s="1426"/>
      <c r="M90" s="1426"/>
      <c r="N90" s="1426"/>
      <c r="O90" s="1426"/>
      <c r="P90" s="1426"/>
      <c r="Q90" s="1426"/>
      <c r="R90" s="1426"/>
      <c r="S90" s="1426"/>
      <c r="T90" s="1426"/>
      <c r="U90" s="1426"/>
      <c r="V90" s="1426"/>
      <c r="W90" s="1426"/>
      <c r="X90" s="1426"/>
      <c r="Y90" s="1426"/>
      <c r="Z90" s="1426"/>
      <c r="AA90" s="1426"/>
      <c r="AB90" s="1426"/>
      <c r="AC90" s="1426"/>
      <c r="AD90" s="1426"/>
      <c r="AE90" s="1426"/>
      <c r="AF90" s="1426"/>
      <c r="AG90" s="1426"/>
      <c r="AH90" s="1426"/>
      <c r="AI90" s="1426"/>
      <c r="AJ90" s="1426"/>
    </row>
    <row r="91" spans="2:36" s="27" customFormat="1" ht="16.149999999999999" customHeight="1" x14ac:dyDescent="0.15">
      <c r="B91" s="929" t="s">
        <v>87</v>
      </c>
      <c r="C91" s="1150" t="s">
        <v>349</v>
      </c>
      <c r="D91" s="755">
        <v>1793</v>
      </c>
      <c r="E91" s="756">
        <v>1793</v>
      </c>
      <c r="F91" s="382">
        <v>100</v>
      </c>
      <c r="G91" s="381">
        <v>1</v>
      </c>
      <c r="H91" s="757" t="s">
        <v>2270</v>
      </c>
      <c r="I91" s="1426"/>
      <c r="J91" s="1426"/>
      <c r="K91" s="1426"/>
      <c r="L91" s="1426"/>
      <c r="M91" s="1426"/>
      <c r="N91" s="1426"/>
      <c r="O91" s="1426"/>
      <c r="P91" s="1426"/>
      <c r="Q91" s="1426"/>
      <c r="R91" s="1426"/>
      <c r="S91" s="1426"/>
      <c r="T91" s="1426"/>
      <c r="U91" s="1426"/>
      <c r="V91" s="1426"/>
      <c r="W91" s="1426"/>
      <c r="X91" s="1426"/>
      <c r="Y91" s="1426"/>
      <c r="Z91" s="1426"/>
      <c r="AA91" s="1426"/>
      <c r="AB91" s="1426"/>
      <c r="AC91" s="1426"/>
      <c r="AD91" s="1426"/>
      <c r="AE91" s="1426"/>
      <c r="AF91" s="1426"/>
      <c r="AG91" s="1426"/>
      <c r="AH91" s="1426"/>
      <c r="AI91" s="1426"/>
      <c r="AJ91" s="1426"/>
    </row>
    <row r="92" spans="2:36" s="27" customFormat="1" ht="16.149999999999999" customHeight="1" x14ac:dyDescent="0.15">
      <c r="B92" s="929" t="s">
        <v>88</v>
      </c>
      <c r="C92" s="1151" t="s">
        <v>1465</v>
      </c>
      <c r="D92" s="758">
        <v>4004.09</v>
      </c>
      <c r="E92" s="758">
        <v>4004.09</v>
      </c>
      <c r="F92" s="724">
        <v>100</v>
      </c>
      <c r="G92" s="315">
        <v>1</v>
      </c>
      <c r="H92" s="759" t="s">
        <v>2281</v>
      </c>
      <c r="I92" s="1426"/>
      <c r="J92" s="1426"/>
      <c r="K92" s="1426"/>
      <c r="L92" s="1426"/>
      <c r="M92" s="1426"/>
      <c r="N92" s="1426"/>
      <c r="O92" s="1426"/>
      <c r="P92" s="1426"/>
      <c r="Q92" s="1426"/>
      <c r="R92" s="1426"/>
      <c r="S92" s="1426"/>
      <c r="T92" s="1426"/>
      <c r="U92" s="1426"/>
      <c r="V92" s="1426"/>
      <c r="W92" s="1426"/>
      <c r="X92" s="1426"/>
      <c r="Y92" s="1426"/>
      <c r="Z92" s="1426"/>
      <c r="AA92" s="1426"/>
      <c r="AB92" s="1426"/>
      <c r="AC92" s="1426"/>
      <c r="AD92" s="1426"/>
      <c r="AE92" s="1426"/>
      <c r="AF92" s="1426"/>
      <c r="AG92" s="1426"/>
      <c r="AH92" s="1426"/>
      <c r="AI92" s="1426"/>
      <c r="AJ92" s="1426"/>
    </row>
    <row r="93" spans="2:36" s="27" customFormat="1" ht="16.149999999999999" customHeight="1" x14ac:dyDescent="0.15">
      <c r="B93" s="929" t="s">
        <v>89</v>
      </c>
      <c r="C93" s="1150" t="s">
        <v>350</v>
      </c>
      <c r="D93" s="755">
        <v>1277.06</v>
      </c>
      <c r="E93" s="756">
        <v>1277.06</v>
      </c>
      <c r="F93" s="382">
        <v>100</v>
      </c>
      <c r="G93" s="381">
        <v>10</v>
      </c>
      <c r="H93" s="757">
        <v>95</v>
      </c>
      <c r="I93" s="1426"/>
      <c r="J93" s="1426"/>
      <c r="K93" s="1426"/>
      <c r="L93" s="1426"/>
      <c r="M93" s="1426"/>
      <c r="N93" s="1426"/>
      <c r="O93" s="1426"/>
      <c r="P93" s="1426"/>
      <c r="Q93" s="1426"/>
      <c r="R93" s="1426"/>
      <c r="S93" s="1426"/>
      <c r="T93" s="1426"/>
      <c r="U93" s="1426"/>
      <c r="V93" s="1426"/>
      <c r="W93" s="1426"/>
      <c r="X93" s="1426"/>
      <c r="Y93" s="1426"/>
      <c r="Z93" s="1426"/>
      <c r="AA93" s="1426"/>
      <c r="AB93" s="1426"/>
      <c r="AC93" s="1426"/>
      <c r="AD93" s="1426"/>
      <c r="AE93" s="1426"/>
      <c r="AF93" s="1426"/>
      <c r="AG93" s="1426"/>
      <c r="AH93" s="1426"/>
      <c r="AI93" s="1426"/>
      <c r="AJ93" s="1426"/>
    </row>
    <row r="94" spans="2:36" s="27" customFormat="1" ht="16.149999999999999" customHeight="1" x14ac:dyDescent="0.15">
      <c r="B94" s="929" t="s">
        <v>1262</v>
      </c>
      <c r="C94" s="1151" t="s">
        <v>1339</v>
      </c>
      <c r="D94" s="758">
        <v>61768.18</v>
      </c>
      <c r="E94" s="758">
        <v>61768.18</v>
      </c>
      <c r="F94" s="724">
        <v>100</v>
      </c>
      <c r="G94" s="315">
        <v>2</v>
      </c>
      <c r="H94" s="759" t="s">
        <v>2283</v>
      </c>
      <c r="I94" s="1426"/>
      <c r="J94" s="1426"/>
      <c r="K94" s="1426"/>
      <c r="L94" s="1426"/>
      <c r="M94" s="1426"/>
      <c r="N94" s="1426"/>
      <c r="O94" s="1426"/>
      <c r="P94" s="1426"/>
      <c r="Q94" s="1426"/>
      <c r="R94" s="1426"/>
      <c r="S94" s="1426"/>
      <c r="T94" s="1426"/>
      <c r="U94" s="1426"/>
      <c r="V94" s="1426"/>
      <c r="W94" s="1426"/>
      <c r="X94" s="1426"/>
      <c r="Y94" s="1426"/>
      <c r="Z94" s="1426"/>
      <c r="AA94" s="1426"/>
      <c r="AB94" s="1426"/>
      <c r="AC94" s="1426"/>
      <c r="AD94" s="1426"/>
      <c r="AE94" s="1426"/>
      <c r="AF94" s="1426"/>
      <c r="AG94" s="1426"/>
      <c r="AH94" s="1426"/>
      <c r="AI94" s="1426"/>
      <c r="AJ94" s="1426"/>
    </row>
    <row r="95" spans="2:36" s="27" customFormat="1" ht="16.149999999999999" customHeight="1" x14ac:dyDescent="0.15">
      <c r="B95" s="929" t="s">
        <v>1263</v>
      </c>
      <c r="C95" s="1150" t="s">
        <v>1340</v>
      </c>
      <c r="D95" s="755">
        <v>14960.69</v>
      </c>
      <c r="E95" s="756">
        <v>14960.69</v>
      </c>
      <c r="F95" s="382">
        <v>100</v>
      </c>
      <c r="G95" s="381">
        <v>3</v>
      </c>
      <c r="H95" s="757">
        <v>516</v>
      </c>
      <c r="I95" s="1426"/>
      <c r="J95" s="1426"/>
      <c r="K95" s="1426"/>
      <c r="L95" s="1426"/>
      <c r="M95" s="1426"/>
      <c r="N95" s="1426"/>
      <c r="O95" s="1426"/>
      <c r="P95" s="1426"/>
      <c r="Q95" s="1426"/>
      <c r="R95" s="1426"/>
      <c r="S95" s="1426"/>
      <c r="T95" s="1426"/>
      <c r="U95" s="1426"/>
      <c r="V95" s="1426"/>
      <c r="W95" s="1426"/>
      <c r="X95" s="1426"/>
      <c r="Y95" s="1426"/>
      <c r="Z95" s="1426"/>
      <c r="AA95" s="1426"/>
      <c r="AB95" s="1426"/>
      <c r="AC95" s="1426"/>
      <c r="AD95" s="1426"/>
      <c r="AE95" s="1426"/>
      <c r="AF95" s="1426"/>
      <c r="AG95" s="1426"/>
      <c r="AH95" s="1426"/>
      <c r="AI95" s="1426"/>
      <c r="AJ95" s="1426"/>
    </row>
    <row r="96" spans="2:36" s="27" customFormat="1" ht="16.149999999999999" customHeight="1" x14ac:dyDescent="0.15">
      <c r="B96" s="929" t="s">
        <v>1547</v>
      </c>
      <c r="C96" s="1150" t="s">
        <v>1467</v>
      </c>
      <c r="D96" s="755">
        <v>1607.89</v>
      </c>
      <c r="E96" s="756">
        <v>1607.89</v>
      </c>
      <c r="F96" s="382">
        <v>100</v>
      </c>
      <c r="G96" s="381">
        <v>1</v>
      </c>
      <c r="H96" s="757" t="s">
        <v>2284</v>
      </c>
      <c r="I96" s="1426"/>
      <c r="J96" s="1426"/>
      <c r="K96" s="1426"/>
      <c r="L96" s="1426"/>
      <c r="M96" s="1426"/>
      <c r="N96" s="1426"/>
      <c r="O96" s="1426"/>
      <c r="P96" s="1426"/>
      <c r="Q96" s="1426"/>
      <c r="R96" s="1426"/>
      <c r="S96" s="1426"/>
      <c r="T96" s="1426"/>
      <c r="U96" s="1426"/>
      <c r="V96" s="1426"/>
      <c r="W96" s="1426"/>
      <c r="X96" s="1426"/>
      <c r="Y96" s="1426"/>
      <c r="Z96" s="1426"/>
      <c r="AA96" s="1426"/>
      <c r="AB96" s="1426"/>
      <c r="AC96" s="1426"/>
      <c r="AD96" s="1426"/>
      <c r="AE96" s="1426"/>
      <c r="AF96" s="1426"/>
      <c r="AG96" s="1426"/>
      <c r="AH96" s="1426"/>
      <c r="AI96" s="1426"/>
      <c r="AJ96" s="1426"/>
    </row>
    <row r="97" spans="2:36" s="27" customFormat="1" ht="16.149999999999999" customHeight="1" x14ac:dyDescent="0.15">
      <c r="B97" s="929" t="s">
        <v>1677</v>
      </c>
      <c r="C97" s="1150" t="s">
        <v>1678</v>
      </c>
      <c r="D97" s="755">
        <v>1175.42</v>
      </c>
      <c r="E97" s="756">
        <v>1175.42</v>
      </c>
      <c r="F97" s="382">
        <v>100</v>
      </c>
      <c r="G97" s="381">
        <v>9</v>
      </c>
      <c r="H97" s="757">
        <v>86</v>
      </c>
      <c r="I97" s="1426"/>
      <c r="J97" s="1426"/>
      <c r="K97" s="1426"/>
      <c r="L97" s="1426"/>
      <c r="M97" s="1426"/>
      <c r="N97" s="1426"/>
      <c r="O97" s="1426"/>
      <c r="P97" s="1426"/>
      <c r="Q97" s="1426"/>
      <c r="R97" s="1426"/>
      <c r="S97" s="1426"/>
      <c r="T97" s="1426"/>
      <c r="U97" s="1426"/>
      <c r="V97" s="1426"/>
      <c r="W97" s="1426"/>
      <c r="X97" s="1426"/>
      <c r="Y97" s="1426"/>
      <c r="Z97" s="1426"/>
      <c r="AA97" s="1426"/>
      <c r="AB97" s="1426"/>
      <c r="AC97" s="1426"/>
      <c r="AD97" s="1426"/>
      <c r="AE97" s="1426"/>
      <c r="AF97" s="1426"/>
      <c r="AG97" s="1426"/>
      <c r="AH97" s="1426"/>
      <c r="AI97" s="1426"/>
      <c r="AJ97" s="1426"/>
    </row>
    <row r="98" spans="2:36" s="27" customFormat="1" ht="16.149999999999999" customHeight="1" x14ac:dyDescent="0.15">
      <c r="B98" s="929" t="s">
        <v>1679</v>
      </c>
      <c r="C98" s="1150" t="s">
        <v>1680</v>
      </c>
      <c r="D98" s="755">
        <v>1023.6</v>
      </c>
      <c r="E98" s="756">
        <v>1023.6</v>
      </c>
      <c r="F98" s="382">
        <v>100</v>
      </c>
      <c r="G98" s="381">
        <v>9</v>
      </c>
      <c r="H98" s="757">
        <v>66</v>
      </c>
      <c r="I98" s="1426"/>
      <c r="J98" s="1426"/>
      <c r="K98" s="1426"/>
      <c r="L98" s="1426"/>
      <c r="M98" s="1426"/>
      <c r="N98" s="1426"/>
      <c r="O98" s="1426"/>
      <c r="P98" s="1426"/>
      <c r="Q98" s="1426"/>
      <c r="R98" s="1426"/>
      <c r="S98" s="1426"/>
      <c r="T98" s="1426"/>
      <c r="U98" s="1426"/>
      <c r="V98" s="1426"/>
      <c r="W98" s="1426"/>
      <c r="X98" s="1426"/>
      <c r="Y98" s="1426"/>
      <c r="Z98" s="1426"/>
      <c r="AA98" s="1426"/>
      <c r="AB98" s="1426"/>
      <c r="AC98" s="1426"/>
      <c r="AD98" s="1426"/>
      <c r="AE98" s="1426"/>
      <c r="AF98" s="1426"/>
      <c r="AG98" s="1426"/>
      <c r="AH98" s="1426"/>
      <c r="AI98" s="1426"/>
      <c r="AJ98" s="1426"/>
    </row>
    <row r="99" spans="2:36" s="27" customFormat="1" ht="16.149999999999999" customHeight="1" x14ac:dyDescent="0.15">
      <c r="B99" s="929" t="s">
        <v>1681</v>
      </c>
      <c r="C99" s="1150" t="s">
        <v>1682</v>
      </c>
      <c r="D99" s="755">
        <v>6996.4</v>
      </c>
      <c r="E99" s="756">
        <v>6996.4</v>
      </c>
      <c r="F99" s="382">
        <v>100</v>
      </c>
      <c r="G99" s="381">
        <v>2</v>
      </c>
      <c r="H99" s="757" t="s">
        <v>2285</v>
      </c>
      <c r="I99" s="1426"/>
      <c r="J99" s="1426"/>
      <c r="K99" s="1426"/>
      <c r="L99" s="1426"/>
      <c r="M99" s="1426"/>
      <c r="N99" s="1426"/>
      <c r="O99" s="1426"/>
      <c r="P99" s="1426"/>
      <c r="Q99" s="1426"/>
      <c r="R99" s="1426"/>
      <c r="S99" s="1426"/>
      <c r="T99" s="1426"/>
      <c r="U99" s="1426"/>
      <c r="V99" s="1426"/>
      <c r="W99" s="1426"/>
      <c r="X99" s="1426"/>
      <c r="Y99" s="1426"/>
      <c r="Z99" s="1426"/>
      <c r="AA99" s="1426"/>
      <c r="AB99" s="1426"/>
      <c r="AC99" s="1426"/>
      <c r="AD99" s="1426"/>
      <c r="AE99" s="1426"/>
      <c r="AF99" s="1426"/>
      <c r="AG99" s="1426"/>
      <c r="AH99" s="1426"/>
      <c r="AI99" s="1426"/>
      <c r="AJ99" s="1426"/>
    </row>
    <row r="100" spans="2:36" s="27" customFormat="1" ht="16.149999999999999" customHeight="1" x14ac:dyDescent="0.15">
      <c r="B100" s="929" t="s">
        <v>90</v>
      </c>
      <c r="C100" s="1150" t="s">
        <v>351</v>
      </c>
      <c r="D100" s="755">
        <v>9760.5499999999993</v>
      </c>
      <c r="E100" s="756">
        <v>9555.2799999999988</v>
      </c>
      <c r="F100" s="382">
        <v>97.9</v>
      </c>
      <c r="G100" s="381">
        <v>44</v>
      </c>
      <c r="H100" s="757">
        <v>657</v>
      </c>
      <c r="I100" s="1426"/>
      <c r="J100" s="1426"/>
      <c r="K100" s="1426"/>
      <c r="L100" s="1426"/>
      <c r="M100" s="1426"/>
      <c r="N100" s="1426"/>
      <c r="O100" s="1426"/>
      <c r="P100" s="1426"/>
      <c r="Q100" s="1426"/>
      <c r="R100" s="1426"/>
      <c r="S100" s="1426"/>
      <c r="T100" s="1426"/>
      <c r="U100" s="1426"/>
      <c r="V100" s="1426"/>
      <c r="W100" s="1426"/>
      <c r="X100" s="1426"/>
      <c r="Y100" s="1426"/>
      <c r="Z100" s="1426"/>
      <c r="AA100" s="1426"/>
      <c r="AB100" s="1426"/>
      <c r="AC100" s="1426"/>
      <c r="AD100" s="1426"/>
      <c r="AE100" s="1426"/>
      <c r="AF100" s="1426"/>
      <c r="AG100" s="1426"/>
      <c r="AH100" s="1426"/>
      <c r="AI100" s="1426"/>
      <c r="AJ100" s="1426"/>
    </row>
    <row r="101" spans="2:36" s="27" customFormat="1" ht="16.149999999999999" customHeight="1" x14ac:dyDescent="0.15">
      <c r="B101" s="929" t="s">
        <v>91</v>
      </c>
      <c r="C101" s="1151" t="s">
        <v>352</v>
      </c>
      <c r="D101" s="758">
        <v>24399.120000000003</v>
      </c>
      <c r="E101" s="758">
        <v>24399.120000000003</v>
      </c>
      <c r="F101" s="724">
        <v>100</v>
      </c>
      <c r="G101" s="315">
        <v>1</v>
      </c>
      <c r="H101" s="759" t="s">
        <v>2272</v>
      </c>
      <c r="I101" s="1426"/>
      <c r="J101" s="1426"/>
      <c r="K101" s="1426"/>
      <c r="L101" s="1426"/>
      <c r="M101" s="1426"/>
      <c r="N101" s="1426"/>
      <c r="O101" s="1426"/>
      <c r="P101" s="1426"/>
      <c r="Q101" s="1426"/>
      <c r="R101" s="1426"/>
      <c r="S101" s="1426"/>
      <c r="T101" s="1426"/>
      <c r="U101" s="1426"/>
      <c r="V101" s="1426"/>
      <c r="W101" s="1426"/>
      <c r="X101" s="1426"/>
      <c r="Y101" s="1426"/>
      <c r="Z101" s="1426"/>
      <c r="AA101" s="1426"/>
      <c r="AB101" s="1426"/>
      <c r="AC101" s="1426"/>
      <c r="AD101" s="1426"/>
      <c r="AE101" s="1426"/>
      <c r="AF101" s="1426"/>
      <c r="AG101" s="1426"/>
      <c r="AH101" s="1426"/>
      <c r="AI101" s="1426"/>
      <c r="AJ101" s="1426"/>
    </row>
    <row r="102" spans="2:36" s="27" customFormat="1" ht="16.149999999999999" customHeight="1" x14ac:dyDescent="0.15">
      <c r="B102" s="929" t="s">
        <v>93</v>
      </c>
      <c r="C102" s="1151" t="s">
        <v>354</v>
      </c>
      <c r="D102" s="758">
        <v>34198.010000000009</v>
      </c>
      <c r="E102" s="758">
        <v>34198.010000000009</v>
      </c>
      <c r="F102" s="724">
        <v>100</v>
      </c>
      <c r="G102" s="315">
        <v>1</v>
      </c>
      <c r="H102" s="759" t="s">
        <v>2286</v>
      </c>
      <c r="I102" s="1426"/>
      <c r="J102" s="1426"/>
      <c r="K102" s="1426"/>
      <c r="L102" s="1426"/>
      <c r="M102" s="1426"/>
      <c r="N102" s="1426"/>
      <c r="O102" s="1426"/>
      <c r="P102" s="1426"/>
      <c r="Q102" s="1426"/>
      <c r="R102" s="1426"/>
      <c r="S102" s="1426"/>
      <c r="T102" s="1426"/>
      <c r="U102" s="1426"/>
      <c r="V102" s="1426"/>
      <c r="W102" s="1426"/>
      <c r="X102" s="1426"/>
      <c r="Y102" s="1426"/>
      <c r="Z102" s="1426"/>
      <c r="AA102" s="1426"/>
      <c r="AB102" s="1426"/>
      <c r="AC102" s="1426"/>
      <c r="AD102" s="1426"/>
      <c r="AE102" s="1426"/>
      <c r="AF102" s="1426"/>
      <c r="AG102" s="1426"/>
      <c r="AH102" s="1426"/>
      <c r="AI102" s="1426"/>
      <c r="AJ102" s="1426"/>
    </row>
    <row r="103" spans="2:36" s="27" customFormat="1" ht="16.149999999999999" customHeight="1" x14ac:dyDescent="0.15">
      <c r="B103" s="929" t="s">
        <v>94</v>
      </c>
      <c r="C103" s="1150" t="s">
        <v>355</v>
      </c>
      <c r="D103" s="755">
        <v>11714.36</v>
      </c>
      <c r="E103" s="756">
        <v>11714.36</v>
      </c>
      <c r="F103" s="382">
        <v>100</v>
      </c>
      <c r="G103" s="381">
        <v>1</v>
      </c>
      <c r="H103" s="757" t="s">
        <v>2281</v>
      </c>
      <c r="I103" s="1426"/>
      <c r="J103" s="1426"/>
      <c r="K103" s="1426"/>
      <c r="L103" s="1426"/>
      <c r="M103" s="1426"/>
      <c r="N103" s="1426"/>
      <c r="O103" s="1426"/>
      <c r="P103" s="1426"/>
      <c r="Q103" s="1426"/>
      <c r="R103" s="1426"/>
      <c r="S103" s="1426"/>
      <c r="T103" s="1426"/>
      <c r="U103" s="1426"/>
      <c r="V103" s="1426"/>
      <c r="W103" s="1426"/>
      <c r="X103" s="1426"/>
      <c r="Y103" s="1426"/>
      <c r="Z103" s="1426"/>
      <c r="AA103" s="1426"/>
      <c r="AB103" s="1426"/>
      <c r="AC103" s="1426"/>
      <c r="AD103" s="1426"/>
      <c r="AE103" s="1426"/>
      <c r="AF103" s="1426"/>
      <c r="AG103" s="1426"/>
      <c r="AH103" s="1426"/>
      <c r="AI103" s="1426"/>
      <c r="AJ103" s="1426"/>
    </row>
    <row r="104" spans="2:36" s="27" customFormat="1" ht="16.149999999999999" customHeight="1" x14ac:dyDescent="0.15">
      <c r="B104" s="929" t="s">
        <v>95</v>
      </c>
      <c r="C104" s="1151" t="s">
        <v>356</v>
      </c>
      <c r="D104" s="758">
        <v>4627.3499999999995</v>
      </c>
      <c r="E104" s="758">
        <v>4627.3499999999995</v>
      </c>
      <c r="F104" s="724">
        <v>100</v>
      </c>
      <c r="G104" s="315">
        <v>7</v>
      </c>
      <c r="H104" s="759">
        <v>350</v>
      </c>
      <c r="I104" s="1426"/>
      <c r="J104" s="1426"/>
      <c r="K104" s="1426"/>
      <c r="L104" s="1426"/>
      <c r="M104" s="1426"/>
      <c r="N104" s="1426"/>
      <c r="O104" s="1426"/>
      <c r="P104" s="1426"/>
      <c r="Q104" s="1426"/>
      <c r="R104" s="1426"/>
      <c r="S104" s="1426"/>
      <c r="T104" s="1426"/>
      <c r="U104" s="1426"/>
      <c r="V104" s="1426"/>
      <c r="W104" s="1426"/>
      <c r="X104" s="1426"/>
      <c r="Y104" s="1426"/>
      <c r="Z104" s="1426"/>
      <c r="AA104" s="1426"/>
      <c r="AB104" s="1426"/>
      <c r="AC104" s="1426"/>
      <c r="AD104" s="1426"/>
      <c r="AE104" s="1426"/>
      <c r="AF104" s="1426"/>
      <c r="AG104" s="1426"/>
      <c r="AH104" s="1426"/>
      <c r="AI104" s="1426"/>
      <c r="AJ104" s="1426"/>
    </row>
    <row r="105" spans="2:36" s="27" customFormat="1" ht="16.149999999999999" customHeight="1" x14ac:dyDescent="0.15">
      <c r="B105" s="929" t="s">
        <v>96</v>
      </c>
      <c r="C105" s="1150" t="s">
        <v>357</v>
      </c>
      <c r="D105" s="755">
        <v>4030.37</v>
      </c>
      <c r="E105" s="756">
        <v>4030.37</v>
      </c>
      <c r="F105" s="382">
        <v>100</v>
      </c>
      <c r="G105" s="381">
        <v>16</v>
      </c>
      <c r="H105" s="757">
        <v>262</v>
      </c>
      <c r="I105" s="1426"/>
      <c r="J105" s="1426"/>
      <c r="K105" s="1426"/>
      <c r="L105" s="1426"/>
      <c r="M105" s="1426"/>
      <c r="N105" s="1426"/>
      <c r="O105" s="1426"/>
      <c r="P105" s="1426"/>
      <c r="Q105" s="1426"/>
      <c r="R105" s="1426"/>
      <c r="S105" s="1426"/>
      <c r="T105" s="1426"/>
      <c r="U105" s="1426"/>
      <c r="V105" s="1426"/>
      <c r="W105" s="1426"/>
      <c r="X105" s="1426"/>
      <c r="Y105" s="1426"/>
      <c r="Z105" s="1426"/>
      <c r="AA105" s="1426"/>
      <c r="AB105" s="1426"/>
      <c r="AC105" s="1426"/>
      <c r="AD105" s="1426"/>
      <c r="AE105" s="1426"/>
      <c r="AF105" s="1426"/>
      <c r="AG105" s="1426"/>
      <c r="AH105" s="1426"/>
      <c r="AI105" s="1426"/>
      <c r="AJ105" s="1426"/>
    </row>
    <row r="106" spans="2:36" s="27" customFormat="1" ht="16.149999999999999" customHeight="1" x14ac:dyDescent="0.15">
      <c r="B106" s="929" t="s">
        <v>2287</v>
      </c>
      <c r="C106" s="1156" t="s">
        <v>1346</v>
      </c>
      <c r="D106" s="486">
        <v>1580.7</v>
      </c>
      <c r="E106" s="486">
        <v>1580.7</v>
      </c>
      <c r="F106" s="769">
        <v>100</v>
      </c>
      <c r="G106" s="1157">
        <v>6</v>
      </c>
      <c r="H106" s="490">
        <v>66</v>
      </c>
      <c r="I106" s="1426"/>
      <c r="J106" s="1426"/>
      <c r="K106" s="1426"/>
      <c r="L106" s="1426"/>
      <c r="M106" s="1426"/>
      <c r="N106" s="1426"/>
      <c r="O106" s="1426"/>
      <c r="P106" s="1426"/>
      <c r="Q106" s="1426"/>
      <c r="R106" s="1426"/>
      <c r="S106" s="1426"/>
      <c r="T106" s="1426"/>
      <c r="U106" s="1426"/>
      <c r="V106" s="1426"/>
      <c r="W106" s="1426"/>
      <c r="X106" s="1426"/>
      <c r="Y106" s="1426"/>
      <c r="Z106" s="1426"/>
      <c r="AA106" s="1426"/>
      <c r="AB106" s="1426"/>
      <c r="AC106" s="1426"/>
      <c r="AD106" s="1426"/>
      <c r="AE106" s="1426"/>
      <c r="AF106" s="1426"/>
      <c r="AG106" s="1426"/>
      <c r="AH106" s="1426"/>
      <c r="AI106" s="1426"/>
      <c r="AJ106" s="1426"/>
    </row>
    <row r="107" spans="2:36" s="27" customFormat="1" ht="16.149999999999999" customHeight="1" x14ac:dyDescent="0.15">
      <c r="B107" s="929" t="s">
        <v>1416</v>
      </c>
      <c r="C107" s="1150" t="s">
        <v>1473</v>
      </c>
      <c r="D107" s="755">
        <v>14276.408586200001</v>
      </c>
      <c r="E107" s="756">
        <v>14276.408586200001</v>
      </c>
      <c r="F107" s="382">
        <v>100</v>
      </c>
      <c r="G107" s="381">
        <v>31</v>
      </c>
      <c r="H107" s="757">
        <v>370</v>
      </c>
      <c r="I107" s="1426"/>
      <c r="J107" s="1426"/>
      <c r="K107" s="1426"/>
      <c r="L107" s="1426"/>
      <c r="M107" s="1426"/>
      <c r="N107" s="1426"/>
      <c r="O107" s="1426"/>
      <c r="P107" s="1426"/>
      <c r="Q107" s="1426"/>
      <c r="R107" s="1426"/>
      <c r="S107" s="1426"/>
      <c r="T107" s="1426"/>
      <c r="U107" s="1426"/>
      <c r="V107" s="1426"/>
      <c r="W107" s="1426"/>
      <c r="X107" s="1426"/>
      <c r="Y107" s="1426"/>
      <c r="Z107" s="1426"/>
      <c r="AA107" s="1426"/>
      <c r="AB107" s="1426"/>
      <c r="AC107" s="1426"/>
      <c r="AD107" s="1426"/>
      <c r="AE107" s="1426"/>
      <c r="AF107" s="1426"/>
      <c r="AG107" s="1426"/>
      <c r="AH107" s="1426"/>
      <c r="AI107" s="1426"/>
      <c r="AJ107" s="1426"/>
    </row>
    <row r="108" spans="2:36" s="27" customFormat="1" ht="16.149999999999999" customHeight="1" thickBot="1" x14ac:dyDescent="0.2">
      <c r="B108" s="929" t="s">
        <v>1417</v>
      </c>
      <c r="C108" s="1158" t="s">
        <v>1475</v>
      </c>
      <c r="D108" s="771">
        <v>5676.1399999999994</v>
      </c>
      <c r="E108" s="771">
        <v>4454.1799999999994</v>
      </c>
      <c r="F108" s="772">
        <v>78.5</v>
      </c>
      <c r="G108" s="1091">
        <v>16</v>
      </c>
      <c r="H108" s="773">
        <v>175</v>
      </c>
      <c r="I108" s="1426"/>
      <c r="J108" s="1426"/>
      <c r="K108" s="1426"/>
      <c r="L108" s="1426"/>
      <c r="M108" s="1426"/>
      <c r="N108" s="1426"/>
      <c r="O108" s="1426"/>
      <c r="P108" s="1426"/>
      <c r="Q108" s="1426"/>
      <c r="R108" s="1426"/>
      <c r="S108" s="1426"/>
      <c r="T108" s="1426"/>
      <c r="U108" s="1426"/>
      <c r="V108" s="1426"/>
      <c r="W108" s="1426"/>
      <c r="X108" s="1426"/>
      <c r="Y108" s="1426"/>
      <c r="Z108" s="1426"/>
      <c r="AA108" s="1426"/>
      <c r="AB108" s="1426"/>
      <c r="AC108" s="1426"/>
      <c r="AD108" s="1426"/>
      <c r="AE108" s="1426"/>
      <c r="AF108" s="1426"/>
      <c r="AG108" s="1426"/>
      <c r="AH108" s="1426"/>
      <c r="AI108" s="1426"/>
      <c r="AJ108" s="1426"/>
    </row>
    <row r="109" spans="2:36" s="27" customFormat="1" ht="16.149999999999999" customHeight="1" thickTop="1" x14ac:dyDescent="0.15">
      <c r="B109" s="947" t="s">
        <v>98</v>
      </c>
      <c r="C109" s="1150" t="s">
        <v>358</v>
      </c>
      <c r="D109" s="755">
        <v>70045.850000000006</v>
      </c>
      <c r="E109" s="756">
        <v>70045.850000000006</v>
      </c>
      <c r="F109" s="382">
        <v>100</v>
      </c>
      <c r="G109" s="381">
        <v>2</v>
      </c>
      <c r="H109" s="757" t="s">
        <v>2288</v>
      </c>
      <c r="I109" s="1426"/>
      <c r="J109" s="1426"/>
      <c r="K109" s="1426"/>
      <c r="L109" s="1426"/>
      <c r="M109" s="1426"/>
      <c r="N109" s="1426"/>
      <c r="O109" s="1426"/>
      <c r="P109" s="1426"/>
      <c r="Q109" s="1426"/>
      <c r="R109" s="1426"/>
      <c r="S109" s="1426"/>
      <c r="T109" s="1426"/>
      <c r="U109" s="1426"/>
      <c r="V109" s="1426"/>
      <c r="W109" s="1426"/>
      <c r="X109" s="1426"/>
      <c r="Y109" s="1426"/>
      <c r="Z109" s="1426"/>
      <c r="AA109" s="1426"/>
      <c r="AB109" s="1426"/>
      <c r="AC109" s="1426"/>
      <c r="AD109" s="1426"/>
      <c r="AE109" s="1426"/>
      <c r="AF109" s="1426"/>
      <c r="AG109" s="1426"/>
      <c r="AH109" s="1426"/>
      <c r="AI109" s="1426"/>
      <c r="AJ109" s="1426"/>
    </row>
    <row r="110" spans="2:36" s="27" customFormat="1" ht="16.149999999999999" customHeight="1" x14ac:dyDescent="0.15">
      <c r="B110" s="952" t="s">
        <v>99</v>
      </c>
      <c r="C110" s="1151" t="s">
        <v>359</v>
      </c>
      <c r="D110" s="758">
        <v>52794.55</v>
      </c>
      <c r="E110" s="758">
        <v>52794.55</v>
      </c>
      <c r="F110" s="724">
        <v>100</v>
      </c>
      <c r="G110" s="315">
        <v>2</v>
      </c>
      <c r="H110" s="759" t="s">
        <v>2281</v>
      </c>
      <c r="I110" s="1426"/>
      <c r="J110" s="1426"/>
      <c r="K110" s="1426"/>
      <c r="L110" s="1426"/>
      <c r="M110" s="1426"/>
      <c r="N110" s="1426"/>
      <c r="O110" s="1426"/>
      <c r="P110" s="1426"/>
      <c r="Q110" s="1426"/>
      <c r="R110" s="1426"/>
      <c r="S110" s="1426"/>
      <c r="T110" s="1426"/>
      <c r="U110" s="1426"/>
      <c r="V110" s="1426"/>
      <c r="W110" s="1426"/>
      <c r="X110" s="1426"/>
      <c r="Y110" s="1426"/>
      <c r="Z110" s="1426"/>
      <c r="AA110" s="1426"/>
      <c r="AB110" s="1426"/>
      <c r="AC110" s="1426"/>
      <c r="AD110" s="1426"/>
      <c r="AE110" s="1426"/>
      <c r="AF110" s="1426"/>
      <c r="AG110" s="1426"/>
      <c r="AH110" s="1426"/>
      <c r="AI110" s="1426"/>
      <c r="AJ110" s="1426"/>
    </row>
    <row r="111" spans="2:36" s="27" customFormat="1" ht="16.149999999999999" customHeight="1" x14ac:dyDescent="0.15">
      <c r="B111" s="952" t="s">
        <v>100</v>
      </c>
      <c r="C111" s="1150" t="s">
        <v>360</v>
      </c>
      <c r="D111" s="755">
        <v>71645.490000000005</v>
      </c>
      <c r="E111" s="756">
        <v>71645.490000000005</v>
      </c>
      <c r="F111" s="382">
        <v>100</v>
      </c>
      <c r="G111" s="381">
        <v>2</v>
      </c>
      <c r="H111" s="757" t="s">
        <v>2288</v>
      </c>
      <c r="I111" s="1426"/>
      <c r="J111" s="1426"/>
      <c r="K111" s="1426"/>
      <c r="L111" s="1426"/>
      <c r="M111" s="1426"/>
      <c r="N111" s="1426"/>
      <c r="O111" s="1426"/>
      <c r="P111" s="1426"/>
      <c r="Q111" s="1426"/>
      <c r="R111" s="1426"/>
      <c r="S111" s="1426"/>
      <c r="T111" s="1426"/>
      <c r="U111" s="1426"/>
      <c r="V111" s="1426"/>
      <c r="W111" s="1426"/>
      <c r="X111" s="1426"/>
      <c r="Y111" s="1426"/>
      <c r="Z111" s="1426"/>
      <c r="AA111" s="1426"/>
      <c r="AB111" s="1426"/>
      <c r="AC111" s="1426"/>
      <c r="AD111" s="1426"/>
      <c r="AE111" s="1426"/>
      <c r="AF111" s="1426"/>
      <c r="AG111" s="1426"/>
      <c r="AH111" s="1426"/>
      <c r="AI111" s="1426"/>
      <c r="AJ111" s="1426"/>
    </row>
    <row r="112" spans="2:36" s="27" customFormat="1" ht="16.149999999999999" customHeight="1" x14ac:dyDescent="0.15">
      <c r="B112" s="952" t="s">
        <v>101</v>
      </c>
      <c r="C112" s="1151" t="s">
        <v>361</v>
      </c>
      <c r="D112" s="758">
        <v>47995.23000000001</v>
      </c>
      <c r="E112" s="758">
        <v>47995.23000000001</v>
      </c>
      <c r="F112" s="724">
        <v>100</v>
      </c>
      <c r="G112" s="315">
        <v>4</v>
      </c>
      <c r="H112" s="759">
        <v>335</v>
      </c>
      <c r="I112" s="1426"/>
      <c r="J112" s="1426"/>
      <c r="K112" s="1426"/>
      <c r="L112" s="1426"/>
      <c r="M112" s="1426"/>
      <c r="N112" s="1426"/>
      <c r="O112" s="1426"/>
      <c r="P112" s="1426"/>
      <c r="Q112" s="1426"/>
      <c r="R112" s="1426"/>
      <c r="S112" s="1426"/>
      <c r="T112" s="1426"/>
      <c r="U112" s="1426"/>
      <c r="V112" s="1426"/>
      <c r="W112" s="1426"/>
      <c r="X112" s="1426"/>
      <c r="Y112" s="1426"/>
      <c r="Z112" s="1426"/>
      <c r="AA112" s="1426"/>
      <c r="AB112" s="1426"/>
      <c r="AC112" s="1426"/>
      <c r="AD112" s="1426"/>
      <c r="AE112" s="1426"/>
      <c r="AF112" s="1426"/>
      <c r="AG112" s="1426"/>
      <c r="AH112" s="1426"/>
      <c r="AI112" s="1426"/>
      <c r="AJ112" s="1426"/>
    </row>
    <row r="113" spans="2:36" s="27" customFormat="1" ht="16.149999999999999" customHeight="1" x14ac:dyDescent="0.15">
      <c r="B113" s="952" t="s">
        <v>102</v>
      </c>
      <c r="C113" s="1150" t="s">
        <v>362</v>
      </c>
      <c r="D113" s="755">
        <v>50450</v>
      </c>
      <c r="E113" s="756">
        <v>50450</v>
      </c>
      <c r="F113" s="382">
        <v>100</v>
      </c>
      <c r="G113" s="381">
        <v>1</v>
      </c>
      <c r="H113" s="757" t="s">
        <v>2289</v>
      </c>
      <c r="I113" s="1426"/>
      <c r="J113" s="1426"/>
      <c r="K113" s="1426"/>
      <c r="L113" s="1426"/>
      <c r="M113" s="1426"/>
      <c r="N113" s="1426"/>
      <c r="O113" s="1426"/>
      <c r="P113" s="1426"/>
      <c r="Q113" s="1426"/>
      <c r="R113" s="1426"/>
      <c r="S113" s="1426"/>
      <c r="T113" s="1426"/>
      <c r="U113" s="1426"/>
      <c r="V113" s="1426"/>
      <c r="W113" s="1426"/>
      <c r="X113" s="1426"/>
      <c r="Y113" s="1426"/>
      <c r="Z113" s="1426"/>
      <c r="AA113" s="1426"/>
      <c r="AB113" s="1426"/>
      <c r="AC113" s="1426"/>
      <c r="AD113" s="1426"/>
      <c r="AE113" s="1426"/>
      <c r="AF113" s="1426"/>
      <c r="AG113" s="1426"/>
      <c r="AH113" s="1426"/>
      <c r="AI113" s="1426"/>
      <c r="AJ113" s="1426"/>
    </row>
    <row r="114" spans="2:36" s="27" customFormat="1" ht="16.149999999999999" customHeight="1" x14ac:dyDescent="0.15">
      <c r="B114" s="952" t="s">
        <v>103</v>
      </c>
      <c r="C114" s="1151" t="s">
        <v>363</v>
      </c>
      <c r="D114" s="758">
        <v>57448.03</v>
      </c>
      <c r="E114" s="758">
        <v>57448.03</v>
      </c>
      <c r="F114" s="724">
        <v>100</v>
      </c>
      <c r="G114" s="315">
        <v>1</v>
      </c>
      <c r="H114" s="759" t="s">
        <v>2281</v>
      </c>
      <c r="I114" s="1426"/>
      <c r="J114" s="1426"/>
      <c r="K114" s="1426"/>
      <c r="L114" s="1426"/>
      <c r="M114" s="1426"/>
      <c r="N114" s="1426"/>
      <c r="O114" s="1426"/>
      <c r="P114" s="1426"/>
      <c r="Q114" s="1426"/>
      <c r="R114" s="1426"/>
      <c r="S114" s="1426"/>
      <c r="T114" s="1426"/>
      <c r="U114" s="1426"/>
      <c r="V114" s="1426"/>
      <c r="W114" s="1426"/>
      <c r="X114" s="1426"/>
      <c r="Y114" s="1426"/>
      <c r="Z114" s="1426"/>
      <c r="AA114" s="1426"/>
      <c r="AB114" s="1426"/>
      <c r="AC114" s="1426"/>
      <c r="AD114" s="1426"/>
      <c r="AE114" s="1426"/>
      <c r="AF114" s="1426"/>
      <c r="AG114" s="1426"/>
      <c r="AH114" s="1426"/>
      <c r="AI114" s="1426"/>
      <c r="AJ114" s="1426"/>
    </row>
    <row r="115" spans="2:36" s="27" customFormat="1" ht="16.149999999999999" customHeight="1" x14ac:dyDescent="0.15">
      <c r="B115" s="952" t="s">
        <v>104</v>
      </c>
      <c r="C115" s="1150" t="s">
        <v>364</v>
      </c>
      <c r="D115" s="755">
        <v>34837.649999999994</v>
      </c>
      <c r="E115" s="756">
        <v>34837.649999999994</v>
      </c>
      <c r="F115" s="382">
        <v>100</v>
      </c>
      <c r="G115" s="381">
        <v>6</v>
      </c>
      <c r="H115" s="757">
        <v>221</v>
      </c>
      <c r="I115" s="1426"/>
      <c r="J115" s="1426"/>
      <c r="K115" s="1426"/>
      <c r="L115" s="1426"/>
      <c r="M115" s="1426"/>
      <c r="N115" s="1426"/>
      <c r="O115" s="1426"/>
      <c r="P115" s="1426"/>
      <c r="Q115" s="1426"/>
      <c r="R115" s="1426"/>
      <c r="S115" s="1426"/>
      <c r="T115" s="1426"/>
      <c r="U115" s="1426"/>
      <c r="V115" s="1426"/>
      <c r="W115" s="1426"/>
      <c r="X115" s="1426"/>
      <c r="Y115" s="1426"/>
      <c r="Z115" s="1426"/>
      <c r="AA115" s="1426"/>
      <c r="AB115" s="1426"/>
      <c r="AC115" s="1426"/>
      <c r="AD115" s="1426"/>
      <c r="AE115" s="1426"/>
      <c r="AF115" s="1426"/>
      <c r="AG115" s="1426"/>
      <c r="AH115" s="1426"/>
      <c r="AI115" s="1426"/>
      <c r="AJ115" s="1426"/>
    </row>
    <row r="116" spans="2:36" s="27" customFormat="1" ht="16.149999999999999" customHeight="1" x14ac:dyDescent="0.15">
      <c r="B116" s="952" t="s">
        <v>105</v>
      </c>
      <c r="C116" s="1151" t="s">
        <v>365</v>
      </c>
      <c r="D116" s="758">
        <v>29630.48</v>
      </c>
      <c r="E116" s="758">
        <v>29630.48</v>
      </c>
      <c r="F116" s="724">
        <v>100</v>
      </c>
      <c r="G116" s="315">
        <v>1</v>
      </c>
      <c r="H116" s="759" t="s">
        <v>2270</v>
      </c>
      <c r="I116" s="1426"/>
      <c r="J116" s="1426"/>
      <c r="K116" s="1426"/>
      <c r="L116" s="1426"/>
      <c r="M116" s="1426"/>
      <c r="N116" s="1426"/>
      <c r="O116" s="1426"/>
      <c r="P116" s="1426"/>
      <c r="Q116" s="1426"/>
      <c r="R116" s="1426"/>
      <c r="S116" s="1426"/>
      <c r="T116" s="1426"/>
      <c r="U116" s="1426"/>
      <c r="V116" s="1426"/>
      <c r="W116" s="1426"/>
      <c r="X116" s="1426"/>
      <c r="Y116" s="1426"/>
      <c r="Z116" s="1426"/>
      <c r="AA116" s="1426"/>
      <c r="AB116" s="1426"/>
      <c r="AC116" s="1426"/>
      <c r="AD116" s="1426"/>
      <c r="AE116" s="1426"/>
      <c r="AF116" s="1426"/>
      <c r="AG116" s="1426"/>
      <c r="AH116" s="1426"/>
      <c r="AI116" s="1426"/>
      <c r="AJ116" s="1426"/>
    </row>
    <row r="117" spans="2:36" s="27" customFormat="1" ht="16.149999999999999" customHeight="1" x14ac:dyDescent="0.15">
      <c r="B117" s="952" t="s">
        <v>107</v>
      </c>
      <c r="C117" s="1151" t="s">
        <v>367</v>
      </c>
      <c r="D117" s="758">
        <v>24931.11</v>
      </c>
      <c r="E117" s="758">
        <v>24931.11</v>
      </c>
      <c r="F117" s="724">
        <v>100</v>
      </c>
      <c r="G117" s="315">
        <v>1</v>
      </c>
      <c r="H117" s="759" t="s">
        <v>2290</v>
      </c>
      <c r="I117" s="1426"/>
      <c r="J117" s="1426"/>
      <c r="K117" s="1426"/>
      <c r="L117" s="1426"/>
      <c r="M117" s="1426"/>
      <c r="N117" s="1426"/>
      <c r="O117" s="1426"/>
      <c r="P117" s="1426"/>
      <c r="Q117" s="1426"/>
      <c r="R117" s="1426"/>
      <c r="S117" s="1426"/>
      <c r="T117" s="1426"/>
      <c r="U117" s="1426"/>
      <c r="V117" s="1426"/>
      <c r="W117" s="1426"/>
      <c r="X117" s="1426"/>
      <c r="Y117" s="1426"/>
      <c r="Z117" s="1426"/>
      <c r="AA117" s="1426"/>
      <c r="AB117" s="1426"/>
      <c r="AC117" s="1426"/>
      <c r="AD117" s="1426"/>
      <c r="AE117" s="1426"/>
      <c r="AF117" s="1426"/>
      <c r="AG117" s="1426"/>
      <c r="AH117" s="1426"/>
      <c r="AI117" s="1426"/>
      <c r="AJ117" s="1426"/>
    </row>
    <row r="118" spans="2:36" s="27" customFormat="1" ht="16.149999999999999" customHeight="1" x14ac:dyDescent="0.15">
      <c r="B118" s="952" t="s">
        <v>108</v>
      </c>
      <c r="C118" s="1150" t="s">
        <v>368</v>
      </c>
      <c r="D118" s="755">
        <v>24888.67</v>
      </c>
      <c r="E118" s="756">
        <v>24888.67</v>
      </c>
      <c r="F118" s="382">
        <v>100</v>
      </c>
      <c r="G118" s="381">
        <v>1</v>
      </c>
      <c r="H118" s="757" t="s">
        <v>2291</v>
      </c>
      <c r="I118" s="1426"/>
      <c r="J118" s="1426"/>
      <c r="K118" s="1426"/>
      <c r="L118" s="1426"/>
      <c r="M118" s="1426"/>
      <c r="N118" s="1426"/>
      <c r="O118" s="1426"/>
      <c r="P118" s="1426"/>
      <c r="Q118" s="1426"/>
      <c r="R118" s="1426"/>
      <c r="S118" s="1426"/>
      <c r="T118" s="1426"/>
      <c r="U118" s="1426"/>
      <c r="V118" s="1426"/>
      <c r="W118" s="1426"/>
      <c r="X118" s="1426"/>
      <c r="Y118" s="1426"/>
      <c r="Z118" s="1426"/>
      <c r="AA118" s="1426"/>
      <c r="AB118" s="1426"/>
      <c r="AC118" s="1426"/>
      <c r="AD118" s="1426"/>
      <c r="AE118" s="1426"/>
      <c r="AF118" s="1426"/>
      <c r="AG118" s="1426"/>
      <c r="AH118" s="1426"/>
      <c r="AI118" s="1426"/>
      <c r="AJ118" s="1426"/>
    </row>
    <row r="119" spans="2:36" s="27" customFormat="1" ht="16.149999999999999" customHeight="1" x14ac:dyDescent="0.15">
      <c r="B119" s="952" t="s">
        <v>109</v>
      </c>
      <c r="C119" s="1151" t="s">
        <v>369</v>
      </c>
      <c r="D119" s="758">
        <v>13648.7</v>
      </c>
      <c r="E119" s="758">
        <v>13648.7</v>
      </c>
      <c r="F119" s="724">
        <v>100</v>
      </c>
      <c r="G119" s="315">
        <v>1</v>
      </c>
      <c r="H119" s="759" t="s">
        <v>2270</v>
      </c>
      <c r="I119" s="1426"/>
      <c r="J119" s="1426"/>
      <c r="K119" s="1426"/>
      <c r="L119" s="1426"/>
      <c r="M119" s="1426"/>
      <c r="N119" s="1426"/>
      <c r="O119" s="1426"/>
      <c r="P119" s="1426"/>
      <c r="Q119" s="1426"/>
      <c r="R119" s="1426"/>
      <c r="S119" s="1426"/>
      <c r="T119" s="1426"/>
      <c r="U119" s="1426"/>
      <c r="V119" s="1426"/>
      <c r="W119" s="1426"/>
      <c r="X119" s="1426"/>
      <c r="Y119" s="1426"/>
      <c r="Z119" s="1426"/>
      <c r="AA119" s="1426"/>
      <c r="AB119" s="1426"/>
      <c r="AC119" s="1426"/>
      <c r="AD119" s="1426"/>
      <c r="AE119" s="1426"/>
      <c r="AF119" s="1426"/>
      <c r="AG119" s="1426"/>
      <c r="AH119" s="1426"/>
      <c r="AI119" s="1426"/>
      <c r="AJ119" s="1426"/>
    </row>
    <row r="120" spans="2:36" s="27" customFormat="1" ht="16.149999999999999" customHeight="1" x14ac:dyDescent="0.15">
      <c r="B120" s="952" t="s">
        <v>110</v>
      </c>
      <c r="C120" s="1150" t="s">
        <v>370</v>
      </c>
      <c r="D120" s="755">
        <v>12003.57</v>
      </c>
      <c r="E120" s="756">
        <v>12003.57</v>
      </c>
      <c r="F120" s="382">
        <v>100</v>
      </c>
      <c r="G120" s="381">
        <v>1</v>
      </c>
      <c r="H120" s="757" t="s">
        <v>2275</v>
      </c>
      <c r="I120" s="1426"/>
      <c r="J120" s="1426"/>
      <c r="K120" s="1426"/>
      <c r="L120" s="1426"/>
      <c r="M120" s="1426"/>
      <c r="N120" s="1426"/>
      <c r="O120" s="1426"/>
      <c r="P120" s="1426"/>
      <c r="Q120" s="1426"/>
      <c r="R120" s="1426"/>
      <c r="S120" s="1426"/>
      <c r="T120" s="1426"/>
      <c r="U120" s="1426"/>
      <c r="V120" s="1426"/>
      <c r="W120" s="1426"/>
      <c r="X120" s="1426"/>
      <c r="Y120" s="1426"/>
      <c r="Z120" s="1426"/>
      <c r="AA120" s="1426"/>
      <c r="AB120" s="1426"/>
      <c r="AC120" s="1426"/>
      <c r="AD120" s="1426"/>
      <c r="AE120" s="1426"/>
      <c r="AF120" s="1426"/>
      <c r="AG120" s="1426"/>
      <c r="AH120" s="1426"/>
      <c r="AI120" s="1426"/>
      <c r="AJ120" s="1426"/>
    </row>
    <row r="121" spans="2:36" s="27" customFormat="1" ht="16.149999999999999" customHeight="1" x14ac:dyDescent="0.15">
      <c r="B121" s="952" t="s">
        <v>111</v>
      </c>
      <c r="C121" s="1151" t="s">
        <v>371</v>
      </c>
      <c r="D121" s="758">
        <v>9825.52</v>
      </c>
      <c r="E121" s="758">
        <v>9825.52</v>
      </c>
      <c r="F121" s="724">
        <v>100</v>
      </c>
      <c r="G121" s="315">
        <v>1</v>
      </c>
      <c r="H121" s="759" t="s">
        <v>2270</v>
      </c>
      <c r="I121" s="1426"/>
      <c r="J121" s="1426"/>
      <c r="K121" s="1426"/>
      <c r="L121" s="1426"/>
      <c r="M121" s="1426"/>
      <c r="N121" s="1426"/>
      <c r="O121" s="1426"/>
      <c r="P121" s="1426"/>
      <c r="Q121" s="1426"/>
      <c r="R121" s="1426"/>
      <c r="S121" s="1426"/>
      <c r="T121" s="1426"/>
      <c r="U121" s="1426"/>
      <c r="V121" s="1426"/>
      <c r="W121" s="1426"/>
      <c r="X121" s="1426"/>
      <c r="Y121" s="1426"/>
      <c r="Z121" s="1426"/>
      <c r="AA121" s="1426"/>
      <c r="AB121" s="1426"/>
      <c r="AC121" s="1426"/>
      <c r="AD121" s="1426"/>
      <c r="AE121" s="1426"/>
      <c r="AF121" s="1426"/>
      <c r="AG121" s="1426"/>
      <c r="AH121" s="1426"/>
      <c r="AI121" s="1426"/>
      <c r="AJ121" s="1426"/>
    </row>
    <row r="122" spans="2:36" s="27" customFormat="1" ht="16.149999999999999" customHeight="1" x14ac:dyDescent="0.15">
      <c r="B122" s="952" t="s">
        <v>112</v>
      </c>
      <c r="C122" s="1150" t="s">
        <v>372</v>
      </c>
      <c r="D122" s="755">
        <v>42840.91</v>
      </c>
      <c r="E122" s="756">
        <v>42840.91</v>
      </c>
      <c r="F122" s="382">
        <v>100</v>
      </c>
      <c r="G122" s="381">
        <v>1</v>
      </c>
      <c r="H122" s="757" t="s">
        <v>2275</v>
      </c>
      <c r="I122" s="1426"/>
      <c r="J122" s="1426"/>
      <c r="K122" s="1426"/>
      <c r="L122" s="1426"/>
      <c r="M122" s="1426"/>
      <c r="N122" s="1426"/>
      <c r="O122" s="1426"/>
      <c r="P122" s="1426"/>
      <c r="Q122" s="1426"/>
      <c r="R122" s="1426"/>
      <c r="S122" s="1426"/>
      <c r="T122" s="1426"/>
      <c r="U122" s="1426"/>
      <c r="V122" s="1426"/>
      <c r="W122" s="1426"/>
      <c r="X122" s="1426"/>
      <c r="Y122" s="1426"/>
      <c r="Z122" s="1426"/>
      <c r="AA122" s="1426"/>
      <c r="AB122" s="1426"/>
      <c r="AC122" s="1426"/>
      <c r="AD122" s="1426"/>
      <c r="AE122" s="1426"/>
      <c r="AF122" s="1426"/>
      <c r="AG122" s="1426"/>
      <c r="AH122" s="1426"/>
      <c r="AI122" s="1426"/>
      <c r="AJ122" s="1426"/>
    </row>
    <row r="123" spans="2:36" s="27" customFormat="1" ht="16.149999999999999" customHeight="1" x14ac:dyDescent="0.15">
      <c r="B123" s="952" t="s">
        <v>1280</v>
      </c>
      <c r="C123" s="1151" t="s">
        <v>1353</v>
      </c>
      <c r="D123" s="758">
        <v>50539.27</v>
      </c>
      <c r="E123" s="758">
        <v>50539.27</v>
      </c>
      <c r="F123" s="724">
        <v>100</v>
      </c>
      <c r="G123" s="315">
        <v>2</v>
      </c>
      <c r="H123" s="759" t="s">
        <v>2275</v>
      </c>
      <c r="I123" s="1426"/>
      <c r="J123" s="1426"/>
      <c r="K123" s="1426"/>
      <c r="L123" s="1426"/>
      <c r="M123" s="1426"/>
      <c r="N123" s="1426"/>
      <c r="O123" s="1426"/>
      <c r="P123" s="1426"/>
      <c r="Q123" s="1426"/>
      <c r="R123" s="1426"/>
      <c r="S123" s="1426"/>
      <c r="T123" s="1426"/>
      <c r="U123" s="1426"/>
      <c r="V123" s="1426"/>
      <c r="W123" s="1426"/>
      <c r="X123" s="1426"/>
      <c r="Y123" s="1426"/>
      <c r="Z123" s="1426"/>
      <c r="AA123" s="1426"/>
      <c r="AB123" s="1426"/>
      <c r="AC123" s="1426"/>
      <c r="AD123" s="1426"/>
      <c r="AE123" s="1426"/>
      <c r="AF123" s="1426"/>
      <c r="AG123" s="1426"/>
      <c r="AH123" s="1426"/>
      <c r="AI123" s="1426"/>
      <c r="AJ123" s="1426"/>
    </row>
    <row r="124" spans="2:36" s="27" customFormat="1" ht="16.149999999999999" customHeight="1" x14ac:dyDescent="0.15">
      <c r="B124" s="957" t="s">
        <v>1418</v>
      </c>
      <c r="C124" s="1159" t="s">
        <v>1482</v>
      </c>
      <c r="D124" s="774">
        <v>48401.960000000006</v>
      </c>
      <c r="E124" s="774">
        <v>48401.960000000006</v>
      </c>
      <c r="F124" s="775">
        <v>100</v>
      </c>
      <c r="G124" s="1093">
        <v>2</v>
      </c>
      <c r="H124" s="776" t="s">
        <v>2292</v>
      </c>
      <c r="I124" s="1426"/>
      <c r="J124" s="1426"/>
      <c r="K124" s="1426"/>
      <c r="L124" s="1426"/>
      <c r="M124" s="1426"/>
      <c r="N124" s="1426"/>
      <c r="O124" s="1426"/>
      <c r="P124" s="1426"/>
      <c r="Q124" s="1426"/>
      <c r="R124" s="1426"/>
      <c r="S124" s="1426"/>
      <c r="T124" s="1426"/>
      <c r="U124" s="1426"/>
      <c r="V124" s="1426"/>
      <c r="W124" s="1426"/>
      <c r="X124" s="1426"/>
      <c r="Y124" s="1426"/>
      <c r="Z124" s="1426"/>
      <c r="AA124" s="1426"/>
      <c r="AB124" s="1426"/>
      <c r="AC124" s="1426"/>
      <c r="AD124" s="1426"/>
      <c r="AE124" s="1426"/>
      <c r="AF124" s="1426"/>
      <c r="AG124" s="1426"/>
      <c r="AH124" s="1426"/>
      <c r="AI124" s="1426"/>
      <c r="AJ124" s="1426"/>
    </row>
    <row r="125" spans="2:36" s="27" customFormat="1" ht="16.149999999999999" customHeight="1" x14ac:dyDescent="0.15">
      <c r="B125" s="952" t="s">
        <v>1941</v>
      </c>
      <c r="C125" s="1159" t="s">
        <v>2293</v>
      </c>
      <c r="D125" s="774">
        <v>33421.799999999996</v>
      </c>
      <c r="E125" s="774">
        <v>33421.799999999996</v>
      </c>
      <c r="F125" s="775">
        <v>100</v>
      </c>
      <c r="G125" s="1093">
        <v>1</v>
      </c>
      <c r="H125" s="776" t="s">
        <v>2292</v>
      </c>
      <c r="I125" s="1426"/>
      <c r="J125" s="1426"/>
      <c r="K125" s="1426"/>
      <c r="L125" s="1426"/>
      <c r="M125" s="1426"/>
      <c r="N125" s="1426"/>
      <c r="O125" s="1426"/>
      <c r="P125" s="1426"/>
      <c r="Q125" s="1426"/>
      <c r="R125" s="1426"/>
      <c r="S125" s="1426"/>
      <c r="T125" s="1426"/>
      <c r="U125" s="1426"/>
      <c r="V125" s="1426"/>
      <c r="W125" s="1426"/>
      <c r="X125" s="1426"/>
      <c r="Y125" s="1426"/>
      <c r="Z125" s="1426"/>
      <c r="AA125" s="1426"/>
      <c r="AB125" s="1426"/>
      <c r="AC125" s="1426"/>
      <c r="AD125" s="1426"/>
      <c r="AE125" s="1426"/>
      <c r="AF125" s="1426"/>
      <c r="AG125" s="1426"/>
      <c r="AH125" s="1426"/>
      <c r="AI125" s="1426"/>
      <c r="AJ125" s="1426"/>
    </row>
    <row r="126" spans="2:36" s="27" customFormat="1" ht="16.149999999999999" customHeight="1" x14ac:dyDescent="0.15">
      <c r="B126" s="952" t="s">
        <v>1944</v>
      </c>
      <c r="C126" s="1159" t="s">
        <v>2294</v>
      </c>
      <c r="D126" s="774">
        <v>24089.82</v>
      </c>
      <c r="E126" s="774">
        <v>24089.82</v>
      </c>
      <c r="F126" s="775">
        <v>100</v>
      </c>
      <c r="G126" s="1093">
        <v>1</v>
      </c>
      <c r="H126" s="776" t="s">
        <v>2275</v>
      </c>
      <c r="I126" s="1426"/>
      <c r="J126" s="1426"/>
      <c r="K126" s="1426"/>
      <c r="L126" s="1426"/>
      <c r="M126" s="1426"/>
      <c r="N126" s="1426"/>
      <c r="O126" s="1426"/>
      <c r="P126" s="1426"/>
      <c r="Q126" s="1426"/>
      <c r="R126" s="1426"/>
      <c r="S126" s="1426"/>
      <c r="T126" s="1426"/>
      <c r="U126" s="1426"/>
      <c r="V126" s="1426"/>
      <c r="W126" s="1426"/>
      <c r="X126" s="1426"/>
      <c r="Y126" s="1426"/>
      <c r="Z126" s="1426"/>
      <c r="AA126" s="1426"/>
      <c r="AB126" s="1426"/>
      <c r="AC126" s="1426"/>
      <c r="AD126" s="1426"/>
      <c r="AE126" s="1426"/>
      <c r="AF126" s="1426"/>
      <c r="AG126" s="1426"/>
      <c r="AH126" s="1426"/>
      <c r="AI126" s="1426"/>
      <c r="AJ126" s="1426"/>
    </row>
    <row r="127" spans="2:36" s="27" customFormat="1" ht="16.149999999999999" customHeight="1" thickBot="1" x14ac:dyDescent="0.2">
      <c r="B127" s="966" t="s">
        <v>2003</v>
      </c>
      <c r="C127" s="1158" t="s">
        <v>1357</v>
      </c>
      <c r="D127" s="771">
        <v>19847.63</v>
      </c>
      <c r="E127" s="778">
        <v>19847.63</v>
      </c>
      <c r="F127" s="731">
        <v>100</v>
      </c>
      <c r="G127" s="730">
        <v>1</v>
      </c>
      <c r="H127" s="773" t="s">
        <v>2270</v>
      </c>
      <c r="I127" s="1426"/>
      <c r="J127" s="1426"/>
      <c r="K127" s="1426"/>
      <c r="L127" s="1426"/>
      <c r="M127" s="1426"/>
      <c r="N127" s="1426"/>
      <c r="O127" s="1426"/>
      <c r="P127" s="1426"/>
      <c r="Q127" s="1426"/>
      <c r="R127" s="1426"/>
      <c r="S127" s="1426"/>
      <c r="T127" s="1426"/>
      <c r="U127" s="1426"/>
      <c r="V127" s="1426"/>
      <c r="W127" s="1426"/>
      <c r="X127" s="1426"/>
      <c r="Y127" s="1426"/>
      <c r="Z127" s="1426"/>
      <c r="AA127" s="1426"/>
      <c r="AB127" s="1426"/>
      <c r="AC127" s="1426"/>
      <c r="AD127" s="1426"/>
      <c r="AE127" s="1426"/>
      <c r="AF127" s="1426"/>
      <c r="AG127" s="1426"/>
      <c r="AH127" s="1426"/>
      <c r="AI127" s="1426"/>
      <c r="AJ127" s="1426"/>
    </row>
    <row r="128" spans="2:36" s="27" customFormat="1" ht="16.149999999999999" customHeight="1" thickTop="1" x14ac:dyDescent="0.15">
      <c r="B128" s="971" t="s">
        <v>117</v>
      </c>
      <c r="C128" s="1151" t="s">
        <v>377</v>
      </c>
      <c r="D128" s="758">
        <v>2950.1099999999997</v>
      </c>
      <c r="E128" s="1160">
        <v>2876.55</v>
      </c>
      <c r="F128" s="450">
        <v>97.506533654677298</v>
      </c>
      <c r="G128" s="658">
        <v>1</v>
      </c>
      <c r="H128" s="564">
        <v>36</v>
      </c>
      <c r="I128" s="1426"/>
      <c r="J128" s="1426"/>
      <c r="K128" s="1426"/>
      <c r="L128" s="1426"/>
      <c r="M128" s="1426"/>
      <c r="N128" s="1426"/>
      <c r="O128" s="1426"/>
      <c r="P128" s="1426"/>
      <c r="Q128" s="1426"/>
      <c r="R128" s="1426"/>
      <c r="S128" s="1426"/>
      <c r="T128" s="1426"/>
      <c r="U128" s="1426"/>
      <c r="V128" s="1426"/>
      <c r="W128" s="1426"/>
      <c r="X128" s="1426"/>
      <c r="Y128" s="1426"/>
      <c r="Z128" s="1426"/>
      <c r="AA128" s="1426"/>
      <c r="AB128" s="1426"/>
      <c r="AC128" s="1426"/>
      <c r="AD128" s="1426"/>
      <c r="AE128" s="1426"/>
      <c r="AF128" s="1426"/>
      <c r="AG128" s="1426"/>
      <c r="AH128" s="1426"/>
      <c r="AI128" s="1426"/>
      <c r="AJ128" s="1426"/>
    </row>
    <row r="129" spans="2:36" s="27" customFormat="1" ht="16.149999999999999" customHeight="1" x14ac:dyDescent="0.15">
      <c r="B129" s="971" t="s">
        <v>118</v>
      </c>
      <c r="C129" s="1150" t="s">
        <v>378</v>
      </c>
      <c r="D129" s="755">
        <v>1151.3399999999999</v>
      </c>
      <c r="E129" s="756">
        <v>1151.3399999999999</v>
      </c>
      <c r="F129" s="382">
        <v>100</v>
      </c>
      <c r="G129" s="381">
        <v>1</v>
      </c>
      <c r="H129" s="539">
        <v>6</v>
      </c>
      <c r="I129" s="1426"/>
      <c r="J129" s="1426"/>
      <c r="K129" s="1426"/>
      <c r="L129" s="1426"/>
      <c r="M129" s="1426"/>
      <c r="N129" s="1426"/>
      <c r="O129" s="1426"/>
      <c r="P129" s="1426"/>
      <c r="Q129" s="1426"/>
      <c r="R129" s="1426"/>
      <c r="S129" s="1426"/>
      <c r="T129" s="1426"/>
      <c r="U129" s="1426"/>
      <c r="V129" s="1426"/>
      <c r="W129" s="1426"/>
      <c r="X129" s="1426"/>
      <c r="Y129" s="1426"/>
      <c r="Z129" s="1426"/>
      <c r="AA129" s="1426"/>
      <c r="AB129" s="1426"/>
      <c r="AC129" s="1426"/>
      <c r="AD129" s="1426"/>
      <c r="AE129" s="1426"/>
      <c r="AF129" s="1426"/>
      <c r="AG129" s="1426"/>
      <c r="AH129" s="1426"/>
      <c r="AI129" s="1426"/>
      <c r="AJ129" s="1426"/>
    </row>
    <row r="130" spans="2:36" s="27" customFormat="1" ht="16.149999999999999" customHeight="1" x14ac:dyDescent="0.15">
      <c r="B130" s="971" t="s">
        <v>119</v>
      </c>
      <c r="C130" s="1150" t="s">
        <v>379</v>
      </c>
      <c r="D130" s="755">
        <v>958.98</v>
      </c>
      <c r="E130" s="755">
        <v>958.98</v>
      </c>
      <c r="F130" s="691">
        <v>100</v>
      </c>
      <c r="G130" s="380">
        <v>1</v>
      </c>
      <c r="H130" s="539">
        <v>4</v>
      </c>
      <c r="I130" s="1426"/>
      <c r="J130" s="1426"/>
      <c r="K130" s="1426"/>
      <c r="L130" s="1426"/>
      <c r="M130" s="1426"/>
      <c r="N130" s="1426"/>
      <c r="O130" s="1426"/>
      <c r="P130" s="1426"/>
      <c r="Q130" s="1426"/>
      <c r="R130" s="1426"/>
      <c r="S130" s="1426"/>
      <c r="T130" s="1426"/>
      <c r="U130" s="1426"/>
      <c r="V130" s="1426"/>
      <c r="W130" s="1426"/>
      <c r="X130" s="1426"/>
      <c r="Y130" s="1426"/>
      <c r="Z130" s="1426"/>
      <c r="AA130" s="1426"/>
      <c r="AB130" s="1426"/>
      <c r="AC130" s="1426"/>
      <c r="AD130" s="1426"/>
      <c r="AE130" s="1426"/>
      <c r="AF130" s="1426"/>
      <c r="AG130" s="1426"/>
      <c r="AH130" s="1426"/>
      <c r="AI130" s="1426"/>
      <c r="AJ130" s="1426"/>
    </row>
    <row r="131" spans="2:36" s="27" customFormat="1" ht="16.149999999999999" customHeight="1" x14ac:dyDescent="0.15">
      <c r="B131" s="971" t="s">
        <v>120</v>
      </c>
      <c r="C131" s="1150" t="s">
        <v>380</v>
      </c>
      <c r="D131" s="755">
        <v>638.70000000000005</v>
      </c>
      <c r="E131" s="756">
        <v>638.70000000000005</v>
      </c>
      <c r="F131" s="382">
        <v>100</v>
      </c>
      <c r="G131" s="381">
        <v>1</v>
      </c>
      <c r="H131" s="539">
        <v>5</v>
      </c>
      <c r="I131" s="1426"/>
      <c r="J131" s="1426"/>
      <c r="K131" s="1426"/>
      <c r="L131" s="1426"/>
      <c r="M131" s="1426"/>
      <c r="N131" s="1426"/>
      <c r="O131" s="1426"/>
      <c r="P131" s="1426"/>
      <c r="Q131" s="1426"/>
      <c r="R131" s="1426"/>
      <c r="S131" s="1426"/>
      <c r="T131" s="1426"/>
      <c r="U131" s="1426"/>
      <c r="V131" s="1426"/>
      <c r="W131" s="1426"/>
      <c r="X131" s="1426"/>
      <c r="Y131" s="1426"/>
      <c r="Z131" s="1426"/>
      <c r="AA131" s="1426"/>
      <c r="AB131" s="1426"/>
      <c r="AC131" s="1426"/>
      <c r="AD131" s="1426"/>
      <c r="AE131" s="1426"/>
      <c r="AF131" s="1426"/>
      <c r="AG131" s="1426"/>
      <c r="AH131" s="1426"/>
      <c r="AI131" s="1426"/>
      <c r="AJ131" s="1426"/>
    </row>
    <row r="132" spans="2:36" s="27" customFormat="1" ht="16.149999999999999" customHeight="1" x14ac:dyDescent="0.15">
      <c r="B132" s="971" t="s">
        <v>121</v>
      </c>
      <c r="C132" s="1150" t="s">
        <v>381</v>
      </c>
      <c r="D132" s="755">
        <v>934.39</v>
      </c>
      <c r="E132" s="755">
        <v>912.88</v>
      </c>
      <c r="F132" s="691">
        <v>97.697963377176549</v>
      </c>
      <c r="G132" s="380">
        <v>1</v>
      </c>
      <c r="H132" s="539">
        <v>5</v>
      </c>
      <c r="I132" s="1426"/>
      <c r="J132" s="1426"/>
      <c r="K132" s="1426"/>
      <c r="L132" s="1426"/>
      <c r="M132" s="1426"/>
      <c r="N132" s="1426"/>
      <c r="O132" s="1426"/>
      <c r="P132" s="1426"/>
      <c r="Q132" s="1426"/>
      <c r="R132" s="1426"/>
      <c r="S132" s="1426"/>
      <c r="T132" s="1426"/>
      <c r="U132" s="1426"/>
      <c r="V132" s="1426"/>
      <c r="W132" s="1426"/>
      <c r="X132" s="1426"/>
      <c r="Y132" s="1426"/>
      <c r="Z132" s="1426"/>
      <c r="AA132" s="1426"/>
      <c r="AB132" s="1426"/>
      <c r="AC132" s="1426"/>
      <c r="AD132" s="1426"/>
      <c r="AE132" s="1426"/>
      <c r="AF132" s="1426"/>
      <c r="AG132" s="1426"/>
      <c r="AH132" s="1426"/>
      <c r="AI132" s="1426"/>
      <c r="AJ132" s="1426"/>
    </row>
    <row r="133" spans="2:36" s="27" customFormat="1" ht="16.149999999999999" customHeight="1" x14ac:dyDescent="0.15">
      <c r="B133" s="971" t="s">
        <v>122</v>
      </c>
      <c r="C133" s="1150" t="s">
        <v>382</v>
      </c>
      <c r="D133" s="755">
        <v>855.23</v>
      </c>
      <c r="E133" s="756">
        <v>855.23</v>
      </c>
      <c r="F133" s="382">
        <v>100</v>
      </c>
      <c r="G133" s="381">
        <v>1</v>
      </c>
      <c r="H133" s="539">
        <v>5</v>
      </c>
      <c r="I133" s="1426"/>
      <c r="J133" s="1426"/>
      <c r="K133" s="1426"/>
      <c r="L133" s="1426"/>
      <c r="M133" s="1426"/>
      <c r="N133" s="1426"/>
      <c r="O133" s="1426"/>
      <c r="P133" s="1426"/>
      <c r="Q133" s="1426"/>
      <c r="R133" s="1426"/>
      <c r="S133" s="1426"/>
      <c r="T133" s="1426"/>
      <c r="U133" s="1426"/>
      <c r="V133" s="1426"/>
      <c r="W133" s="1426"/>
      <c r="X133" s="1426"/>
      <c r="Y133" s="1426"/>
      <c r="Z133" s="1426"/>
      <c r="AA133" s="1426"/>
      <c r="AB133" s="1426"/>
      <c r="AC133" s="1426"/>
      <c r="AD133" s="1426"/>
      <c r="AE133" s="1426"/>
      <c r="AF133" s="1426"/>
      <c r="AG133" s="1426"/>
      <c r="AH133" s="1426"/>
      <c r="AI133" s="1426"/>
      <c r="AJ133" s="1426"/>
    </row>
    <row r="134" spans="2:36" s="27" customFormat="1" ht="16.149999999999999" customHeight="1" x14ac:dyDescent="0.15">
      <c r="B134" s="971" t="s">
        <v>123</v>
      </c>
      <c r="C134" s="1150" t="s">
        <v>383</v>
      </c>
      <c r="D134" s="755">
        <v>3055.21</v>
      </c>
      <c r="E134" s="755">
        <v>2984.55</v>
      </c>
      <c r="F134" s="691">
        <v>97.68722935575623</v>
      </c>
      <c r="G134" s="380">
        <v>1</v>
      </c>
      <c r="H134" s="539">
        <v>13</v>
      </c>
      <c r="I134" s="1426"/>
      <c r="J134" s="1426"/>
      <c r="K134" s="1426"/>
      <c r="L134" s="1426"/>
      <c r="M134" s="1426"/>
      <c r="N134" s="1426"/>
      <c r="O134" s="1426"/>
      <c r="P134" s="1426"/>
      <c r="Q134" s="1426"/>
      <c r="R134" s="1426"/>
      <c r="S134" s="1426"/>
      <c r="T134" s="1426"/>
      <c r="U134" s="1426"/>
      <c r="V134" s="1426"/>
      <c r="W134" s="1426"/>
      <c r="X134" s="1426"/>
      <c r="Y134" s="1426"/>
      <c r="Z134" s="1426"/>
      <c r="AA134" s="1426"/>
      <c r="AB134" s="1426"/>
      <c r="AC134" s="1426"/>
      <c r="AD134" s="1426"/>
      <c r="AE134" s="1426"/>
      <c r="AF134" s="1426"/>
      <c r="AG134" s="1426"/>
      <c r="AH134" s="1426"/>
      <c r="AI134" s="1426"/>
      <c r="AJ134" s="1426"/>
    </row>
    <row r="135" spans="2:36" s="27" customFormat="1" ht="16.149999999999999" customHeight="1" x14ac:dyDescent="0.15">
      <c r="B135" s="971" t="s">
        <v>124</v>
      </c>
      <c r="C135" s="1150" t="s">
        <v>384</v>
      </c>
      <c r="D135" s="755">
        <v>1793.43</v>
      </c>
      <c r="E135" s="756">
        <v>1793.43</v>
      </c>
      <c r="F135" s="382">
        <v>100</v>
      </c>
      <c r="G135" s="381">
        <v>1</v>
      </c>
      <c r="H135" s="539">
        <v>2</v>
      </c>
      <c r="I135" s="1426"/>
      <c r="J135" s="1426"/>
      <c r="K135" s="1426"/>
      <c r="L135" s="1426"/>
      <c r="M135" s="1426"/>
      <c r="N135" s="1426"/>
      <c r="O135" s="1426"/>
      <c r="P135" s="1426"/>
      <c r="Q135" s="1426"/>
      <c r="R135" s="1426"/>
      <c r="S135" s="1426"/>
      <c r="T135" s="1426"/>
      <c r="U135" s="1426"/>
      <c r="V135" s="1426"/>
      <c r="W135" s="1426"/>
      <c r="X135" s="1426"/>
      <c r="Y135" s="1426"/>
      <c r="Z135" s="1426"/>
      <c r="AA135" s="1426"/>
      <c r="AB135" s="1426"/>
      <c r="AC135" s="1426"/>
      <c r="AD135" s="1426"/>
      <c r="AE135" s="1426"/>
      <c r="AF135" s="1426"/>
      <c r="AG135" s="1426"/>
      <c r="AH135" s="1426"/>
      <c r="AI135" s="1426"/>
      <c r="AJ135" s="1426"/>
    </row>
    <row r="136" spans="2:36" s="27" customFormat="1" ht="16.149999999999999" customHeight="1" x14ac:dyDescent="0.15">
      <c r="B136" s="971" t="s">
        <v>125</v>
      </c>
      <c r="C136" s="1150" t="s">
        <v>385</v>
      </c>
      <c r="D136" s="755">
        <v>1450.91</v>
      </c>
      <c r="E136" s="755">
        <v>1384.06</v>
      </c>
      <c r="F136" s="691">
        <v>95.392546746524587</v>
      </c>
      <c r="G136" s="380">
        <v>1</v>
      </c>
      <c r="H136" s="539">
        <v>6</v>
      </c>
      <c r="I136" s="1426"/>
      <c r="J136" s="1426"/>
      <c r="K136" s="1426"/>
      <c r="L136" s="1426"/>
      <c r="M136" s="1426"/>
      <c r="N136" s="1426"/>
      <c r="O136" s="1426"/>
      <c r="P136" s="1426"/>
      <c r="Q136" s="1426"/>
      <c r="R136" s="1426"/>
      <c r="S136" s="1426"/>
      <c r="T136" s="1426"/>
      <c r="U136" s="1426"/>
      <c r="V136" s="1426"/>
      <c r="W136" s="1426"/>
      <c r="X136" s="1426"/>
      <c r="Y136" s="1426"/>
      <c r="Z136" s="1426"/>
      <c r="AA136" s="1426"/>
      <c r="AB136" s="1426"/>
      <c r="AC136" s="1426"/>
      <c r="AD136" s="1426"/>
      <c r="AE136" s="1426"/>
      <c r="AF136" s="1426"/>
      <c r="AG136" s="1426"/>
      <c r="AH136" s="1426"/>
      <c r="AI136" s="1426"/>
      <c r="AJ136" s="1426"/>
    </row>
    <row r="137" spans="2:36" s="27" customFormat="1" ht="16.149999999999999" customHeight="1" x14ac:dyDescent="0.15">
      <c r="B137" s="971" t="s">
        <v>126</v>
      </c>
      <c r="C137" s="1150" t="s">
        <v>386</v>
      </c>
      <c r="D137" s="755">
        <v>1102.2</v>
      </c>
      <c r="E137" s="756">
        <v>1102.2</v>
      </c>
      <c r="F137" s="382">
        <v>100</v>
      </c>
      <c r="G137" s="381">
        <v>1</v>
      </c>
      <c r="H137" s="539">
        <v>8</v>
      </c>
      <c r="I137" s="1426"/>
      <c r="J137" s="1426"/>
      <c r="K137" s="1426"/>
      <c r="L137" s="1426"/>
      <c r="M137" s="1426"/>
      <c r="N137" s="1426"/>
      <c r="O137" s="1426"/>
      <c r="P137" s="1426"/>
      <c r="Q137" s="1426"/>
      <c r="R137" s="1426"/>
      <c r="S137" s="1426"/>
      <c r="T137" s="1426"/>
      <c r="U137" s="1426"/>
      <c r="V137" s="1426"/>
      <c r="W137" s="1426"/>
      <c r="X137" s="1426"/>
      <c r="Y137" s="1426"/>
      <c r="Z137" s="1426"/>
      <c r="AA137" s="1426"/>
      <c r="AB137" s="1426"/>
      <c r="AC137" s="1426"/>
      <c r="AD137" s="1426"/>
      <c r="AE137" s="1426"/>
      <c r="AF137" s="1426"/>
      <c r="AG137" s="1426"/>
      <c r="AH137" s="1426"/>
      <c r="AI137" s="1426"/>
      <c r="AJ137" s="1426"/>
    </row>
    <row r="138" spans="2:36" s="27" customFormat="1" ht="16.149999999999999" customHeight="1" x14ac:dyDescent="0.15">
      <c r="B138" s="971" t="s">
        <v>127</v>
      </c>
      <c r="C138" s="1150" t="s">
        <v>387</v>
      </c>
      <c r="D138" s="755">
        <v>1277.82</v>
      </c>
      <c r="E138" s="755">
        <v>1256.07</v>
      </c>
      <c r="F138" s="691">
        <v>98.297882330844715</v>
      </c>
      <c r="G138" s="380">
        <v>1</v>
      </c>
      <c r="H138" s="539">
        <v>6</v>
      </c>
      <c r="I138" s="1426"/>
      <c r="J138" s="1426"/>
      <c r="K138" s="1426"/>
      <c r="L138" s="1426"/>
      <c r="M138" s="1426"/>
      <c r="N138" s="1426"/>
      <c r="O138" s="1426"/>
      <c r="P138" s="1426"/>
      <c r="Q138" s="1426"/>
      <c r="R138" s="1426"/>
      <c r="S138" s="1426"/>
      <c r="T138" s="1426"/>
      <c r="U138" s="1426"/>
      <c r="V138" s="1426"/>
      <c r="W138" s="1426"/>
      <c r="X138" s="1426"/>
      <c r="Y138" s="1426"/>
      <c r="Z138" s="1426"/>
      <c r="AA138" s="1426"/>
      <c r="AB138" s="1426"/>
      <c r="AC138" s="1426"/>
      <c r="AD138" s="1426"/>
      <c r="AE138" s="1426"/>
      <c r="AF138" s="1426"/>
      <c r="AG138" s="1426"/>
      <c r="AH138" s="1426"/>
      <c r="AI138" s="1426"/>
      <c r="AJ138" s="1426"/>
    </row>
    <row r="139" spans="2:36" s="27" customFormat="1" ht="16.149999999999999" customHeight="1" x14ac:dyDescent="0.15">
      <c r="B139" s="971" t="s">
        <v>128</v>
      </c>
      <c r="C139" s="1150" t="s">
        <v>388</v>
      </c>
      <c r="D139" s="755">
        <v>1541.64</v>
      </c>
      <c r="E139" s="756">
        <v>1519.89</v>
      </c>
      <c r="F139" s="382">
        <v>98.589164785553052</v>
      </c>
      <c r="G139" s="381">
        <v>1</v>
      </c>
      <c r="H139" s="539">
        <v>6</v>
      </c>
      <c r="I139" s="1426"/>
      <c r="J139" s="1426"/>
      <c r="K139" s="1426"/>
      <c r="L139" s="1426"/>
      <c r="M139" s="1426"/>
      <c r="N139" s="1426"/>
      <c r="O139" s="1426"/>
      <c r="P139" s="1426"/>
      <c r="Q139" s="1426"/>
      <c r="R139" s="1426"/>
      <c r="S139" s="1426"/>
      <c r="T139" s="1426"/>
      <c r="U139" s="1426"/>
      <c r="V139" s="1426"/>
      <c r="W139" s="1426"/>
      <c r="X139" s="1426"/>
      <c r="Y139" s="1426"/>
      <c r="Z139" s="1426"/>
      <c r="AA139" s="1426"/>
      <c r="AB139" s="1426"/>
      <c r="AC139" s="1426"/>
      <c r="AD139" s="1426"/>
      <c r="AE139" s="1426"/>
      <c r="AF139" s="1426"/>
      <c r="AG139" s="1426"/>
      <c r="AH139" s="1426"/>
      <c r="AI139" s="1426"/>
      <c r="AJ139" s="1426"/>
    </row>
    <row r="140" spans="2:36" s="27" customFormat="1" ht="16.149999999999999" customHeight="1" x14ac:dyDescent="0.15">
      <c r="B140" s="971" t="s">
        <v>129</v>
      </c>
      <c r="C140" s="1150" t="s">
        <v>389</v>
      </c>
      <c r="D140" s="755">
        <v>4051.72</v>
      </c>
      <c r="E140" s="755">
        <v>3952.34</v>
      </c>
      <c r="F140" s="691">
        <v>97.547214516304194</v>
      </c>
      <c r="G140" s="380">
        <v>1</v>
      </c>
      <c r="H140" s="539">
        <v>21</v>
      </c>
      <c r="I140" s="1426"/>
      <c r="J140" s="1426"/>
      <c r="K140" s="1426"/>
      <c r="L140" s="1426"/>
      <c r="M140" s="1426"/>
      <c r="N140" s="1426"/>
      <c r="O140" s="1426"/>
      <c r="P140" s="1426"/>
      <c r="Q140" s="1426"/>
      <c r="R140" s="1426"/>
      <c r="S140" s="1426"/>
      <c r="T140" s="1426"/>
      <c r="U140" s="1426"/>
      <c r="V140" s="1426"/>
      <c r="W140" s="1426"/>
      <c r="X140" s="1426"/>
      <c r="Y140" s="1426"/>
      <c r="Z140" s="1426"/>
      <c r="AA140" s="1426"/>
      <c r="AB140" s="1426"/>
      <c r="AC140" s="1426"/>
      <c r="AD140" s="1426"/>
      <c r="AE140" s="1426"/>
      <c r="AF140" s="1426"/>
      <c r="AG140" s="1426"/>
      <c r="AH140" s="1426"/>
      <c r="AI140" s="1426"/>
      <c r="AJ140" s="1426"/>
    </row>
    <row r="141" spans="2:36" s="27" customFormat="1" ht="16.149999999999999" customHeight="1" x14ac:dyDescent="0.15">
      <c r="B141" s="971" t="s">
        <v>130</v>
      </c>
      <c r="C141" s="1150" t="s">
        <v>390</v>
      </c>
      <c r="D141" s="755">
        <v>752.09</v>
      </c>
      <c r="E141" s="756">
        <v>730.85</v>
      </c>
      <c r="F141" s="382">
        <v>97.175869909186403</v>
      </c>
      <c r="G141" s="381">
        <v>1</v>
      </c>
      <c r="H141" s="539">
        <v>3</v>
      </c>
      <c r="I141" s="1426"/>
      <c r="J141" s="1426"/>
      <c r="K141" s="1426"/>
      <c r="L141" s="1426"/>
      <c r="M141" s="1426"/>
      <c r="N141" s="1426"/>
      <c r="O141" s="1426"/>
      <c r="P141" s="1426"/>
      <c r="Q141" s="1426"/>
      <c r="R141" s="1426"/>
      <c r="S141" s="1426"/>
      <c r="T141" s="1426"/>
      <c r="U141" s="1426"/>
      <c r="V141" s="1426"/>
      <c r="W141" s="1426"/>
      <c r="X141" s="1426"/>
      <c r="Y141" s="1426"/>
      <c r="Z141" s="1426"/>
      <c r="AA141" s="1426"/>
      <c r="AB141" s="1426"/>
      <c r="AC141" s="1426"/>
      <c r="AD141" s="1426"/>
      <c r="AE141" s="1426"/>
      <c r="AF141" s="1426"/>
      <c r="AG141" s="1426"/>
      <c r="AH141" s="1426"/>
      <c r="AI141" s="1426"/>
      <c r="AJ141" s="1426"/>
    </row>
    <row r="142" spans="2:36" s="27" customFormat="1" ht="16.149999999999999" customHeight="1" x14ac:dyDescent="0.15">
      <c r="B142" s="971" t="s">
        <v>131</v>
      </c>
      <c r="C142" s="1150" t="s">
        <v>391</v>
      </c>
      <c r="D142" s="755">
        <v>1209.56</v>
      </c>
      <c r="E142" s="755">
        <v>1209.56</v>
      </c>
      <c r="F142" s="691">
        <v>100</v>
      </c>
      <c r="G142" s="380">
        <v>1</v>
      </c>
      <c r="H142" s="539">
        <v>9</v>
      </c>
      <c r="I142" s="1426"/>
      <c r="J142" s="1426"/>
      <c r="K142" s="1426"/>
      <c r="L142" s="1426"/>
      <c r="M142" s="1426"/>
      <c r="N142" s="1426"/>
      <c r="O142" s="1426"/>
      <c r="P142" s="1426"/>
      <c r="Q142" s="1426"/>
      <c r="R142" s="1426"/>
      <c r="S142" s="1426"/>
      <c r="T142" s="1426"/>
      <c r="U142" s="1426"/>
      <c r="V142" s="1426"/>
      <c r="W142" s="1426"/>
      <c r="X142" s="1426"/>
      <c r="Y142" s="1426"/>
      <c r="Z142" s="1426"/>
      <c r="AA142" s="1426"/>
      <c r="AB142" s="1426"/>
      <c r="AC142" s="1426"/>
      <c r="AD142" s="1426"/>
      <c r="AE142" s="1426"/>
      <c r="AF142" s="1426"/>
      <c r="AG142" s="1426"/>
      <c r="AH142" s="1426"/>
      <c r="AI142" s="1426"/>
      <c r="AJ142" s="1426"/>
    </row>
    <row r="143" spans="2:36" s="27" customFormat="1" ht="16.149999999999999" customHeight="1" x14ac:dyDescent="0.15">
      <c r="B143" s="971" t="s">
        <v>132</v>
      </c>
      <c r="C143" s="1150" t="s">
        <v>392</v>
      </c>
      <c r="D143" s="755">
        <v>830.55</v>
      </c>
      <c r="E143" s="756">
        <v>830.55</v>
      </c>
      <c r="F143" s="382">
        <v>100</v>
      </c>
      <c r="G143" s="381">
        <v>1</v>
      </c>
      <c r="H143" s="539">
        <v>3</v>
      </c>
      <c r="I143" s="1426"/>
      <c r="J143" s="1426"/>
      <c r="K143" s="1426"/>
      <c r="L143" s="1426"/>
      <c r="M143" s="1426"/>
      <c r="N143" s="1426"/>
      <c r="O143" s="1426"/>
      <c r="P143" s="1426"/>
      <c r="Q143" s="1426"/>
      <c r="R143" s="1426"/>
      <c r="S143" s="1426"/>
      <c r="T143" s="1426"/>
      <c r="U143" s="1426"/>
      <c r="V143" s="1426"/>
      <c r="W143" s="1426"/>
      <c r="X143" s="1426"/>
      <c r="Y143" s="1426"/>
      <c r="Z143" s="1426"/>
      <c r="AA143" s="1426"/>
      <c r="AB143" s="1426"/>
      <c r="AC143" s="1426"/>
      <c r="AD143" s="1426"/>
      <c r="AE143" s="1426"/>
      <c r="AF143" s="1426"/>
      <c r="AG143" s="1426"/>
      <c r="AH143" s="1426"/>
      <c r="AI143" s="1426"/>
      <c r="AJ143" s="1426"/>
    </row>
    <row r="144" spans="2:36" s="27" customFormat="1" ht="16.149999999999999" customHeight="1" x14ac:dyDescent="0.15">
      <c r="B144" s="971" t="s">
        <v>133</v>
      </c>
      <c r="C144" s="1150" t="s">
        <v>393</v>
      </c>
      <c r="D144" s="755">
        <v>1191.08</v>
      </c>
      <c r="E144" s="755">
        <v>1169.0999999999999</v>
      </c>
      <c r="F144" s="691">
        <v>98.154615978775567</v>
      </c>
      <c r="G144" s="380">
        <v>1</v>
      </c>
      <c r="H144" s="539">
        <v>6</v>
      </c>
      <c r="I144" s="1426"/>
      <c r="J144" s="1426"/>
      <c r="K144" s="1426"/>
      <c r="L144" s="1426"/>
      <c r="M144" s="1426"/>
      <c r="N144" s="1426"/>
      <c r="O144" s="1426"/>
      <c r="P144" s="1426"/>
      <c r="Q144" s="1426"/>
      <c r="R144" s="1426"/>
      <c r="S144" s="1426"/>
      <c r="T144" s="1426"/>
      <c r="U144" s="1426"/>
      <c r="V144" s="1426"/>
      <c r="W144" s="1426"/>
      <c r="X144" s="1426"/>
      <c r="Y144" s="1426"/>
      <c r="Z144" s="1426"/>
      <c r="AA144" s="1426"/>
      <c r="AB144" s="1426"/>
      <c r="AC144" s="1426"/>
      <c r="AD144" s="1426"/>
      <c r="AE144" s="1426"/>
      <c r="AF144" s="1426"/>
      <c r="AG144" s="1426"/>
      <c r="AH144" s="1426"/>
      <c r="AI144" s="1426"/>
      <c r="AJ144" s="1426"/>
    </row>
    <row r="145" spans="2:36" s="27" customFormat="1" ht="16.149999999999999" customHeight="1" x14ac:dyDescent="0.15">
      <c r="B145" s="971" t="s">
        <v>134</v>
      </c>
      <c r="C145" s="1150" t="s">
        <v>394</v>
      </c>
      <c r="D145" s="755">
        <v>2222.0499999999993</v>
      </c>
      <c r="E145" s="756">
        <v>2135.0300000000002</v>
      </c>
      <c r="F145" s="382">
        <v>96.083796494228352</v>
      </c>
      <c r="G145" s="381">
        <v>1</v>
      </c>
      <c r="H145" s="539">
        <v>13</v>
      </c>
      <c r="I145" s="1426"/>
      <c r="J145" s="1426"/>
      <c r="K145" s="1426"/>
      <c r="L145" s="1426"/>
      <c r="M145" s="1426"/>
      <c r="N145" s="1426"/>
      <c r="O145" s="1426"/>
      <c r="P145" s="1426"/>
      <c r="Q145" s="1426"/>
      <c r="R145" s="1426"/>
      <c r="S145" s="1426"/>
      <c r="T145" s="1426"/>
      <c r="U145" s="1426"/>
      <c r="V145" s="1426"/>
      <c r="W145" s="1426"/>
      <c r="X145" s="1426"/>
      <c r="Y145" s="1426"/>
      <c r="Z145" s="1426"/>
      <c r="AA145" s="1426"/>
      <c r="AB145" s="1426"/>
      <c r="AC145" s="1426"/>
      <c r="AD145" s="1426"/>
      <c r="AE145" s="1426"/>
      <c r="AF145" s="1426"/>
      <c r="AG145" s="1426"/>
      <c r="AH145" s="1426"/>
      <c r="AI145" s="1426"/>
      <c r="AJ145" s="1426"/>
    </row>
    <row r="146" spans="2:36" s="27" customFormat="1" ht="16.149999999999999" customHeight="1" x14ac:dyDescent="0.15">
      <c r="B146" s="971" t="s">
        <v>135</v>
      </c>
      <c r="C146" s="1150" t="s">
        <v>1485</v>
      </c>
      <c r="D146" s="755">
        <v>2685.39</v>
      </c>
      <c r="E146" s="755">
        <v>2685.39</v>
      </c>
      <c r="F146" s="691">
        <v>100</v>
      </c>
      <c r="G146" s="380">
        <v>1</v>
      </c>
      <c r="H146" s="539">
        <v>16</v>
      </c>
      <c r="I146" s="1426"/>
      <c r="J146" s="1426"/>
      <c r="K146" s="1426"/>
      <c r="L146" s="1426"/>
      <c r="M146" s="1426"/>
      <c r="N146" s="1426"/>
      <c r="O146" s="1426"/>
      <c r="P146" s="1426"/>
      <c r="Q146" s="1426"/>
      <c r="R146" s="1426"/>
      <c r="S146" s="1426"/>
      <c r="T146" s="1426"/>
      <c r="U146" s="1426"/>
      <c r="V146" s="1426"/>
      <c r="W146" s="1426"/>
      <c r="X146" s="1426"/>
      <c r="Y146" s="1426"/>
      <c r="Z146" s="1426"/>
      <c r="AA146" s="1426"/>
      <c r="AB146" s="1426"/>
      <c r="AC146" s="1426"/>
      <c r="AD146" s="1426"/>
      <c r="AE146" s="1426"/>
      <c r="AF146" s="1426"/>
      <c r="AG146" s="1426"/>
      <c r="AH146" s="1426"/>
      <c r="AI146" s="1426"/>
      <c r="AJ146" s="1426"/>
    </row>
    <row r="147" spans="2:36" s="27" customFormat="1" ht="16.149999999999999" customHeight="1" x14ac:dyDescent="0.15">
      <c r="B147" s="971" t="s">
        <v>136</v>
      </c>
      <c r="C147" s="1150" t="s">
        <v>396</v>
      </c>
      <c r="D147" s="755">
        <v>3118.12</v>
      </c>
      <c r="E147" s="756">
        <v>3068.35</v>
      </c>
      <c r="F147" s="382">
        <v>98.403845907149176</v>
      </c>
      <c r="G147" s="381">
        <v>1</v>
      </c>
      <c r="H147" s="539">
        <v>15</v>
      </c>
      <c r="I147" s="1426"/>
      <c r="J147" s="1426"/>
      <c r="K147" s="1426"/>
      <c r="L147" s="1426"/>
      <c r="M147" s="1426"/>
      <c r="N147" s="1426"/>
      <c r="O147" s="1426"/>
      <c r="P147" s="1426"/>
      <c r="Q147" s="1426"/>
      <c r="R147" s="1426"/>
      <c r="S147" s="1426"/>
      <c r="T147" s="1426"/>
      <c r="U147" s="1426"/>
      <c r="V147" s="1426"/>
      <c r="W147" s="1426"/>
      <c r="X147" s="1426"/>
      <c r="Y147" s="1426"/>
      <c r="Z147" s="1426"/>
      <c r="AA147" s="1426"/>
      <c r="AB147" s="1426"/>
      <c r="AC147" s="1426"/>
      <c r="AD147" s="1426"/>
      <c r="AE147" s="1426"/>
      <c r="AF147" s="1426"/>
      <c r="AG147" s="1426"/>
      <c r="AH147" s="1426"/>
      <c r="AI147" s="1426"/>
      <c r="AJ147" s="1426"/>
    </row>
    <row r="148" spans="2:36" s="27" customFormat="1" ht="16.149999999999999" customHeight="1" x14ac:dyDescent="0.15">
      <c r="B148" s="971" t="s">
        <v>137</v>
      </c>
      <c r="C148" s="1150" t="s">
        <v>397</v>
      </c>
      <c r="D148" s="755">
        <v>4872.17</v>
      </c>
      <c r="E148" s="755">
        <v>4872.17</v>
      </c>
      <c r="F148" s="691">
        <v>100</v>
      </c>
      <c r="G148" s="380">
        <v>1</v>
      </c>
      <c r="H148" s="539">
        <v>15</v>
      </c>
      <c r="I148" s="1426"/>
      <c r="J148" s="1426"/>
      <c r="K148" s="1426"/>
      <c r="L148" s="1426"/>
      <c r="M148" s="1426"/>
      <c r="N148" s="1426"/>
      <c r="O148" s="1426"/>
      <c r="P148" s="1426"/>
      <c r="Q148" s="1426"/>
      <c r="R148" s="1426"/>
      <c r="S148" s="1426"/>
      <c r="T148" s="1426"/>
      <c r="U148" s="1426"/>
      <c r="V148" s="1426"/>
      <c r="W148" s="1426"/>
      <c r="X148" s="1426"/>
      <c r="Y148" s="1426"/>
      <c r="Z148" s="1426"/>
      <c r="AA148" s="1426"/>
      <c r="AB148" s="1426"/>
      <c r="AC148" s="1426"/>
      <c r="AD148" s="1426"/>
      <c r="AE148" s="1426"/>
      <c r="AF148" s="1426"/>
      <c r="AG148" s="1426"/>
      <c r="AH148" s="1426"/>
      <c r="AI148" s="1426"/>
      <c r="AJ148" s="1426"/>
    </row>
    <row r="149" spans="2:36" s="27" customFormat="1" ht="16.149999999999999" customHeight="1" x14ac:dyDescent="0.15">
      <c r="B149" s="971" t="s">
        <v>138</v>
      </c>
      <c r="C149" s="1150" t="s">
        <v>398</v>
      </c>
      <c r="D149" s="755">
        <v>2219.7399999999971</v>
      </c>
      <c r="E149" s="756">
        <v>2198.63</v>
      </c>
      <c r="F149" s="382">
        <v>99.048987719282579</v>
      </c>
      <c r="G149" s="381">
        <v>1</v>
      </c>
      <c r="H149" s="539">
        <v>20</v>
      </c>
      <c r="I149" s="1426"/>
      <c r="J149" s="1426"/>
      <c r="K149" s="1426"/>
      <c r="L149" s="1426"/>
      <c r="M149" s="1426"/>
      <c r="N149" s="1426"/>
      <c r="O149" s="1426"/>
      <c r="P149" s="1426"/>
      <c r="Q149" s="1426"/>
      <c r="R149" s="1426"/>
      <c r="S149" s="1426"/>
      <c r="T149" s="1426"/>
      <c r="U149" s="1426"/>
      <c r="V149" s="1426"/>
      <c r="W149" s="1426"/>
      <c r="X149" s="1426"/>
      <c r="Y149" s="1426"/>
      <c r="Z149" s="1426"/>
      <c r="AA149" s="1426"/>
      <c r="AB149" s="1426"/>
      <c r="AC149" s="1426"/>
      <c r="AD149" s="1426"/>
      <c r="AE149" s="1426"/>
      <c r="AF149" s="1426"/>
      <c r="AG149" s="1426"/>
      <c r="AH149" s="1426"/>
      <c r="AI149" s="1426"/>
      <c r="AJ149" s="1426"/>
    </row>
    <row r="150" spans="2:36" s="27" customFormat="1" ht="16.149999999999999" customHeight="1" x14ac:dyDescent="0.15">
      <c r="B150" s="971" t="s">
        <v>139</v>
      </c>
      <c r="C150" s="1150" t="s">
        <v>399</v>
      </c>
      <c r="D150" s="755">
        <v>1222.1300000000001</v>
      </c>
      <c r="E150" s="755">
        <v>1196.76</v>
      </c>
      <c r="F150" s="691">
        <v>97.924116092396048</v>
      </c>
      <c r="G150" s="380">
        <v>1</v>
      </c>
      <c r="H150" s="539">
        <v>6</v>
      </c>
      <c r="I150" s="1426"/>
      <c r="J150" s="1426"/>
      <c r="K150" s="1426"/>
      <c r="L150" s="1426"/>
      <c r="M150" s="1426"/>
      <c r="N150" s="1426"/>
      <c r="O150" s="1426"/>
      <c r="P150" s="1426"/>
      <c r="Q150" s="1426"/>
      <c r="R150" s="1426"/>
      <c r="S150" s="1426"/>
      <c r="T150" s="1426"/>
      <c r="U150" s="1426"/>
      <c r="V150" s="1426"/>
      <c r="W150" s="1426"/>
      <c r="X150" s="1426"/>
      <c r="Y150" s="1426"/>
      <c r="Z150" s="1426"/>
      <c r="AA150" s="1426"/>
      <c r="AB150" s="1426"/>
      <c r="AC150" s="1426"/>
      <c r="AD150" s="1426"/>
      <c r="AE150" s="1426"/>
      <c r="AF150" s="1426"/>
      <c r="AG150" s="1426"/>
      <c r="AH150" s="1426"/>
      <c r="AI150" s="1426"/>
      <c r="AJ150" s="1426"/>
    </row>
    <row r="151" spans="2:36" s="27" customFormat="1" ht="16.149999999999999" customHeight="1" x14ac:dyDescent="0.15">
      <c r="B151" s="971" t="s">
        <v>140</v>
      </c>
      <c r="C151" s="1150" t="s">
        <v>400</v>
      </c>
      <c r="D151" s="755">
        <v>1062.05</v>
      </c>
      <c r="E151" s="756">
        <v>1062.05</v>
      </c>
      <c r="F151" s="382">
        <v>100</v>
      </c>
      <c r="G151" s="381">
        <v>1</v>
      </c>
      <c r="H151" s="539">
        <v>5</v>
      </c>
      <c r="I151" s="1426"/>
      <c r="J151" s="1426"/>
      <c r="K151" s="1426"/>
      <c r="L151" s="1426"/>
      <c r="M151" s="1426"/>
      <c r="N151" s="1426"/>
      <c r="O151" s="1426"/>
      <c r="P151" s="1426"/>
      <c r="Q151" s="1426"/>
      <c r="R151" s="1426"/>
      <c r="S151" s="1426"/>
      <c r="T151" s="1426"/>
      <c r="U151" s="1426"/>
      <c r="V151" s="1426"/>
      <c r="W151" s="1426"/>
      <c r="X151" s="1426"/>
      <c r="Y151" s="1426"/>
      <c r="Z151" s="1426"/>
      <c r="AA151" s="1426"/>
      <c r="AB151" s="1426"/>
      <c r="AC151" s="1426"/>
      <c r="AD151" s="1426"/>
      <c r="AE151" s="1426"/>
      <c r="AF151" s="1426"/>
      <c r="AG151" s="1426"/>
      <c r="AH151" s="1426"/>
      <c r="AI151" s="1426"/>
      <c r="AJ151" s="1426"/>
    </row>
    <row r="152" spans="2:36" s="27" customFormat="1" ht="16.149999999999999" customHeight="1" x14ac:dyDescent="0.15">
      <c r="B152" s="971" t="s">
        <v>141</v>
      </c>
      <c r="C152" s="1150" t="s">
        <v>401</v>
      </c>
      <c r="D152" s="755">
        <v>1107.3599999999999</v>
      </c>
      <c r="E152" s="755">
        <v>1107.3599999999999</v>
      </c>
      <c r="F152" s="691">
        <v>100</v>
      </c>
      <c r="G152" s="380">
        <v>1</v>
      </c>
      <c r="H152" s="539">
        <v>6</v>
      </c>
      <c r="I152" s="1426"/>
      <c r="J152" s="1426"/>
      <c r="K152" s="1426"/>
      <c r="L152" s="1426"/>
      <c r="M152" s="1426"/>
      <c r="N152" s="1426"/>
      <c r="O152" s="1426"/>
      <c r="P152" s="1426"/>
      <c r="Q152" s="1426"/>
      <c r="R152" s="1426"/>
      <c r="S152" s="1426"/>
      <c r="T152" s="1426"/>
      <c r="U152" s="1426"/>
      <c r="V152" s="1426"/>
      <c r="W152" s="1426"/>
      <c r="X152" s="1426"/>
      <c r="Y152" s="1426"/>
      <c r="Z152" s="1426"/>
      <c r="AA152" s="1426"/>
      <c r="AB152" s="1426"/>
      <c r="AC152" s="1426"/>
      <c r="AD152" s="1426"/>
      <c r="AE152" s="1426"/>
      <c r="AF152" s="1426"/>
      <c r="AG152" s="1426"/>
      <c r="AH152" s="1426"/>
      <c r="AI152" s="1426"/>
      <c r="AJ152" s="1426"/>
    </row>
    <row r="153" spans="2:36" s="27" customFormat="1" ht="16.149999999999999" customHeight="1" x14ac:dyDescent="0.15">
      <c r="B153" s="971" t="s">
        <v>142</v>
      </c>
      <c r="C153" s="1150" t="s">
        <v>1486</v>
      </c>
      <c r="D153" s="755">
        <v>1905.39</v>
      </c>
      <c r="E153" s="756">
        <v>1866.56</v>
      </c>
      <c r="F153" s="382">
        <v>97.962096998514738</v>
      </c>
      <c r="G153" s="381">
        <v>1</v>
      </c>
      <c r="H153" s="539">
        <v>9</v>
      </c>
      <c r="I153" s="1426"/>
      <c r="J153" s="1426"/>
      <c r="K153" s="1426"/>
      <c r="L153" s="1426"/>
      <c r="M153" s="1426"/>
      <c r="N153" s="1426"/>
      <c r="O153" s="1426"/>
      <c r="P153" s="1426"/>
      <c r="Q153" s="1426"/>
      <c r="R153" s="1426"/>
      <c r="S153" s="1426"/>
      <c r="T153" s="1426"/>
      <c r="U153" s="1426"/>
      <c r="V153" s="1426"/>
      <c r="W153" s="1426"/>
      <c r="X153" s="1426"/>
      <c r="Y153" s="1426"/>
      <c r="Z153" s="1426"/>
      <c r="AA153" s="1426"/>
      <c r="AB153" s="1426"/>
      <c r="AC153" s="1426"/>
      <c r="AD153" s="1426"/>
      <c r="AE153" s="1426"/>
      <c r="AF153" s="1426"/>
      <c r="AG153" s="1426"/>
      <c r="AH153" s="1426"/>
      <c r="AI153" s="1426"/>
      <c r="AJ153" s="1426"/>
    </row>
    <row r="154" spans="2:36" s="27" customFormat="1" ht="16.149999999999999" customHeight="1" x14ac:dyDescent="0.15">
      <c r="B154" s="971" t="s">
        <v>144</v>
      </c>
      <c r="C154" s="1150" t="s">
        <v>403</v>
      </c>
      <c r="D154" s="755">
        <v>439.56</v>
      </c>
      <c r="E154" s="755">
        <v>421.78</v>
      </c>
      <c r="F154" s="691">
        <v>95.955045955045946</v>
      </c>
      <c r="G154" s="380">
        <v>1</v>
      </c>
      <c r="H154" s="539">
        <v>2</v>
      </c>
      <c r="I154" s="1426"/>
      <c r="J154" s="1426"/>
      <c r="K154" s="1426"/>
      <c r="L154" s="1426"/>
      <c r="M154" s="1426"/>
      <c r="N154" s="1426"/>
      <c r="O154" s="1426"/>
      <c r="P154" s="1426"/>
      <c r="Q154" s="1426"/>
      <c r="R154" s="1426"/>
      <c r="S154" s="1426"/>
      <c r="T154" s="1426"/>
      <c r="U154" s="1426"/>
      <c r="V154" s="1426"/>
      <c r="W154" s="1426"/>
      <c r="X154" s="1426"/>
      <c r="Y154" s="1426"/>
      <c r="Z154" s="1426"/>
      <c r="AA154" s="1426"/>
      <c r="AB154" s="1426"/>
      <c r="AC154" s="1426"/>
      <c r="AD154" s="1426"/>
      <c r="AE154" s="1426"/>
      <c r="AF154" s="1426"/>
      <c r="AG154" s="1426"/>
      <c r="AH154" s="1426"/>
      <c r="AI154" s="1426"/>
      <c r="AJ154" s="1426"/>
    </row>
    <row r="155" spans="2:36" s="27" customFormat="1" ht="16.149999999999999" customHeight="1" x14ac:dyDescent="0.15">
      <c r="B155" s="971" t="s">
        <v>145</v>
      </c>
      <c r="C155" s="1150" t="s">
        <v>1487</v>
      </c>
      <c r="D155" s="755">
        <v>1184.73</v>
      </c>
      <c r="E155" s="756">
        <v>1109.93</v>
      </c>
      <c r="F155" s="382">
        <v>93.686325154254561</v>
      </c>
      <c r="G155" s="381">
        <v>1</v>
      </c>
      <c r="H155" s="539">
        <v>5</v>
      </c>
      <c r="I155" s="1426"/>
      <c r="J155" s="1426"/>
      <c r="K155" s="1426"/>
      <c r="L155" s="1426"/>
      <c r="M155" s="1426"/>
      <c r="N155" s="1426"/>
      <c r="O155" s="1426"/>
      <c r="P155" s="1426"/>
      <c r="Q155" s="1426"/>
      <c r="R155" s="1426"/>
      <c r="S155" s="1426"/>
      <c r="T155" s="1426"/>
      <c r="U155" s="1426"/>
      <c r="V155" s="1426"/>
      <c r="W155" s="1426"/>
      <c r="X155" s="1426"/>
      <c r="Y155" s="1426"/>
      <c r="Z155" s="1426"/>
      <c r="AA155" s="1426"/>
      <c r="AB155" s="1426"/>
      <c r="AC155" s="1426"/>
      <c r="AD155" s="1426"/>
      <c r="AE155" s="1426"/>
      <c r="AF155" s="1426"/>
      <c r="AG155" s="1426"/>
      <c r="AH155" s="1426"/>
      <c r="AI155" s="1426"/>
      <c r="AJ155" s="1426"/>
    </row>
    <row r="156" spans="2:36" s="27" customFormat="1" ht="16.149999999999999" customHeight="1" x14ac:dyDescent="0.15">
      <c r="B156" s="971" t="s">
        <v>146</v>
      </c>
      <c r="C156" s="1150" t="s">
        <v>405</v>
      </c>
      <c r="D156" s="755">
        <v>1277.04</v>
      </c>
      <c r="E156" s="755">
        <v>1231.04</v>
      </c>
      <c r="F156" s="691">
        <v>96.397920190440388</v>
      </c>
      <c r="G156" s="380">
        <v>1</v>
      </c>
      <c r="H156" s="539">
        <v>5</v>
      </c>
      <c r="I156" s="1426"/>
      <c r="J156" s="1426"/>
      <c r="K156" s="1426"/>
      <c r="L156" s="1426"/>
      <c r="M156" s="1426"/>
      <c r="N156" s="1426"/>
      <c r="O156" s="1426"/>
      <c r="P156" s="1426"/>
      <c r="Q156" s="1426"/>
      <c r="R156" s="1426"/>
      <c r="S156" s="1426"/>
      <c r="T156" s="1426"/>
      <c r="U156" s="1426"/>
      <c r="V156" s="1426"/>
      <c r="W156" s="1426"/>
      <c r="X156" s="1426"/>
      <c r="Y156" s="1426"/>
      <c r="Z156" s="1426"/>
      <c r="AA156" s="1426"/>
      <c r="AB156" s="1426"/>
      <c r="AC156" s="1426"/>
      <c r="AD156" s="1426"/>
      <c r="AE156" s="1426"/>
      <c r="AF156" s="1426"/>
      <c r="AG156" s="1426"/>
      <c r="AH156" s="1426"/>
      <c r="AI156" s="1426"/>
      <c r="AJ156" s="1426"/>
    </row>
    <row r="157" spans="2:36" s="27" customFormat="1" ht="16.149999999999999" customHeight="1" x14ac:dyDescent="0.15">
      <c r="B157" s="971" t="s">
        <v>147</v>
      </c>
      <c r="C157" s="1150" t="s">
        <v>406</v>
      </c>
      <c r="D157" s="755">
        <v>793.87</v>
      </c>
      <c r="E157" s="756">
        <v>793.87</v>
      </c>
      <c r="F157" s="382">
        <v>100</v>
      </c>
      <c r="G157" s="381">
        <v>1</v>
      </c>
      <c r="H157" s="539">
        <v>4</v>
      </c>
      <c r="I157" s="1426"/>
      <c r="J157" s="1426"/>
      <c r="K157" s="1426"/>
      <c r="L157" s="1426"/>
      <c r="M157" s="1426"/>
      <c r="N157" s="1426"/>
      <c r="O157" s="1426"/>
      <c r="P157" s="1426"/>
      <c r="Q157" s="1426"/>
      <c r="R157" s="1426"/>
      <c r="S157" s="1426"/>
      <c r="T157" s="1426"/>
      <c r="U157" s="1426"/>
      <c r="V157" s="1426"/>
      <c r="W157" s="1426"/>
      <c r="X157" s="1426"/>
      <c r="Y157" s="1426"/>
      <c r="Z157" s="1426"/>
      <c r="AA157" s="1426"/>
      <c r="AB157" s="1426"/>
      <c r="AC157" s="1426"/>
      <c r="AD157" s="1426"/>
      <c r="AE157" s="1426"/>
      <c r="AF157" s="1426"/>
      <c r="AG157" s="1426"/>
      <c r="AH157" s="1426"/>
      <c r="AI157" s="1426"/>
      <c r="AJ157" s="1426"/>
    </row>
    <row r="158" spans="2:36" s="27" customFormat="1" ht="16.149999999999999" customHeight="1" x14ac:dyDescent="0.15">
      <c r="B158" s="971" t="s">
        <v>148</v>
      </c>
      <c r="C158" s="1150" t="s">
        <v>407</v>
      </c>
      <c r="D158" s="755">
        <v>2087.6999999999998</v>
      </c>
      <c r="E158" s="755">
        <v>2042.78</v>
      </c>
      <c r="F158" s="691">
        <v>97.848349858696182</v>
      </c>
      <c r="G158" s="380">
        <v>1</v>
      </c>
      <c r="H158" s="539">
        <v>15</v>
      </c>
      <c r="I158" s="1426"/>
      <c r="J158" s="1426"/>
      <c r="K158" s="1426"/>
      <c r="L158" s="1426"/>
      <c r="M158" s="1426"/>
      <c r="N158" s="1426"/>
      <c r="O158" s="1426"/>
      <c r="P158" s="1426"/>
      <c r="Q158" s="1426"/>
      <c r="R158" s="1426"/>
      <c r="S158" s="1426"/>
      <c r="T158" s="1426"/>
      <c r="U158" s="1426"/>
      <c r="V158" s="1426"/>
      <c r="W158" s="1426"/>
      <c r="X158" s="1426"/>
      <c r="Y158" s="1426"/>
      <c r="Z158" s="1426"/>
      <c r="AA158" s="1426"/>
      <c r="AB158" s="1426"/>
      <c r="AC158" s="1426"/>
      <c r="AD158" s="1426"/>
      <c r="AE158" s="1426"/>
      <c r="AF158" s="1426"/>
      <c r="AG158" s="1426"/>
      <c r="AH158" s="1426"/>
      <c r="AI158" s="1426"/>
      <c r="AJ158" s="1426"/>
    </row>
    <row r="159" spans="2:36" s="27" customFormat="1" ht="16.149999999999999" customHeight="1" x14ac:dyDescent="0.15">
      <c r="B159" s="971" t="s">
        <v>149</v>
      </c>
      <c r="C159" s="1150" t="s">
        <v>408</v>
      </c>
      <c r="D159" s="755">
        <v>1444.4</v>
      </c>
      <c r="E159" s="756">
        <v>1444.4</v>
      </c>
      <c r="F159" s="382">
        <v>100</v>
      </c>
      <c r="G159" s="381">
        <v>1</v>
      </c>
      <c r="H159" s="539">
        <v>6</v>
      </c>
      <c r="I159" s="1426"/>
      <c r="J159" s="1426"/>
      <c r="K159" s="1426"/>
      <c r="L159" s="1426"/>
      <c r="M159" s="1426"/>
      <c r="N159" s="1426"/>
      <c r="O159" s="1426"/>
      <c r="P159" s="1426"/>
      <c r="Q159" s="1426"/>
      <c r="R159" s="1426"/>
      <c r="S159" s="1426"/>
      <c r="T159" s="1426"/>
      <c r="U159" s="1426"/>
      <c r="V159" s="1426"/>
      <c r="W159" s="1426"/>
      <c r="X159" s="1426"/>
      <c r="Y159" s="1426"/>
      <c r="Z159" s="1426"/>
      <c r="AA159" s="1426"/>
      <c r="AB159" s="1426"/>
      <c r="AC159" s="1426"/>
      <c r="AD159" s="1426"/>
      <c r="AE159" s="1426"/>
      <c r="AF159" s="1426"/>
      <c r="AG159" s="1426"/>
      <c r="AH159" s="1426"/>
      <c r="AI159" s="1426"/>
      <c r="AJ159" s="1426"/>
    </row>
    <row r="160" spans="2:36" s="27" customFormat="1" ht="16.149999999999999" customHeight="1" x14ac:dyDescent="0.15">
      <c r="B160" s="971" t="s">
        <v>150</v>
      </c>
      <c r="C160" s="1150" t="s">
        <v>409</v>
      </c>
      <c r="D160" s="755">
        <v>1302.42</v>
      </c>
      <c r="E160" s="755">
        <v>1249.26</v>
      </c>
      <c r="F160" s="691">
        <v>95.918367346938766</v>
      </c>
      <c r="G160" s="380">
        <v>1</v>
      </c>
      <c r="H160" s="539">
        <v>8</v>
      </c>
      <c r="I160" s="1426"/>
      <c r="J160" s="1426"/>
      <c r="K160" s="1426"/>
      <c r="L160" s="1426"/>
      <c r="M160" s="1426"/>
      <c r="N160" s="1426"/>
      <c r="O160" s="1426"/>
      <c r="P160" s="1426"/>
      <c r="Q160" s="1426"/>
      <c r="R160" s="1426"/>
      <c r="S160" s="1426"/>
      <c r="T160" s="1426"/>
      <c r="U160" s="1426"/>
      <c r="V160" s="1426"/>
      <c r="W160" s="1426"/>
      <c r="X160" s="1426"/>
      <c r="Y160" s="1426"/>
      <c r="Z160" s="1426"/>
      <c r="AA160" s="1426"/>
      <c r="AB160" s="1426"/>
      <c r="AC160" s="1426"/>
      <c r="AD160" s="1426"/>
      <c r="AE160" s="1426"/>
      <c r="AF160" s="1426"/>
      <c r="AG160" s="1426"/>
      <c r="AH160" s="1426"/>
      <c r="AI160" s="1426"/>
      <c r="AJ160" s="1426"/>
    </row>
    <row r="161" spans="2:36" s="27" customFormat="1" ht="16.149999999999999" customHeight="1" x14ac:dyDescent="0.15">
      <c r="B161" s="971" t="s">
        <v>151</v>
      </c>
      <c r="C161" s="1150" t="s">
        <v>410</v>
      </c>
      <c r="D161" s="755">
        <v>1008.39</v>
      </c>
      <c r="E161" s="756">
        <v>873.03</v>
      </c>
      <c r="F161" s="382">
        <v>86.576622140243359</v>
      </c>
      <c r="G161" s="381">
        <v>1</v>
      </c>
      <c r="H161" s="539">
        <v>3</v>
      </c>
      <c r="I161" s="1426"/>
      <c r="J161" s="1426"/>
      <c r="K161" s="1426"/>
      <c r="L161" s="1426"/>
      <c r="M161" s="1426"/>
      <c r="N161" s="1426"/>
      <c r="O161" s="1426"/>
      <c r="P161" s="1426"/>
      <c r="Q161" s="1426"/>
      <c r="R161" s="1426"/>
      <c r="S161" s="1426"/>
      <c r="T161" s="1426"/>
      <c r="U161" s="1426"/>
      <c r="V161" s="1426"/>
      <c r="W161" s="1426"/>
      <c r="X161" s="1426"/>
      <c r="Y161" s="1426"/>
      <c r="Z161" s="1426"/>
      <c r="AA161" s="1426"/>
      <c r="AB161" s="1426"/>
      <c r="AC161" s="1426"/>
      <c r="AD161" s="1426"/>
      <c r="AE161" s="1426"/>
      <c r="AF161" s="1426"/>
      <c r="AG161" s="1426"/>
      <c r="AH161" s="1426"/>
      <c r="AI161" s="1426"/>
      <c r="AJ161" s="1426"/>
    </row>
    <row r="162" spans="2:36" s="27" customFormat="1" ht="16.149999999999999" customHeight="1" x14ac:dyDescent="0.15">
      <c r="B162" s="971" t="s">
        <v>152</v>
      </c>
      <c r="C162" s="1150" t="s">
        <v>411</v>
      </c>
      <c r="D162" s="755">
        <v>655.27</v>
      </c>
      <c r="E162" s="755">
        <v>613.15</v>
      </c>
      <c r="F162" s="691">
        <v>93.572115311245739</v>
      </c>
      <c r="G162" s="380">
        <v>1</v>
      </c>
      <c r="H162" s="539">
        <v>2</v>
      </c>
      <c r="I162" s="1426"/>
      <c r="J162" s="1426"/>
      <c r="K162" s="1426"/>
      <c r="L162" s="1426"/>
      <c r="M162" s="1426"/>
      <c r="N162" s="1426"/>
      <c r="O162" s="1426"/>
      <c r="P162" s="1426"/>
      <c r="Q162" s="1426"/>
      <c r="R162" s="1426"/>
      <c r="S162" s="1426"/>
      <c r="T162" s="1426"/>
      <c r="U162" s="1426"/>
      <c r="V162" s="1426"/>
      <c r="W162" s="1426"/>
      <c r="X162" s="1426"/>
      <c r="Y162" s="1426"/>
      <c r="Z162" s="1426"/>
      <c r="AA162" s="1426"/>
      <c r="AB162" s="1426"/>
      <c r="AC162" s="1426"/>
      <c r="AD162" s="1426"/>
      <c r="AE162" s="1426"/>
      <c r="AF162" s="1426"/>
      <c r="AG162" s="1426"/>
      <c r="AH162" s="1426"/>
      <c r="AI162" s="1426"/>
      <c r="AJ162" s="1426"/>
    </row>
    <row r="163" spans="2:36" s="27" customFormat="1" ht="16.149999999999999" customHeight="1" x14ac:dyDescent="0.15">
      <c r="B163" s="971" t="s">
        <v>153</v>
      </c>
      <c r="C163" s="1150" t="s">
        <v>412</v>
      </c>
      <c r="D163" s="755">
        <v>453.77</v>
      </c>
      <c r="E163" s="756">
        <v>453.77</v>
      </c>
      <c r="F163" s="382">
        <v>100</v>
      </c>
      <c r="G163" s="381">
        <v>1</v>
      </c>
      <c r="H163" s="539">
        <v>2</v>
      </c>
      <c r="I163" s="1426"/>
      <c r="J163" s="1426"/>
      <c r="K163" s="1426"/>
      <c r="L163" s="1426"/>
      <c r="M163" s="1426"/>
      <c r="N163" s="1426"/>
      <c r="O163" s="1426"/>
      <c r="P163" s="1426"/>
      <c r="Q163" s="1426"/>
      <c r="R163" s="1426"/>
      <c r="S163" s="1426"/>
      <c r="T163" s="1426"/>
      <c r="U163" s="1426"/>
      <c r="V163" s="1426"/>
      <c r="W163" s="1426"/>
      <c r="X163" s="1426"/>
      <c r="Y163" s="1426"/>
      <c r="Z163" s="1426"/>
      <c r="AA163" s="1426"/>
      <c r="AB163" s="1426"/>
      <c r="AC163" s="1426"/>
      <c r="AD163" s="1426"/>
      <c r="AE163" s="1426"/>
      <c r="AF163" s="1426"/>
      <c r="AG163" s="1426"/>
      <c r="AH163" s="1426"/>
      <c r="AI163" s="1426"/>
      <c r="AJ163" s="1426"/>
    </row>
    <row r="164" spans="2:36" s="27" customFormat="1" ht="16.149999999999999" customHeight="1" x14ac:dyDescent="0.15">
      <c r="B164" s="971" t="s">
        <v>154</v>
      </c>
      <c r="C164" s="1150" t="s">
        <v>413</v>
      </c>
      <c r="D164" s="755">
        <v>2955.74</v>
      </c>
      <c r="E164" s="755">
        <v>2768.83</v>
      </c>
      <c r="F164" s="691">
        <v>93.676372076028343</v>
      </c>
      <c r="G164" s="380">
        <v>1</v>
      </c>
      <c r="H164" s="539">
        <v>13</v>
      </c>
      <c r="I164" s="1426"/>
      <c r="J164" s="1426"/>
      <c r="K164" s="1426"/>
      <c r="L164" s="1426"/>
      <c r="M164" s="1426"/>
      <c r="N164" s="1426"/>
      <c r="O164" s="1426"/>
      <c r="P164" s="1426"/>
      <c r="Q164" s="1426"/>
      <c r="R164" s="1426"/>
      <c r="S164" s="1426"/>
      <c r="T164" s="1426"/>
      <c r="U164" s="1426"/>
      <c r="V164" s="1426"/>
      <c r="W164" s="1426"/>
      <c r="X164" s="1426"/>
      <c r="Y164" s="1426"/>
      <c r="Z164" s="1426"/>
      <c r="AA164" s="1426"/>
      <c r="AB164" s="1426"/>
      <c r="AC164" s="1426"/>
      <c r="AD164" s="1426"/>
      <c r="AE164" s="1426"/>
      <c r="AF164" s="1426"/>
      <c r="AG164" s="1426"/>
      <c r="AH164" s="1426"/>
      <c r="AI164" s="1426"/>
      <c r="AJ164" s="1426"/>
    </row>
    <row r="165" spans="2:36" s="27" customFormat="1" ht="16.149999999999999" customHeight="1" x14ac:dyDescent="0.15">
      <c r="B165" s="971" t="s">
        <v>155</v>
      </c>
      <c r="C165" s="1150" t="s">
        <v>414</v>
      </c>
      <c r="D165" s="755">
        <v>1464.14</v>
      </c>
      <c r="E165" s="756">
        <v>1360.83</v>
      </c>
      <c r="F165" s="382">
        <v>92.943980766866545</v>
      </c>
      <c r="G165" s="381">
        <v>1</v>
      </c>
      <c r="H165" s="539">
        <v>11</v>
      </c>
      <c r="I165" s="1426"/>
      <c r="J165" s="1426"/>
      <c r="K165" s="1426"/>
      <c r="L165" s="1426"/>
      <c r="M165" s="1426"/>
      <c r="N165" s="1426"/>
      <c r="O165" s="1426"/>
      <c r="P165" s="1426"/>
      <c r="Q165" s="1426"/>
      <c r="R165" s="1426"/>
      <c r="S165" s="1426"/>
      <c r="T165" s="1426"/>
      <c r="U165" s="1426"/>
      <c r="V165" s="1426"/>
      <c r="W165" s="1426"/>
      <c r="X165" s="1426"/>
      <c r="Y165" s="1426"/>
      <c r="Z165" s="1426"/>
      <c r="AA165" s="1426"/>
      <c r="AB165" s="1426"/>
      <c r="AC165" s="1426"/>
      <c r="AD165" s="1426"/>
      <c r="AE165" s="1426"/>
      <c r="AF165" s="1426"/>
      <c r="AG165" s="1426"/>
      <c r="AH165" s="1426"/>
      <c r="AI165" s="1426"/>
      <c r="AJ165" s="1426"/>
    </row>
    <row r="166" spans="2:36" s="27" customFormat="1" ht="16.149999999999999" customHeight="1" x14ac:dyDescent="0.15">
      <c r="B166" s="971" t="s">
        <v>156</v>
      </c>
      <c r="C166" s="1150" t="s">
        <v>1488</v>
      </c>
      <c r="D166" s="755">
        <v>1109.8699999999999</v>
      </c>
      <c r="E166" s="755">
        <v>1060.31</v>
      </c>
      <c r="F166" s="691">
        <v>95.534612161784722</v>
      </c>
      <c r="G166" s="380">
        <v>1</v>
      </c>
      <c r="H166" s="539">
        <v>10</v>
      </c>
      <c r="I166" s="1426"/>
      <c r="J166" s="1426"/>
      <c r="K166" s="1426"/>
      <c r="L166" s="1426"/>
      <c r="M166" s="1426"/>
      <c r="N166" s="1426"/>
      <c r="O166" s="1426"/>
      <c r="P166" s="1426"/>
      <c r="Q166" s="1426"/>
      <c r="R166" s="1426"/>
      <c r="S166" s="1426"/>
      <c r="T166" s="1426"/>
      <c r="U166" s="1426"/>
      <c r="V166" s="1426"/>
      <c r="W166" s="1426"/>
      <c r="X166" s="1426"/>
      <c r="Y166" s="1426"/>
      <c r="Z166" s="1426"/>
      <c r="AA166" s="1426"/>
      <c r="AB166" s="1426"/>
      <c r="AC166" s="1426"/>
      <c r="AD166" s="1426"/>
      <c r="AE166" s="1426"/>
      <c r="AF166" s="1426"/>
      <c r="AG166" s="1426"/>
      <c r="AH166" s="1426"/>
      <c r="AI166" s="1426"/>
      <c r="AJ166" s="1426"/>
    </row>
    <row r="167" spans="2:36" s="27" customFormat="1" ht="16.149999999999999" customHeight="1" x14ac:dyDescent="0.15">
      <c r="B167" s="971" t="s">
        <v>157</v>
      </c>
      <c r="C167" s="1150" t="s">
        <v>1489</v>
      </c>
      <c r="D167" s="755">
        <v>2393.4499999999998</v>
      </c>
      <c r="E167" s="756">
        <v>2216.38</v>
      </c>
      <c r="F167" s="382">
        <v>92.601892665399333</v>
      </c>
      <c r="G167" s="381">
        <v>1</v>
      </c>
      <c r="H167" s="539">
        <v>35</v>
      </c>
      <c r="I167" s="1426"/>
      <c r="J167" s="1426"/>
      <c r="K167" s="1426"/>
      <c r="L167" s="1426"/>
      <c r="M167" s="1426"/>
      <c r="N167" s="1426"/>
      <c r="O167" s="1426"/>
      <c r="P167" s="1426"/>
      <c r="Q167" s="1426"/>
      <c r="R167" s="1426"/>
      <c r="S167" s="1426"/>
      <c r="T167" s="1426"/>
      <c r="U167" s="1426"/>
      <c r="V167" s="1426"/>
      <c r="W167" s="1426"/>
      <c r="X167" s="1426"/>
      <c r="Y167" s="1426"/>
      <c r="Z167" s="1426"/>
      <c r="AA167" s="1426"/>
      <c r="AB167" s="1426"/>
      <c r="AC167" s="1426"/>
      <c r="AD167" s="1426"/>
      <c r="AE167" s="1426"/>
      <c r="AF167" s="1426"/>
      <c r="AG167" s="1426"/>
      <c r="AH167" s="1426"/>
      <c r="AI167" s="1426"/>
      <c r="AJ167" s="1426"/>
    </row>
    <row r="168" spans="2:36" s="27" customFormat="1" ht="16.149999999999999" customHeight="1" x14ac:dyDescent="0.15">
      <c r="B168" s="971" t="s">
        <v>158</v>
      </c>
      <c r="C168" s="1150" t="s">
        <v>417</v>
      </c>
      <c r="D168" s="755">
        <v>4524</v>
      </c>
      <c r="E168" s="755">
        <v>4441.55</v>
      </c>
      <c r="F168" s="691">
        <v>98.177497789566758</v>
      </c>
      <c r="G168" s="380">
        <v>1</v>
      </c>
      <c r="H168" s="539">
        <v>18</v>
      </c>
      <c r="I168" s="1426"/>
      <c r="J168" s="1426"/>
      <c r="K168" s="1426"/>
      <c r="L168" s="1426"/>
      <c r="M168" s="1426"/>
      <c r="N168" s="1426"/>
      <c r="O168" s="1426"/>
      <c r="P168" s="1426"/>
      <c r="Q168" s="1426"/>
      <c r="R168" s="1426"/>
      <c r="S168" s="1426"/>
      <c r="T168" s="1426"/>
      <c r="U168" s="1426"/>
      <c r="V168" s="1426"/>
      <c r="W168" s="1426"/>
      <c r="X168" s="1426"/>
      <c r="Y168" s="1426"/>
      <c r="Z168" s="1426"/>
      <c r="AA168" s="1426"/>
      <c r="AB168" s="1426"/>
      <c r="AC168" s="1426"/>
      <c r="AD168" s="1426"/>
      <c r="AE168" s="1426"/>
      <c r="AF168" s="1426"/>
      <c r="AG168" s="1426"/>
      <c r="AH168" s="1426"/>
      <c r="AI168" s="1426"/>
      <c r="AJ168" s="1426"/>
    </row>
    <row r="169" spans="2:36" s="27" customFormat="1" ht="16.149999999999999" customHeight="1" x14ac:dyDescent="0.15">
      <c r="B169" s="971" t="s">
        <v>159</v>
      </c>
      <c r="C169" s="1150" t="s">
        <v>418</v>
      </c>
      <c r="D169" s="755">
        <v>3600.61</v>
      </c>
      <c r="E169" s="756">
        <v>3475.87</v>
      </c>
      <c r="F169" s="382">
        <v>96.535587025531783</v>
      </c>
      <c r="G169" s="381">
        <v>1</v>
      </c>
      <c r="H169" s="539">
        <v>40</v>
      </c>
      <c r="I169" s="1426"/>
      <c r="J169" s="1426"/>
      <c r="K169" s="1426"/>
      <c r="L169" s="1426"/>
      <c r="M169" s="1426"/>
      <c r="N169" s="1426"/>
      <c r="O169" s="1426"/>
      <c r="P169" s="1426"/>
      <c r="Q169" s="1426"/>
      <c r="R169" s="1426"/>
      <c r="S169" s="1426"/>
      <c r="T169" s="1426"/>
      <c r="U169" s="1426"/>
      <c r="V169" s="1426"/>
      <c r="W169" s="1426"/>
      <c r="X169" s="1426"/>
      <c r="Y169" s="1426"/>
      <c r="Z169" s="1426"/>
      <c r="AA169" s="1426"/>
      <c r="AB169" s="1426"/>
      <c r="AC169" s="1426"/>
      <c r="AD169" s="1426"/>
      <c r="AE169" s="1426"/>
      <c r="AF169" s="1426"/>
      <c r="AG169" s="1426"/>
      <c r="AH169" s="1426"/>
      <c r="AI169" s="1426"/>
      <c r="AJ169" s="1426"/>
    </row>
    <row r="170" spans="2:36" s="27" customFormat="1" ht="16.149999999999999" customHeight="1" x14ac:dyDescent="0.15">
      <c r="B170" s="971" t="s">
        <v>160</v>
      </c>
      <c r="C170" s="1150" t="s">
        <v>419</v>
      </c>
      <c r="D170" s="755">
        <v>5926.17</v>
      </c>
      <c r="E170" s="755">
        <v>5830.92</v>
      </c>
      <c r="F170" s="691">
        <v>98.392722449744099</v>
      </c>
      <c r="G170" s="380">
        <v>1</v>
      </c>
      <c r="H170" s="539">
        <v>39</v>
      </c>
      <c r="I170" s="1426"/>
      <c r="J170" s="1426"/>
      <c r="K170" s="1426"/>
      <c r="L170" s="1426"/>
      <c r="M170" s="1426"/>
      <c r="N170" s="1426"/>
      <c r="O170" s="1426"/>
      <c r="P170" s="1426"/>
      <c r="Q170" s="1426"/>
      <c r="R170" s="1426"/>
      <c r="S170" s="1426"/>
      <c r="T170" s="1426"/>
      <c r="U170" s="1426"/>
      <c r="V170" s="1426"/>
      <c r="W170" s="1426"/>
      <c r="X170" s="1426"/>
      <c r="Y170" s="1426"/>
      <c r="Z170" s="1426"/>
      <c r="AA170" s="1426"/>
      <c r="AB170" s="1426"/>
      <c r="AC170" s="1426"/>
      <c r="AD170" s="1426"/>
      <c r="AE170" s="1426"/>
      <c r="AF170" s="1426"/>
      <c r="AG170" s="1426"/>
      <c r="AH170" s="1426"/>
      <c r="AI170" s="1426"/>
      <c r="AJ170" s="1426"/>
    </row>
    <row r="171" spans="2:36" s="27" customFormat="1" ht="16.149999999999999" customHeight="1" x14ac:dyDescent="0.15">
      <c r="B171" s="971" t="s">
        <v>161</v>
      </c>
      <c r="C171" s="1150" t="s">
        <v>1490</v>
      </c>
      <c r="D171" s="755">
        <v>2026.44</v>
      </c>
      <c r="E171" s="756">
        <v>2026.44</v>
      </c>
      <c r="F171" s="382">
        <v>100</v>
      </c>
      <c r="G171" s="381">
        <v>1</v>
      </c>
      <c r="H171" s="539">
        <v>8</v>
      </c>
      <c r="I171" s="1426"/>
      <c r="J171" s="1426"/>
      <c r="K171" s="1426"/>
      <c r="L171" s="1426"/>
      <c r="M171" s="1426"/>
      <c r="N171" s="1426"/>
      <c r="O171" s="1426"/>
      <c r="P171" s="1426"/>
      <c r="Q171" s="1426"/>
      <c r="R171" s="1426"/>
      <c r="S171" s="1426"/>
      <c r="T171" s="1426"/>
      <c r="U171" s="1426"/>
      <c r="V171" s="1426"/>
      <c r="W171" s="1426"/>
      <c r="X171" s="1426"/>
      <c r="Y171" s="1426"/>
      <c r="Z171" s="1426"/>
      <c r="AA171" s="1426"/>
      <c r="AB171" s="1426"/>
      <c r="AC171" s="1426"/>
      <c r="AD171" s="1426"/>
      <c r="AE171" s="1426"/>
      <c r="AF171" s="1426"/>
      <c r="AG171" s="1426"/>
      <c r="AH171" s="1426"/>
      <c r="AI171" s="1426"/>
      <c r="AJ171" s="1426"/>
    </row>
    <row r="172" spans="2:36" s="27" customFormat="1" ht="16.149999999999999" customHeight="1" x14ac:dyDescent="0.15">
      <c r="B172" s="971" t="s">
        <v>162</v>
      </c>
      <c r="C172" s="1150" t="s">
        <v>421</v>
      </c>
      <c r="D172" s="755">
        <v>662.58</v>
      </c>
      <c r="E172" s="755">
        <v>637.98</v>
      </c>
      <c r="F172" s="691">
        <v>96.287240786018288</v>
      </c>
      <c r="G172" s="380">
        <v>1</v>
      </c>
      <c r="H172" s="539">
        <v>3</v>
      </c>
      <c r="I172" s="1426"/>
      <c r="J172" s="1426"/>
      <c r="K172" s="1426"/>
      <c r="L172" s="1426"/>
      <c r="M172" s="1426"/>
      <c r="N172" s="1426"/>
      <c r="O172" s="1426"/>
      <c r="P172" s="1426"/>
      <c r="Q172" s="1426"/>
      <c r="R172" s="1426"/>
      <c r="S172" s="1426"/>
      <c r="T172" s="1426"/>
      <c r="U172" s="1426"/>
      <c r="V172" s="1426"/>
      <c r="W172" s="1426"/>
      <c r="X172" s="1426"/>
      <c r="Y172" s="1426"/>
      <c r="Z172" s="1426"/>
      <c r="AA172" s="1426"/>
      <c r="AB172" s="1426"/>
      <c r="AC172" s="1426"/>
      <c r="AD172" s="1426"/>
      <c r="AE172" s="1426"/>
      <c r="AF172" s="1426"/>
      <c r="AG172" s="1426"/>
      <c r="AH172" s="1426"/>
      <c r="AI172" s="1426"/>
      <c r="AJ172" s="1426"/>
    </row>
    <row r="173" spans="2:36" s="27" customFormat="1" ht="16.149999999999999" customHeight="1" x14ac:dyDescent="0.15">
      <c r="B173" s="971" t="s">
        <v>163</v>
      </c>
      <c r="C173" s="1150" t="s">
        <v>422</v>
      </c>
      <c r="D173" s="755">
        <v>1069.82</v>
      </c>
      <c r="E173" s="756">
        <v>1031.6199999999999</v>
      </c>
      <c r="F173" s="382">
        <v>96.429305864537952</v>
      </c>
      <c r="G173" s="381">
        <v>1</v>
      </c>
      <c r="H173" s="539">
        <v>4</v>
      </c>
      <c r="I173" s="1426"/>
      <c r="J173" s="1426"/>
      <c r="K173" s="1426"/>
      <c r="L173" s="1426"/>
      <c r="M173" s="1426"/>
      <c r="N173" s="1426"/>
      <c r="O173" s="1426"/>
      <c r="P173" s="1426"/>
      <c r="Q173" s="1426"/>
      <c r="R173" s="1426"/>
      <c r="S173" s="1426"/>
      <c r="T173" s="1426"/>
      <c r="U173" s="1426"/>
      <c r="V173" s="1426"/>
      <c r="W173" s="1426"/>
      <c r="X173" s="1426"/>
      <c r="Y173" s="1426"/>
      <c r="Z173" s="1426"/>
      <c r="AA173" s="1426"/>
      <c r="AB173" s="1426"/>
      <c r="AC173" s="1426"/>
      <c r="AD173" s="1426"/>
      <c r="AE173" s="1426"/>
      <c r="AF173" s="1426"/>
      <c r="AG173" s="1426"/>
      <c r="AH173" s="1426"/>
      <c r="AI173" s="1426"/>
      <c r="AJ173" s="1426"/>
    </row>
    <row r="174" spans="2:36" s="27" customFormat="1" ht="16.149999999999999" customHeight="1" x14ac:dyDescent="0.15">
      <c r="B174" s="971" t="s">
        <v>164</v>
      </c>
      <c r="C174" s="1150" t="s">
        <v>423</v>
      </c>
      <c r="D174" s="755">
        <v>1759.11</v>
      </c>
      <c r="E174" s="755">
        <v>1714.52</v>
      </c>
      <c r="F174" s="691">
        <v>97.465195468162875</v>
      </c>
      <c r="G174" s="380">
        <v>1</v>
      </c>
      <c r="H174" s="539">
        <v>8</v>
      </c>
      <c r="I174" s="1426"/>
      <c r="J174" s="1426"/>
      <c r="K174" s="1426"/>
      <c r="L174" s="1426"/>
      <c r="M174" s="1426"/>
      <c r="N174" s="1426"/>
      <c r="O174" s="1426"/>
      <c r="P174" s="1426"/>
      <c r="Q174" s="1426"/>
      <c r="R174" s="1426"/>
      <c r="S174" s="1426"/>
      <c r="T174" s="1426"/>
      <c r="U174" s="1426"/>
      <c r="V174" s="1426"/>
      <c r="W174" s="1426"/>
      <c r="X174" s="1426"/>
      <c r="Y174" s="1426"/>
      <c r="Z174" s="1426"/>
      <c r="AA174" s="1426"/>
      <c r="AB174" s="1426"/>
      <c r="AC174" s="1426"/>
      <c r="AD174" s="1426"/>
      <c r="AE174" s="1426"/>
      <c r="AF174" s="1426"/>
      <c r="AG174" s="1426"/>
      <c r="AH174" s="1426"/>
      <c r="AI174" s="1426"/>
      <c r="AJ174" s="1426"/>
    </row>
    <row r="175" spans="2:36" s="27" customFormat="1" ht="16.149999999999999" customHeight="1" x14ac:dyDescent="0.15">
      <c r="B175" s="971" t="s">
        <v>166</v>
      </c>
      <c r="C175" s="1150" t="s">
        <v>424</v>
      </c>
      <c r="D175" s="755">
        <v>1459.86</v>
      </c>
      <c r="E175" s="756">
        <v>1436.27</v>
      </c>
      <c r="F175" s="382">
        <v>98.384091625224343</v>
      </c>
      <c r="G175" s="381">
        <v>1</v>
      </c>
      <c r="H175" s="539">
        <v>6</v>
      </c>
      <c r="I175" s="1426"/>
      <c r="J175" s="1426"/>
      <c r="K175" s="1426"/>
      <c r="L175" s="1426"/>
      <c r="M175" s="1426"/>
      <c r="N175" s="1426"/>
      <c r="O175" s="1426"/>
      <c r="P175" s="1426"/>
      <c r="Q175" s="1426"/>
      <c r="R175" s="1426"/>
      <c r="S175" s="1426"/>
      <c r="T175" s="1426"/>
      <c r="U175" s="1426"/>
      <c r="V175" s="1426"/>
      <c r="W175" s="1426"/>
      <c r="X175" s="1426"/>
      <c r="Y175" s="1426"/>
      <c r="Z175" s="1426"/>
      <c r="AA175" s="1426"/>
      <c r="AB175" s="1426"/>
      <c r="AC175" s="1426"/>
      <c r="AD175" s="1426"/>
      <c r="AE175" s="1426"/>
      <c r="AF175" s="1426"/>
      <c r="AG175" s="1426"/>
      <c r="AH175" s="1426"/>
      <c r="AI175" s="1426"/>
      <c r="AJ175" s="1426"/>
    </row>
    <row r="176" spans="2:36" s="27" customFormat="1" ht="16.149999999999999" customHeight="1" x14ac:dyDescent="0.15">
      <c r="B176" s="971" t="s">
        <v>167</v>
      </c>
      <c r="C176" s="1150" t="s">
        <v>425</v>
      </c>
      <c r="D176" s="755">
        <v>1162.55</v>
      </c>
      <c r="E176" s="755">
        <v>1114.55</v>
      </c>
      <c r="F176" s="691">
        <v>95.871145327082701</v>
      </c>
      <c r="G176" s="380">
        <v>1</v>
      </c>
      <c r="H176" s="539">
        <v>5</v>
      </c>
      <c r="I176" s="1426"/>
      <c r="J176" s="1426"/>
      <c r="K176" s="1426"/>
      <c r="L176" s="1426"/>
      <c r="M176" s="1426"/>
      <c r="N176" s="1426"/>
      <c r="O176" s="1426"/>
      <c r="P176" s="1426"/>
      <c r="Q176" s="1426"/>
      <c r="R176" s="1426"/>
      <c r="S176" s="1426"/>
      <c r="T176" s="1426"/>
      <c r="U176" s="1426"/>
      <c r="V176" s="1426"/>
      <c r="W176" s="1426"/>
      <c r="X176" s="1426"/>
      <c r="Y176" s="1426"/>
      <c r="Z176" s="1426"/>
      <c r="AA176" s="1426"/>
      <c r="AB176" s="1426"/>
      <c r="AC176" s="1426"/>
      <c r="AD176" s="1426"/>
      <c r="AE176" s="1426"/>
      <c r="AF176" s="1426"/>
      <c r="AG176" s="1426"/>
      <c r="AH176" s="1426"/>
      <c r="AI176" s="1426"/>
      <c r="AJ176" s="1426"/>
    </row>
    <row r="177" spans="2:36" s="27" customFormat="1" ht="16.149999999999999" customHeight="1" x14ac:dyDescent="0.15">
      <c r="B177" s="971" t="s">
        <v>168</v>
      </c>
      <c r="C177" s="1150" t="s">
        <v>426</v>
      </c>
      <c r="D177" s="755">
        <v>578.17999999999995</v>
      </c>
      <c r="E177" s="756">
        <v>578.17999999999995</v>
      </c>
      <c r="F177" s="382">
        <v>100</v>
      </c>
      <c r="G177" s="381">
        <v>1</v>
      </c>
      <c r="H177" s="539">
        <v>2</v>
      </c>
      <c r="I177" s="1426"/>
      <c r="J177" s="1426"/>
      <c r="K177" s="1426"/>
      <c r="L177" s="1426"/>
      <c r="M177" s="1426"/>
      <c r="N177" s="1426"/>
      <c r="O177" s="1426"/>
      <c r="P177" s="1426"/>
      <c r="Q177" s="1426"/>
      <c r="R177" s="1426"/>
      <c r="S177" s="1426"/>
      <c r="T177" s="1426"/>
      <c r="U177" s="1426"/>
      <c r="V177" s="1426"/>
      <c r="W177" s="1426"/>
      <c r="X177" s="1426"/>
      <c r="Y177" s="1426"/>
      <c r="Z177" s="1426"/>
      <c r="AA177" s="1426"/>
      <c r="AB177" s="1426"/>
      <c r="AC177" s="1426"/>
      <c r="AD177" s="1426"/>
      <c r="AE177" s="1426"/>
      <c r="AF177" s="1426"/>
      <c r="AG177" s="1426"/>
      <c r="AH177" s="1426"/>
      <c r="AI177" s="1426"/>
      <c r="AJ177" s="1426"/>
    </row>
    <row r="178" spans="2:36" s="27" customFormat="1" ht="16.149999999999999" customHeight="1" x14ac:dyDescent="0.15">
      <c r="B178" s="971" t="s">
        <v>169</v>
      </c>
      <c r="C178" s="1150" t="s">
        <v>427</v>
      </c>
      <c r="D178" s="755">
        <v>507.11</v>
      </c>
      <c r="E178" s="755">
        <v>489.11</v>
      </c>
      <c r="F178" s="691">
        <v>96.450474256078564</v>
      </c>
      <c r="G178" s="380">
        <v>1</v>
      </c>
      <c r="H178" s="539">
        <v>1</v>
      </c>
      <c r="I178" s="1426"/>
      <c r="J178" s="1426"/>
      <c r="K178" s="1426"/>
      <c r="L178" s="1426"/>
      <c r="M178" s="1426"/>
      <c r="N178" s="1426"/>
      <c r="O178" s="1426"/>
      <c r="P178" s="1426"/>
      <c r="Q178" s="1426"/>
      <c r="R178" s="1426"/>
      <c r="S178" s="1426"/>
      <c r="T178" s="1426"/>
      <c r="U178" s="1426"/>
      <c r="V178" s="1426"/>
      <c r="W178" s="1426"/>
      <c r="X178" s="1426"/>
      <c r="Y178" s="1426"/>
      <c r="Z178" s="1426"/>
      <c r="AA178" s="1426"/>
      <c r="AB178" s="1426"/>
      <c r="AC178" s="1426"/>
      <c r="AD178" s="1426"/>
      <c r="AE178" s="1426"/>
      <c r="AF178" s="1426"/>
      <c r="AG178" s="1426"/>
      <c r="AH178" s="1426"/>
      <c r="AI178" s="1426"/>
      <c r="AJ178" s="1426"/>
    </row>
    <row r="179" spans="2:36" s="27" customFormat="1" ht="16.149999999999999" customHeight="1" x14ac:dyDescent="0.15">
      <c r="B179" s="971" t="s">
        <v>170</v>
      </c>
      <c r="C179" s="1150" t="s">
        <v>428</v>
      </c>
      <c r="D179" s="755">
        <v>1053.3900000000001</v>
      </c>
      <c r="E179" s="756">
        <v>1007.45</v>
      </c>
      <c r="F179" s="382">
        <v>95.638842214184677</v>
      </c>
      <c r="G179" s="381">
        <v>1</v>
      </c>
      <c r="H179" s="539">
        <v>3</v>
      </c>
      <c r="I179" s="1426"/>
      <c r="J179" s="1426"/>
      <c r="K179" s="1426"/>
      <c r="L179" s="1426"/>
      <c r="M179" s="1426"/>
      <c r="N179" s="1426"/>
      <c r="O179" s="1426"/>
      <c r="P179" s="1426"/>
      <c r="Q179" s="1426"/>
      <c r="R179" s="1426"/>
      <c r="S179" s="1426"/>
      <c r="T179" s="1426"/>
      <c r="U179" s="1426"/>
      <c r="V179" s="1426"/>
      <c r="W179" s="1426"/>
      <c r="X179" s="1426"/>
      <c r="Y179" s="1426"/>
      <c r="Z179" s="1426"/>
      <c r="AA179" s="1426"/>
      <c r="AB179" s="1426"/>
      <c r="AC179" s="1426"/>
      <c r="AD179" s="1426"/>
      <c r="AE179" s="1426"/>
      <c r="AF179" s="1426"/>
      <c r="AG179" s="1426"/>
      <c r="AH179" s="1426"/>
      <c r="AI179" s="1426"/>
      <c r="AJ179" s="1426"/>
    </row>
    <row r="180" spans="2:36" s="27" customFormat="1" ht="16.149999999999999" customHeight="1" x14ac:dyDescent="0.15">
      <c r="B180" s="971" t="s">
        <v>171</v>
      </c>
      <c r="C180" s="1150" t="s">
        <v>429</v>
      </c>
      <c r="D180" s="755">
        <v>1755.52</v>
      </c>
      <c r="E180" s="755">
        <v>1680.61</v>
      </c>
      <c r="F180" s="691">
        <v>95.732888261028066</v>
      </c>
      <c r="G180" s="380">
        <v>1</v>
      </c>
      <c r="H180" s="539">
        <v>5</v>
      </c>
      <c r="I180" s="1426"/>
      <c r="J180" s="1426"/>
      <c r="K180" s="1426"/>
      <c r="L180" s="1426"/>
      <c r="M180" s="1426"/>
      <c r="N180" s="1426"/>
      <c r="O180" s="1426"/>
      <c r="P180" s="1426"/>
      <c r="Q180" s="1426"/>
      <c r="R180" s="1426"/>
      <c r="S180" s="1426"/>
      <c r="T180" s="1426"/>
      <c r="U180" s="1426"/>
      <c r="V180" s="1426"/>
      <c r="W180" s="1426"/>
      <c r="X180" s="1426"/>
      <c r="Y180" s="1426"/>
      <c r="Z180" s="1426"/>
      <c r="AA180" s="1426"/>
      <c r="AB180" s="1426"/>
      <c r="AC180" s="1426"/>
      <c r="AD180" s="1426"/>
      <c r="AE180" s="1426"/>
      <c r="AF180" s="1426"/>
      <c r="AG180" s="1426"/>
      <c r="AH180" s="1426"/>
      <c r="AI180" s="1426"/>
      <c r="AJ180" s="1426"/>
    </row>
    <row r="181" spans="2:36" s="27" customFormat="1" ht="16.149999999999999" customHeight="1" x14ac:dyDescent="0.15">
      <c r="B181" s="971" t="s">
        <v>172</v>
      </c>
      <c r="C181" s="1150" t="s">
        <v>1491</v>
      </c>
      <c r="D181" s="755">
        <v>2853.82</v>
      </c>
      <c r="E181" s="756">
        <v>2813.47</v>
      </c>
      <c r="F181" s="382">
        <v>98.58610564086031</v>
      </c>
      <c r="G181" s="381">
        <v>1</v>
      </c>
      <c r="H181" s="539">
        <v>21</v>
      </c>
      <c r="I181" s="1426"/>
      <c r="J181" s="1426"/>
      <c r="K181" s="1426"/>
      <c r="L181" s="1426"/>
      <c r="M181" s="1426"/>
      <c r="N181" s="1426"/>
      <c r="O181" s="1426"/>
      <c r="P181" s="1426"/>
      <c r="Q181" s="1426"/>
      <c r="R181" s="1426"/>
      <c r="S181" s="1426"/>
      <c r="T181" s="1426"/>
      <c r="U181" s="1426"/>
      <c r="V181" s="1426"/>
      <c r="W181" s="1426"/>
      <c r="X181" s="1426"/>
      <c r="Y181" s="1426"/>
      <c r="Z181" s="1426"/>
      <c r="AA181" s="1426"/>
      <c r="AB181" s="1426"/>
      <c r="AC181" s="1426"/>
      <c r="AD181" s="1426"/>
      <c r="AE181" s="1426"/>
      <c r="AF181" s="1426"/>
      <c r="AG181" s="1426"/>
      <c r="AH181" s="1426"/>
      <c r="AI181" s="1426"/>
      <c r="AJ181" s="1426"/>
    </row>
    <row r="182" spans="2:36" s="27" customFormat="1" ht="16.149999999999999" customHeight="1" x14ac:dyDescent="0.15">
      <c r="B182" s="971" t="s">
        <v>173</v>
      </c>
      <c r="C182" s="1150" t="s">
        <v>1492</v>
      </c>
      <c r="D182" s="755">
        <v>1018.72</v>
      </c>
      <c r="E182" s="755">
        <v>928.79</v>
      </c>
      <c r="F182" s="691">
        <v>91.1722553792995</v>
      </c>
      <c r="G182" s="380">
        <v>1</v>
      </c>
      <c r="H182" s="539">
        <v>3</v>
      </c>
      <c r="I182" s="1426"/>
      <c r="J182" s="1426"/>
      <c r="K182" s="1426"/>
      <c r="L182" s="1426"/>
      <c r="M182" s="1426"/>
      <c r="N182" s="1426"/>
      <c r="O182" s="1426"/>
      <c r="P182" s="1426"/>
      <c r="Q182" s="1426"/>
      <c r="R182" s="1426"/>
      <c r="S182" s="1426"/>
      <c r="T182" s="1426"/>
      <c r="U182" s="1426"/>
      <c r="V182" s="1426"/>
      <c r="W182" s="1426"/>
      <c r="X182" s="1426"/>
      <c r="Y182" s="1426"/>
      <c r="Z182" s="1426"/>
      <c r="AA182" s="1426"/>
      <c r="AB182" s="1426"/>
      <c r="AC182" s="1426"/>
      <c r="AD182" s="1426"/>
      <c r="AE182" s="1426"/>
      <c r="AF182" s="1426"/>
      <c r="AG182" s="1426"/>
      <c r="AH182" s="1426"/>
      <c r="AI182" s="1426"/>
      <c r="AJ182" s="1426"/>
    </row>
    <row r="183" spans="2:36" s="27" customFormat="1" ht="16.149999999999999" customHeight="1" x14ac:dyDescent="0.15">
      <c r="B183" s="971" t="s">
        <v>174</v>
      </c>
      <c r="C183" s="1150" t="s">
        <v>432</v>
      </c>
      <c r="D183" s="755">
        <v>1774.0100000000002</v>
      </c>
      <c r="E183" s="756">
        <v>1694.46</v>
      </c>
      <c r="F183" s="382">
        <v>95.515808817312191</v>
      </c>
      <c r="G183" s="381">
        <v>1</v>
      </c>
      <c r="H183" s="539">
        <v>9</v>
      </c>
      <c r="I183" s="1426"/>
      <c r="J183" s="1426"/>
      <c r="K183" s="1426"/>
      <c r="L183" s="1426"/>
      <c r="M183" s="1426"/>
      <c r="N183" s="1426"/>
      <c r="O183" s="1426"/>
      <c r="P183" s="1426"/>
      <c r="Q183" s="1426"/>
      <c r="R183" s="1426"/>
      <c r="S183" s="1426"/>
      <c r="T183" s="1426"/>
      <c r="U183" s="1426"/>
      <c r="V183" s="1426"/>
      <c r="W183" s="1426"/>
      <c r="X183" s="1426"/>
      <c r="Y183" s="1426"/>
      <c r="Z183" s="1426"/>
      <c r="AA183" s="1426"/>
      <c r="AB183" s="1426"/>
      <c r="AC183" s="1426"/>
      <c r="AD183" s="1426"/>
      <c r="AE183" s="1426"/>
      <c r="AF183" s="1426"/>
      <c r="AG183" s="1426"/>
      <c r="AH183" s="1426"/>
      <c r="AI183" s="1426"/>
      <c r="AJ183" s="1426"/>
    </row>
    <row r="184" spans="2:36" s="27" customFormat="1" ht="16.149999999999999" customHeight="1" x14ac:dyDescent="0.15">
      <c r="B184" s="971" t="s">
        <v>176</v>
      </c>
      <c r="C184" s="1150" t="s">
        <v>433</v>
      </c>
      <c r="D184" s="755">
        <v>874.15</v>
      </c>
      <c r="E184" s="755">
        <v>848.66</v>
      </c>
      <c r="F184" s="691">
        <v>97.084024480924327</v>
      </c>
      <c r="G184" s="380">
        <v>1</v>
      </c>
      <c r="H184" s="539">
        <v>4</v>
      </c>
      <c r="I184" s="1426"/>
      <c r="J184" s="1426"/>
      <c r="K184" s="1426"/>
      <c r="L184" s="1426"/>
      <c r="M184" s="1426"/>
      <c r="N184" s="1426"/>
      <c r="O184" s="1426"/>
      <c r="P184" s="1426"/>
      <c r="Q184" s="1426"/>
      <c r="R184" s="1426"/>
      <c r="S184" s="1426"/>
      <c r="T184" s="1426"/>
      <c r="U184" s="1426"/>
      <c r="V184" s="1426"/>
      <c r="W184" s="1426"/>
      <c r="X184" s="1426"/>
      <c r="Y184" s="1426"/>
      <c r="Z184" s="1426"/>
      <c r="AA184" s="1426"/>
      <c r="AB184" s="1426"/>
      <c r="AC184" s="1426"/>
      <c r="AD184" s="1426"/>
      <c r="AE184" s="1426"/>
      <c r="AF184" s="1426"/>
      <c r="AG184" s="1426"/>
      <c r="AH184" s="1426"/>
      <c r="AI184" s="1426"/>
      <c r="AJ184" s="1426"/>
    </row>
    <row r="185" spans="2:36" s="27" customFormat="1" ht="16.149999999999999" customHeight="1" x14ac:dyDescent="0.15">
      <c r="B185" s="971" t="s">
        <v>177</v>
      </c>
      <c r="C185" s="1150" t="s">
        <v>434</v>
      </c>
      <c r="D185" s="755">
        <v>1049.73</v>
      </c>
      <c r="E185" s="756">
        <v>1049.73</v>
      </c>
      <c r="F185" s="382">
        <v>100</v>
      </c>
      <c r="G185" s="381">
        <v>1</v>
      </c>
      <c r="H185" s="539">
        <v>3</v>
      </c>
      <c r="I185" s="1426"/>
      <c r="J185" s="1426"/>
      <c r="K185" s="1426"/>
      <c r="L185" s="1426"/>
      <c r="M185" s="1426"/>
      <c r="N185" s="1426"/>
      <c r="O185" s="1426"/>
      <c r="P185" s="1426"/>
      <c r="Q185" s="1426"/>
      <c r="R185" s="1426"/>
      <c r="S185" s="1426"/>
      <c r="T185" s="1426"/>
      <c r="U185" s="1426"/>
      <c r="V185" s="1426"/>
      <c r="W185" s="1426"/>
      <c r="X185" s="1426"/>
      <c r="Y185" s="1426"/>
      <c r="Z185" s="1426"/>
      <c r="AA185" s="1426"/>
      <c r="AB185" s="1426"/>
      <c r="AC185" s="1426"/>
      <c r="AD185" s="1426"/>
      <c r="AE185" s="1426"/>
      <c r="AF185" s="1426"/>
      <c r="AG185" s="1426"/>
      <c r="AH185" s="1426"/>
      <c r="AI185" s="1426"/>
      <c r="AJ185" s="1426"/>
    </row>
    <row r="186" spans="2:36" s="27" customFormat="1" ht="16.149999999999999" customHeight="1" x14ac:dyDescent="0.15">
      <c r="B186" s="971" t="s">
        <v>178</v>
      </c>
      <c r="C186" s="1150" t="s">
        <v>435</v>
      </c>
      <c r="D186" s="755">
        <v>835.05</v>
      </c>
      <c r="E186" s="755">
        <v>810</v>
      </c>
      <c r="F186" s="691">
        <v>97.000179629962275</v>
      </c>
      <c r="G186" s="380">
        <v>1</v>
      </c>
      <c r="H186" s="539">
        <v>3</v>
      </c>
      <c r="I186" s="1426"/>
      <c r="J186" s="1426"/>
      <c r="K186" s="1426"/>
      <c r="L186" s="1426"/>
      <c r="M186" s="1426"/>
      <c r="N186" s="1426"/>
      <c r="O186" s="1426"/>
      <c r="P186" s="1426"/>
      <c r="Q186" s="1426"/>
      <c r="R186" s="1426"/>
      <c r="S186" s="1426"/>
      <c r="T186" s="1426"/>
      <c r="U186" s="1426"/>
      <c r="V186" s="1426"/>
      <c r="W186" s="1426"/>
      <c r="X186" s="1426"/>
      <c r="Y186" s="1426"/>
      <c r="Z186" s="1426"/>
      <c r="AA186" s="1426"/>
      <c r="AB186" s="1426"/>
      <c r="AC186" s="1426"/>
      <c r="AD186" s="1426"/>
      <c r="AE186" s="1426"/>
      <c r="AF186" s="1426"/>
      <c r="AG186" s="1426"/>
      <c r="AH186" s="1426"/>
      <c r="AI186" s="1426"/>
      <c r="AJ186" s="1426"/>
    </row>
    <row r="187" spans="2:36" s="27" customFormat="1" ht="16.149999999999999" customHeight="1" x14ac:dyDescent="0.15">
      <c r="B187" s="971" t="s">
        <v>179</v>
      </c>
      <c r="C187" s="1150" t="s">
        <v>436</v>
      </c>
      <c r="D187" s="755">
        <v>576.20000000000005</v>
      </c>
      <c r="E187" s="756">
        <v>551.20000000000005</v>
      </c>
      <c r="F187" s="382">
        <v>95.661228740020832</v>
      </c>
      <c r="G187" s="381">
        <v>1</v>
      </c>
      <c r="H187" s="539">
        <v>1</v>
      </c>
      <c r="I187" s="1426"/>
      <c r="J187" s="1426"/>
      <c r="K187" s="1426"/>
      <c r="L187" s="1426"/>
      <c r="M187" s="1426"/>
      <c r="N187" s="1426"/>
      <c r="O187" s="1426"/>
      <c r="P187" s="1426"/>
      <c r="Q187" s="1426"/>
      <c r="R187" s="1426"/>
      <c r="S187" s="1426"/>
      <c r="T187" s="1426"/>
      <c r="U187" s="1426"/>
      <c r="V187" s="1426"/>
      <c r="W187" s="1426"/>
      <c r="X187" s="1426"/>
      <c r="Y187" s="1426"/>
      <c r="Z187" s="1426"/>
      <c r="AA187" s="1426"/>
      <c r="AB187" s="1426"/>
      <c r="AC187" s="1426"/>
      <c r="AD187" s="1426"/>
      <c r="AE187" s="1426"/>
      <c r="AF187" s="1426"/>
      <c r="AG187" s="1426"/>
      <c r="AH187" s="1426"/>
      <c r="AI187" s="1426"/>
      <c r="AJ187" s="1426"/>
    </row>
    <row r="188" spans="2:36" s="27" customFormat="1" ht="16.149999999999999" customHeight="1" x14ac:dyDescent="0.15">
      <c r="B188" s="971" t="s">
        <v>181</v>
      </c>
      <c r="C188" s="1150" t="s">
        <v>437</v>
      </c>
      <c r="D188" s="755">
        <v>1027.44</v>
      </c>
      <c r="E188" s="755">
        <v>1001.62</v>
      </c>
      <c r="F188" s="691">
        <v>97.486957875885693</v>
      </c>
      <c r="G188" s="380">
        <v>1</v>
      </c>
      <c r="H188" s="539">
        <v>4</v>
      </c>
      <c r="I188" s="1426"/>
      <c r="J188" s="1426"/>
      <c r="K188" s="1426"/>
      <c r="L188" s="1426"/>
      <c r="M188" s="1426"/>
      <c r="N188" s="1426"/>
      <c r="O188" s="1426"/>
      <c r="P188" s="1426"/>
      <c r="Q188" s="1426"/>
      <c r="R188" s="1426"/>
      <c r="S188" s="1426"/>
      <c r="T188" s="1426"/>
      <c r="U188" s="1426"/>
      <c r="V188" s="1426"/>
      <c r="W188" s="1426"/>
      <c r="X188" s="1426"/>
      <c r="Y188" s="1426"/>
      <c r="Z188" s="1426"/>
      <c r="AA188" s="1426"/>
      <c r="AB188" s="1426"/>
      <c r="AC188" s="1426"/>
      <c r="AD188" s="1426"/>
      <c r="AE188" s="1426"/>
      <c r="AF188" s="1426"/>
      <c r="AG188" s="1426"/>
      <c r="AH188" s="1426"/>
      <c r="AI188" s="1426"/>
      <c r="AJ188" s="1426"/>
    </row>
    <row r="189" spans="2:36" s="27" customFormat="1" ht="16.149999999999999" customHeight="1" x14ac:dyDescent="0.15">
      <c r="B189" s="971" t="s">
        <v>182</v>
      </c>
      <c r="C189" s="1150" t="s">
        <v>438</v>
      </c>
      <c r="D189" s="755">
        <v>1773.05</v>
      </c>
      <c r="E189" s="756">
        <v>1746.72</v>
      </c>
      <c r="F189" s="382">
        <v>98.514988297002347</v>
      </c>
      <c r="G189" s="381">
        <v>1</v>
      </c>
      <c r="H189" s="539">
        <v>9</v>
      </c>
      <c r="I189" s="1426"/>
      <c r="J189" s="1426"/>
      <c r="K189" s="1426"/>
      <c r="L189" s="1426"/>
      <c r="M189" s="1426"/>
      <c r="N189" s="1426"/>
      <c r="O189" s="1426"/>
      <c r="P189" s="1426"/>
      <c r="Q189" s="1426"/>
      <c r="R189" s="1426"/>
      <c r="S189" s="1426"/>
      <c r="T189" s="1426"/>
      <c r="U189" s="1426"/>
      <c r="V189" s="1426"/>
      <c r="W189" s="1426"/>
      <c r="X189" s="1426"/>
      <c r="Y189" s="1426"/>
      <c r="Z189" s="1426"/>
      <c r="AA189" s="1426"/>
      <c r="AB189" s="1426"/>
      <c r="AC189" s="1426"/>
      <c r="AD189" s="1426"/>
      <c r="AE189" s="1426"/>
      <c r="AF189" s="1426"/>
      <c r="AG189" s="1426"/>
      <c r="AH189" s="1426"/>
      <c r="AI189" s="1426"/>
      <c r="AJ189" s="1426"/>
    </row>
    <row r="190" spans="2:36" s="27" customFormat="1" ht="16.149999999999999" customHeight="1" x14ac:dyDescent="0.15">
      <c r="B190" s="971" t="s">
        <v>183</v>
      </c>
      <c r="C190" s="1150" t="s">
        <v>439</v>
      </c>
      <c r="D190" s="755">
        <v>961.25</v>
      </c>
      <c r="E190" s="755">
        <v>961.25</v>
      </c>
      <c r="F190" s="691">
        <v>100</v>
      </c>
      <c r="G190" s="380">
        <v>1</v>
      </c>
      <c r="H190" s="539">
        <v>7</v>
      </c>
      <c r="I190" s="1426"/>
      <c r="J190" s="1426"/>
      <c r="K190" s="1426"/>
      <c r="L190" s="1426"/>
      <c r="M190" s="1426"/>
      <c r="N190" s="1426"/>
      <c r="O190" s="1426"/>
      <c r="P190" s="1426"/>
      <c r="Q190" s="1426"/>
      <c r="R190" s="1426"/>
      <c r="S190" s="1426"/>
      <c r="T190" s="1426"/>
      <c r="U190" s="1426"/>
      <c r="V190" s="1426"/>
      <c r="W190" s="1426"/>
      <c r="X190" s="1426"/>
      <c r="Y190" s="1426"/>
      <c r="Z190" s="1426"/>
      <c r="AA190" s="1426"/>
      <c r="AB190" s="1426"/>
      <c r="AC190" s="1426"/>
      <c r="AD190" s="1426"/>
      <c r="AE190" s="1426"/>
      <c r="AF190" s="1426"/>
      <c r="AG190" s="1426"/>
      <c r="AH190" s="1426"/>
      <c r="AI190" s="1426"/>
      <c r="AJ190" s="1426"/>
    </row>
    <row r="191" spans="2:36" s="27" customFormat="1" ht="16.149999999999999" customHeight="1" x14ac:dyDescent="0.15">
      <c r="B191" s="971" t="s">
        <v>184</v>
      </c>
      <c r="C191" s="1150" t="s">
        <v>440</v>
      </c>
      <c r="D191" s="755">
        <v>2106.16</v>
      </c>
      <c r="E191" s="756">
        <v>2085.3200000000002</v>
      </c>
      <c r="F191" s="382">
        <v>99.010521517833411</v>
      </c>
      <c r="G191" s="381">
        <v>1</v>
      </c>
      <c r="H191" s="539">
        <v>10</v>
      </c>
      <c r="I191" s="1426"/>
      <c r="J191" s="1426"/>
      <c r="K191" s="1426"/>
      <c r="L191" s="1426"/>
      <c r="M191" s="1426"/>
      <c r="N191" s="1426"/>
      <c r="O191" s="1426"/>
      <c r="P191" s="1426"/>
      <c r="Q191" s="1426"/>
      <c r="R191" s="1426"/>
      <c r="S191" s="1426"/>
      <c r="T191" s="1426"/>
      <c r="U191" s="1426"/>
      <c r="V191" s="1426"/>
      <c r="W191" s="1426"/>
      <c r="X191" s="1426"/>
      <c r="Y191" s="1426"/>
      <c r="Z191" s="1426"/>
      <c r="AA191" s="1426"/>
      <c r="AB191" s="1426"/>
      <c r="AC191" s="1426"/>
      <c r="AD191" s="1426"/>
      <c r="AE191" s="1426"/>
      <c r="AF191" s="1426"/>
      <c r="AG191" s="1426"/>
      <c r="AH191" s="1426"/>
      <c r="AI191" s="1426"/>
      <c r="AJ191" s="1426"/>
    </row>
    <row r="192" spans="2:36" s="27" customFormat="1" ht="16.149999999999999" customHeight="1" x14ac:dyDescent="0.15">
      <c r="B192" s="971" t="s">
        <v>185</v>
      </c>
      <c r="C192" s="1150" t="s">
        <v>441</v>
      </c>
      <c r="D192" s="755">
        <v>1794.85</v>
      </c>
      <c r="E192" s="755">
        <v>1769.69</v>
      </c>
      <c r="F192" s="691">
        <v>98.598211549711678</v>
      </c>
      <c r="G192" s="380">
        <v>1</v>
      </c>
      <c r="H192" s="539">
        <v>8</v>
      </c>
      <c r="I192" s="1426"/>
      <c r="J192" s="1426"/>
      <c r="K192" s="1426"/>
      <c r="L192" s="1426"/>
      <c r="M192" s="1426"/>
      <c r="N192" s="1426"/>
      <c r="O192" s="1426"/>
      <c r="P192" s="1426"/>
      <c r="Q192" s="1426"/>
      <c r="R192" s="1426"/>
      <c r="S192" s="1426"/>
      <c r="T192" s="1426"/>
      <c r="U192" s="1426"/>
      <c r="V192" s="1426"/>
      <c r="W192" s="1426"/>
      <c r="X192" s="1426"/>
      <c r="Y192" s="1426"/>
      <c r="Z192" s="1426"/>
      <c r="AA192" s="1426"/>
      <c r="AB192" s="1426"/>
      <c r="AC192" s="1426"/>
      <c r="AD192" s="1426"/>
      <c r="AE192" s="1426"/>
      <c r="AF192" s="1426"/>
      <c r="AG192" s="1426"/>
      <c r="AH192" s="1426"/>
      <c r="AI192" s="1426"/>
      <c r="AJ192" s="1426"/>
    </row>
    <row r="193" spans="2:36" s="27" customFormat="1" ht="16.149999999999999" customHeight="1" x14ac:dyDescent="0.15">
      <c r="B193" s="971" t="s">
        <v>186</v>
      </c>
      <c r="C193" s="1150" t="s">
        <v>442</v>
      </c>
      <c r="D193" s="755">
        <v>1536.59</v>
      </c>
      <c r="E193" s="756">
        <v>1454.35</v>
      </c>
      <c r="F193" s="382">
        <v>94.647889157159682</v>
      </c>
      <c r="G193" s="381">
        <v>1</v>
      </c>
      <c r="H193" s="539">
        <v>6</v>
      </c>
      <c r="I193" s="1426"/>
      <c r="J193" s="1426"/>
      <c r="K193" s="1426"/>
      <c r="L193" s="1426"/>
      <c r="M193" s="1426"/>
      <c r="N193" s="1426"/>
      <c r="O193" s="1426"/>
      <c r="P193" s="1426"/>
      <c r="Q193" s="1426"/>
      <c r="R193" s="1426"/>
      <c r="S193" s="1426"/>
      <c r="T193" s="1426"/>
      <c r="U193" s="1426"/>
      <c r="V193" s="1426"/>
      <c r="W193" s="1426"/>
      <c r="X193" s="1426"/>
      <c r="Y193" s="1426"/>
      <c r="Z193" s="1426"/>
      <c r="AA193" s="1426"/>
      <c r="AB193" s="1426"/>
      <c r="AC193" s="1426"/>
      <c r="AD193" s="1426"/>
      <c r="AE193" s="1426"/>
      <c r="AF193" s="1426"/>
      <c r="AG193" s="1426"/>
      <c r="AH193" s="1426"/>
      <c r="AI193" s="1426"/>
      <c r="AJ193" s="1426"/>
    </row>
    <row r="194" spans="2:36" s="27" customFormat="1" ht="16.149999999999999" customHeight="1" x14ac:dyDescent="0.15">
      <c r="B194" s="971" t="s">
        <v>187</v>
      </c>
      <c r="C194" s="1150" t="s">
        <v>443</v>
      </c>
      <c r="D194" s="755">
        <v>1190.7</v>
      </c>
      <c r="E194" s="755">
        <v>1190.7</v>
      </c>
      <c r="F194" s="691">
        <v>100</v>
      </c>
      <c r="G194" s="380">
        <v>1</v>
      </c>
      <c r="H194" s="539">
        <v>6</v>
      </c>
      <c r="I194" s="1426"/>
      <c r="J194" s="1426"/>
      <c r="K194" s="1426"/>
      <c r="L194" s="1426"/>
      <c r="M194" s="1426"/>
      <c r="N194" s="1426"/>
      <c r="O194" s="1426"/>
      <c r="P194" s="1426"/>
      <c r="Q194" s="1426"/>
      <c r="R194" s="1426"/>
      <c r="S194" s="1426"/>
      <c r="T194" s="1426"/>
      <c r="U194" s="1426"/>
      <c r="V194" s="1426"/>
      <c r="W194" s="1426"/>
      <c r="X194" s="1426"/>
      <c r="Y194" s="1426"/>
      <c r="Z194" s="1426"/>
      <c r="AA194" s="1426"/>
      <c r="AB194" s="1426"/>
      <c r="AC194" s="1426"/>
      <c r="AD194" s="1426"/>
      <c r="AE194" s="1426"/>
      <c r="AF194" s="1426"/>
      <c r="AG194" s="1426"/>
      <c r="AH194" s="1426"/>
      <c r="AI194" s="1426"/>
      <c r="AJ194" s="1426"/>
    </row>
    <row r="195" spans="2:36" s="27" customFormat="1" ht="16.149999999999999" customHeight="1" x14ac:dyDescent="0.15">
      <c r="B195" s="971" t="s">
        <v>188</v>
      </c>
      <c r="C195" s="1150" t="s">
        <v>444</v>
      </c>
      <c r="D195" s="755">
        <v>1100.17</v>
      </c>
      <c r="E195" s="756">
        <v>1078.4100000000001</v>
      </c>
      <c r="F195" s="382">
        <v>98.022123853586265</v>
      </c>
      <c r="G195" s="381">
        <v>1</v>
      </c>
      <c r="H195" s="539">
        <v>4</v>
      </c>
      <c r="I195" s="1426"/>
      <c r="J195" s="1426"/>
      <c r="K195" s="1426"/>
      <c r="L195" s="1426"/>
      <c r="M195" s="1426"/>
      <c r="N195" s="1426"/>
      <c r="O195" s="1426"/>
      <c r="P195" s="1426"/>
      <c r="Q195" s="1426"/>
      <c r="R195" s="1426"/>
      <c r="S195" s="1426"/>
      <c r="T195" s="1426"/>
      <c r="U195" s="1426"/>
      <c r="V195" s="1426"/>
      <c r="W195" s="1426"/>
      <c r="X195" s="1426"/>
      <c r="Y195" s="1426"/>
      <c r="Z195" s="1426"/>
      <c r="AA195" s="1426"/>
      <c r="AB195" s="1426"/>
      <c r="AC195" s="1426"/>
      <c r="AD195" s="1426"/>
      <c r="AE195" s="1426"/>
      <c r="AF195" s="1426"/>
      <c r="AG195" s="1426"/>
      <c r="AH195" s="1426"/>
      <c r="AI195" s="1426"/>
      <c r="AJ195" s="1426"/>
    </row>
    <row r="196" spans="2:36" s="27" customFormat="1" ht="16.149999999999999" customHeight="1" x14ac:dyDescent="0.15">
      <c r="B196" s="971" t="s">
        <v>189</v>
      </c>
      <c r="C196" s="1150" t="s">
        <v>1493</v>
      </c>
      <c r="D196" s="755">
        <v>2282.62</v>
      </c>
      <c r="E196" s="755">
        <v>2138.3000000000002</v>
      </c>
      <c r="F196" s="691">
        <v>93.677440835531115</v>
      </c>
      <c r="G196" s="380">
        <v>1</v>
      </c>
      <c r="H196" s="539">
        <v>9</v>
      </c>
      <c r="I196" s="1426"/>
      <c r="J196" s="1426"/>
      <c r="K196" s="1426"/>
      <c r="L196" s="1426"/>
      <c r="M196" s="1426"/>
      <c r="N196" s="1426"/>
      <c r="O196" s="1426"/>
      <c r="P196" s="1426"/>
      <c r="Q196" s="1426"/>
      <c r="R196" s="1426"/>
      <c r="S196" s="1426"/>
      <c r="T196" s="1426"/>
      <c r="U196" s="1426"/>
      <c r="V196" s="1426"/>
      <c r="W196" s="1426"/>
      <c r="X196" s="1426"/>
      <c r="Y196" s="1426"/>
      <c r="Z196" s="1426"/>
      <c r="AA196" s="1426"/>
      <c r="AB196" s="1426"/>
      <c r="AC196" s="1426"/>
      <c r="AD196" s="1426"/>
      <c r="AE196" s="1426"/>
      <c r="AF196" s="1426"/>
      <c r="AG196" s="1426"/>
      <c r="AH196" s="1426"/>
      <c r="AI196" s="1426"/>
      <c r="AJ196" s="1426"/>
    </row>
    <row r="197" spans="2:36" s="27" customFormat="1" ht="16.149999999999999" customHeight="1" x14ac:dyDescent="0.15">
      <c r="B197" s="971" t="s">
        <v>191</v>
      </c>
      <c r="C197" s="1150" t="s">
        <v>446</v>
      </c>
      <c r="D197" s="755">
        <v>818.75</v>
      </c>
      <c r="E197" s="756">
        <v>798.63</v>
      </c>
      <c r="F197" s="382">
        <v>97.542595419847316</v>
      </c>
      <c r="G197" s="381">
        <v>1</v>
      </c>
      <c r="H197" s="539">
        <v>3</v>
      </c>
      <c r="I197" s="1426"/>
      <c r="J197" s="1426"/>
      <c r="K197" s="1426"/>
      <c r="L197" s="1426"/>
      <c r="M197" s="1426"/>
      <c r="N197" s="1426"/>
      <c r="O197" s="1426"/>
      <c r="P197" s="1426"/>
      <c r="Q197" s="1426"/>
      <c r="R197" s="1426"/>
      <c r="S197" s="1426"/>
      <c r="T197" s="1426"/>
      <c r="U197" s="1426"/>
      <c r="V197" s="1426"/>
      <c r="W197" s="1426"/>
      <c r="X197" s="1426"/>
      <c r="Y197" s="1426"/>
      <c r="Z197" s="1426"/>
      <c r="AA197" s="1426"/>
      <c r="AB197" s="1426"/>
      <c r="AC197" s="1426"/>
      <c r="AD197" s="1426"/>
      <c r="AE197" s="1426"/>
      <c r="AF197" s="1426"/>
      <c r="AG197" s="1426"/>
      <c r="AH197" s="1426"/>
      <c r="AI197" s="1426"/>
      <c r="AJ197" s="1426"/>
    </row>
    <row r="198" spans="2:36" s="27" customFormat="1" ht="16.149999999999999" customHeight="1" x14ac:dyDescent="0.15">
      <c r="B198" s="971" t="s">
        <v>192</v>
      </c>
      <c r="C198" s="1150" t="s">
        <v>447</v>
      </c>
      <c r="D198" s="755">
        <v>1746.2</v>
      </c>
      <c r="E198" s="755">
        <v>1698.07</v>
      </c>
      <c r="F198" s="691">
        <v>97.243729240636796</v>
      </c>
      <c r="G198" s="380">
        <v>1</v>
      </c>
      <c r="H198" s="539">
        <v>5</v>
      </c>
      <c r="I198" s="1426"/>
      <c r="J198" s="1426"/>
      <c r="K198" s="1426"/>
      <c r="L198" s="1426"/>
      <c r="M198" s="1426"/>
      <c r="N198" s="1426"/>
      <c r="O198" s="1426"/>
      <c r="P198" s="1426"/>
      <c r="Q198" s="1426"/>
      <c r="R198" s="1426"/>
      <c r="S198" s="1426"/>
      <c r="T198" s="1426"/>
      <c r="U198" s="1426"/>
      <c r="V198" s="1426"/>
      <c r="W198" s="1426"/>
      <c r="X198" s="1426"/>
      <c r="Y198" s="1426"/>
      <c r="Z198" s="1426"/>
      <c r="AA198" s="1426"/>
      <c r="AB198" s="1426"/>
      <c r="AC198" s="1426"/>
      <c r="AD198" s="1426"/>
      <c r="AE198" s="1426"/>
      <c r="AF198" s="1426"/>
      <c r="AG198" s="1426"/>
      <c r="AH198" s="1426"/>
      <c r="AI198" s="1426"/>
      <c r="AJ198" s="1426"/>
    </row>
    <row r="199" spans="2:36" s="27" customFormat="1" ht="16.149999999999999" customHeight="1" x14ac:dyDescent="0.15">
      <c r="B199" s="971" t="s">
        <v>193</v>
      </c>
      <c r="C199" s="1150" t="s">
        <v>448</v>
      </c>
      <c r="D199" s="755">
        <v>543.09</v>
      </c>
      <c r="E199" s="756">
        <v>520.79</v>
      </c>
      <c r="F199" s="382">
        <v>95.893866578283522</v>
      </c>
      <c r="G199" s="381">
        <v>1</v>
      </c>
      <c r="H199" s="539">
        <v>2</v>
      </c>
      <c r="I199" s="1426"/>
      <c r="J199" s="1426"/>
      <c r="K199" s="1426"/>
      <c r="L199" s="1426"/>
      <c r="M199" s="1426"/>
      <c r="N199" s="1426"/>
      <c r="O199" s="1426"/>
      <c r="P199" s="1426"/>
      <c r="Q199" s="1426"/>
      <c r="R199" s="1426"/>
      <c r="S199" s="1426"/>
      <c r="T199" s="1426"/>
      <c r="U199" s="1426"/>
      <c r="V199" s="1426"/>
      <c r="W199" s="1426"/>
      <c r="X199" s="1426"/>
      <c r="Y199" s="1426"/>
      <c r="Z199" s="1426"/>
      <c r="AA199" s="1426"/>
      <c r="AB199" s="1426"/>
      <c r="AC199" s="1426"/>
      <c r="AD199" s="1426"/>
      <c r="AE199" s="1426"/>
      <c r="AF199" s="1426"/>
      <c r="AG199" s="1426"/>
      <c r="AH199" s="1426"/>
      <c r="AI199" s="1426"/>
      <c r="AJ199" s="1426"/>
    </row>
    <row r="200" spans="2:36" s="27" customFormat="1" ht="16.149999999999999" customHeight="1" x14ac:dyDescent="0.15">
      <c r="B200" s="971" t="s">
        <v>194</v>
      </c>
      <c r="C200" s="1150" t="s">
        <v>1494</v>
      </c>
      <c r="D200" s="755">
        <v>2225.41</v>
      </c>
      <c r="E200" s="755">
        <v>2167.84</v>
      </c>
      <c r="F200" s="691">
        <v>97.413060964047077</v>
      </c>
      <c r="G200" s="380">
        <v>1</v>
      </c>
      <c r="H200" s="539">
        <v>10</v>
      </c>
      <c r="I200" s="1426"/>
      <c r="J200" s="1426"/>
      <c r="K200" s="1426"/>
      <c r="L200" s="1426"/>
      <c r="M200" s="1426"/>
      <c r="N200" s="1426"/>
      <c r="O200" s="1426"/>
      <c r="P200" s="1426"/>
      <c r="Q200" s="1426"/>
      <c r="R200" s="1426"/>
      <c r="S200" s="1426"/>
      <c r="T200" s="1426"/>
      <c r="U200" s="1426"/>
      <c r="V200" s="1426"/>
      <c r="W200" s="1426"/>
      <c r="X200" s="1426"/>
      <c r="Y200" s="1426"/>
      <c r="Z200" s="1426"/>
      <c r="AA200" s="1426"/>
      <c r="AB200" s="1426"/>
      <c r="AC200" s="1426"/>
      <c r="AD200" s="1426"/>
      <c r="AE200" s="1426"/>
      <c r="AF200" s="1426"/>
      <c r="AG200" s="1426"/>
      <c r="AH200" s="1426"/>
      <c r="AI200" s="1426"/>
      <c r="AJ200" s="1426"/>
    </row>
    <row r="201" spans="2:36" s="27" customFormat="1" ht="16.149999999999999" customHeight="1" x14ac:dyDescent="0.15">
      <c r="B201" s="971" t="s">
        <v>195</v>
      </c>
      <c r="C201" s="1150" t="s">
        <v>450</v>
      </c>
      <c r="D201" s="755">
        <v>944.99</v>
      </c>
      <c r="E201" s="756">
        <v>924.91</v>
      </c>
      <c r="F201" s="382">
        <v>97.875109789521574</v>
      </c>
      <c r="G201" s="381">
        <v>1</v>
      </c>
      <c r="H201" s="539">
        <v>4</v>
      </c>
      <c r="I201" s="1426"/>
      <c r="J201" s="1426"/>
      <c r="K201" s="1426"/>
      <c r="L201" s="1426"/>
      <c r="M201" s="1426"/>
      <c r="N201" s="1426"/>
      <c r="O201" s="1426"/>
      <c r="P201" s="1426"/>
      <c r="Q201" s="1426"/>
      <c r="R201" s="1426"/>
      <c r="S201" s="1426"/>
      <c r="T201" s="1426"/>
      <c r="U201" s="1426"/>
      <c r="V201" s="1426"/>
      <c r="W201" s="1426"/>
      <c r="X201" s="1426"/>
      <c r="Y201" s="1426"/>
      <c r="Z201" s="1426"/>
      <c r="AA201" s="1426"/>
      <c r="AB201" s="1426"/>
      <c r="AC201" s="1426"/>
      <c r="AD201" s="1426"/>
      <c r="AE201" s="1426"/>
      <c r="AF201" s="1426"/>
      <c r="AG201" s="1426"/>
      <c r="AH201" s="1426"/>
      <c r="AI201" s="1426"/>
      <c r="AJ201" s="1426"/>
    </row>
    <row r="202" spans="2:36" s="27" customFormat="1" ht="16.149999999999999" customHeight="1" x14ac:dyDescent="0.15">
      <c r="B202" s="971" t="s">
        <v>196</v>
      </c>
      <c r="C202" s="1150" t="s">
        <v>451</v>
      </c>
      <c r="D202" s="755">
        <v>991.94</v>
      </c>
      <c r="E202" s="755">
        <v>991.94</v>
      </c>
      <c r="F202" s="691">
        <v>100</v>
      </c>
      <c r="G202" s="380">
        <v>1</v>
      </c>
      <c r="H202" s="539">
        <v>4</v>
      </c>
      <c r="I202" s="1426"/>
      <c r="J202" s="1426"/>
      <c r="K202" s="1426"/>
      <c r="L202" s="1426"/>
      <c r="M202" s="1426"/>
      <c r="N202" s="1426"/>
      <c r="O202" s="1426"/>
      <c r="P202" s="1426"/>
      <c r="Q202" s="1426"/>
      <c r="R202" s="1426"/>
      <c r="S202" s="1426"/>
      <c r="T202" s="1426"/>
      <c r="U202" s="1426"/>
      <c r="V202" s="1426"/>
      <c r="W202" s="1426"/>
      <c r="X202" s="1426"/>
      <c r="Y202" s="1426"/>
      <c r="Z202" s="1426"/>
      <c r="AA202" s="1426"/>
      <c r="AB202" s="1426"/>
      <c r="AC202" s="1426"/>
      <c r="AD202" s="1426"/>
      <c r="AE202" s="1426"/>
      <c r="AF202" s="1426"/>
      <c r="AG202" s="1426"/>
      <c r="AH202" s="1426"/>
      <c r="AI202" s="1426"/>
      <c r="AJ202" s="1426"/>
    </row>
    <row r="203" spans="2:36" s="27" customFormat="1" ht="16.149999999999999" customHeight="1" x14ac:dyDescent="0.15">
      <c r="B203" s="971" t="s">
        <v>197</v>
      </c>
      <c r="C203" s="1150" t="s">
        <v>452</v>
      </c>
      <c r="D203" s="755">
        <v>4376.95</v>
      </c>
      <c r="E203" s="756">
        <v>4006.08</v>
      </c>
      <c r="F203" s="382">
        <v>91.526748077999514</v>
      </c>
      <c r="G203" s="381">
        <v>1</v>
      </c>
      <c r="H203" s="539">
        <v>20</v>
      </c>
      <c r="I203" s="1426"/>
      <c r="J203" s="1426"/>
      <c r="K203" s="1426"/>
      <c r="L203" s="1426"/>
      <c r="M203" s="1426"/>
      <c r="N203" s="1426"/>
      <c r="O203" s="1426"/>
      <c r="P203" s="1426"/>
      <c r="Q203" s="1426"/>
      <c r="R203" s="1426"/>
      <c r="S203" s="1426"/>
      <c r="T203" s="1426"/>
      <c r="U203" s="1426"/>
      <c r="V203" s="1426"/>
      <c r="W203" s="1426"/>
      <c r="X203" s="1426"/>
      <c r="Y203" s="1426"/>
      <c r="Z203" s="1426"/>
      <c r="AA203" s="1426"/>
      <c r="AB203" s="1426"/>
      <c r="AC203" s="1426"/>
      <c r="AD203" s="1426"/>
      <c r="AE203" s="1426"/>
      <c r="AF203" s="1426"/>
      <c r="AG203" s="1426"/>
      <c r="AH203" s="1426"/>
      <c r="AI203" s="1426"/>
      <c r="AJ203" s="1426"/>
    </row>
    <row r="204" spans="2:36" s="27" customFormat="1" ht="16.149999999999999" customHeight="1" x14ac:dyDescent="0.15">
      <c r="B204" s="971" t="s">
        <v>198</v>
      </c>
      <c r="C204" s="1150" t="s">
        <v>453</v>
      </c>
      <c r="D204" s="755">
        <v>3207.92</v>
      </c>
      <c r="E204" s="755">
        <v>3101.28</v>
      </c>
      <c r="F204" s="691">
        <v>96.675727574253727</v>
      </c>
      <c r="G204" s="380">
        <v>1</v>
      </c>
      <c r="H204" s="539">
        <v>17</v>
      </c>
      <c r="I204" s="1426"/>
      <c r="J204" s="1426"/>
      <c r="K204" s="1426"/>
      <c r="L204" s="1426"/>
      <c r="M204" s="1426"/>
      <c r="N204" s="1426"/>
      <c r="O204" s="1426"/>
      <c r="P204" s="1426"/>
      <c r="Q204" s="1426"/>
      <c r="R204" s="1426"/>
      <c r="S204" s="1426"/>
      <c r="T204" s="1426"/>
      <c r="U204" s="1426"/>
      <c r="V204" s="1426"/>
      <c r="W204" s="1426"/>
      <c r="X204" s="1426"/>
      <c r="Y204" s="1426"/>
      <c r="Z204" s="1426"/>
      <c r="AA204" s="1426"/>
      <c r="AB204" s="1426"/>
      <c r="AC204" s="1426"/>
      <c r="AD204" s="1426"/>
      <c r="AE204" s="1426"/>
      <c r="AF204" s="1426"/>
      <c r="AG204" s="1426"/>
      <c r="AH204" s="1426"/>
      <c r="AI204" s="1426"/>
      <c r="AJ204" s="1426"/>
    </row>
    <row r="205" spans="2:36" s="27" customFormat="1" ht="16.149999999999999" customHeight="1" x14ac:dyDescent="0.15">
      <c r="B205" s="971" t="s">
        <v>199</v>
      </c>
      <c r="C205" s="1150" t="s">
        <v>454</v>
      </c>
      <c r="D205" s="755">
        <v>1117.3399999999999</v>
      </c>
      <c r="E205" s="756">
        <v>1095.8399999999999</v>
      </c>
      <c r="F205" s="382">
        <v>98.075787137308239</v>
      </c>
      <c r="G205" s="381">
        <v>1</v>
      </c>
      <c r="H205" s="539">
        <v>6</v>
      </c>
      <c r="I205" s="1426"/>
      <c r="J205" s="1426"/>
      <c r="K205" s="1426"/>
      <c r="L205" s="1426"/>
      <c r="M205" s="1426"/>
      <c r="N205" s="1426"/>
      <c r="O205" s="1426"/>
      <c r="P205" s="1426"/>
      <c r="Q205" s="1426"/>
      <c r="R205" s="1426"/>
      <c r="S205" s="1426"/>
      <c r="T205" s="1426"/>
      <c r="U205" s="1426"/>
      <c r="V205" s="1426"/>
      <c r="W205" s="1426"/>
      <c r="X205" s="1426"/>
      <c r="Y205" s="1426"/>
      <c r="Z205" s="1426"/>
      <c r="AA205" s="1426"/>
      <c r="AB205" s="1426"/>
      <c r="AC205" s="1426"/>
      <c r="AD205" s="1426"/>
      <c r="AE205" s="1426"/>
      <c r="AF205" s="1426"/>
      <c r="AG205" s="1426"/>
      <c r="AH205" s="1426"/>
      <c r="AI205" s="1426"/>
      <c r="AJ205" s="1426"/>
    </row>
    <row r="206" spans="2:36" s="27" customFormat="1" ht="16.149999999999999" customHeight="1" x14ac:dyDescent="0.15">
      <c r="B206" s="971" t="s">
        <v>200</v>
      </c>
      <c r="C206" s="1150" t="s">
        <v>455</v>
      </c>
      <c r="D206" s="755">
        <v>813.52</v>
      </c>
      <c r="E206" s="755">
        <v>813.52</v>
      </c>
      <c r="F206" s="691">
        <v>100</v>
      </c>
      <c r="G206" s="380">
        <v>1</v>
      </c>
      <c r="H206" s="539">
        <v>4</v>
      </c>
      <c r="I206" s="1426"/>
      <c r="J206" s="1426"/>
      <c r="K206" s="1426"/>
      <c r="L206" s="1426"/>
      <c r="M206" s="1426"/>
      <c r="N206" s="1426"/>
      <c r="O206" s="1426"/>
      <c r="P206" s="1426"/>
      <c r="Q206" s="1426"/>
      <c r="R206" s="1426"/>
      <c r="S206" s="1426"/>
      <c r="T206" s="1426"/>
      <c r="U206" s="1426"/>
      <c r="V206" s="1426"/>
      <c r="W206" s="1426"/>
      <c r="X206" s="1426"/>
      <c r="Y206" s="1426"/>
      <c r="Z206" s="1426"/>
      <c r="AA206" s="1426"/>
      <c r="AB206" s="1426"/>
      <c r="AC206" s="1426"/>
      <c r="AD206" s="1426"/>
      <c r="AE206" s="1426"/>
      <c r="AF206" s="1426"/>
      <c r="AG206" s="1426"/>
      <c r="AH206" s="1426"/>
      <c r="AI206" s="1426"/>
      <c r="AJ206" s="1426"/>
    </row>
    <row r="207" spans="2:36" s="27" customFormat="1" ht="16.149999999999999" customHeight="1" x14ac:dyDescent="0.15">
      <c r="B207" s="971" t="s">
        <v>201</v>
      </c>
      <c r="C207" s="1150" t="s">
        <v>456</v>
      </c>
      <c r="D207" s="755">
        <v>1108.9100000000001</v>
      </c>
      <c r="E207" s="756">
        <v>1089.1400000000001</v>
      </c>
      <c r="F207" s="382">
        <v>98.217168210224457</v>
      </c>
      <c r="G207" s="381">
        <v>1</v>
      </c>
      <c r="H207" s="539">
        <v>2</v>
      </c>
      <c r="I207" s="1426"/>
      <c r="J207" s="1426"/>
      <c r="K207" s="1426"/>
      <c r="L207" s="1426"/>
      <c r="M207" s="1426"/>
      <c r="N207" s="1426"/>
      <c r="O207" s="1426"/>
      <c r="P207" s="1426"/>
      <c r="Q207" s="1426"/>
      <c r="R207" s="1426"/>
      <c r="S207" s="1426"/>
      <c r="T207" s="1426"/>
      <c r="U207" s="1426"/>
      <c r="V207" s="1426"/>
      <c r="W207" s="1426"/>
      <c r="X207" s="1426"/>
      <c r="Y207" s="1426"/>
      <c r="Z207" s="1426"/>
      <c r="AA207" s="1426"/>
      <c r="AB207" s="1426"/>
      <c r="AC207" s="1426"/>
      <c r="AD207" s="1426"/>
      <c r="AE207" s="1426"/>
      <c r="AF207" s="1426"/>
      <c r="AG207" s="1426"/>
      <c r="AH207" s="1426"/>
      <c r="AI207" s="1426"/>
      <c r="AJ207" s="1426"/>
    </row>
    <row r="208" spans="2:36" s="27" customFormat="1" ht="16.149999999999999" customHeight="1" x14ac:dyDescent="0.15">
      <c r="B208" s="971" t="s">
        <v>202</v>
      </c>
      <c r="C208" s="1150" t="s">
        <v>457</v>
      </c>
      <c r="D208" s="755">
        <v>1886.5</v>
      </c>
      <c r="E208" s="755">
        <v>1886.5</v>
      </c>
      <c r="F208" s="691">
        <v>100</v>
      </c>
      <c r="G208" s="380">
        <v>1</v>
      </c>
      <c r="H208" s="539">
        <v>8</v>
      </c>
      <c r="I208" s="1426"/>
      <c r="J208" s="1426"/>
      <c r="K208" s="1426"/>
      <c r="L208" s="1426"/>
      <c r="M208" s="1426"/>
      <c r="N208" s="1426"/>
      <c r="O208" s="1426"/>
      <c r="P208" s="1426"/>
      <c r="Q208" s="1426"/>
      <c r="R208" s="1426"/>
      <c r="S208" s="1426"/>
      <c r="T208" s="1426"/>
      <c r="U208" s="1426"/>
      <c r="V208" s="1426"/>
      <c r="W208" s="1426"/>
      <c r="X208" s="1426"/>
      <c r="Y208" s="1426"/>
      <c r="Z208" s="1426"/>
      <c r="AA208" s="1426"/>
      <c r="AB208" s="1426"/>
      <c r="AC208" s="1426"/>
      <c r="AD208" s="1426"/>
      <c r="AE208" s="1426"/>
      <c r="AF208" s="1426"/>
      <c r="AG208" s="1426"/>
      <c r="AH208" s="1426"/>
      <c r="AI208" s="1426"/>
      <c r="AJ208" s="1426"/>
    </row>
    <row r="209" spans="2:36" s="27" customFormat="1" ht="16.149999999999999" customHeight="1" x14ac:dyDescent="0.15">
      <c r="B209" s="971" t="s">
        <v>203</v>
      </c>
      <c r="C209" s="1150" t="s">
        <v>458</v>
      </c>
      <c r="D209" s="755">
        <v>991.62</v>
      </c>
      <c r="E209" s="756">
        <v>991.62</v>
      </c>
      <c r="F209" s="382">
        <v>100</v>
      </c>
      <c r="G209" s="381">
        <v>1</v>
      </c>
      <c r="H209" s="539">
        <v>7</v>
      </c>
      <c r="I209" s="1426"/>
      <c r="J209" s="1426"/>
      <c r="K209" s="1426"/>
      <c r="L209" s="1426"/>
      <c r="M209" s="1426"/>
      <c r="N209" s="1426"/>
      <c r="O209" s="1426"/>
      <c r="P209" s="1426"/>
      <c r="Q209" s="1426"/>
      <c r="R209" s="1426"/>
      <c r="S209" s="1426"/>
      <c r="T209" s="1426"/>
      <c r="U209" s="1426"/>
      <c r="V209" s="1426"/>
      <c r="W209" s="1426"/>
      <c r="X209" s="1426"/>
      <c r="Y209" s="1426"/>
      <c r="Z209" s="1426"/>
      <c r="AA209" s="1426"/>
      <c r="AB209" s="1426"/>
      <c r="AC209" s="1426"/>
      <c r="AD209" s="1426"/>
      <c r="AE209" s="1426"/>
      <c r="AF209" s="1426"/>
      <c r="AG209" s="1426"/>
      <c r="AH209" s="1426"/>
      <c r="AI209" s="1426"/>
      <c r="AJ209" s="1426"/>
    </row>
    <row r="210" spans="2:36" s="27" customFormat="1" ht="16.149999999999999" customHeight="1" x14ac:dyDescent="0.15">
      <c r="B210" s="971" t="s">
        <v>204</v>
      </c>
      <c r="C210" s="1150" t="s">
        <v>459</v>
      </c>
      <c r="D210" s="755">
        <v>1095.9100000000001</v>
      </c>
      <c r="E210" s="755">
        <v>1075.27</v>
      </c>
      <c r="F210" s="691">
        <v>98.116633665173225</v>
      </c>
      <c r="G210" s="380">
        <v>1</v>
      </c>
      <c r="H210" s="539">
        <v>5</v>
      </c>
      <c r="I210" s="1426"/>
      <c r="J210" s="1426"/>
      <c r="K210" s="1426"/>
      <c r="L210" s="1426"/>
      <c r="M210" s="1426"/>
      <c r="N210" s="1426"/>
      <c r="O210" s="1426"/>
      <c r="P210" s="1426"/>
      <c r="Q210" s="1426"/>
      <c r="R210" s="1426"/>
      <c r="S210" s="1426"/>
      <c r="T210" s="1426"/>
      <c r="U210" s="1426"/>
      <c r="V210" s="1426"/>
      <c r="W210" s="1426"/>
      <c r="X210" s="1426"/>
      <c r="Y210" s="1426"/>
      <c r="Z210" s="1426"/>
      <c r="AA210" s="1426"/>
      <c r="AB210" s="1426"/>
      <c r="AC210" s="1426"/>
      <c r="AD210" s="1426"/>
      <c r="AE210" s="1426"/>
      <c r="AF210" s="1426"/>
      <c r="AG210" s="1426"/>
      <c r="AH210" s="1426"/>
      <c r="AI210" s="1426"/>
      <c r="AJ210" s="1426"/>
    </row>
    <row r="211" spans="2:36" s="27" customFormat="1" ht="16.149999999999999" customHeight="1" x14ac:dyDescent="0.15">
      <c r="B211" s="971" t="s">
        <v>205</v>
      </c>
      <c r="C211" s="1150" t="s">
        <v>460</v>
      </c>
      <c r="D211" s="755">
        <v>905.81</v>
      </c>
      <c r="E211" s="756">
        <v>905.81</v>
      </c>
      <c r="F211" s="382">
        <v>100</v>
      </c>
      <c r="G211" s="381">
        <v>1</v>
      </c>
      <c r="H211" s="539">
        <v>3</v>
      </c>
      <c r="I211" s="1426"/>
      <c r="J211" s="1426"/>
      <c r="K211" s="1426"/>
      <c r="L211" s="1426"/>
      <c r="M211" s="1426"/>
      <c r="N211" s="1426"/>
      <c r="O211" s="1426"/>
      <c r="P211" s="1426"/>
      <c r="Q211" s="1426"/>
      <c r="R211" s="1426"/>
      <c r="S211" s="1426"/>
      <c r="T211" s="1426"/>
      <c r="U211" s="1426"/>
      <c r="V211" s="1426"/>
      <c r="W211" s="1426"/>
      <c r="X211" s="1426"/>
      <c r="Y211" s="1426"/>
      <c r="Z211" s="1426"/>
      <c r="AA211" s="1426"/>
      <c r="AB211" s="1426"/>
      <c r="AC211" s="1426"/>
      <c r="AD211" s="1426"/>
      <c r="AE211" s="1426"/>
      <c r="AF211" s="1426"/>
      <c r="AG211" s="1426"/>
      <c r="AH211" s="1426"/>
      <c r="AI211" s="1426"/>
      <c r="AJ211" s="1426"/>
    </row>
    <row r="212" spans="2:36" s="27" customFormat="1" ht="16.149999999999999" customHeight="1" x14ac:dyDescent="0.15">
      <c r="B212" s="971" t="s">
        <v>206</v>
      </c>
      <c r="C212" s="1150" t="s">
        <v>461</v>
      </c>
      <c r="D212" s="755">
        <v>1437.84</v>
      </c>
      <c r="E212" s="755">
        <v>1395.55</v>
      </c>
      <c r="F212" s="691">
        <v>97.058782618372007</v>
      </c>
      <c r="G212" s="380">
        <v>1</v>
      </c>
      <c r="H212" s="539">
        <v>6</v>
      </c>
      <c r="I212" s="1426"/>
      <c r="J212" s="1426"/>
      <c r="K212" s="1426"/>
      <c r="L212" s="1426"/>
      <c r="M212" s="1426"/>
      <c r="N212" s="1426"/>
      <c r="O212" s="1426"/>
      <c r="P212" s="1426"/>
      <c r="Q212" s="1426"/>
      <c r="R212" s="1426"/>
      <c r="S212" s="1426"/>
      <c r="T212" s="1426"/>
      <c r="U212" s="1426"/>
      <c r="V212" s="1426"/>
      <c r="W212" s="1426"/>
      <c r="X212" s="1426"/>
      <c r="Y212" s="1426"/>
      <c r="Z212" s="1426"/>
      <c r="AA212" s="1426"/>
      <c r="AB212" s="1426"/>
      <c r="AC212" s="1426"/>
      <c r="AD212" s="1426"/>
      <c r="AE212" s="1426"/>
      <c r="AF212" s="1426"/>
      <c r="AG212" s="1426"/>
      <c r="AH212" s="1426"/>
      <c r="AI212" s="1426"/>
      <c r="AJ212" s="1426"/>
    </row>
    <row r="213" spans="2:36" s="27" customFormat="1" ht="16.149999999999999" customHeight="1" x14ac:dyDescent="0.15">
      <c r="B213" s="971" t="s">
        <v>207</v>
      </c>
      <c r="C213" s="1150" t="s">
        <v>462</v>
      </c>
      <c r="D213" s="755">
        <v>1884.62</v>
      </c>
      <c r="E213" s="756">
        <v>1860.68</v>
      </c>
      <c r="F213" s="382">
        <v>98.729717396610468</v>
      </c>
      <c r="G213" s="381">
        <v>1</v>
      </c>
      <c r="H213" s="539">
        <v>7</v>
      </c>
      <c r="I213" s="1426"/>
      <c r="J213" s="1426"/>
      <c r="K213" s="1426"/>
      <c r="L213" s="1426"/>
      <c r="M213" s="1426"/>
      <c r="N213" s="1426"/>
      <c r="O213" s="1426"/>
      <c r="P213" s="1426"/>
      <c r="Q213" s="1426"/>
      <c r="R213" s="1426"/>
      <c r="S213" s="1426"/>
      <c r="T213" s="1426"/>
      <c r="U213" s="1426"/>
      <c r="V213" s="1426"/>
      <c r="W213" s="1426"/>
      <c r="X213" s="1426"/>
      <c r="Y213" s="1426"/>
      <c r="Z213" s="1426"/>
      <c r="AA213" s="1426"/>
      <c r="AB213" s="1426"/>
      <c r="AC213" s="1426"/>
      <c r="AD213" s="1426"/>
      <c r="AE213" s="1426"/>
      <c r="AF213" s="1426"/>
      <c r="AG213" s="1426"/>
      <c r="AH213" s="1426"/>
      <c r="AI213" s="1426"/>
      <c r="AJ213" s="1426"/>
    </row>
    <row r="214" spans="2:36" s="27" customFormat="1" ht="16.149999999999999" customHeight="1" x14ac:dyDescent="0.15">
      <c r="B214" s="971" t="s">
        <v>209</v>
      </c>
      <c r="C214" s="1150" t="s">
        <v>463</v>
      </c>
      <c r="D214" s="755">
        <v>1742.6399999999996</v>
      </c>
      <c r="E214" s="755">
        <v>1742.64</v>
      </c>
      <c r="F214" s="691">
        <v>100.00000000000003</v>
      </c>
      <c r="G214" s="380">
        <v>1</v>
      </c>
      <c r="H214" s="539">
        <v>7</v>
      </c>
      <c r="I214" s="1426"/>
      <c r="J214" s="1426"/>
      <c r="K214" s="1426"/>
      <c r="L214" s="1426"/>
      <c r="M214" s="1426"/>
      <c r="N214" s="1426"/>
      <c r="O214" s="1426"/>
      <c r="P214" s="1426"/>
      <c r="Q214" s="1426"/>
      <c r="R214" s="1426"/>
      <c r="S214" s="1426"/>
      <c r="T214" s="1426"/>
      <c r="U214" s="1426"/>
      <c r="V214" s="1426"/>
      <c r="W214" s="1426"/>
      <c r="X214" s="1426"/>
      <c r="Y214" s="1426"/>
      <c r="Z214" s="1426"/>
      <c r="AA214" s="1426"/>
      <c r="AB214" s="1426"/>
      <c r="AC214" s="1426"/>
      <c r="AD214" s="1426"/>
      <c r="AE214" s="1426"/>
      <c r="AF214" s="1426"/>
      <c r="AG214" s="1426"/>
      <c r="AH214" s="1426"/>
      <c r="AI214" s="1426"/>
      <c r="AJ214" s="1426"/>
    </row>
    <row r="215" spans="2:36" s="27" customFormat="1" ht="16.149999999999999" customHeight="1" x14ac:dyDescent="0.15">
      <c r="B215" s="971" t="s">
        <v>210</v>
      </c>
      <c r="C215" s="1150" t="s">
        <v>464</v>
      </c>
      <c r="D215" s="755">
        <v>876.7</v>
      </c>
      <c r="E215" s="756">
        <v>876.7</v>
      </c>
      <c r="F215" s="382">
        <v>100</v>
      </c>
      <c r="G215" s="381">
        <v>1</v>
      </c>
      <c r="H215" s="539">
        <v>2</v>
      </c>
      <c r="I215" s="1426"/>
      <c r="J215" s="1426"/>
      <c r="K215" s="1426"/>
      <c r="L215" s="1426"/>
      <c r="M215" s="1426"/>
      <c r="N215" s="1426"/>
      <c r="O215" s="1426"/>
      <c r="P215" s="1426"/>
      <c r="Q215" s="1426"/>
      <c r="R215" s="1426"/>
      <c r="S215" s="1426"/>
      <c r="T215" s="1426"/>
      <c r="U215" s="1426"/>
      <c r="V215" s="1426"/>
      <c r="W215" s="1426"/>
      <c r="X215" s="1426"/>
      <c r="Y215" s="1426"/>
      <c r="Z215" s="1426"/>
      <c r="AA215" s="1426"/>
      <c r="AB215" s="1426"/>
      <c r="AC215" s="1426"/>
      <c r="AD215" s="1426"/>
      <c r="AE215" s="1426"/>
      <c r="AF215" s="1426"/>
      <c r="AG215" s="1426"/>
      <c r="AH215" s="1426"/>
      <c r="AI215" s="1426"/>
      <c r="AJ215" s="1426"/>
    </row>
    <row r="216" spans="2:36" s="27" customFormat="1" ht="16.149999999999999" customHeight="1" x14ac:dyDescent="0.15">
      <c r="B216" s="971" t="s">
        <v>211</v>
      </c>
      <c r="C216" s="1150" t="s">
        <v>465</v>
      </c>
      <c r="D216" s="755">
        <v>4141.5600000000004</v>
      </c>
      <c r="E216" s="755">
        <v>4141.5600000000004</v>
      </c>
      <c r="F216" s="691">
        <v>100</v>
      </c>
      <c r="G216" s="380">
        <v>1</v>
      </c>
      <c r="H216" s="539">
        <v>34</v>
      </c>
      <c r="I216" s="1426"/>
      <c r="J216" s="1426"/>
      <c r="K216" s="1426"/>
      <c r="L216" s="1426"/>
      <c r="M216" s="1426"/>
      <c r="N216" s="1426"/>
      <c r="O216" s="1426"/>
      <c r="P216" s="1426"/>
      <c r="Q216" s="1426"/>
      <c r="R216" s="1426"/>
      <c r="S216" s="1426"/>
      <c r="T216" s="1426"/>
      <c r="U216" s="1426"/>
      <c r="V216" s="1426"/>
      <c r="W216" s="1426"/>
      <c r="X216" s="1426"/>
      <c r="Y216" s="1426"/>
      <c r="Z216" s="1426"/>
      <c r="AA216" s="1426"/>
      <c r="AB216" s="1426"/>
      <c r="AC216" s="1426"/>
      <c r="AD216" s="1426"/>
      <c r="AE216" s="1426"/>
      <c r="AF216" s="1426"/>
      <c r="AG216" s="1426"/>
      <c r="AH216" s="1426"/>
      <c r="AI216" s="1426"/>
      <c r="AJ216" s="1426"/>
    </row>
    <row r="217" spans="2:36" s="27" customFormat="1" ht="16.149999999999999" customHeight="1" x14ac:dyDescent="0.15">
      <c r="B217" s="971" t="s">
        <v>212</v>
      </c>
      <c r="C217" s="1150" t="s">
        <v>466</v>
      </c>
      <c r="D217" s="755">
        <v>5999.8</v>
      </c>
      <c r="E217" s="756">
        <v>5856.1</v>
      </c>
      <c r="F217" s="382">
        <v>97.604920164005478</v>
      </c>
      <c r="G217" s="381">
        <v>1</v>
      </c>
      <c r="H217" s="539">
        <v>13</v>
      </c>
      <c r="I217" s="1426"/>
      <c r="J217" s="1426"/>
      <c r="K217" s="1426"/>
      <c r="L217" s="1426"/>
      <c r="M217" s="1426"/>
      <c r="N217" s="1426"/>
      <c r="O217" s="1426"/>
      <c r="P217" s="1426"/>
      <c r="Q217" s="1426"/>
      <c r="R217" s="1426"/>
      <c r="S217" s="1426"/>
      <c r="T217" s="1426"/>
      <c r="U217" s="1426"/>
      <c r="V217" s="1426"/>
      <c r="W217" s="1426"/>
      <c r="X217" s="1426"/>
      <c r="Y217" s="1426"/>
      <c r="Z217" s="1426"/>
      <c r="AA217" s="1426"/>
      <c r="AB217" s="1426"/>
      <c r="AC217" s="1426"/>
      <c r="AD217" s="1426"/>
      <c r="AE217" s="1426"/>
      <c r="AF217" s="1426"/>
      <c r="AG217" s="1426"/>
      <c r="AH217" s="1426"/>
      <c r="AI217" s="1426"/>
      <c r="AJ217" s="1426"/>
    </row>
    <row r="218" spans="2:36" s="27" customFormat="1" ht="16.149999999999999" customHeight="1" x14ac:dyDescent="0.15">
      <c r="B218" s="971" t="s">
        <v>213</v>
      </c>
      <c r="C218" s="1150" t="s">
        <v>467</v>
      </c>
      <c r="D218" s="755">
        <v>2961.0600000000004</v>
      </c>
      <c r="E218" s="755">
        <v>2919.06</v>
      </c>
      <c r="F218" s="691">
        <v>98.581589025551636</v>
      </c>
      <c r="G218" s="380">
        <v>1</v>
      </c>
      <c r="H218" s="539">
        <v>18</v>
      </c>
      <c r="I218" s="1426"/>
      <c r="J218" s="1426"/>
      <c r="K218" s="1426"/>
      <c r="L218" s="1426"/>
      <c r="M218" s="1426"/>
      <c r="N218" s="1426"/>
      <c r="O218" s="1426"/>
      <c r="P218" s="1426"/>
      <c r="Q218" s="1426"/>
      <c r="R218" s="1426"/>
      <c r="S218" s="1426"/>
      <c r="T218" s="1426"/>
      <c r="U218" s="1426"/>
      <c r="V218" s="1426"/>
      <c r="W218" s="1426"/>
      <c r="X218" s="1426"/>
      <c r="Y218" s="1426"/>
      <c r="Z218" s="1426"/>
      <c r="AA218" s="1426"/>
      <c r="AB218" s="1426"/>
      <c r="AC218" s="1426"/>
      <c r="AD218" s="1426"/>
      <c r="AE218" s="1426"/>
      <c r="AF218" s="1426"/>
      <c r="AG218" s="1426"/>
      <c r="AH218" s="1426"/>
      <c r="AI218" s="1426"/>
      <c r="AJ218" s="1426"/>
    </row>
    <row r="219" spans="2:36" s="27" customFormat="1" ht="16.149999999999999" customHeight="1" x14ac:dyDescent="0.15">
      <c r="B219" s="971" t="s">
        <v>214</v>
      </c>
      <c r="C219" s="1150" t="s">
        <v>1495</v>
      </c>
      <c r="D219" s="755">
        <v>1604.72</v>
      </c>
      <c r="E219" s="756">
        <v>1604.72</v>
      </c>
      <c r="F219" s="382">
        <v>100</v>
      </c>
      <c r="G219" s="381">
        <v>1</v>
      </c>
      <c r="H219" s="539">
        <v>7</v>
      </c>
      <c r="I219" s="1426"/>
      <c r="J219" s="1426"/>
      <c r="K219" s="1426"/>
      <c r="L219" s="1426"/>
      <c r="M219" s="1426"/>
      <c r="N219" s="1426"/>
      <c r="O219" s="1426"/>
      <c r="P219" s="1426"/>
      <c r="Q219" s="1426"/>
      <c r="R219" s="1426"/>
      <c r="S219" s="1426"/>
      <c r="T219" s="1426"/>
      <c r="U219" s="1426"/>
      <c r="V219" s="1426"/>
      <c r="W219" s="1426"/>
      <c r="X219" s="1426"/>
      <c r="Y219" s="1426"/>
      <c r="Z219" s="1426"/>
      <c r="AA219" s="1426"/>
      <c r="AB219" s="1426"/>
      <c r="AC219" s="1426"/>
      <c r="AD219" s="1426"/>
      <c r="AE219" s="1426"/>
      <c r="AF219" s="1426"/>
      <c r="AG219" s="1426"/>
      <c r="AH219" s="1426"/>
      <c r="AI219" s="1426"/>
      <c r="AJ219" s="1426"/>
    </row>
    <row r="220" spans="2:36" s="27" customFormat="1" ht="16.149999999999999" customHeight="1" x14ac:dyDescent="0.15">
      <c r="B220" s="971" t="s">
        <v>215</v>
      </c>
      <c r="C220" s="1150" t="s">
        <v>469</v>
      </c>
      <c r="D220" s="755">
        <v>2610.0500000000006</v>
      </c>
      <c r="E220" s="755">
        <v>2532.77</v>
      </c>
      <c r="F220" s="691">
        <v>97.03913718128004</v>
      </c>
      <c r="G220" s="380">
        <v>1</v>
      </c>
      <c r="H220" s="539">
        <v>35</v>
      </c>
      <c r="I220" s="1426"/>
      <c r="J220" s="1426"/>
      <c r="K220" s="1426"/>
      <c r="L220" s="1426"/>
      <c r="M220" s="1426"/>
      <c r="N220" s="1426"/>
      <c r="O220" s="1426"/>
      <c r="P220" s="1426"/>
      <c r="Q220" s="1426"/>
      <c r="R220" s="1426"/>
      <c r="S220" s="1426"/>
      <c r="T220" s="1426"/>
      <c r="U220" s="1426"/>
      <c r="V220" s="1426"/>
      <c r="W220" s="1426"/>
      <c r="X220" s="1426"/>
      <c r="Y220" s="1426"/>
      <c r="Z220" s="1426"/>
      <c r="AA220" s="1426"/>
      <c r="AB220" s="1426"/>
      <c r="AC220" s="1426"/>
      <c r="AD220" s="1426"/>
      <c r="AE220" s="1426"/>
      <c r="AF220" s="1426"/>
      <c r="AG220" s="1426"/>
      <c r="AH220" s="1426"/>
      <c r="AI220" s="1426"/>
      <c r="AJ220" s="1426"/>
    </row>
    <row r="221" spans="2:36" s="27" customFormat="1" ht="16.149999999999999" customHeight="1" x14ac:dyDescent="0.15">
      <c r="B221" s="971" t="s">
        <v>216</v>
      </c>
      <c r="C221" s="1150" t="s">
        <v>470</v>
      </c>
      <c r="D221" s="755">
        <v>3692.44</v>
      </c>
      <c r="E221" s="756">
        <v>3417.58</v>
      </c>
      <c r="F221" s="382">
        <v>92.556141738254368</v>
      </c>
      <c r="G221" s="381">
        <v>1</v>
      </c>
      <c r="H221" s="539">
        <v>26</v>
      </c>
      <c r="I221" s="1426"/>
      <c r="J221" s="1426"/>
      <c r="K221" s="1426"/>
      <c r="L221" s="1426"/>
      <c r="M221" s="1426"/>
      <c r="N221" s="1426"/>
      <c r="O221" s="1426"/>
      <c r="P221" s="1426"/>
      <c r="Q221" s="1426"/>
      <c r="R221" s="1426"/>
      <c r="S221" s="1426"/>
      <c r="T221" s="1426"/>
      <c r="U221" s="1426"/>
      <c r="V221" s="1426"/>
      <c r="W221" s="1426"/>
      <c r="X221" s="1426"/>
      <c r="Y221" s="1426"/>
      <c r="Z221" s="1426"/>
      <c r="AA221" s="1426"/>
      <c r="AB221" s="1426"/>
      <c r="AC221" s="1426"/>
      <c r="AD221" s="1426"/>
      <c r="AE221" s="1426"/>
      <c r="AF221" s="1426"/>
      <c r="AG221" s="1426"/>
      <c r="AH221" s="1426"/>
      <c r="AI221" s="1426"/>
      <c r="AJ221" s="1426"/>
    </row>
    <row r="222" spans="2:36" s="27" customFormat="1" ht="16.149999999999999" customHeight="1" x14ac:dyDescent="0.15">
      <c r="B222" s="971" t="s">
        <v>217</v>
      </c>
      <c r="C222" s="1150" t="s">
        <v>471</v>
      </c>
      <c r="D222" s="755">
        <v>1706.46</v>
      </c>
      <c r="E222" s="755">
        <v>1687.35</v>
      </c>
      <c r="F222" s="691">
        <v>98.880137829190247</v>
      </c>
      <c r="G222" s="380">
        <v>1</v>
      </c>
      <c r="H222" s="539">
        <v>6</v>
      </c>
      <c r="I222" s="1426"/>
      <c r="J222" s="1426"/>
      <c r="K222" s="1426"/>
      <c r="L222" s="1426"/>
      <c r="M222" s="1426"/>
      <c r="N222" s="1426"/>
      <c r="O222" s="1426"/>
      <c r="P222" s="1426"/>
      <c r="Q222" s="1426"/>
      <c r="R222" s="1426"/>
      <c r="S222" s="1426"/>
      <c r="T222" s="1426"/>
      <c r="U222" s="1426"/>
      <c r="V222" s="1426"/>
      <c r="W222" s="1426"/>
      <c r="X222" s="1426"/>
      <c r="Y222" s="1426"/>
      <c r="Z222" s="1426"/>
      <c r="AA222" s="1426"/>
      <c r="AB222" s="1426"/>
      <c r="AC222" s="1426"/>
      <c r="AD222" s="1426"/>
      <c r="AE222" s="1426"/>
      <c r="AF222" s="1426"/>
      <c r="AG222" s="1426"/>
      <c r="AH222" s="1426"/>
      <c r="AI222" s="1426"/>
      <c r="AJ222" s="1426"/>
    </row>
    <row r="223" spans="2:36" s="27" customFormat="1" ht="16.149999999999999" customHeight="1" x14ac:dyDescent="0.15">
      <c r="B223" s="971" t="s">
        <v>218</v>
      </c>
      <c r="C223" s="1150" t="s">
        <v>472</v>
      </c>
      <c r="D223" s="755">
        <v>1708.19</v>
      </c>
      <c r="E223" s="756">
        <v>1677.91</v>
      </c>
      <c r="F223" s="382">
        <v>98.227363466593303</v>
      </c>
      <c r="G223" s="381">
        <v>1</v>
      </c>
      <c r="H223" s="539">
        <v>11</v>
      </c>
      <c r="I223" s="1426"/>
      <c r="J223" s="1426"/>
      <c r="K223" s="1426"/>
      <c r="L223" s="1426"/>
      <c r="M223" s="1426"/>
      <c r="N223" s="1426"/>
      <c r="O223" s="1426"/>
      <c r="P223" s="1426"/>
      <c r="Q223" s="1426"/>
      <c r="R223" s="1426"/>
      <c r="S223" s="1426"/>
      <c r="T223" s="1426"/>
      <c r="U223" s="1426"/>
      <c r="V223" s="1426"/>
      <c r="W223" s="1426"/>
      <c r="X223" s="1426"/>
      <c r="Y223" s="1426"/>
      <c r="Z223" s="1426"/>
      <c r="AA223" s="1426"/>
      <c r="AB223" s="1426"/>
      <c r="AC223" s="1426"/>
      <c r="AD223" s="1426"/>
      <c r="AE223" s="1426"/>
      <c r="AF223" s="1426"/>
      <c r="AG223" s="1426"/>
      <c r="AH223" s="1426"/>
      <c r="AI223" s="1426"/>
      <c r="AJ223" s="1426"/>
    </row>
    <row r="224" spans="2:36" s="27" customFormat="1" ht="16.149999999999999" customHeight="1" x14ac:dyDescent="0.15">
      <c r="B224" s="971" t="s">
        <v>219</v>
      </c>
      <c r="C224" s="1150" t="s">
        <v>473</v>
      </c>
      <c r="D224" s="755">
        <v>952.06</v>
      </c>
      <c r="E224" s="755">
        <v>952.06</v>
      </c>
      <c r="F224" s="691">
        <v>100</v>
      </c>
      <c r="G224" s="380">
        <v>1</v>
      </c>
      <c r="H224" s="539">
        <v>3</v>
      </c>
      <c r="I224" s="1426"/>
      <c r="J224" s="1426"/>
      <c r="K224" s="1426"/>
      <c r="L224" s="1426"/>
      <c r="M224" s="1426"/>
      <c r="N224" s="1426"/>
      <c r="O224" s="1426"/>
      <c r="P224" s="1426"/>
      <c r="Q224" s="1426"/>
      <c r="R224" s="1426"/>
      <c r="S224" s="1426"/>
      <c r="T224" s="1426"/>
      <c r="U224" s="1426"/>
      <c r="V224" s="1426"/>
      <c r="W224" s="1426"/>
      <c r="X224" s="1426"/>
      <c r="Y224" s="1426"/>
      <c r="Z224" s="1426"/>
      <c r="AA224" s="1426"/>
      <c r="AB224" s="1426"/>
      <c r="AC224" s="1426"/>
      <c r="AD224" s="1426"/>
      <c r="AE224" s="1426"/>
      <c r="AF224" s="1426"/>
      <c r="AG224" s="1426"/>
      <c r="AH224" s="1426"/>
      <c r="AI224" s="1426"/>
      <c r="AJ224" s="1426"/>
    </row>
    <row r="225" spans="2:36" s="27" customFormat="1" ht="16.149999999999999" customHeight="1" x14ac:dyDescent="0.15">
      <c r="B225" s="971" t="s">
        <v>221</v>
      </c>
      <c r="C225" s="1150" t="s">
        <v>474</v>
      </c>
      <c r="D225" s="755">
        <v>1264.8399999999999</v>
      </c>
      <c r="E225" s="756">
        <v>1264.8399999999999</v>
      </c>
      <c r="F225" s="382">
        <v>100</v>
      </c>
      <c r="G225" s="381">
        <v>1</v>
      </c>
      <c r="H225" s="539">
        <v>7</v>
      </c>
      <c r="I225" s="1426"/>
      <c r="J225" s="1426"/>
      <c r="K225" s="1426"/>
      <c r="L225" s="1426"/>
      <c r="M225" s="1426"/>
      <c r="N225" s="1426"/>
      <c r="O225" s="1426"/>
      <c r="P225" s="1426"/>
      <c r="Q225" s="1426"/>
      <c r="R225" s="1426"/>
      <c r="S225" s="1426"/>
      <c r="T225" s="1426"/>
      <c r="U225" s="1426"/>
      <c r="V225" s="1426"/>
      <c r="W225" s="1426"/>
      <c r="X225" s="1426"/>
      <c r="Y225" s="1426"/>
      <c r="Z225" s="1426"/>
      <c r="AA225" s="1426"/>
      <c r="AB225" s="1426"/>
      <c r="AC225" s="1426"/>
      <c r="AD225" s="1426"/>
      <c r="AE225" s="1426"/>
      <c r="AF225" s="1426"/>
      <c r="AG225" s="1426"/>
      <c r="AH225" s="1426"/>
      <c r="AI225" s="1426"/>
      <c r="AJ225" s="1426"/>
    </row>
    <row r="226" spans="2:36" s="27" customFormat="1" ht="16.149999999999999" customHeight="1" x14ac:dyDescent="0.15">
      <c r="B226" s="971" t="s">
        <v>222</v>
      </c>
      <c r="C226" s="1150" t="s">
        <v>475</v>
      </c>
      <c r="D226" s="755">
        <v>1151.3599999999999</v>
      </c>
      <c r="E226" s="755">
        <v>1129.0999999999999</v>
      </c>
      <c r="F226" s="691">
        <v>98.066634241245126</v>
      </c>
      <c r="G226" s="380">
        <v>1</v>
      </c>
      <c r="H226" s="539">
        <v>4</v>
      </c>
      <c r="I226" s="1426"/>
      <c r="J226" s="1426"/>
      <c r="K226" s="1426"/>
      <c r="L226" s="1426"/>
      <c r="M226" s="1426"/>
      <c r="N226" s="1426"/>
      <c r="O226" s="1426"/>
      <c r="P226" s="1426"/>
      <c r="Q226" s="1426"/>
      <c r="R226" s="1426"/>
      <c r="S226" s="1426"/>
      <c r="T226" s="1426"/>
      <c r="U226" s="1426"/>
      <c r="V226" s="1426"/>
      <c r="W226" s="1426"/>
      <c r="X226" s="1426"/>
      <c r="Y226" s="1426"/>
      <c r="Z226" s="1426"/>
      <c r="AA226" s="1426"/>
      <c r="AB226" s="1426"/>
      <c r="AC226" s="1426"/>
      <c r="AD226" s="1426"/>
      <c r="AE226" s="1426"/>
      <c r="AF226" s="1426"/>
      <c r="AG226" s="1426"/>
      <c r="AH226" s="1426"/>
      <c r="AI226" s="1426"/>
      <c r="AJ226" s="1426"/>
    </row>
    <row r="227" spans="2:36" s="27" customFormat="1" ht="16.149999999999999" customHeight="1" x14ac:dyDescent="0.15">
      <c r="B227" s="971" t="s">
        <v>223</v>
      </c>
      <c r="C227" s="1150" t="s">
        <v>476</v>
      </c>
      <c r="D227" s="755">
        <v>1244</v>
      </c>
      <c r="E227" s="756">
        <v>1244</v>
      </c>
      <c r="F227" s="382">
        <v>100</v>
      </c>
      <c r="G227" s="381">
        <v>1</v>
      </c>
      <c r="H227" s="539">
        <v>3</v>
      </c>
      <c r="I227" s="1426"/>
      <c r="J227" s="1426"/>
      <c r="K227" s="1426"/>
      <c r="L227" s="1426"/>
      <c r="M227" s="1426"/>
      <c r="N227" s="1426"/>
      <c r="O227" s="1426"/>
      <c r="P227" s="1426"/>
      <c r="Q227" s="1426"/>
      <c r="R227" s="1426"/>
      <c r="S227" s="1426"/>
      <c r="T227" s="1426"/>
      <c r="U227" s="1426"/>
      <c r="V227" s="1426"/>
      <c r="W227" s="1426"/>
      <c r="X227" s="1426"/>
      <c r="Y227" s="1426"/>
      <c r="Z227" s="1426"/>
      <c r="AA227" s="1426"/>
      <c r="AB227" s="1426"/>
      <c r="AC227" s="1426"/>
      <c r="AD227" s="1426"/>
      <c r="AE227" s="1426"/>
      <c r="AF227" s="1426"/>
      <c r="AG227" s="1426"/>
      <c r="AH227" s="1426"/>
      <c r="AI227" s="1426"/>
      <c r="AJ227" s="1426"/>
    </row>
    <row r="228" spans="2:36" s="27" customFormat="1" ht="16.149999999999999" customHeight="1" x14ac:dyDescent="0.15">
      <c r="B228" s="971" t="s">
        <v>224</v>
      </c>
      <c r="C228" s="1150" t="s">
        <v>477</v>
      </c>
      <c r="D228" s="755">
        <v>778.19</v>
      </c>
      <c r="E228" s="755">
        <v>757.19</v>
      </c>
      <c r="F228" s="691">
        <v>97.301430241971758</v>
      </c>
      <c r="G228" s="380">
        <v>1</v>
      </c>
      <c r="H228" s="539">
        <v>3</v>
      </c>
      <c r="I228" s="1426"/>
      <c r="J228" s="1426"/>
      <c r="K228" s="1426"/>
      <c r="L228" s="1426"/>
      <c r="M228" s="1426"/>
      <c r="N228" s="1426"/>
      <c r="O228" s="1426"/>
      <c r="P228" s="1426"/>
      <c r="Q228" s="1426"/>
      <c r="R228" s="1426"/>
      <c r="S228" s="1426"/>
      <c r="T228" s="1426"/>
      <c r="U228" s="1426"/>
      <c r="V228" s="1426"/>
      <c r="W228" s="1426"/>
      <c r="X228" s="1426"/>
      <c r="Y228" s="1426"/>
      <c r="Z228" s="1426"/>
      <c r="AA228" s="1426"/>
      <c r="AB228" s="1426"/>
      <c r="AC228" s="1426"/>
      <c r="AD228" s="1426"/>
      <c r="AE228" s="1426"/>
      <c r="AF228" s="1426"/>
      <c r="AG228" s="1426"/>
      <c r="AH228" s="1426"/>
      <c r="AI228" s="1426"/>
      <c r="AJ228" s="1426"/>
    </row>
    <row r="229" spans="2:36" s="27" customFormat="1" ht="16.149999999999999" customHeight="1" x14ac:dyDescent="0.15">
      <c r="B229" s="971" t="s">
        <v>225</v>
      </c>
      <c r="C229" s="1150" t="s">
        <v>1496</v>
      </c>
      <c r="D229" s="755">
        <v>927.33</v>
      </c>
      <c r="E229" s="756">
        <v>927.33</v>
      </c>
      <c r="F229" s="382">
        <v>100</v>
      </c>
      <c r="G229" s="381">
        <v>1</v>
      </c>
      <c r="H229" s="539">
        <v>5</v>
      </c>
      <c r="I229" s="1426"/>
      <c r="J229" s="1426"/>
      <c r="K229" s="1426"/>
      <c r="L229" s="1426"/>
      <c r="M229" s="1426"/>
      <c r="N229" s="1426"/>
      <c r="O229" s="1426"/>
      <c r="P229" s="1426"/>
      <c r="Q229" s="1426"/>
      <c r="R229" s="1426"/>
      <c r="S229" s="1426"/>
      <c r="T229" s="1426"/>
      <c r="U229" s="1426"/>
      <c r="V229" s="1426"/>
      <c r="W229" s="1426"/>
      <c r="X229" s="1426"/>
      <c r="Y229" s="1426"/>
      <c r="Z229" s="1426"/>
      <c r="AA229" s="1426"/>
      <c r="AB229" s="1426"/>
      <c r="AC229" s="1426"/>
      <c r="AD229" s="1426"/>
      <c r="AE229" s="1426"/>
      <c r="AF229" s="1426"/>
      <c r="AG229" s="1426"/>
      <c r="AH229" s="1426"/>
      <c r="AI229" s="1426"/>
      <c r="AJ229" s="1426"/>
    </row>
    <row r="230" spans="2:36" s="27" customFormat="1" ht="16.149999999999999" customHeight="1" x14ac:dyDescent="0.15">
      <c r="B230" s="971" t="s">
        <v>226</v>
      </c>
      <c r="C230" s="1150" t="s">
        <v>1497</v>
      </c>
      <c r="D230" s="755">
        <v>1766.47</v>
      </c>
      <c r="E230" s="755">
        <v>1697.69</v>
      </c>
      <c r="F230" s="691">
        <v>96.106359009776568</v>
      </c>
      <c r="G230" s="380">
        <v>1</v>
      </c>
      <c r="H230" s="539">
        <v>6</v>
      </c>
      <c r="I230" s="1426"/>
      <c r="J230" s="1426"/>
      <c r="K230" s="1426"/>
      <c r="L230" s="1426"/>
      <c r="M230" s="1426"/>
      <c r="N230" s="1426"/>
      <c r="O230" s="1426"/>
      <c r="P230" s="1426"/>
      <c r="Q230" s="1426"/>
      <c r="R230" s="1426"/>
      <c r="S230" s="1426"/>
      <c r="T230" s="1426"/>
      <c r="U230" s="1426"/>
      <c r="V230" s="1426"/>
      <c r="W230" s="1426"/>
      <c r="X230" s="1426"/>
      <c r="Y230" s="1426"/>
      <c r="Z230" s="1426"/>
      <c r="AA230" s="1426"/>
      <c r="AB230" s="1426"/>
      <c r="AC230" s="1426"/>
      <c r="AD230" s="1426"/>
      <c r="AE230" s="1426"/>
      <c r="AF230" s="1426"/>
      <c r="AG230" s="1426"/>
      <c r="AH230" s="1426"/>
      <c r="AI230" s="1426"/>
      <c r="AJ230" s="1426"/>
    </row>
    <row r="231" spans="2:36" s="27" customFormat="1" ht="16.149999999999999" customHeight="1" x14ac:dyDescent="0.15">
      <c r="B231" s="971" t="s">
        <v>227</v>
      </c>
      <c r="C231" s="1150" t="s">
        <v>480</v>
      </c>
      <c r="D231" s="755">
        <v>1237.8</v>
      </c>
      <c r="E231" s="756">
        <v>1237.8</v>
      </c>
      <c r="F231" s="382">
        <v>100</v>
      </c>
      <c r="G231" s="381">
        <v>1</v>
      </c>
      <c r="H231" s="539">
        <v>5</v>
      </c>
      <c r="I231" s="1426"/>
      <c r="J231" s="1426"/>
      <c r="K231" s="1426"/>
      <c r="L231" s="1426"/>
      <c r="M231" s="1426"/>
      <c r="N231" s="1426"/>
      <c r="O231" s="1426"/>
      <c r="P231" s="1426"/>
      <c r="Q231" s="1426"/>
      <c r="R231" s="1426"/>
      <c r="S231" s="1426"/>
      <c r="T231" s="1426"/>
      <c r="U231" s="1426"/>
      <c r="V231" s="1426"/>
      <c r="W231" s="1426"/>
      <c r="X231" s="1426"/>
      <c r="Y231" s="1426"/>
      <c r="Z231" s="1426"/>
      <c r="AA231" s="1426"/>
      <c r="AB231" s="1426"/>
      <c r="AC231" s="1426"/>
      <c r="AD231" s="1426"/>
      <c r="AE231" s="1426"/>
      <c r="AF231" s="1426"/>
      <c r="AG231" s="1426"/>
      <c r="AH231" s="1426"/>
      <c r="AI231" s="1426"/>
      <c r="AJ231" s="1426"/>
    </row>
    <row r="232" spans="2:36" s="27" customFormat="1" ht="16.149999999999999" customHeight="1" x14ac:dyDescent="0.15">
      <c r="B232" s="971" t="s">
        <v>228</v>
      </c>
      <c r="C232" s="1150" t="s">
        <v>481</v>
      </c>
      <c r="D232" s="755">
        <v>2477.11</v>
      </c>
      <c r="E232" s="755">
        <v>2374.96</v>
      </c>
      <c r="F232" s="691">
        <v>95.876242879807521</v>
      </c>
      <c r="G232" s="380">
        <v>1</v>
      </c>
      <c r="H232" s="539">
        <v>27</v>
      </c>
      <c r="I232" s="1426"/>
      <c r="J232" s="1426"/>
      <c r="K232" s="1426"/>
      <c r="L232" s="1426"/>
      <c r="M232" s="1426"/>
      <c r="N232" s="1426"/>
      <c r="O232" s="1426"/>
      <c r="P232" s="1426"/>
      <c r="Q232" s="1426"/>
      <c r="R232" s="1426"/>
      <c r="S232" s="1426"/>
      <c r="T232" s="1426"/>
      <c r="U232" s="1426"/>
      <c r="V232" s="1426"/>
      <c r="W232" s="1426"/>
      <c r="X232" s="1426"/>
      <c r="Y232" s="1426"/>
      <c r="Z232" s="1426"/>
      <c r="AA232" s="1426"/>
      <c r="AB232" s="1426"/>
      <c r="AC232" s="1426"/>
      <c r="AD232" s="1426"/>
      <c r="AE232" s="1426"/>
      <c r="AF232" s="1426"/>
      <c r="AG232" s="1426"/>
      <c r="AH232" s="1426"/>
      <c r="AI232" s="1426"/>
      <c r="AJ232" s="1426"/>
    </row>
    <row r="233" spans="2:36" s="27" customFormat="1" ht="16.149999999999999" customHeight="1" x14ac:dyDescent="0.15">
      <c r="B233" s="971" t="s">
        <v>229</v>
      </c>
      <c r="C233" s="1150" t="s">
        <v>482</v>
      </c>
      <c r="D233" s="755">
        <v>992.74</v>
      </c>
      <c r="E233" s="756">
        <v>992.74</v>
      </c>
      <c r="F233" s="382">
        <v>100</v>
      </c>
      <c r="G233" s="381">
        <v>1</v>
      </c>
      <c r="H233" s="539">
        <v>5</v>
      </c>
      <c r="I233" s="1426"/>
      <c r="J233" s="1426"/>
      <c r="K233" s="1426"/>
      <c r="L233" s="1426"/>
      <c r="M233" s="1426"/>
      <c r="N233" s="1426"/>
      <c r="O233" s="1426"/>
      <c r="P233" s="1426"/>
      <c r="Q233" s="1426"/>
      <c r="R233" s="1426"/>
      <c r="S233" s="1426"/>
      <c r="T233" s="1426"/>
      <c r="U233" s="1426"/>
      <c r="V233" s="1426"/>
      <c r="W233" s="1426"/>
      <c r="X233" s="1426"/>
      <c r="Y233" s="1426"/>
      <c r="Z233" s="1426"/>
      <c r="AA233" s="1426"/>
      <c r="AB233" s="1426"/>
      <c r="AC233" s="1426"/>
      <c r="AD233" s="1426"/>
      <c r="AE233" s="1426"/>
      <c r="AF233" s="1426"/>
      <c r="AG233" s="1426"/>
      <c r="AH233" s="1426"/>
      <c r="AI233" s="1426"/>
      <c r="AJ233" s="1426"/>
    </row>
    <row r="234" spans="2:36" s="27" customFormat="1" ht="16.149999999999999" customHeight="1" x14ac:dyDescent="0.15">
      <c r="B234" s="971" t="s">
        <v>230</v>
      </c>
      <c r="C234" s="1150" t="s">
        <v>483</v>
      </c>
      <c r="D234" s="755">
        <v>1192.07</v>
      </c>
      <c r="E234" s="755">
        <v>1192.07</v>
      </c>
      <c r="F234" s="691">
        <v>100</v>
      </c>
      <c r="G234" s="380">
        <v>1</v>
      </c>
      <c r="H234" s="539">
        <v>5</v>
      </c>
      <c r="I234" s="1426"/>
      <c r="J234" s="1426"/>
      <c r="K234" s="1426"/>
      <c r="L234" s="1426"/>
      <c r="M234" s="1426"/>
      <c r="N234" s="1426"/>
      <c r="O234" s="1426"/>
      <c r="P234" s="1426"/>
      <c r="Q234" s="1426"/>
      <c r="R234" s="1426"/>
      <c r="S234" s="1426"/>
      <c r="T234" s="1426"/>
      <c r="U234" s="1426"/>
      <c r="V234" s="1426"/>
      <c r="W234" s="1426"/>
      <c r="X234" s="1426"/>
      <c r="Y234" s="1426"/>
      <c r="Z234" s="1426"/>
      <c r="AA234" s="1426"/>
      <c r="AB234" s="1426"/>
      <c r="AC234" s="1426"/>
      <c r="AD234" s="1426"/>
      <c r="AE234" s="1426"/>
      <c r="AF234" s="1426"/>
      <c r="AG234" s="1426"/>
      <c r="AH234" s="1426"/>
      <c r="AI234" s="1426"/>
      <c r="AJ234" s="1426"/>
    </row>
    <row r="235" spans="2:36" s="27" customFormat="1" ht="16.149999999999999" customHeight="1" x14ac:dyDescent="0.15">
      <c r="B235" s="971" t="s">
        <v>795</v>
      </c>
      <c r="C235" s="1150" t="s">
        <v>1361</v>
      </c>
      <c r="D235" s="755">
        <v>1105.83</v>
      </c>
      <c r="E235" s="756">
        <v>1080.47</v>
      </c>
      <c r="F235" s="382">
        <v>97.706699944837823</v>
      </c>
      <c r="G235" s="381">
        <v>1</v>
      </c>
      <c r="H235" s="539">
        <v>5</v>
      </c>
      <c r="I235" s="1426"/>
      <c r="J235" s="1426"/>
      <c r="K235" s="1426"/>
      <c r="L235" s="1426"/>
      <c r="M235" s="1426"/>
      <c r="N235" s="1426"/>
      <c r="O235" s="1426"/>
      <c r="P235" s="1426"/>
      <c r="Q235" s="1426"/>
      <c r="R235" s="1426"/>
      <c r="S235" s="1426"/>
      <c r="T235" s="1426"/>
      <c r="U235" s="1426"/>
      <c r="V235" s="1426"/>
      <c r="W235" s="1426"/>
      <c r="X235" s="1426"/>
      <c r="Y235" s="1426"/>
      <c r="Z235" s="1426"/>
      <c r="AA235" s="1426"/>
      <c r="AB235" s="1426"/>
      <c r="AC235" s="1426"/>
      <c r="AD235" s="1426"/>
      <c r="AE235" s="1426"/>
      <c r="AF235" s="1426"/>
      <c r="AG235" s="1426"/>
      <c r="AH235" s="1426"/>
      <c r="AI235" s="1426"/>
      <c r="AJ235" s="1426"/>
    </row>
    <row r="236" spans="2:36" s="27" customFormat="1" ht="16.149999999999999" customHeight="1" x14ac:dyDescent="0.15">
      <c r="B236" s="971" t="s">
        <v>1294</v>
      </c>
      <c r="C236" s="1150" t="s">
        <v>1362</v>
      </c>
      <c r="D236" s="755">
        <v>11357.78</v>
      </c>
      <c r="E236" s="755">
        <v>11173.93</v>
      </c>
      <c r="F236" s="691">
        <v>98.381285779439281</v>
      </c>
      <c r="G236" s="380">
        <v>1</v>
      </c>
      <c r="H236" s="539">
        <v>98</v>
      </c>
      <c r="I236" s="1426"/>
      <c r="J236" s="1426"/>
      <c r="K236" s="1426"/>
      <c r="L236" s="1426"/>
      <c r="M236" s="1426"/>
      <c r="N236" s="1426"/>
      <c r="O236" s="1426"/>
      <c r="P236" s="1426"/>
      <c r="Q236" s="1426"/>
      <c r="R236" s="1426"/>
      <c r="S236" s="1426"/>
      <c r="T236" s="1426"/>
      <c r="U236" s="1426"/>
      <c r="V236" s="1426"/>
      <c r="W236" s="1426"/>
      <c r="X236" s="1426"/>
      <c r="Y236" s="1426"/>
      <c r="Z236" s="1426"/>
      <c r="AA236" s="1426"/>
      <c r="AB236" s="1426"/>
      <c r="AC236" s="1426"/>
      <c r="AD236" s="1426"/>
      <c r="AE236" s="1426"/>
      <c r="AF236" s="1426"/>
      <c r="AG236" s="1426"/>
      <c r="AH236" s="1426"/>
      <c r="AI236" s="1426"/>
      <c r="AJ236" s="1426"/>
    </row>
    <row r="237" spans="2:36" s="27" customFormat="1" ht="16.149999999999999" customHeight="1" x14ac:dyDescent="0.15">
      <c r="B237" s="971" t="s">
        <v>1296</v>
      </c>
      <c r="C237" s="1150" t="s">
        <v>1363</v>
      </c>
      <c r="D237" s="755">
        <v>6788.3099999999995</v>
      </c>
      <c r="E237" s="756">
        <v>6707.59</v>
      </c>
      <c r="F237" s="382">
        <v>98.810896968464917</v>
      </c>
      <c r="G237" s="381">
        <v>1</v>
      </c>
      <c r="H237" s="539">
        <v>36</v>
      </c>
      <c r="I237" s="1426"/>
      <c r="J237" s="1426"/>
      <c r="K237" s="1426"/>
      <c r="L237" s="1426"/>
      <c r="M237" s="1426"/>
      <c r="N237" s="1426"/>
      <c r="O237" s="1426"/>
      <c r="P237" s="1426"/>
      <c r="Q237" s="1426"/>
      <c r="R237" s="1426"/>
      <c r="S237" s="1426"/>
      <c r="T237" s="1426"/>
      <c r="U237" s="1426"/>
      <c r="V237" s="1426"/>
      <c r="W237" s="1426"/>
      <c r="X237" s="1426"/>
      <c r="Y237" s="1426"/>
      <c r="Z237" s="1426"/>
      <c r="AA237" s="1426"/>
      <c r="AB237" s="1426"/>
      <c r="AC237" s="1426"/>
      <c r="AD237" s="1426"/>
      <c r="AE237" s="1426"/>
      <c r="AF237" s="1426"/>
      <c r="AG237" s="1426"/>
      <c r="AH237" s="1426"/>
      <c r="AI237" s="1426"/>
      <c r="AJ237" s="1426"/>
    </row>
    <row r="238" spans="2:36" s="27" customFormat="1" ht="16.149999999999999" customHeight="1" x14ac:dyDescent="0.15">
      <c r="B238" s="971" t="s">
        <v>1297</v>
      </c>
      <c r="C238" s="1150" t="s">
        <v>1364</v>
      </c>
      <c r="D238" s="755">
        <v>3466</v>
      </c>
      <c r="E238" s="755">
        <v>3444.23</v>
      </c>
      <c r="F238" s="691">
        <v>99.371898442008074</v>
      </c>
      <c r="G238" s="380">
        <v>1</v>
      </c>
      <c r="H238" s="539">
        <v>20</v>
      </c>
      <c r="I238" s="1426"/>
      <c r="J238" s="1426"/>
      <c r="K238" s="1426"/>
      <c r="L238" s="1426"/>
      <c r="M238" s="1426"/>
      <c r="N238" s="1426"/>
      <c r="O238" s="1426"/>
      <c r="P238" s="1426"/>
      <c r="Q238" s="1426"/>
      <c r="R238" s="1426"/>
      <c r="S238" s="1426"/>
      <c r="T238" s="1426"/>
      <c r="U238" s="1426"/>
      <c r="V238" s="1426"/>
      <c r="W238" s="1426"/>
      <c r="X238" s="1426"/>
      <c r="Y238" s="1426"/>
      <c r="Z238" s="1426"/>
      <c r="AA238" s="1426"/>
      <c r="AB238" s="1426"/>
      <c r="AC238" s="1426"/>
      <c r="AD238" s="1426"/>
      <c r="AE238" s="1426"/>
      <c r="AF238" s="1426"/>
      <c r="AG238" s="1426"/>
      <c r="AH238" s="1426"/>
      <c r="AI238" s="1426"/>
      <c r="AJ238" s="1426"/>
    </row>
    <row r="239" spans="2:36" s="27" customFormat="1" ht="16.149999999999999" customHeight="1" x14ac:dyDescent="0.15">
      <c r="B239" s="971" t="s">
        <v>1298</v>
      </c>
      <c r="C239" s="1150" t="s">
        <v>1365</v>
      </c>
      <c r="D239" s="755">
        <v>1513.2</v>
      </c>
      <c r="E239" s="756">
        <v>1463.08</v>
      </c>
      <c r="F239" s="382">
        <v>96.68781390430874</v>
      </c>
      <c r="G239" s="381">
        <v>1</v>
      </c>
      <c r="H239" s="539">
        <v>6</v>
      </c>
      <c r="I239" s="1426"/>
      <c r="J239" s="1426"/>
      <c r="K239" s="1426"/>
      <c r="L239" s="1426"/>
      <c r="M239" s="1426"/>
      <c r="N239" s="1426"/>
      <c r="O239" s="1426"/>
      <c r="P239" s="1426"/>
      <c r="Q239" s="1426"/>
      <c r="R239" s="1426"/>
      <c r="S239" s="1426"/>
      <c r="T239" s="1426"/>
      <c r="U239" s="1426"/>
      <c r="V239" s="1426"/>
      <c r="W239" s="1426"/>
      <c r="X239" s="1426"/>
      <c r="Y239" s="1426"/>
      <c r="Z239" s="1426"/>
      <c r="AA239" s="1426"/>
      <c r="AB239" s="1426"/>
      <c r="AC239" s="1426"/>
      <c r="AD239" s="1426"/>
      <c r="AE239" s="1426"/>
      <c r="AF239" s="1426"/>
      <c r="AG239" s="1426"/>
      <c r="AH239" s="1426"/>
      <c r="AI239" s="1426"/>
      <c r="AJ239" s="1426"/>
    </row>
    <row r="240" spans="2:36" s="27" customFormat="1" ht="16.149999999999999" customHeight="1" x14ac:dyDescent="0.15">
      <c r="B240" s="971" t="s">
        <v>1299</v>
      </c>
      <c r="C240" s="1150" t="s">
        <v>1498</v>
      </c>
      <c r="D240" s="755">
        <v>2056.41</v>
      </c>
      <c r="E240" s="755">
        <v>2010.17</v>
      </c>
      <c r="F240" s="691">
        <v>97.751421166012619</v>
      </c>
      <c r="G240" s="380">
        <v>1</v>
      </c>
      <c r="H240" s="539">
        <v>9</v>
      </c>
      <c r="I240" s="1426"/>
      <c r="J240" s="1426"/>
      <c r="K240" s="1426"/>
      <c r="L240" s="1426"/>
      <c r="M240" s="1426"/>
      <c r="N240" s="1426"/>
      <c r="O240" s="1426"/>
      <c r="P240" s="1426"/>
      <c r="Q240" s="1426"/>
      <c r="R240" s="1426"/>
      <c r="S240" s="1426"/>
      <c r="T240" s="1426"/>
      <c r="U240" s="1426"/>
      <c r="V240" s="1426"/>
      <c r="W240" s="1426"/>
      <c r="X240" s="1426"/>
      <c r="Y240" s="1426"/>
      <c r="Z240" s="1426"/>
      <c r="AA240" s="1426"/>
      <c r="AB240" s="1426"/>
      <c r="AC240" s="1426"/>
      <c r="AD240" s="1426"/>
      <c r="AE240" s="1426"/>
      <c r="AF240" s="1426"/>
      <c r="AG240" s="1426"/>
      <c r="AH240" s="1426"/>
      <c r="AI240" s="1426"/>
      <c r="AJ240" s="1426"/>
    </row>
    <row r="241" spans="2:36" s="27" customFormat="1" ht="16.149999999999999" customHeight="1" x14ac:dyDescent="0.15">
      <c r="B241" s="971" t="s">
        <v>1419</v>
      </c>
      <c r="C241" s="1150" t="s">
        <v>1499</v>
      </c>
      <c r="D241" s="755">
        <v>1446.7600000000002</v>
      </c>
      <c r="E241" s="755">
        <v>1361.92</v>
      </c>
      <c r="F241" s="691">
        <v>94.135862202438545</v>
      </c>
      <c r="G241" s="380">
        <v>1</v>
      </c>
      <c r="H241" s="539">
        <v>5</v>
      </c>
      <c r="I241" s="1426"/>
      <c r="J241" s="1426"/>
      <c r="K241" s="1426"/>
      <c r="L241" s="1426"/>
      <c r="M241" s="1426"/>
      <c r="N241" s="1426"/>
      <c r="O241" s="1426"/>
      <c r="P241" s="1426"/>
      <c r="Q241" s="1426"/>
      <c r="R241" s="1426"/>
      <c r="S241" s="1426"/>
      <c r="T241" s="1426"/>
      <c r="U241" s="1426"/>
      <c r="V241" s="1426"/>
      <c r="W241" s="1426"/>
      <c r="X241" s="1426"/>
      <c r="Y241" s="1426"/>
      <c r="Z241" s="1426"/>
      <c r="AA241" s="1426"/>
      <c r="AB241" s="1426"/>
      <c r="AC241" s="1426"/>
      <c r="AD241" s="1426"/>
      <c r="AE241" s="1426"/>
      <c r="AF241" s="1426"/>
      <c r="AG241" s="1426"/>
      <c r="AH241" s="1426"/>
      <c r="AI241" s="1426"/>
      <c r="AJ241" s="1426"/>
    </row>
    <row r="242" spans="2:36" s="27" customFormat="1" ht="16.149999999999999" customHeight="1" x14ac:dyDescent="0.15">
      <c r="B242" s="971" t="s">
        <v>1420</v>
      </c>
      <c r="C242" s="1150" t="s">
        <v>1500</v>
      </c>
      <c r="D242" s="755">
        <v>1414.8</v>
      </c>
      <c r="E242" s="755">
        <v>1334.7</v>
      </c>
      <c r="F242" s="691">
        <v>94.338422391857506</v>
      </c>
      <c r="G242" s="380">
        <v>1</v>
      </c>
      <c r="H242" s="539">
        <v>7</v>
      </c>
      <c r="I242" s="1426"/>
      <c r="J242" s="1426"/>
      <c r="K242" s="1426"/>
      <c r="L242" s="1426"/>
      <c r="M242" s="1426"/>
      <c r="N242" s="1426"/>
      <c r="O242" s="1426"/>
      <c r="P242" s="1426"/>
      <c r="Q242" s="1426"/>
      <c r="R242" s="1426"/>
      <c r="S242" s="1426"/>
      <c r="T242" s="1426"/>
      <c r="U242" s="1426"/>
      <c r="V242" s="1426"/>
      <c r="W242" s="1426"/>
      <c r="X242" s="1426"/>
      <c r="Y242" s="1426"/>
      <c r="Z242" s="1426"/>
      <c r="AA242" s="1426"/>
      <c r="AB242" s="1426"/>
      <c r="AC242" s="1426"/>
      <c r="AD242" s="1426"/>
      <c r="AE242" s="1426"/>
      <c r="AF242" s="1426"/>
      <c r="AG242" s="1426"/>
      <c r="AH242" s="1426"/>
      <c r="AI242" s="1426"/>
      <c r="AJ242" s="1426"/>
    </row>
    <row r="243" spans="2:36" s="27" customFormat="1" ht="16.149999999999999" customHeight="1" x14ac:dyDescent="0.15">
      <c r="B243" s="971" t="s">
        <v>1421</v>
      </c>
      <c r="C243" s="1150" t="s">
        <v>1501</v>
      </c>
      <c r="D243" s="755">
        <v>1087.8</v>
      </c>
      <c r="E243" s="755">
        <v>997.15</v>
      </c>
      <c r="F243" s="691">
        <v>91.666666666666657</v>
      </c>
      <c r="G243" s="380">
        <v>1</v>
      </c>
      <c r="H243" s="539">
        <v>5</v>
      </c>
      <c r="I243" s="1426"/>
      <c r="J243" s="1426"/>
      <c r="K243" s="1426"/>
      <c r="L243" s="1426"/>
      <c r="M243" s="1426"/>
      <c r="N243" s="1426"/>
      <c r="O243" s="1426"/>
      <c r="P243" s="1426"/>
      <c r="Q243" s="1426"/>
      <c r="R243" s="1426"/>
      <c r="S243" s="1426"/>
      <c r="T243" s="1426"/>
      <c r="U243" s="1426"/>
      <c r="V243" s="1426"/>
      <c r="W243" s="1426"/>
      <c r="X243" s="1426"/>
      <c r="Y243" s="1426"/>
      <c r="Z243" s="1426"/>
      <c r="AA243" s="1426"/>
      <c r="AB243" s="1426"/>
      <c r="AC243" s="1426"/>
      <c r="AD243" s="1426"/>
      <c r="AE243" s="1426"/>
      <c r="AF243" s="1426"/>
      <c r="AG243" s="1426"/>
      <c r="AH243" s="1426"/>
      <c r="AI243" s="1426"/>
      <c r="AJ243" s="1426"/>
    </row>
    <row r="244" spans="2:36" s="27" customFormat="1" ht="16.149999999999999" customHeight="1" x14ac:dyDescent="0.15">
      <c r="B244" s="971" t="s">
        <v>1949</v>
      </c>
      <c r="C244" s="1150" t="s">
        <v>2295</v>
      </c>
      <c r="D244" s="755">
        <v>2931.43</v>
      </c>
      <c r="E244" s="755">
        <v>2931.43</v>
      </c>
      <c r="F244" s="691">
        <v>100</v>
      </c>
      <c r="G244" s="380">
        <v>1</v>
      </c>
      <c r="H244" s="539">
        <v>21</v>
      </c>
      <c r="I244" s="1426"/>
      <c r="J244" s="1426"/>
      <c r="K244" s="1426"/>
      <c r="L244" s="1426"/>
      <c r="M244" s="1426"/>
      <c r="N244" s="1426"/>
      <c r="O244" s="1426"/>
      <c r="P244" s="1426"/>
      <c r="Q244" s="1426"/>
      <c r="R244" s="1426"/>
      <c r="S244" s="1426"/>
      <c r="T244" s="1426"/>
      <c r="U244" s="1426"/>
      <c r="V244" s="1426"/>
      <c r="W244" s="1426"/>
      <c r="X244" s="1426"/>
      <c r="Y244" s="1426"/>
      <c r="Z244" s="1426"/>
      <c r="AA244" s="1426"/>
      <c r="AB244" s="1426"/>
      <c r="AC244" s="1426"/>
      <c r="AD244" s="1426"/>
      <c r="AE244" s="1426"/>
      <c r="AF244" s="1426"/>
      <c r="AG244" s="1426"/>
      <c r="AH244" s="1426"/>
      <c r="AI244" s="1426"/>
      <c r="AJ244" s="1426"/>
    </row>
    <row r="245" spans="2:36" s="27" customFormat="1" ht="16.149999999999999" customHeight="1" x14ac:dyDescent="0.15">
      <c r="B245" s="971" t="s">
        <v>1951</v>
      </c>
      <c r="C245" s="1150" t="s">
        <v>2296</v>
      </c>
      <c r="D245" s="755">
        <v>2344.9299999999998</v>
      </c>
      <c r="E245" s="755">
        <v>2274.69</v>
      </c>
      <c r="F245" s="691">
        <v>97.004601416673424</v>
      </c>
      <c r="G245" s="380">
        <v>1</v>
      </c>
      <c r="H245" s="539">
        <v>13</v>
      </c>
      <c r="I245" s="1426"/>
      <c r="J245" s="1426"/>
      <c r="K245" s="1426"/>
      <c r="L245" s="1426"/>
      <c r="M245" s="1426"/>
      <c r="N245" s="1426"/>
      <c r="O245" s="1426"/>
      <c r="P245" s="1426"/>
      <c r="Q245" s="1426"/>
      <c r="R245" s="1426"/>
      <c r="S245" s="1426"/>
      <c r="T245" s="1426"/>
      <c r="U245" s="1426"/>
      <c r="V245" s="1426"/>
      <c r="W245" s="1426"/>
      <c r="X245" s="1426"/>
      <c r="Y245" s="1426"/>
      <c r="Z245" s="1426"/>
      <c r="AA245" s="1426"/>
      <c r="AB245" s="1426"/>
      <c r="AC245" s="1426"/>
      <c r="AD245" s="1426"/>
      <c r="AE245" s="1426"/>
      <c r="AF245" s="1426"/>
      <c r="AG245" s="1426"/>
      <c r="AH245" s="1426"/>
      <c r="AI245" s="1426"/>
      <c r="AJ245" s="1426"/>
    </row>
    <row r="246" spans="2:36" s="27" customFormat="1" ht="16.149999999999999" customHeight="1" x14ac:dyDescent="0.15">
      <c r="B246" s="971" t="s">
        <v>1953</v>
      </c>
      <c r="C246" s="1150" t="s">
        <v>2297</v>
      </c>
      <c r="D246" s="755">
        <v>1771.77</v>
      </c>
      <c r="E246" s="755">
        <v>1749.42</v>
      </c>
      <c r="F246" s="691">
        <v>98.738549586007224</v>
      </c>
      <c r="G246" s="380">
        <v>1</v>
      </c>
      <c r="H246" s="539">
        <v>8</v>
      </c>
      <c r="I246" s="1426"/>
      <c r="J246" s="1426"/>
      <c r="K246" s="1426"/>
      <c r="L246" s="1426"/>
      <c r="M246" s="1426"/>
      <c r="N246" s="1426"/>
      <c r="O246" s="1426"/>
      <c r="P246" s="1426"/>
      <c r="Q246" s="1426"/>
      <c r="R246" s="1426"/>
      <c r="S246" s="1426"/>
      <c r="T246" s="1426"/>
      <c r="U246" s="1426"/>
      <c r="V246" s="1426"/>
      <c r="W246" s="1426"/>
      <c r="X246" s="1426"/>
      <c r="Y246" s="1426"/>
      <c r="Z246" s="1426"/>
      <c r="AA246" s="1426"/>
      <c r="AB246" s="1426"/>
      <c r="AC246" s="1426"/>
      <c r="AD246" s="1426"/>
      <c r="AE246" s="1426"/>
      <c r="AF246" s="1426"/>
      <c r="AG246" s="1426"/>
      <c r="AH246" s="1426"/>
      <c r="AI246" s="1426"/>
      <c r="AJ246" s="1426"/>
    </row>
    <row r="247" spans="2:36" s="27" customFormat="1" ht="16.149999999999999" customHeight="1" x14ac:dyDescent="0.15">
      <c r="B247" s="971" t="s">
        <v>1955</v>
      </c>
      <c r="C247" s="1150" t="s">
        <v>2298</v>
      </c>
      <c r="D247" s="755">
        <v>972.13</v>
      </c>
      <c r="E247" s="755">
        <v>972.13</v>
      </c>
      <c r="F247" s="691">
        <v>100</v>
      </c>
      <c r="G247" s="380">
        <v>1</v>
      </c>
      <c r="H247" s="539">
        <v>5</v>
      </c>
      <c r="I247" s="1426"/>
      <c r="J247" s="1426"/>
      <c r="K247" s="1426"/>
      <c r="L247" s="1426"/>
      <c r="M247" s="1426"/>
      <c r="N247" s="1426"/>
      <c r="O247" s="1426"/>
      <c r="P247" s="1426"/>
      <c r="Q247" s="1426"/>
      <c r="R247" s="1426"/>
      <c r="S247" s="1426"/>
      <c r="T247" s="1426"/>
      <c r="U247" s="1426"/>
      <c r="V247" s="1426"/>
      <c r="W247" s="1426"/>
      <c r="X247" s="1426"/>
      <c r="Y247" s="1426"/>
      <c r="Z247" s="1426"/>
      <c r="AA247" s="1426"/>
      <c r="AB247" s="1426"/>
      <c r="AC247" s="1426"/>
      <c r="AD247" s="1426"/>
      <c r="AE247" s="1426"/>
      <c r="AF247" s="1426"/>
      <c r="AG247" s="1426"/>
      <c r="AH247" s="1426"/>
      <c r="AI247" s="1426"/>
      <c r="AJ247" s="1426"/>
    </row>
    <row r="248" spans="2:36" s="27" customFormat="1" ht="16.149999999999999" customHeight="1" x14ac:dyDescent="0.15">
      <c r="B248" s="971" t="s">
        <v>1957</v>
      </c>
      <c r="C248" s="1150" t="s">
        <v>2299</v>
      </c>
      <c r="D248" s="755">
        <v>1103.8800000000001</v>
      </c>
      <c r="E248" s="755">
        <v>1051.51</v>
      </c>
      <c r="F248" s="691">
        <v>95.255824908504536</v>
      </c>
      <c r="G248" s="380">
        <v>1</v>
      </c>
      <c r="H248" s="539">
        <v>5</v>
      </c>
      <c r="I248" s="1426"/>
      <c r="J248" s="1426"/>
      <c r="K248" s="1426"/>
      <c r="L248" s="1426"/>
      <c r="M248" s="1426"/>
      <c r="N248" s="1426"/>
      <c r="O248" s="1426"/>
      <c r="P248" s="1426"/>
      <c r="Q248" s="1426"/>
      <c r="R248" s="1426"/>
      <c r="S248" s="1426"/>
      <c r="T248" s="1426"/>
      <c r="U248" s="1426"/>
      <c r="V248" s="1426"/>
      <c r="W248" s="1426"/>
      <c r="X248" s="1426"/>
      <c r="Y248" s="1426"/>
      <c r="Z248" s="1426"/>
      <c r="AA248" s="1426"/>
      <c r="AB248" s="1426"/>
      <c r="AC248" s="1426"/>
      <c r="AD248" s="1426"/>
      <c r="AE248" s="1426"/>
      <c r="AF248" s="1426"/>
      <c r="AG248" s="1426"/>
      <c r="AH248" s="1426"/>
      <c r="AI248" s="1426"/>
      <c r="AJ248" s="1426"/>
    </row>
    <row r="249" spans="2:36" s="27" customFormat="1" ht="16.149999999999999" customHeight="1" x14ac:dyDescent="0.15">
      <c r="B249" s="971" t="s">
        <v>231</v>
      </c>
      <c r="C249" s="1150" t="s">
        <v>484</v>
      </c>
      <c r="D249" s="755">
        <v>1861.56</v>
      </c>
      <c r="E249" s="756">
        <v>1821.37</v>
      </c>
      <c r="F249" s="382">
        <v>97.841058037345022</v>
      </c>
      <c r="G249" s="381">
        <v>1</v>
      </c>
      <c r="H249" s="539">
        <v>9</v>
      </c>
      <c r="I249" s="1426"/>
      <c r="J249" s="1426"/>
      <c r="K249" s="1426"/>
      <c r="L249" s="1426"/>
      <c r="M249" s="1426"/>
      <c r="N249" s="1426"/>
      <c r="O249" s="1426"/>
      <c r="P249" s="1426"/>
      <c r="Q249" s="1426"/>
      <c r="R249" s="1426"/>
      <c r="S249" s="1426"/>
      <c r="T249" s="1426"/>
      <c r="U249" s="1426"/>
      <c r="V249" s="1426"/>
      <c r="W249" s="1426"/>
      <c r="X249" s="1426"/>
      <c r="Y249" s="1426"/>
      <c r="Z249" s="1426"/>
      <c r="AA249" s="1426"/>
      <c r="AB249" s="1426"/>
      <c r="AC249" s="1426"/>
      <c r="AD249" s="1426"/>
      <c r="AE249" s="1426"/>
      <c r="AF249" s="1426"/>
      <c r="AG249" s="1426"/>
      <c r="AH249" s="1426"/>
      <c r="AI249" s="1426"/>
      <c r="AJ249" s="1426"/>
    </row>
    <row r="250" spans="2:36" s="27" customFormat="1" ht="16.149999999999999" customHeight="1" x14ac:dyDescent="0.15">
      <c r="B250" s="971" t="s">
        <v>232</v>
      </c>
      <c r="C250" s="1150" t="s">
        <v>485</v>
      </c>
      <c r="D250" s="755">
        <v>1967.54</v>
      </c>
      <c r="E250" s="755">
        <v>1862.09</v>
      </c>
      <c r="F250" s="691">
        <v>94.640515567663172</v>
      </c>
      <c r="G250" s="380">
        <v>1</v>
      </c>
      <c r="H250" s="539">
        <v>7</v>
      </c>
      <c r="I250" s="1426"/>
      <c r="J250" s="1426"/>
      <c r="K250" s="1426"/>
      <c r="L250" s="1426"/>
      <c r="M250" s="1426"/>
      <c r="N250" s="1426"/>
      <c r="O250" s="1426"/>
      <c r="P250" s="1426"/>
      <c r="Q250" s="1426"/>
      <c r="R250" s="1426"/>
      <c r="S250" s="1426"/>
      <c r="T250" s="1426"/>
      <c r="U250" s="1426"/>
      <c r="V250" s="1426"/>
      <c r="W250" s="1426"/>
      <c r="X250" s="1426"/>
      <c r="Y250" s="1426"/>
      <c r="Z250" s="1426"/>
      <c r="AA250" s="1426"/>
      <c r="AB250" s="1426"/>
      <c r="AC250" s="1426"/>
      <c r="AD250" s="1426"/>
      <c r="AE250" s="1426"/>
      <c r="AF250" s="1426"/>
      <c r="AG250" s="1426"/>
      <c r="AH250" s="1426"/>
      <c r="AI250" s="1426"/>
      <c r="AJ250" s="1426"/>
    </row>
    <row r="251" spans="2:36" s="27" customFormat="1" ht="16.149999999999999" customHeight="1" x14ac:dyDescent="0.15">
      <c r="B251" s="971" t="s">
        <v>233</v>
      </c>
      <c r="C251" s="1150" t="s">
        <v>486</v>
      </c>
      <c r="D251" s="755">
        <v>2990.68</v>
      </c>
      <c r="E251" s="756">
        <v>2990.68</v>
      </c>
      <c r="F251" s="382">
        <v>100</v>
      </c>
      <c r="G251" s="381">
        <v>1</v>
      </c>
      <c r="H251" s="539">
        <v>5</v>
      </c>
      <c r="I251" s="1426"/>
      <c r="J251" s="1426"/>
      <c r="K251" s="1426"/>
      <c r="L251" s="1426"/>
      <c r="M251" s="1426"/>
      <c r="N251" s="1426"/>
      <c r="O251" s="1426"/>
      <c r="P251" s="1426"/>
      <c r="Q251" s="1426"/>
      <c r="R251" s="1426"/>
      <c r="S251" s="1426"/>
      <c r="T251" s="1426"/>
      <c r="U251" s="1426"/>
      <c r="V251" s="1426"/>
      <c r="W251" s="1426"/>
      <c r="X251" s="1426"/>
      <c r="Y251" s="1426"/>
      <c r="Z251" s="1426"/>
      <c r="AA251" s="1426"/>
      <c r="AB251" s="1426"/>
      <c r="AC251" s="1426"/>
      <c r="AD251" s="1426"/>
      <c r="AE251" s="1426"/>
      <c r="AF251" s="1426"/>
      <c r="AG251" s="1426"/>
      <c r="AH251" s="1426"/>
      <c r="AI251" s="1426"/>
      <c r="AJ251" s="1426"/>
    </row>
    <row r="252" spans="2:36" s="27" customFormat="1" ht="16.149999999999999" customHeight="1" x14ac:dyDescent="0.15">
      <c r="B252" s="971" t="s">
        <v>235</v>
      </c>
      <c r="C252" s="1150" t="s">
        <v>487</v>
      </c>
      <c r="D252" s="755">
        <v>1155.5999999999999</v>
      </c>
      <c r="E252" s="755">
        <v>1054.5</v>
      </c>
      <c r="F252" s="691">
        <v>91.251298026998967</v>
      </c>
      <c r="G252" s="380">
        <v>1</v>
      </c>
      <c r="H252" s="539">
        <v>1</v>
      </c>
      <c r="I252" s="1426"/>
      <c r="J252" s="1426"/>
      <c r="K252" s="1426"/>
      <c r="L252" s="1426"/>
      <c r="M252" s="1426"/>
      <c r="N252" s="1426"/>
      <c r="O252" s="1426"/>
      <c r="P252" s="1426"/>
      <c r="Q252" s="1426"/>
      <c r="R252" s="1426"/>
      <c r="S252" s="1426"/>
      <c r="T252" s="1426"/>
      <c r="U252" s="1426"/>
      <c r="V252" s="1426"/>
      <c r="W252" s="1426"/>
      <c r="X252" s="1426"/>
      <c r="Y252" s="1426"/>
      <c r="Z252" s="1426"/>
      <c r="AA252" s="1426"/>
      <c r="AB252" s="1426"/>
      <c r="AC252" s="1426"/>
      <c r="AD252" s="1426"/>
      <c r="AE252" s="1426"/>
      <c r="AF252" s="1426"/>
      <c r="AG252" s="1426"/>
      <c r="AH252" s="1426"/>
      <c r="AI252" s="1426"/>
      <c r="AJ252" s="1426"/>
    </row>
    <row r="253" spans="2:36" s="27" customFormat="1" ht="16.149999999999999" customHeight="1" x14ac:dyDescent="0.15">
      <c r="B253" s="971" t="s">
        <v>236</v>
      </c>
      <c r="C253" s="1150" t="s">
        <v>488</v>
      </c>
      <c r="D253" s="755">
        <v>1850.2</v>
      </c>
      <c r="E253" s="756">
        <v>1850.2</v>
      </c>
      <c r="F253" s="382">
        <v>100</v>
      </c>
      <c r="G253" s="381">
        <v>1</v>
      </c>
      <c r="H253" s="539">
        <v>3</v>
      </c>
      <c r="I253" s="1426"/>
      <c r="J253" s="1426"/>
      <c r="K253" s="1426"/>
      <c r="L253" s="1426"/>
      <c r="M253" s="1426"/>
      <c r="N253" s="1426"/>
      <c r="O253" s="1426"/>
      <c r="P253" s="1426"/>
      <c r="Q253" s="1426"/>
      <c r="R253" s="1426"/>
      <c r="S253" s="1426"/>
      <c r="T253" s="1426"/>
      <c r="U253" s="1426"/>
      <c r="V253" s="1426"/>
      <c r="W253" s="1426"/>
      <c r="X253" s="1426"/>
      <c r="Y253" s="1426"/>
      <c r="Z253" s="1426"/>
      <c r="AA253" s="1426"/>
      <c r="AB253" s="1426"/>
      <c r="AC253" s="1426"/>
      <c r="AD253" s="1426"/>
      <c r="AE253" s="1426"/>
      <c r="AF253" s="1426"/>
      <c r="AG253" s="1426"/>
      <c r="AH253" s="1426"/>
      <c r="AI253" s="1426"/>
      <c r="AJ253" s="1426"/>
    </row>
    <row r="254" spans="2:36" s="27" customFormat="1" ht="16.149999999999999" customHeight="1" x14ac:dyDescent="0.15">
      <c r="B254" s="971" t="s">
        <v>237</v>
      </c>
      <c r="C254" s="1150" t="s">
        <v>489</v>
      </c>
      <c r="D254" s="755">
        <v>1148.72</v>
      </c>
      <c r="E254" s="755">
        <v>1148.72</v>
      </c>
      <c r="F254" s="691">
        <v>100</v>
      </c>
      <c r="G254" s="380">
        <v>1</v>
      </c>
      <c r="H254" s="539">
        <v>2</v>
      </c>
      <c r="I254" s="1426"/>
      <c r="J254" s="1426"/>
      <c r="K254" s="1426"/>
      <c r="L254" s="1426"/>
      <c r="M254" s="1426"/>
      <c r="N254" s="1426"/>
      <c r="O254" s="1426"/>
      <c r="P254" s="1426"/>
      <c r="Q254" s="1426"/>
      <c r="R254" s="1426"/>
      <c r="S254" s="1426"/>
      <c r="T254" s="1426"/>
      <c r="U254" s="1426"/>
      <c r="V254" s="1426"/>
      <c r="W254" s="1426"/>
      <c r="X254" s="1426"/>
      <c r="Y254" s="1426"/>
      <c r="Z254" s="1426"/>
      <c r="AA254" s="1426"/>
      <c r="AB254" s="1426"/>
      <c r="AC254" s="1426"/>
      <c r="AD254" s="1426"/>
      <c r="AE254" s="1426"/>
      <c r="AF254" s="1426"/>
      <c r="AG254" s="1426"/>
      <c r="AH254" s="1426"/>
      <c r="AI254" s="1426"/>
      <c r="AJ254" s="1426"/>
    </row>
    <row r="255" spans="2:36" s="27" customFormat="1" ht="16.149999999999999" customHeight="1" x14ac:dyDescent="0.15">
      <c r="B255" s="971" t="s">
        <v>238</v>
      </c>
      <c r="C255" s="1150" t="s">
        <v>490</v>
      </c>
      <c r="D255" s="755">
        <v>1851.39</v>
      </c>
      <c r="E255" s="756">
        <v>1851.39</v>
      </c>
      <c r="F255" s="382">
        <v>100</v>
      </c>
      <c r="G255" s="381">
        <v>1</v>
      </c>
      <c r="H255" s="539">
        <v>3</v>
      </c>
      <c r="I255" s="1426"/>
      <c r="J255" s="1426"/>
      <c r="K255" s="1426"/>
      <c r="L255" s="1426"/>
      <c r="M255" s="1426"/>
      <c r="N255" s="1426"/>
      <c r="O255" s="1426"/>
      <c r="P255" s="1426"/>
      <c r="Q255" s="1426"/>
      <c r="R255" s="1426"/>
      <c r="S255" s="1426"/>
      <c r="T255" s="1426"/>
      <c r="U255" s="1426"/>
      <c r="V255" s="1426"/>
      <c r="W255" s="1426"/>
      <c r="X255" s="1426"/>
      <c r="Y255" s="1426"/>
      <c r="Z255" s="1426"/>
      <c r="AA255" s="1426"/>
      <c r="AB255" s="1426"/>
      <c r="AC255" s="1426"/>
      <c r="AD255" s="1426"/>
      <c r="AE255" s="1426"/>
      <c r="AF255" s="1426"/>
      <c r="AG255" s="1426"/>
      <c r="AH255" s="1426"/>
      <c r="AI255" s="1426"/>
      <c r="AJ255" s="1426"/>
    </row>
    <row r="256" spans="2:36" s="27" customFormat="1" ht="16.149999999999999" customHeight="1" x14ac:dyDescent="0.15">
      <c r="B256" s="971" t="s">
        <v>239</v>
      </c>
      <c r="C256" s="1150" t="s">
        <v>491</v>
      </c>
      <c r="D256" s="755">
        <v>2114.5300000000002</v>
      </c>
      <c r="E256" s="755">
        <v>2034.47</v>
      </c>
      <c r="F256" s="691">
        <v>96.21381583614324</v>
      </c>
      <c r="G256" s="380">
        <v>1</v>
      </c>
      <c r="H256" s="539">
        <v>3</v>
      </c>
      <c r="I256" s="1426"/>
      <c r="J256" s="1426"/>
      <c r="K256" s="1426"/>
      <c r="L256" s="1426"/>
      <c r="M256" s="1426"/>
      <c r="N256" s="1426"/>
      <c r="O256" s="1426"/>
      <c r="P256" s="1426"/>
      <c r="Q256" s="1426"/>
      <c r="R256" s="1426"/>
      <c r="S256" s="1426"/>
      <c r="T256" s="1426"/>
      <c r="U256" s="1426"/>
      <c r="V256" s="1426"/>
      <c r="W256" s="1426"/>
      <c r="X256" s="1426"/>
      <c r="Y256" s="1426"/>
      <c r="Z256" s="1426"/>
      <c r="AA256" s="1426"/>
      <c r="AB256" s="1426"/>
      <c r="AC256" s="1426"/>
      <c r="AD256" s="1426"/>
      <c r="AE256" s="1426"/>
      <c r="AF256" s="1426"/>
      <c r="AG256" s="1426"/>
      <c r="AH256" s="1426"/>
      <c r="AI256" s="1426"/>
      <c r="AJ256" s="1426"/>
    </row>
    <row r="257" spans="2:36" s="27" customFormat="1" ht="16.149999999999999" customHeight="1" x14ac:dyDescent="0.15">
      <c r="B257" s="971" t="s">
        <v>240</v>
      </c>
      <c r="C257" s="1150" t="s">
        <v>492</v>
      </c>
      <c r="D257" s="755">
        <v>1494.36</v>
      </c>
      <c r="E257" s="756">
        <v>1458.92</v>
      </c>
      <c r="F257" s="382">
        <v>97.628416178163235</v>
      </c>
      <c r="G257" s="381">
        <v>1</v>
      </c>
      <c r="H257" s="539">
        <v>2</v>
      </c>
      <c r="I257" s="1426"/>
      <c r="J257" s="1426"/>
      <c r="K257" s="1426"/>
      <c r="L257" s="1426"/>
      <c r="M257" s="1426"/>
      <c r="N257" s="1426"/>
      <c r="O257" s="1426"/>
      <c r="P257" s="1426"/>
      <c r="Q257" s="1426"/>
      <c r="R257" s="1426"/>
      <c r="S257" s="1426"/>
      <c r="T257" s="1426"/>
      <c r="U257" s="1426"/>
      <c r="V257" s="1426"/>
      <c r="W257" s="1426"/>
      <c r="X257" s="1426"/>
      <c r="Y257" s="1426"/>
      <c r="Z257" s="1426"/>
      <c r="AA257" s="1426"/>
      <c r="AB257" s="1426"/>
      <c r="AC257" s="1426"/>
      <c r="AD257" s="1426"/>
      <c r="AE257" s="1426"/>
      <c r="AF257" s="1426"/>
      <c r="AG257" s="1426"/>
      <c r="AH257" s="1426"/>
      <c r="AI257" s="1426"/>
      <c r="AJ257" s="1426"/>
    </row>
    <row r="258" spans="2:36" s="27" customFormat="1" ht="16.149999999999999" customHeight="1" x14ac:dyDescent="0.15">
      <c r="B258" s="971" t="s">
        <v>241</v>
      </c>
      <c r="C258" s="1150" t="s">
        <v>493</v>
      </c>
      <c r="D258" s="755">
        <v>1007.3</v>
      </c>
      <c r="E258" s="755">
        <v>983.5</v>
      </c>
      <c r="F258" s="691">
        <v>97.63724808895067</v>
      </c>
      <c r="G258" s="380">
        <v>1</v>
      </c>
      <c r="H258" s="539">
        <v>1</v>
      </c>
      <c r="I258" s="1426"/>
      <c r="J258" s="1426"/>
      <c r="K258" s="1426"/>
      <c r="L258" s="1426"/>
      <c r="M258" s="1426"/>
      <c r="N258" s="1426"/>
      <c r="O258" s="1426"/>
      <c r="P258" s="1426"/>
      <c r="Q258" s="1426"/>
      <c r="R258" s="1426"/>
      <c r="S258" s="1426"/>
      <c r="T258" s="1426"/>
      <c r="U258" s="1426"/>
      <c r="V258" s="1426"/>
      <c r="W258" s="1426"/>
      <c r="X258" s="1426"/>
      <c r="Y258" s="1426"/>
      <c r="Z258" s="1426"/>
      <c r="AA258" s="1426"/>
      <c r="AB258" s="1426"/>
      <c r="AC258" s="1426"/>
      <c r="AD258" s="1426"/>
      <c r="AE258" s="1426"/>
      <c r="AF258" s="1426"/>
      <c r="AG258" s="1426"/>
      <c r="AH258" s="1426"/>
      <c r="AI258" s="1426"/>
      <c r="AJ258" s="1426"/>
    </row>
    <row r="259" spans="2:36" s="27" customFormat="1" ht="16.149999999999999" customHeight="1" x14ac:dyDescent="0.15">
      <c r="B259" s="971" t="s">
        <v>242</v>
      </c>
      <c r="C259" s="1150" t="s">
        <v>494</v>
      </c>
      <c r="D259" s="755">
        <v>911.07</v>
      </c>
      <c r="E259" s="756">
        <v>877.44</v>
      </c>
      <c r="F259" s="382">
        <v>96.308735881984916</v>
      </c>
      <c r="G259" s="381">
        <v>1</v>
      </c>
      <c r="H259" s="539">
        <v>1</v>
      </c>
      <c r="I259" s="1426"/>
      <c r="J259" s="1426"/>
      <c r="K259" s="1426"/>
      <c r="L259" s="1426"/>
      <c r="M259" s="1426"/>
      <c r="N259" s="1426"/>
      <c r="O259" s="1426"/>
      <c r="P259" s="1426"/>
      <c r="Q259" s="1426"/>
      <c r="R259" s="1426"/>
      <c r="S259" s="1426"/>
      <c r="T259" s="1426"/>
      <c r="U259" s="1426"/>
      <c r="V259" s="1426"/>
      <c r="W259" s="1426"/>
      <c r="X259" s="1426"/>
      <c r="Y259" s="1426"/>
      <c r="Z259" s="1426"/>
      <c r="AA259" s="1426"/>
      <c r="AB259" s="1426"/>
      <c r="AC259" s="1426"/>
      <c r="AD259" s="1426"/>
      <c r="AE259" s="1426"/>
      <c r="AF259" s="1426"/>
      <c r="AG259" s="1426"/>
      <c r="AH259" s="1426"/>
      <c r="AI259" s="1426"/>
      <c r="AJ259" s="1426"/>
    </row>
    <row r="260" spans="2:36" s="27" customFormat="1" ht="16.149999999999999" customHeight="1" x14ac:dyDescent="0.15">
      <c r="B260" s="971" t="s">
        <v>243</v>
      </c>
      <c r="C260" s="1150" t="s">
        <v>495</v>
      </c>
      <c r="D260" s="755">
        <v>1773.9</v>
      </c>
      <c r="E260" s="755">
        <v>1773.9</v>
      </c>
      <c r="F260" s="691">
        <v>100</v>
      </c>
      <c r="G260" s="380">
        <v>1</v>
      </c>
      <c r="H260" s="539">
        <v>2</v>
      </c>
      <c r="I260" s="1426"/>
      <c r="J260" s="1426"/>
      <c r="K260" s="1426"/>
      <c r="L260" s="1426"/>
      <c r="M260" s="1426"/>
      <c r="N260" s="1426"/>
      <c r="O260" s="1426"/>
      <c r="P260" s="1426"/>
      <c r="Q260" s="1426"/>
      <c r="R260" s="1426"/>
      <c r="S260" s="1426"/>
      <c r="T260" s="1426"/>
      <c r="U260" s="1426"/>
      <c r="V260" s="1426"/>
      <c r="W260" s="1426"/>
      <c r="X260" s="1426"/>
      <c r="Y260" s="1426"/>
      <c r="Z260" s="1426"/>
      <c r="AA260" s="1426"/>
      <c r="AB260" s="1426"/>
      <c r="AC260" s="1426"/>
      <c r="AD260" s="1426"/>
      <c r="AE260" s="1426"/>
      <c r="AF260" s="1426"/>
      <c r="AG260" s="1426"/>
      <c r="AH260" s="1426"/>
      <c r="AI260" s="1426"/>
      <c r="AJ260" s="1426"/>
    </row>
    <row r="261" spans="2:36" s="27" customFormat="1" ht="16.149999999999999" customHeight="1" x14ac:dyDescent="0.15">
      <c r="B261" s="971" t="s">
        <v>244</v>
      </c>
      <c r="C261" s="1150" t="s">
        <v>496</v>
      </c>
      <c r="D261" s="755">
        <v>2439.9</v>
      </c>
      <c r="E261" s="756">
        <v>2387.21</v>
      </c>
      <c r="F261" s="382">
        <v>97.840485265789582</v>
      </c>
      <c r="G261" s="381">
        <v>1</v>
      </c>
      <c r="H261" s="539">
        <v>3</v>
      </c>
      <c r="I261" s="1426"/>
      <c r="J261" s="1426"/>
      <c r="K261" s="1426"/>
      <c r="L261" s="1426"/>
      <c r="M261" s="1426"/>
      <c r="N261" s="1426"/>
      <c r="O261" s="1426"/>
      <c r="P261" s="1426"/>
      <c r="Q261" s="1426"/>
      <c r="R261" s="1426"/>
      <c r="S261" s="1426"/>
      <c r="T261" s="1426"/>
      <c r="U261" s="1426"/>
      <c r="V261" s="1426"/>
      <c r="W261" s="1426"/>
      <c r="X261" s="1426"/>
      <c r="Y261" s="1426"/>
      <c r="Z261" s="1426"/>
      <c r="AA261" s="1426"/>
      <c r="AB261" s="1426"/>
      <c r="AC261" s="1426"/>
      <c r="AD261" s="1426"/>
      <c r="AE261" s="1426"/>
      <c r="AF261" s="1426"/>
      <c r="AG261" s="1426"/>
      <c r="AH261" s="1426"/>
      <c r="AI261" s="1426"/>
      <c r="AJ261" s="1426"/>
    </row>
    <row r="262" spans="2:36" s="27" customFormat="1" ht="16.149999999999999" customHeight="1" x14ac:dyDescent="0.15">
      <c r="B262" s="971" t="s">
        <v>245</v>
      </c>
      <c r="C262" s="1150" t="s">
        <v>497</v>
      </c>
      <c r="D262" s="755">
        <v>15547.840000000009</v>
      </c>
      <c r="E262" s="755">
        <v>14893.51</v>
      </c>
      <c r="F262" s="691">
        <v>95.791505443842951</v>
      </c>
      <c r="G262" s="380">
        <v>1</v>
      </c>
      <c r="H262" s="539">
        <v>24</v>
      </c>
      <c r="I262" s="1426"/>
      <c r="J262" s="1426"/>
      <c r="K262" s="1426"/>
      <c r="L262" s="1426"/>
      <c r="M262" s="1426"/>
      <c r="N262" s="1426"/>
      <c r="O262" s="1426"/>
      <c r="P262" s="1426"/>
      <c r="Q262" s="1426"/>
      <c r="R262" s="1426"/>
      <c r="S262" s="1426"/>
      <c r="T262" s="1426"/>
      <c r="U262" s="1426"/>
      <c r="V262" s="1426"/>
      <c r="W262" s="1426"/>
      <c r="X262" s="1426"/>
      <c r="Y262" s="1426"/>
      <c r="Z262" s="1426"/>
      <c r="AA262" s="1426"/>
      <c r="AB262" s="1426"/>
      <c r="AC262" s="1426"/>
      <c r="AD262" s="1426"/>
      <c r="AE262" s="1426"/>
      <c r="AF262" s="1426"/>
      <c r="AG262" s="1426"/>
      <c r="AH262" s="1426"/>
      <c r="AI262" s="1426"/>
      <c r="AJ262" s="1426"/>
    </row>
    <row r="263" spans="2:36" s="27" customFormat="1" ht="16.149999999999999" customHeight="1" x14ac:dyDescent="0.15">
      <c r="B263" s="971" t="s">
        <v>246</v>
      </c>
      <c r="C263" s="1150" t="s">
        <v>498</v>
      </c>
      <c r="D263" s="755">
        <v>5094.29</v>
      </c>
      <c r="E263" s="756">
        <v>4866.79</v>
      </c>
      <c r="F263" s="382">
        <v>95.534215759212771</v>
      </c>
      <c r="G263" s="381">
        <v>1</v>
      </c>
      <c r="H263" s="539">
        <v>16</v>
      </c>
      <c r="I263" s="1426"/>
      <c r="J263" s="1426"/>
      <c r="K263" s="1426"/>
      <c r="L263" s="1426"/>
      <c r="M263" s="1426"/>
      <c r="N263" s="1426"/>
      <c r="O263" s="1426"/>
      <c r="P263" s="1426"/>
      <c r="Q263" s="1426"/>
      <c r="R263" s="1426"/>
      <c r="S263" s="1426"/>
      <c r="T263" s="1426"/>
      <c r="U263" s="1426"/>
      <c r="V263" s="1426"/>
      <c r="W263" s="1426"/>
      <c r="X263" s="1426"/>
      <c r="Y263" s="1426"/>
      <c r="Z263" s="1426"/>
      <c r="AA263" s="1426"/>
      <c r="AB263" s="1426"/>
      <c r="AC263" s="1426"/>
      <c r="AD263" s="1426"/>
      <c r="AE263" s="1426"/>
      <c r="AF263" s="1426"/>
      <c r="AG263" s="1426"/>
      <c r="AH263" s="1426"/>
      <c r="AI263" s="1426"/>
      <c r="AJ263" s="1426"/>
    </row>
    <row r="264" spans="2:36" s="27" customFormat="1" ht="16.149999999999999" customHeight="1" x14ac:dyDescent="0.15">
      <c r="B264" s="971" t="s">
        <v>247</v>
      </c>
      <c r="C264" s="1150" t="s">
        <v>499</v>
      </c>
      <c r="D264" s="755">
        <v>3411.24</v>
      </c>
      <c r="E264" s="755">
        <v>3047.29</v>
      </c>
      <c r="F264" s="691">
        <v>89.330859159719054</v>
      </c>
      <c r="G264" s="380">
        <v>1</v>
      </c>
      <c r="H264" s="539">
        <v>13</v>
      </c>
      <c r="I264" s="1426"/>
      <c r="J264" s="1426"/>
      <c r="K264" s="1426"/>
      <c r="L264" s="1426"/>
      <c r="M264" s="1426"/>
      <c r="N264" s="1426"/>
      <c r="O264" s="1426"/>
      <c r="P264" s="1426"/>
      <c r="Q264" s="1426"/>
      <c r="R264" s="1426"/>
      <c r="S264" s="1426"/>
      <c r="T264" s="1426"/>
      <c r="U264" s="1426"/>
      <c r="V264" s="1426"/>
      <c r="W264" s="1426"/>
      <c r="X264" s="1426"/>
      <c r="Y264" s="1426"/>
      <c r="Z264" s="1426"/>
      <c r="AA264" s="1426"/>
      <c r="AB264" s="1426"/>
      <c r="AC264" s="1426"/>
      <c r="AD264" s="1426"/>
      <c r="AE264" s="1426"/>
      <c r="AF264" s="1426"/>
      <c r="AG264" s="1426"/>
      <c r="AH264" s="1426"/>
      <c r="AI264" s="1426"/>
      <c r="AJ264" s="1426"/>
    </row>
    <row r="265" spans="2:36" s="27" customFormat="1" ht="16.149999999999999" customHeight="1" x14ac:dyDescent="0.15">
      <c r="B265" s="971" t="s">
        <v>248</v>
      </c>
      <c r="C265" s="1150" t="s">
        <v>500</v>
      </c>
      <c r="D265" s="755">
        <v>1380.21</v>
      </c>
      <c r="E265" s="756">
        <v>1326.56</v>
      </c>
      <c r="F265" s="382">
        <v>96.112910354221441</v>
      </c>
      <c r="G265" s="381">
        <v>1</v>
      </c>
      <c r="H265" s="539">
        <v>5</v>
      </c>
      <c r="I265" s="1426"/>
      <c r="J265" s="1426"/>
      <c r="K265" s="1426"/>
      <c r="L265" s="1426"/>
      <c r="M265" s="1426"/>
      <c r="N265" s="1426"/>
      <c r="O265" s="1426"/>
      <c r="P265" s="1426"/>
      <c r="Q265" s="1426"/>
      <c r="R265" s="1426"/>
      <c r="S265" s="1426"/>
      <c r="T265" s="1426"/>
      <c r="U265" s="1426"/>
      <c r="V265" s="1426"/>
      <c r="W265" s="1426"/>
      <c r="X265" s="1426"/>
      <c r="Y265" s="1426"/>
      <c r="Z265" s="1426"/>
      <c r="AA265" s="1426"/>
      <c r="AB265" s="1426"/>
      <c r="AC265" s="1426"/>
      <c r="AD265" s="1426"/>
      <c r="AE265" s="1426"/>
      <c r="AF265" s="1426"/>
      <c r="AG265" s="1426"/>
      <c r="AH265" s="1426"/>
      <c r="AI265" s="1426"/>
      <c r="AJ265" s="1426"/>
    </row>
    <row r="266" spans="2:36" s="27" customFormat="1" ht="16.149999999999999" customHeight="1" x14ac:dyDescent="0.15">
      <c r="B266" s="971" t="s">
        <v>249</v>
      </c>
      <c r="C266" s="1150" t="s">
        <v>501</v>
      </c>
      <c r="D266" s="755">
        <v>4251.91</v>
      </c>
      <c r="E266" s="755">
        <v>4175.18</v>
      </c>
      <c r="F266" s="691">
        <v>98.195399244104422</v>
      </c>
      <c r="G266" s="380">
        <v>1</v>
      </c>
      <c r="H266" s="539">
        <v>13</v>
      </c>
      <c r="I266" s="1426"/>
      <c r="J266" s="1426"/>
      <c r="K266" s="1426"/>
      <c r="L266" s="1426"/>
      <c r="M266" s="1426"/>
      <c r="N266" s="1426"/>
      <c r="O266" s="1426"/>
      <c r="P266" s="1426"/>
      <c r="Q266" s="1426"/>
      <c r="R266" s="1426"/>
      <c r="S266" s="1426"/>
      <c r="T266" s="1426"/>
      <c r="U266" s="1426"/>
      <c r="V266" s="1426"/>
      <c r="W266" s="1426"/>
      <c r="X266" s="1426"/>
      <c r="Y266" s="1426"/>
      <c r="Z266" s="1426"/>
      <c r="AA266" s="1426"/>
      <c r="AB266" s="1426"/>
      <c r="AC266" s="1426"/>
      <c r="AD266" s="1426"/>
      <c r="AE266" s="1426"/>
      <c r="AF266" s="1426"/>
      <c r="AG266" s="1426"/>
      <c r="AH266" s="1426"/>
      <c r="AI266" s="1426"/>
      <c r="AJ266" s="1426"/>
    </row>
    <row r="267" spans="2:36" s="27" customFormat="1" ht="16.149999999999999" customHeight="1" x14ac:dyDescent="0.15">
      <c r="B267" s="971" t="s">
        <v>250</v>
      </c>
      <c r="C267" s="1150" t="s">
        <v>502</v>
      </c>
      <c r="D267" s="755">
        <v>1571.04</v>
      </c>
      <c r="E267" s="756">
        <v>1510.8</v>
      </c>
      <c r="F267" s="382">
        <v>96.165597311335162</v>
      </c>
      <c r="G267" s="381">
        <v>1</v>
      </c>
      <c r="H267" s="539">
        <v>6</v>
      </c>
      <c r="I267" s="1426"/>
      <c r="J267" s="1426"/>
      <c r="K267" s="1426"/>
      <c r="L267" s="1426"/>
      <c r="M267" s="1426"/>
      <c r="N267" s="1426"/>
      <c r="O267" s="1426"/>
      <c r="P267" s="1426"/>
      <c r="Q267" s="1426"/>
      <c r="R267" s="1426"/>
      <c r="S267" s="1426"/>
      <c r="T267" s="1426"/>
      <c r="U267" s="1426"/>
      <c r="V267" s="1426"/>
      <c r="W267" s="1426"/>
      <c r="X267" s="1426"/>
      <c r="Y267" s="1426"/>
      <c r="Z267" s="1426"/>
      <c r="AA267" s="1426"/>
      <c r="AB267" s="1426"/>
      <c r="AC267" s="1426"/>
      <c r="AD267" s="1426"/>
      <c r="AE267" s="1426"/>
      <c r="AF267" s="1426"/>
      <c r="AG267" s="1426"/>
      <c r="AH267" s="1426"/>
      <c r="AI267" s="1426"/>
      <c r="AJ267" s="1426"/>
    </row>
    <row r="268" spans="2:36" s="27" customFormat="1" ht="16.149999999999999" customHeight="1" x14ac:dyDescent="0.15">
      <c r="B268" s="971" t="s">
        <v>251</v>
      </c>
      <c r="C268" s="1150" t="s">
        <v>503</v>
      </c>
      <c r="D268" s="755">
        <v>1391.02</v>
      </c>
      <c r="E268" s="755">
        <v>1319.07</v>
      </c>
      <c r="F268" s="691">
        <v>94.82753662779831</v>
      </c>
      <c r="G268" s="380">
        <v>1</v>
      </c>
      <c r="H268" s="539">
        <v>5</v>
      </c>
      <c r="I268" s="1426"/>
      <c r="J268" s="1426"/>
      <c r="K268" s="1426"/>
      <c r="L268" s="1426"/>
      <c r="M268" s="1426"/>
      <c r="N268" s="1426"/>
      <c r="O268" s="1426"/>
      <c r="P268" s="1426"/>
      <c r="Q268" s="1426"/>
      <c r="R268" s="1426"/>
      <c r="S268" s="1426"/>
      <c r="T268" s="1426"/>
      <c r="U268" s="1426"/>
      <c r="V268" s="1426"/>
      <c r="W268" s="1426"/>
      <c r="X268" s="1426"/>
      <c r="Y268" s="1426"/>
      <c r="Z268" s="1426"/>
      <c r="AA268" s="1426"/>
      <c r="AB268" s="1426"/>
      <c r="AC268" s="1426"/>
      <c r="AD268" s="1426"/>
      <c r="AE268" s="1426"/>
      <c r="AF268" s="1426"/>
      <c r="AG268" s="1426"/>
      <c r="AH268" s="1426"/>
      <c r="AI268" s="1426"/>
      <c r="AJ268" s="1426"/>
    </row>
    <row r="269" spans="2:36" s="27" customFormat="1" ht="16.149999999999999" customHeight="1" x14ac:dyDescent="0.15">
      <c r="B269" s="971" t="s">
        <v>252</v>
      </c>
      <c r="C269" s="1150" t="s">
        <v>504</v>
      </c>
      <c r="D269" s="755">
        <v>2502.11</v>
      </c>
      <c r="E269" s="756">
        <v>2358.04</v>
      </c>
      <c r="F269" s="382">
        <v>94.242059701611836</v>
      </c>
      <c r="G269" s="381">
        <v>1</v>
      </c>
      <c r="H269" s="539">
        <v>5</v>
      </c>
      <c r="I269" s="1426"/>
      <c r="J269" s="1426"/>
      <c r="K269" s="1426"/>
      <c r="L269" s="1426"/>
      <c r="M269" s="1426"/>
      <c r="N269" s="1426"/>
      <c r="O269" s="1426"/>
      <c r="P269" s="1426"/>
      <c r="Q269" s="1426"/>
      <c r="R269" s="1426"/>
      <c r="S269" s="1426"/>
      <c r="T269" s="1426"/>
      <c r="U269" s="1426"/>
      <c r="V269" s="1426"/>
      <c r="W269" s="1426"/>
      <c r="X269" s="1426"/>
      <c r="Y269" s="1426"/>
      <c r="Z269" s="1426"/>
      <c r="AA269" s="1426"/>
      <c r="AB269" s="1426"/>
      <c r="AC269" s="1426"/>
      <c r="AD269" s="1426"/>
      <c r="AE269" s="1426"/>
      <c r="AF269" s="1426"/>
      <c r="AG269" s="1426"/>
      <c r="AH269" s="1426"/>
      <c r="AI269" s="1426"/>
      <c r="AJ269" s="1426"/>
    </row>
    <row r="270" spans="2:36" s="27" customFormat="1" ht="16.149999999999999" customHeight="1" x14ac:dyDescent="0.15">
      <c r="B270" s="971" t="s">
        <v>253</v>
      </c>
      <c r="C270" s="1150" t="s">
        <v>1502</v>
      </c>
      <c r="D270" s="755">
        <v>3541.4300000000003</v>
      </c>
      <c r="E270" s="755">
        <v>3201.1</v>
      </c>
      <c r="F270" s="691">
        <v>90.390040181508596</v>
      </c>
      <c r="G270" s="380">
        <v>1</v>
      </c>
      <c r="H270" s="539">
        <v>10</v>
      </c>
      <c r="I270" s="1426"/>
      <c r="J270" s="1426"/>
      <c r="K270" s="1426"/>
      <c r="L270" s="1426"/>
      <c r="M270" s="1426"/>
      <c r="N270" s="1426"/>
      <c r="O270" s="1426"/>
      <c r="P270" s="1426"/>
      <c r="Q270" s="1426"/>
      <c r="R270" s="1426"/>
      <c r="S270" s="1426"/>
      <c r="T270" s="1426"/>
      <c r="U270" s="1426"/>
      <c r="V270" s="1426"/>
      <c r="W270" s="1426"/>
      <c r="X270" s="1426"/>
      <c r="Y270" s="1426"/>
      <c r="Z270" s="1426"/>
      <c r="AA270" s="1426"/>
      <c r="AB270" s="1426"/>
      <c r="AC270" s="1426"/>
      <c r="AD270" s="1426"/>
      <c r="AE270" s="1426"/>
      <c r="AF270" s="1426"/>
      <c r="AG270" s="1426"/>
      <c r="AH270" s="1426"/>
      <c r="AI270" s="1426"/>
      <c r="AJ270" s="1426"/>
    </row>
    <row r="271" spans="2:36" s="27" customFormat="1" ht="16.149999999999999" customHeight="1" x14ac:dyDescent="0.15">
      <c r="B271" s="971" t="s">
        <v>254</v>
      </c>
      <c r="C271" s="1150" t="s">
        <v>506</v>
      </c>
      <c r="D271" s="755">
        <v>7543.0999999999995</v>
      </c>
      <c r="E271" s="756">
        <v>7012.14</v>
      </c>
      <c r="F271" s="382">
        <v>92.96098421073566</v>
      </c>
      <c r="G271" s="381">
        <v>1</v>
      </c>
      <c r="H271" s="539">
        <v>19</v>
      </c>
      <c r="I271" s="1426"/>
      <c r="J271" s="1426"/>
      <c r="K271" s="1426"/>
      <c r="L271" s="1426"/>
      <c r="M271" s="1426"/>
      <c r="N271" s="1426"/>
      <c r="O271" s="1426"/>
      <c r="P271" s="1426"/>
      <c r="Q271" s="1426"/>
      <c r="R271" s="1426"/>
      <c r="S271" s="1426"/>
      <c r="T271" s="1426"/>
      <c r="U271" s="1426"/>
      <c r="V271" s="1426"/>
      <c r="W271" s="1426"/>
      <c r="X271" s="1426"/>
      <c r="Y271" s="1426"/>
      <c r="Z271" s="1426"/>
      <c r="AA271" s="1426"/>
      <c r="AB271" s="1426"/>
      <c r="AC271" s="1426"/>
      <c r="AD271" s="1426"/>
      <c r="AE271" s="1426"/>
      <c r="AF271" s="1426"/>
      <c r="AG271" s="1426"/>
      <c r="AH271" s="1426"/>
      <c r="AI271" s="1426"/>
      <c r="AJ271" s="1426"/>
    </row>
    <row r="272" spans="2:36" s="27" customFormat="1" ht="16.149999999999999" customHeight="1" x14ac:dyDescent="0.15">
      <c r="B272" s="971" t="s">
        <v>255</v>
      </c>
      <c r="C272" s="1150" t="s">
        <v>507</v>
      </c>
      <c r="D272" s="755">
        <v>1189.1199999999999</v>
      </c>
      <c r="E272" s="755">
        <v>1139.82</v>
      </c>
      <c r="F272" s="691">
        <v>95.85407696447794</v>
      </c>
      <c r="G272" s="380">
        <v>1</v>
      </c>
      <c r="H272" s="539">
        <v>2</v>
      </c>
      <c r="I272" s="1426"/>
      <c r="J272" s="1426"/>
      <c r="K272" s="1426"/>
      <c r="L272" s="1426"/>
      <c r="M272" s="1426"/>
      <c r="N272" s="1426"/>
      <c r="O272" s="1426"/>
      <c r="P272" s="1426"/>
      <c r="Q272" s="1426"/>
      <c r="R272" s="1426"/>
      <c r="S272" s="1426"/>
      <c r="T272" s="1426"/>
      <c r="U272" s="1426"/>
      <c r="V272" s="1426"/>
      <c r="W272" s="1426"/>
      <c r="X272" s="1426"/>
      <c r="Y272" s="1426"/>
      <c r="Z272" s="1426"/>
      <c r="AA272" s="1426"/>
      <c r="AB272" s="1426"/>
      <c r="AC272" s="1426"/>
      <c r="AD272" s="1426"/>
      <c r="AE272" s="1426"/>
      <c r="AF272" s="1426"/>
      <c r="AG272" s="1426"/>
      <c r="AH272" s="1426"/>
      <c r="AI272" s="1426"/>
      <c r="AJ272" s="1426"/>
    </row>
    <row r="273" spans="2:36" s="27" customFormat="1" ht="16.149999999999999" customHeight="1" x14ac:dyDescent="0.15">
      <c r="B273" s="971" t="s">
        <v>256</v>
      </c>
      <c r="C273" s="1150" t="s">
        <v>508</v>
      </c>
      <c r="D273" s="755">
        <v>1392</v>
      </c>
      <c r="E273" s="756">
        <v>1368</v>
      </c>
      <c r="F273" s="382">
        <v>98.275862068965509</v>
      </c>
      <c r="G273" s="381">
        <v>1</v>
      </c>
      <c r="H273" s="539">
        <v>4</v>
      </c>
      <c r="I273" s="1426"/>
      <c r="J273" s="1426"/>
      <c r="K273" s="1426"/>
      <c r="L273" s="1426"/>
      <c r="M273" s="1426"/>
      <c r="N273" s="1426"/>
      <c r="O273" s="1426"/>
      <c r="P273" s="1426"/>
      <c r="Q273" s="1426"/>
      <c r="R273" s="1426"/>
      <c r="S273" s="1426"/>
      <c r="T273" s="1426"/>
      <c r="U273" s="1426"/>
      <c r="V273" s="1426"/>
      <c r="W273" s="1426"/>
      <c r="X273" s="1426"/>
      <c r="Y273" s="1426"/>
      <c r="Z273" s="1426"/>
      <c r="AA273" s="1426"/>
      <c r="AB273" s="1426"/>
      <c r="AC273" s="1426"/>
      <c r="AD273" s="1426"/>
      <c r="AE273" s="1426"/>
      <c r="AF273" s="1426"/>
      <c r="AG273" s="1426"/>
      <c r="AH273" s="1426"/>
      <c r="AI273" s="1426"/>
      <c r="AJ273" s="1426"/>
    </row>
    <row r="274" spans="2:36" s="27" customFormat="1" ht="16.149999999999999" customHeight="1" x14ac:dyDescent="0.15">
      <c r="B274" s="971" t="s">
        <v>257</v>
      </c>
      <c r="C274" s="1150" t="s">
        <v>509</v>
      </c>
      <c r="D274" s="755">
        <v>2151.67</v>
      </c>
      <c r="E274" s="755">
        <v>2125.2399999999998</v>
      </c>
      <c r="F274" s="691">
        <v>98.771651786751676</v>
      </c>
      <c r="G274" s="380">
        <v>1</v>
      </c>
      <c r="H274" s="539">
        <v>6</v>
      </c>
      <c r="I274" s="1426"/>
      <c r="J274" s="1426"/>
      <c r="K274" s="1426"/>
      <c r="L274" s="1426"/>
      <c r="M274" s="1426"/>
      <c r="N274" s="1426"/>
      <c r="O274" s="1426"/>
      <c r="P274" s="1426"/>
      <c r="Q274" s="1426"/>
      <c r="R274" s="1426"/>
      <c r="S274" s="1426"/>
      <c r="T274" s="1426"/>
      <c r="U274" s="1426"/>
      <c r="V274" s="1426"/>
      <c r="W274" s="1426"/>
      <c r="X274" s="1426"/>
      <c r="Y274" s="1426"/>
      <c r="Z274" s="1426"/>
      <c r="AA274" s="1426"/>
      <c r="AB274" s="1426"/>
      <c r="AC274" s="1426"/>
      <c r="AD274" s="1426"/>
      <c r="AE274" s="1426"/>
      <c r="AF274" s="1426"/>
      <c r="AG274" s="1426"/>
      <c r="AH274" s="1426"/>
      <c r="AI274" s="1426"/>
      <c r="AJ274" s="1426"/>
    </row>
    <row r="275" spans="2:36" s="27" customFormat="1" ht="16.149999999999999" customHeight="1" x14ac:dyDescent="0.15">
      <c r="B275" s="971" t="s">
        <v>258</v>
      </c>
      <c r="C275" s="1150" t="s">
        <v>1503</v>
      </c>
      <c r="D275" s="755">
        <v>2373.1000000000004</v>
      </c>
      <c r="E275" s="756">
        <v>2204.4899999999998</v>
      </c>
      <c r="F275" s="382">
        <v>92.894947536976929</v>
      </c>
      <c r="G275" s="381">
        <v>1</v>
      </c>
      <c r="H275" s="539">
        <v>2</v>
      </c>
      <c r="I275" s="1426"/>
      <c r="J275" s="1426"/>
      <c r="K275" s="1426"/>
      <c r="L275" s="1426"/>
      <c r="M275" s="1426"/>
      <c r="N275" s="1426"/>
      <c r="O275" s="1426"/>
      <c r="P275" s="1426"/>
      <c r="Q275" s="1426"/>
      <c r="R275" s="1426"/>
      <c r="S275" s="1426"/>
      <c r="T275" s="1426"/>
      <c r="U275" s="1426"/>
      <c r="V275" s="1426"/>
      <c r="W275" s="1426"/>
      <c r="X275" s="1426"/>
      <c r="Y275" s="1426"/>
      <c r="Z275" s="1426"/>
      <c r="AA275" s="1426"/>
      <c r="AB275" s="1426"/>
      <c r="AC275" s="1426"/>
      <c r="AD275" s="1426"/>
      <c r="AE275" s="1426"/>
      <c r="AF275" s="1426"/>
      <c r="AG275" s="1426"/>
      <c r="AH275" s="1426"/>
      <c r="AI275" s="1426"/>
      <c r="AJ275" s="1426"/>
    </row>
    <row r="276" spans="2:36" s="27" customFormat="1" ht="16.149999999999999" customHeight="1" x14ac:dyDescent="0.15">
      <c r="B276" s="971" t="s">
        <v>259</v>
      </c>
      <c r="C276" s="1150" t="s">
        <v>1504</v>
      </c>
      <c r="D276" s="755">
        <v>3909.9</v>
      </c>
      <c r="E276" s="755">
        <v>3666.01</v>
      </c>
      <c r="F276" s="691">
        <v>93.762244558684372</v>
      </c>
      <c r="G276" s="380">
        <v>1</v>
      </c>
      <c r="H276" s="539">
        <v>8</v>
      </c>
      <c r="I276" s="1426"/>
      <c r="J276" s="1426"/>
      <c r="K276" s="1426"/>
      <c r="L276" s="1426"/>
      <c r="M276" s="1426"/>
      <c r="N276" s="1426"/>
      <c r="O276" s="1426"/>
      <c r="P276" s="1426"/>
      <c r="Q276" s="1426"/>
      <c r="R276" s="1426"/>
      <c r="S276" s="1426"/>
      <c r="T276" s="1426"/>
      <c r="U276" s="1426"/>
      <c r="V276" s="1426"/>
      <c r="W276" s="1426"/>
      <c r="X276" s="1426"/>
      <c r="Y276" s="1426"/>
      <c r="Z276" s="1426"/>
      <c r="AA276" s="1426"/>
      <c r="AB276" s="1426"/>
      <c r="AC276" s="1426"/>
      <c r="AD276" s="1426"/>
      <c r="AE276" s="1426"/>
      <c r="AF276" s="1426"/>
      <c r="AG276" s="1426"/>
      <c r="AH276" s="1426"/>
      <c r="AI276" s="1426"/>
      <c r="AJ276" s="1426"/>
    </row>
    <row r="277" spans="2:36" s="27" customFormat="1" ht="16.149999999999999" customHeight="1" x14ac:dyDescent="0.15">
      <c r="B277" s="971" t="s">
        <v>260</v>
      </c>
      <c r="C277" s="1150" t="s">
        <v>512</v>
      </c>
      <c r="D277" s="755">
        <v>2176.23</v>
      </c>
      <c r="E277" s="756">
        <v>2141.4</v>
      </c>
      <c r="F277" s="382">
        <v>98.399525785417907</v>
      </c>
      <c r="G277" s="381">
        <v>1</v>
      </c>
      <c r="H277" s="539">
        <v>0</v>
      </c>
      <c r="I277" s="1426"/>
      <c r="J277" s="1426"/>
      <c r="K277" s="1426"/>
      <c r="L277" s="1426"/>
      <c r="M277" s="1426"/>
      <c r="N277" s="1426"/>
      <c r="O277" s="1426"/>
      <c r="P277" s="1426"/>
      <c r="Q277" s="1426"/>
      <c r="R277" s="1426"/>
      <c r="S277" s="1426"/>
      <c r="T277" s="1426"/>
      <c r="U277" s="1426"/>
      <c r="V277" s="1426"/>
      <c r="W277" s="1426"/>
      <c r="X277" s="1426"/>
      <c r="Y277" s="1426"/>
      <c r="Z277" s="1426"/>
      <c r="AA277" s="1426"/>
      <c r="AB277" s="1426"/>
      <c r="AC277" s="1426"/>
      <c r="AD277" s="1426"/>
      <c r="AE277" s="1426"/>
      <c r="AF277" s="1426"/>
      <c r="AG277" s="1426"/>
      <c r="AH277" s="1426"/>
      <c r="AI277" s="1426"/>
      <c r="AJ277" s="1426"/>
    </row>
    <row r="278" spans="2:36" s="27" customFormat="1" ht="16.149999999999999" customHeight="1" x14ac:dyDescent="0.15">
      <c r="B278" s="971" t="s">
        <v>261</v>
      </c>
      <c r="C278" s="1150" t="s">
        <v>513</v>
      </c>
      <c r="D278" s="755">
        <v>897.84</v>
      </c>
      <c r="E278" s="755">
        <v>897.84</v>
      </c>
      <c r="F278" s="691">
        <v>100</v>
      </c>
      <c r="G278" s="380">
        <v>1</v>
      </c>
      <c r="H278" s="539">
        <v>0</v>
      </c>
      <c r="I278" s="1426"/>
      <c r="J278" s="1426"/>
      <c r="K278" s="1426"/>
      <c r="L278" s="1426"/>
      <c r="M278" s="1426"/>
      <c r="N278" s="1426"/>
      <c r="O278" s="1426"/>
      <c r="P278" s="1426"/>
      <c r="Q278" s="1426"/>
      <c r="R278" s="1426"/>
      <c r="S278" s="1426"/>
      <c r="T278" s="1426"/>
      <c r="U278" s="1426"/>
      <c r="V278" s="1426"/>
      <c r="W278" s="1426"/>
      <c r="X278" s="1426"/>
      <c r="Y278" s="1426"/>
      <c r="Z278" s="1426"/>
      <c r="AA278" s="1426"/>
      <c r="AB278" s="1426"/>
      <c r="AC278" s="1426"/>
      <c r="AD278" s="1426"/>
      <c r="AE278" s="1426"/>
      <c r="AF278" s="1426"/>
      <c r="AG278" s="1426"/>
      <c r="AH278" s="1426"/>
      <c r="AI278" s="1426"/>
      <c r="AJ278" s="1426"/>
    </row>
    <row r="279" spans="2:36" s="27" customFormat="1" ht="16.149999999999999" customHeight="1" x14ac:dyDescent="0.15">
      <c r="B279" s="971" t="s">
        <v>262</v>
      </c>
      <c r="C279" s="1150" t="s">
        <v>514</v>
      </c>
      <c r="D279" s="755">
        <v>1222.3399999999999</v>
      </c>
      <c r="E279" s="756">
        <v>1062.9000000000001</v>
      </c>
      <c r="F279" s="382">
        <v>86.956166042181408</v>
      </c>
      <c r="G279" s="381">
        <v>1</v>
      </c>
      <c r="H279" s="539">
        <v>0</v>
      </c>
      <c r="I279" s="1426"/>
      <c r="J279" s="1426"/>
      <c r="K279" s="1426"/>
      <c r="L279" s="1426"/>
      <c r="M279" s="1426"/>
      <c r="N279" s="1426"/>
      <c r="O279" s="1426"/>
      <c r="P279" s="1426"/>
      <c r="Q279" s="1426"/>
      <c r="R279" s="1426"/>
      <c r="S279" s="1426"/>
      <c r="T279" s="1426"/>
      <c r="U279" s="1426"/>
      <c r="V279" s="1426"/>
      <c r="W279" s="1426"/>
      <c r="X279" s="1426"/>
      <c r="Y279" s="1426"/>
      <c r="Z279" s="1426"/>
      <c r="AA279" s="1426"/>
      <c r="AB279" s="1426"/>
      <c r="AC279" s="1426"/>
      <c r="AD279" s="1426"/>
      <c r="AE279" s="1426"/>
      <c r="AF279" s="1426"/>
      <c r="AG279" s="1426"/>
      <c r="AH279" s="1426"/>
      <c r="AI279" s="1426"/>
      <c r="AJ279" s="1426"/>
    </row>
    <row r="280" spans="2:36" s="27" customFormat="1" ht="16.149999999999999" customHeight="1" x14ac:dyDescent="0.15">
      <c r="B280" s="971" t="s">
        <v>263</v>
      </c>
      <c r="C280" s="1150" t="s">
        <v>515</v>
      </c>
      <c r="D280" s="755">
        <v>1854.13</v>
      </c>
      <c r="E280" s="755">
        <v>1829.71</v>
      </c>
      <c r="F280" s="691">
        <v>98.682940246908245</v>
      </c>
      <c r="G280" s="380">
        <v>1</v>
      </c>
      <c r="H280" s="539">
        <v>0</v>
      </c>
      <c r="I280" s="1426"/>
      <c r="J280" s="1426"/>
      <c r="K280" s="1426"/>
      <c r="L280" s="1426"/>
      <c r="M280" s="1426"/>
      <c r="N280" s="1426"/>
      <c r="O280" s="1426"/>
      <c r="P280" s="1426"/>
      <c r="Q280" s="1426"/>
      <c r="R280" s="1426"/>
      <c r="S280" s="1426"/>
      <c r="T280" s="1426"/>
      <c r="U280" s="1426"/>
      <c r="V280" s="1426"/>
      <c r="W280" s="1426"/>
      <c r="X280" s="1426"/>
      <c r="Y280" s="1426"/>
      <c r="Z280" s="1426"/>
      <c r="AA280" s="1426"/>
      <c r="AB280" s="1426"/>
      <c r="AC280" s="1426"/>
      <c r="AD280" s="1426"/>
      <c r="AE280" s="1426"/>
      <c r="AF280" s="1426"/>
      <c r="AG280" s="1426"/>
      <c r="AH280" s="1426"/>
      <c r="AI280" s="1426"/>
      <c r="AJ280" s="1426"/>
    </row>
    <row r="281" spans="2:36" s="27" customFormat="1" ht="16.149999999999999" customHeight="1" x14ac:dyDescent="0.15">
      <c r="B281" s="971" t="s">
        <v>264</v>
      </c>
      <c r="C281" s="1150" t="s">
        <v>516</v>
      </c>
      <c r="D281" s="755">
        <v>1740.7</v>
      </c>
      <c r="E281" s="756">
        <v>1666.91</v>
      </c>
      <c r="F281" s="382">
        <v>95.760900787039688</v>
      </c>
      <c r="G281" s="381">
        <v>1</v>
      </c>
      <c r="H281" s="539">
        <v>2</v>
      </c>
      <c r="I281" s="1426"/>
      <c r="J281" s="1426"/>
      <c r="K281" s="1426"/>
      <c r="L281" s="1426"/>
      <c r="M281" s="1426"/>
      <c r="N281" s="1426"/>
      <c r="O281" s="1426"/>
      <c r="P281" s="1426"/>
      <c r="Q281" s="1426"/>
      <c r="R281" s="1426"/>
      <c r="S281" s="1426"/>
      <c r="T281" s="1426"/>
      <c r="U281" s="1426"/>
      <c r="V281" s="1426"/>
      <c r="W281" s="1426"/>
      <c r="X281" s="1426"/>
      <c r="Y281" s="1426"/>
      <c r="Z281" s="1426"/>
      <c r="AA281" s="1426"/>
      <c r="AB281" s="1426"/>
      <c r="AC281" s="1426"/>
      <c r="AD281" s="1426"/>
      <c r="AE281" s="1426"/>
      <c r="AF281" s="1426"/>
      <c r="AG281" s="1426"/>
      <c r="AH281" s="1426"/>
      <c r="AI281" s="1426"/>
      <c r="AJ281" s="1426"/>
    </row>
    <row r="282" spans="2:36" s="27" customFormat="1" ht="16.149999999999999" customHeight="1" thickBot="1" x14ac:dyDescent="0.2">
      <c r="B282" s="979" t="s">
        <v>803</v>
      </c>
      <c r="C282" s="1156" t="s">
        <v>816</v>
      </c>
      <c r="D282" s="486">
        <v>2287.0399999999991</v>
      </c>
      <c r="E282" s="487">
        <v>2108.4499999999998</v>
      </c>
      <c r="F282" s="488">
        <v>92.191216594375291</v>
      </c>
      <c r="G282" s="489">
        <v>1</v>
      </c>
      <c r="H282" s="685">
        <v>6</v>
      </c>
      <c r="I282" s="1426"/>
      <c r="J282" s="1426"/>
      <c r="K282" s="1426"/>
      <c r="L282" s="1426"/>
      <c r="M282" s="1426"/>
      <c r="N282" s="1426"/>
      <c r="O282" s="1426"/>
      <c r="P282" s="1426"/>
      <c r="Q282" s="1426"/>
      <c r="R282" s="1426"/>
      <c r="S282" s="1426"/>
      <c r="T282" s="1426"/>
      <c r="U282" s="1426"/>
      <c r="V282" s="1426"/>
      <c r="W282" s="1426"/>
      <c r="X282" s="1426"/>
      <c r="Y282" s="1426"/>
      <c r="Z282" s="1426"/>
      <c r="AA282" s="1426"/>
      <c r="AB282" s="1426"/>
      <c r="AC282" s="1426"/>
      <c r="AD282" s="1426"/>
      <c r="AE282" s="1426"/>
      <c r="AF282" s="1426"/>
      <c r="AG282" s="1426"/>
      <c r="AH282" s="1426"/>
      <c r="AI282" s="1426"/>
      <c r="AJ282" s="1426"/>
    </row>
    <row r="283" spans="2:36" s="27" customFormat="1" ht="16.149999999999999" customHeight="1" thickTop="1" thickBot="1" x14ac:dyDescent="0.2">
      <c r="B283" s="1294" t="s">
        <v>1981</v>
      </c>
      <c r="C283" s="1295" t="s">
        <v>2300</v>
      </c>
      <c r="D283" s="1427">
        <v>4425.3599999999997</v>
      </c>
      <c r="E283" s="1428">
        <v>4425.3599999999997</v>
      </c>
      <c r="F283" s="1429">
        <v>100</v>
      </c>
      <c r="G283" s="1371">
        <v>2</v>
      </c>
      <c r="H283" s="1371">
        <v>38</v>
      </c>
      <c r="I283" s="1426"/>
      <c r="J283" s="1426"/>
      <c r="K283" s="1426"/>
      <c r="L283" s="1426"/>
      <c r="M283" s="1426"/>
      <c r="N283" s="1426"/>
      <c r="O283" s="1426"/>
      <c r="P283" s="1426"/>
      <c r="Q283" s="1426"/>
      <c r="R283" s="1426"/>
      <c r="S283" s="1426"/>
      <c r="T283" s="1426"/>
      <c r="U283" s="1426"/>
      <c r="V283" s="1426"/>
      <c r="W283" s="1426"/>
      <c r="X283" s="1426"/>
      <c r="Y283" s="1426"/>
      <c r="Z283" s="1426"/>
      <c r="AA283" s="1426"/>
      <c r="AB283" s="1426"/>
      <c r="AC283" s="1426"/>
      <c r="AD283" s="1426"/>
      <c r="AE283" s="1426"/>
      <c r="AF283" s="1426"/>
      <c r="AG283" s="1426"/>
      <c r="AH283" s="1426"/>
      <c r="AI283" s="1426"/>
      <c r="AJ283" s="1426"/>
    </row>
    <row r="284" spans="2:36" s="27" customFormat="1" ht="16.149999999999999" customHeight="1" thickTop="1" x14ac:dyDescent="0.15">
      <c r="B284" s="980" t="s">
        <v>1505</v>
      </c>
      <c r="C284" s="1161" t="s">
        <v>817</v>
      </c>
      <c r="D284" s="1162">
        <v>14431.35</v>
      </c>
      <c r="E284" s="1163">
        <v>14431.35</v>
      </c>
      <c r="F284" s="339">
        <v>100</v>
      </c>
      <c r="G284" s="693">
        <v>1</v>
      </c>
      <c r="H284" s="1164" t="s">
        <v>2275</v>
      </c>
      <c r="I284" s="1426"/>
      <c r="J284" s="1426"/>
      <c r="K284" s="1426"/>
      <c r="L284" s="1426"/>
      <c r="M284" s="1426"/>
      <c r="N284" s="1426"/>
      <c r="O284" s="1426"/>
      <c r="P284" s="1426"/>
      <c r="Q284" s="1426"/>
      <c r="R284" s="1426"/>
      <c r="S284" s="1426"/>
      <c r="T284" s="1426"/>
      <c r="U284" s="1426"/>
      <c r="V284" s="1426"/>
      <c r="W284" s="1426"/>
      <c r="X284" s="1426"/>
      <c r="Y284" s="1426"/>
      <c r="Z284" s="1426"/>
      <c r="AA284" s="1426"/>
      <c r="AB284" s="1426"/>
      <c r="AC284" s="1426"/>
      <c r="AD284" s="1426"/>
      <c r="AE284" s="1426"/>
      <c r="AF284" s="1426"/>
      <c r="AG284" s="1426"/>
      <c r="AH284" s="1426"/>
      <c r="AI284" s="1426"/>
      <c r="AJ284" s="1426"/>
    </row>
    <row r="285" spans="2:36" s="27" customFormat="1" ht="16.149999999999999" customHeight="1" x14ac:dyDescent="0.15">
      <c r="B285" s="1430"/>
      <c r="C285" s="491"/>
      <c r="D285" s="421"/>
      <c r="E285" s="421"/>
      <c r="F285" s="421"/>
      <c r="G285" s="421"/>
      <c r="H285" s="421"/>
      <c r="I285" s="1426"/>
      <c r="J285" s="1426"/>
      <c r="K285" s="1426"/>
      <c r="L285" s="1426"/>
      <c r="M285" s="1426"/>
      <c r="N285" s="1426"/>
      <c r="O285" s="1426"/>
      <c r="P285" s="1426"/>
      <c r="Q285" s="1426"/>
      <c r="R285" s="1426"/>
      <c r="S285" s="1426"/>
      <c r="T285" s="1426"/>
      <c r="U285" s="1426"/>
      <c r="V285" s="1426"/>
      <c r="W285" s="1426"/>
      <c r="X285" s="1426"/>
      <c r="Y285" s="1426"/>
      <c r="Z285" s="1426"/>
      <c r="AA285" s="1426"/>
      <c r="AB285" s="1426"/>
      <c r="AC285" s="1426"/>
      <c r="AD285" s="1426"/>
      <c r="AE285" s="1426"/>
      <c r="AF285" s="1426"/>
      <c r="AG285" s="1426"/>
      <c r="AH285" s="1426"/>
      <c r="AI285" s="1426"/>
      <c r="AJ285" s="1426"/>
    </row>
    <row r="286" spans="2:36" s="27" customFormat="1" ht="16.149999999999999" customHeight="1" x14ac:dyDescent="0.15">
      <c r="B286" s="1431"/>
      <c r="C286" s="1432" t="s">
        <v>2301</v>
      </c>
      <c r="D286" s="1433">
        <f>SUM(D287:D292)</f>
        <v>1866013.4185861999</v>
      </c>
      <c r="E286" s="1433">
        <f>SUM(E287:E292)</f>
        <v>1852454.5885862005</v>
      </c>
      <c r="F286" s="1169">
        <f>E286/D286*100</f>
        <v>99.273379823266637</v>
      </c>
      <c r="G286" s="1434">
        <f>SUM(G287:G292)</f>
        <v>1291</v>
      </c>
      <c r="H286" s="1171">
        <v>37245</v>
      </c>
      <c r="I286" s="1426"/>
      <c r="J286" s="1426"/>
      <c r="K286" s="1426"/>
      <c r="L286" s="1426"/>
      <c r="M286" s="1426"/>
      <c r="N286" s="1426"/>
      <c r="O286" s="1426"/>
      <c r="P286" s="1426"/>
      <c r="Q286" s="1426"/>
      <c r="R286" s="1426"/>
      <c r="S286" s="1426"/>
      <c r="T286" s="1426"/>
      <c r="U286" s="1426"/>
      <c r="V286" s="1426"/>
      <c r="W286" s="1426"/>
      <c r="X286" s="1426"/>
      <c r="Y286" s="1426"/>
      <c r="Z286" s="1426"/>
      <c r="AA286" s="1426"/>
      <c r="AB286" s="1426"/>
      <c r="AC286" s="1426"/>
      <c r="AD286" s="1426"/>
      <c r="AE286" s="1426"/>
      <c r="AF286" s="1426"/>
      <c r="AG286" s="1426"/>
      <c r="AH286" s="1426"/>
      <c r="AI286" s="1426"/>
      <c r="AJ286" s="1426"/>
    </row>
    <row r="287" spans="2:36" s="27" customFormat="1" ht="16.149999999999999" customHeight="1" x14ac:dyDescent="0.15">
      <c r="B287" s="427"/>
      <c r="C287" s="1172" t="s">
        <v>2302</v>
      </c>
      <c r="D287" s="429">
        <f>SUM(D4:D64)</f>
        <v>471890.37</v>
      </c>
      <c r="E287" s="429">
        <f>SUM(E4:E64)</f>
        <v>468945.90000000008</v>
      </c>
      <c r="F287" s="510">
        <f t="shared" ref="F287:F292" si="0">E287/D287*100</f>
        <v>99.376026681790535</v>
      </c>
      <c r="G287" s="792">
        <f>SUM(G4:G64)</f>
        <v>859</v>
      </c>
      <c r="H287" s="512" t="s">
        <v>97</v>
      </c>
      <c r="I287" s="1426"/>
      <c r="J287" s="1426"/>
      <c r="K287" s="1426"/>
      <c r="L287" s="1426"/>
      <c r="M287" s="1426"/>
      <c r="N287" s="1426"/>
      <c r="O287" s="1426"/>
      <c r="P287" s="1426"/>
      <c r="Q287" s="1426"/>
      <c r="R287" s="1426"/>
      <c r="S287" s="1426"/>
      <c r="T287" s="1426"/>
      <c r="U287" s="1426"/>
      <c r="V287" s="1426"/>
      <c r="W287" s="1426"/>
      <c r="X287" s="1426"/>
      <c r="Y287" s="1426"/>
      <c r="Z287" s="1426"/>
      <c r="AA287" s="1426"/>
      <c r="AB287" s="1426"/>
      <c r="AC287" s="1426"/>
      <c r="AD287" s="1426"/>
      <c r="AE287" s="1426"/>
      <c r="AF287" s="1426"/>
      <c r="AG287" s="1426"/>
      <c r="AH287" s="1426"/>
      <c r="AI287" s="1426"/>
      <c r="AJ287" s="1426"/>
    </row>
    <row r="288" spans="2:36" s="27" customFormat="1" ht="16.149999999999999" customHeight="1" x14ac:dyDescent="0.15">
      <c r="B288" s="1173"/>
      <c r="C288" s="1174" t="s">
        <v>2303</v>
      </c>
      <c r="D288" s="1175">
        <f>SUM(D65:D108)</f>
        <v>345929.58858620003</v>
      </c>
      <c r="E288" s="1175">
        <f>SUM(E65:E108)</f>
        <v>344502.35858619999</v>
      </c>
      <c r="F288" s="1119">
        <f t="shared" si="0"/>
        <v>99.587421820193796</v>
      </c>
      <c r="G288" s="1176">
        <f>SUM(G65:G108)</f>
        <v>242</v>
      </c>
      <c r="H288" s="1121" t="s">
        <v>97</v>
      </c>
      <c r="I288" s="1426"/>
      <c r="J288" s="1426"/>
      <c r="K288" s="1426"/>
      <c r="L288" s="1426"/>
      <c r="M288" s="1426"/>
      <c r="N288" s="1426"/>
      <c r="O288" s="1426"/>
      <c r="P288" s="1426"/>
      <c r="Q288" s="1426"/>
      <c r="R288" s="1426"/>
      <c r="S288" s="1426"/>
      <c r="T288" s="1426"/>
      <c r="U288" s="1426"/>
      <c r="V288" s="1426"/>
      <c r="W288" s="1426"/>
      <c r="X288" s="1426"/>
      <c r="Y288" s="1426"/>
      <c r="Z288" s="1426"/>
      <c r="AA288" s="1426"/>
      <c r="AB288" s="1426"/>
      <c r="AC288" s="1426"/>
      <c r="AD288" s="1426"/>
      <c r="AE288" s="1426"/>
      <c r="AF288" s="1426"/>
      <c r="AG288" s="1426"/>
      <c r="AH288" s="1426"/>
      <c r="AI288" s="1426"/>
      <c r="AJ288" s="1426"/>
    </row>
    <row r="289" spans="2:36" x14ac:dyDescent="0.15">
      <c r="B289" s="1177"/>
      <c r="C289" s="1178" t="s">
        <v>2304</v>
      </c>
      <c r="D289" s="1179">
        <f>SUM(D109:D127)</f>
        <v>719286.24</v>
      </c>
      <c r="E289" s="1179">
        <f>SUM(E109:E127)</f>
        <v>719286.24</v>
      </c>
      <c r="F289" s="1125">
        <f t="shared" si="0"/>
        <v>100</v>
      </c>
      <c r="G289" s="1180">
        <f>SUM(G109:G127)</f>
        <v>32</v>
      </c>
      <c r="H289" s="1127" t="s">
        <v>97</v>
      </c>
      <c r="I289" s="1426"/>
      <c r="J289" s="1426"/>
      <c r="K289" s="1426"/>
      <c r="L289" s="1426"/>
      <c r="M289" s="1426"/>
      <c r="N289" s="1426"/>
      <c r="O289" s="1426"/>
      <c r="P289" s="1426"/>
      <c r="Q289" s="1426"/>
      <c r="R289" s="1426"/>
      <c r="S289" s="1426"/>
      <c r="T289" s="1426"/>
      <c r="U289" s="1426"/>
      <c r="V289" s="1426"/>
      <c r="W289" s="1426"/>
      <c r="X289" s="1426"/>
      <c r="Y289" s="1426"/>
      <c r="Z289" s="1426"/>
      <c r="AA289" s="1426"/>
      <c r="AB289" s="1426"/>
      <c r="AC289" s="1426"/>
      <c r="AD289" s="1426"/>
      <c r="AE289" s="1426"/>
      <c r="AF289" s="1426"/>
      <c r="AG289" s="1426"/>
      <c r="AH289" s="1426"/>
      <c r="AI289" s="1426"/>
      <c r="AJ289" s="1426"/>
    </row>
    <row r="290" spans="2:36" s="27" customFormat="1" ht="16.149999999999999" customHeight="1" x14ac:dyDescent="0.15">
      <c r="B290" s="1181"/>
      <c r="C290" s="1182" t="s">
        <v>1027</v>
      </c>
      <c r="D290" s="1183">
        <f>SUM(D128:D282)</f>
        <v>310050.50999999983</v>
      </c>
      <c r="E290" s="1183">
        <f>SUM(E128:E282)</f>
        <v>300863.38000000006</v>
      </c>
      <c r="F290" s="1184">
        <f t="shared" si="0"/>
        <v>97.036892472778135</v>
      </c>
      <c r="G290" s="1185">
        <f>SUM(G128:G282)</f>
        <v>155</v>
      </c>
      <c r="H290" s="1133" t="s">
        <v>97</v>
      </c>
      <c r="I290" s="1426"/>
      <c r="J290" s="1426"/>
      <c r="K290" s="1426"/>
      <c r="L290" s="1426"/>
      <c r="M290" s="1426"/>
      <c r="N290" s="1426"/>
      <c r="O290" s="1426"/>
      <c r="P290" s="1426"/>
      <c r="Q290" s="1426"/>
      <c r="R290" s="1426"/>
      <c r="S290" s="1426"/>
      <c r="T290" s="1426"/>
      <c r="U290" s="1426"/>
      <c r="V290" s="1426"/>
      <c r="W290" s="1426"/>
      <c r="X290" s="1426"/>
      <c r="Y290" s="1426"/>
      <c r="Z290" s="1426"/>
      <c r="AA290" s="1426"/>
      <c r="AB290" s="1426"/>
      <c r="AC290" s="1426"/>
      <c r="AD290" s="1426"/>
      <c r="AE290" s="1426"/>
      <c r="AF290" s="1426"/>
      <c r="AG290" s="1426"/>
      <c r="AH290" s="1426"/>
      <c r="AI290" s="1426"/>
      <c r="AJ290" s="1426"/>
    </row>
    <row r="291" spans="2:36" s="27" customFormat="1" ht="16.149999999999999" customHeight="1" x14ac:dyDescent="0.15">
      <c r="B291" s="1297"/>
      <c r="C291" s="1297" t="s">
        <v>2305</v>
      </c>
      <c r="D291" s="1380">
        <f>SUM(D283)</f>
        <v>4425.3599999999997</v>
      </c>
      <c r="E291" s="1380">
        <f>SUM(E283)</f>
        <v>4425.3599999999997</v>
      </c>
      <c r="F291" s="1381">
        <f t="shared" si="0"/>
        <v>100</v>
      </c>
      <c r="G291" s="1382">
        <f>SUM(G283)</f>
        <v>2</v>
      </c>
      <c r="H291" s="1435" t="s">
        <v>2306</v>
      </c>
      <c r="I291" s="1426"/>
      <c r="J291" s="1426"/>
      <c r="K291" s="1426"/>
      <c r="L291" s="1426"/>
      <c r="M291" s="1426"/>
      <c r="N291" s="1426"/>
      <c r="O291" s="1426"/>
      <c r="P291" s="1426"/>
      <c r="Q291" s="1426"/>
      <c r="R291" s="1426"/>
      <c r="S291" s="1426"/>
      <c r="T291" s="1426"/>
      <c r="U291" s="1426"/>
      <c r="V291" s="1426"/>
      <c r="W291" s="1426"/>
      <c r="X291" s="1426"/>
      <c r="Y291" s="1426"/>
      <c r="Z291" s="1426"/>
      <c r="AA291" s="1426"/>
      <c r="AB291" s="1426"/>
      <c r="AC291" s="1426"/>
      <c r="AD291" s="1426"/>
      <c r="AE291" s="1426"/>
      <c r="AF291" s="1426"/>
      <c r="AG291" s="1426"/>
      <c r="AH291" s="1426"/>
      <c r="AI291" s="1426"/>
      <c r="AJ291" s="1426"/>
    </row>
    <row r="292" spans="2:36" s="27" customFormat="1" ht="16.149999999999999" customHeight="1" x14ac:dyDescent="0.15">
      <c r="B292" s="1186"/>
      <c r="C292" s="1186" t="s">
        <v>2307</v>
      </c>
      <c r="D292" s="1187">
        <f>SUM(D284)</f>
        <v>14431.35</v>
      </c>
      <c r="E292" s="1187">
        <f>SUM(E284)</f>
        <v>14431.35</v>
      </c>
      <c r="F292" s="1137">
        <f t="shared" si="0"/>
        <v>100</v>
      </c>
      <c r="G292" s="1188">
        <f>SUM(G284)</f>
        <v>1</v>
      </c>
      <c r="H292" s="1139" t="s">
        <v>97</v>
      </c>
      <c r="I292" s="1426"/>
      <c r="J292" s="1426"/>
      <c r="K292" s="1426"/>
      <c r="L292" s="1426"/>
      <c r="M292" s="1426"/>
      <c r="N292" s="1426"/>
      <c r="O292" s="1426"/>
      <c r="P292" s="1426"/>
      <c r="Q292" s="1426"/>
      <c r="R292" s="1426"/>
      <c r="S292" s="1426"/>
      <c r="T292" s="1426"/>
      <c r="U292" s="1426"/>
      <c r="V292" s="1426"/>
      <c r="W292" s="1426"/>
      <c r="X292" s="1426"/>
      <c r="Y292" s="1426"/>
      <c r="Z292" s="1426"/>
      <c r="AA292" s="1426"/>
      <c r="AB292" s="1426"/>
      <c r="AC292" s="1426"/>
      <c r="AD292" s="1426"/>
      <c r="AE292" s="1426"/>
      <c r="AF292" s="1426"/>
      <c r="AG292" s="1426"/>
      <c r="AH292" s="1426"/>
      <c r="AI292" s="1426"/>
      <c r="AJ292" s="1426"/>
    </row>
    <row r="293" spans="2:36" s="27" customFormat="1" ht="16.149999999999999" customHeight="1" x14ac:dyDescent="0.25">
      <c r="B293" s="704" t="s">
        <v>2308</v>
      </c>
      <c r="C293" s="1420"/>
      <c r="D293" s="606"/>
      <c r="E293" s="606"/>
      <c r="F293" s="606"/>
      <c r="G293" s="606"/>
      <c r="H293" s="606"/>
      <c r="I293" s="1426"/>
      <c r="J293" s="1426"/>
      <c r="K293" s="1426"/>
      <c r="L293" s="1426"/>
      <c r="M293" s="1426"/>
      <c r="N293" s="1426"/>
      <c r="O293" s="1426"/>
      <c r="P293" s="1426"/>
      <c r="Q293" s="1426"/>
      <c r="R293" s="1426"/>
      <c r="S293" s="1426"/>
      <c r="T293" s="1426"/>
      <c r="U293" s="1426"/>
      <c r="V293" s="1426"/>
      <c r="W293" s="1426"/>
      <c r="X293" s="1426"/>
      <c r="Y293" s="1426"/>
      <c r="Z293" s="1426"/>
      <c r="AA293" s="1426"/>
      <c r="AB293" s="1426"/>
      <c r="AC293" s="1426"/>
      <c r="AD293" s="1426"/>
      <c r="AE293" s="1426"/>
      <c r="AF293" s="1426"/>
      <c r="AG293" s="1426"/>
      <c r="AH293" s="1426"/>
      <c r="AI293" s="1426"/>
      <c r="AJ293" s="1426"/>
    </row>
    <row r="294" spans="2:36" x14ac:dyDescent="0.15">
      <c r="I294" s="1426"/>
      <c r="J294" s="1426"/>
      <c r="K294" s="1426"/>
      <c r="L294" s="1426"/>
      <c r="M294" s="1426"/>
      <c r="N294" s="1426"/>
      <c r="O294" s="1426"/>
      <c r="P294" s="1426"/>
      <c r="Q294" s="1426"/>
      <c r="R294" s="1426"/>
      <c r="S294" s="1426"/>
      <c r="T294" s="1426"/>
      <c r="U294" s="1426"/>
      <c r="V294" s="1426"/>
      <c r="W294" s="1426"/>
      <c r="X294" s="1426"/>
      <c r="Y294" s="1426"/>
      <c r="Z294" s="1426"/>
      <c r="AA294" s="1426"/>
      <c r="AB294" s="1426"/>
      <c r="AC294" s="1426"/>
      <c r="AD294" s="1426"/>
      <c r="AE294" s="1426"/>
      <c r="AF294" s="1426"/>
      <c r="AG294" s="1426"/>
      <c r="AH294" s="1426"/>
      <c r="AI294" s="1426"/>
      <c r="AJ294" s="1426"/>
    </row>
    <row r="295" spans="2:36" x14ac:dyDescent="0.15">
      <c r="I295" s="1426"/>
      <c r="J295" s="1426"/>
      <c r="K295" s="1426"/>
      <c r="L295" s="1426"/>
      <c r="M295" s="1426"/>
      <c r="N295" s="1426"/>
      <c r="O295" s="1426"/>
      <c r="P295" s="1426"/>
      <c r="Q295" s="1426"/>
      <c r="R295" s="1426"/>
      <c r="S295" s="1426"/>
      <c r="T295" s="1426"/>
      <c r="U295" s="1426"/>
      <c r="V295" s="1426"/>
      <c r="W295" s="1426"/>
      <c r="X295" s="1426"/>
      <c r="Y295" s="1426"/>
      <c r="Z295" s="1426"/>
      <c r="AA295" s="1426"/>
      <c r="AB295" s="1426"/>
      <c r="AC295" s="1426"/>
      <c r="AD295" s="1426"/>
      <c r="AE295" s="1426"/>
      <c r="AF295" s="1426"/>
      <c r="AG295" s="1426"/>
      <c r="AH295" s="1426"/>
      <c r="AI295" s="1426"/>
      <c r="AJ295" s="1426"/>
    </row>
    <row r="296" spans="2:36" x14ac:dyDescent="0.15">
      <c r="I296" s="1426"/>
      <c r="J296" s="1426"/>
      <c r="K296" s="1426"/>
      <c r="L296" s="1426"/>
      <c r="M296" s="1426"/>
      <c r="N296" s="1426"/>
      <c r="O296" s="1426"/>
      <c r="P296" s="1426"/>
      <c r="Q296" s="1426"/>
      <c r="R296" s="1426"/>
      <c r="S296" s="1426"/>
      <c r="T296" s="1426"/>
      <c r="U296" s="1426"/>
      <c r="V296" s="1426"/>
      <c r="W296" s="1426"/>
      <c r="X296" s="1426"/>
      <c r="Y296" s="1426"/>
      <c r="Z296" s="1426"/>
      <c r="AA296" s="1426"/>
      <c r="AB296" s="1426"/>
      <c r="AC296" s="1426"/>
      <c r="AD296" s="1426"/>
      <c r="AE296" s="1426"/>
      <c r="AF296" s="1426"/>
      <c r="AG296" s="1426"/>
      <c r="AH296" s="1426"/>
      <c r="AI296" s="1426"/>
      <c r="AJ296" s="1426"/>
    </row>
    <row r="297" spans="2:36" x14ac:dyDescent="0.15">
      <c r="I297" s="1426"/>
      <c r="J297" s="1426"/>
      <c r="K297" s="1426"/>
      <c r="L297" s="1426"/>
      <c r="M297" s="1426"/>
      <c r="N297" s="1426"/>
      <c r="O297" s="1426"/>
      <c r="P297" s="1426"/>
      <c r="Q297" s="1426"/>
      <c r="R297" s="1426"/>
      <c r="S297" s="1426"/>
      <c r="T297" s="1426"/>
      <c r="U297" s="1426"/>
      <c r="V297" s="1426"/>
      <c r="W297" s="1426"/>
      <c r="X297" s="1426"/>
      <c r="Y297" s="1426"/>
      <c r="Z297" s="1426"/>
      <c r="AA297" s="1426"/>
      <c r="AB297" s="1426"/>
      <c r="AC297" s="1426"/>
      <c r="AD297" s="1426"/>
      <c r="AE297" s="1426"/>
      <c r="AF297" s="1426"/>
      <c r="AG297" s="1426"/>
      <c r="AH297" s="1426"/>
      <c r="AI297" s="1426"/>
      <c r="AJ297" s="1426"/>
    </row>
    <row r="298" spans="2:36" x14ac:dyDescent="0.15">
      <c r="I298" s="1426"/>
      <c r="J298" s="1426"/>
      <c r="K298" s="1426"/>
      <c r="L298" s="1426"/>
      <c r="M298" s="1426"/>
      <c r="N298" s="1426"/>
      <c r="O298" s="1426"/>
      <c r="P298" s="1426"/>
      <c r="Q298" s="1426"/>
      <c r="R298" s="1426"/>
      <c r="S298" s="1426"/>
      <c r="T298" s="1426"/>
      <c r="U298" s="1426"/>
      <c r="V298" s="1426"/>
      <c r="W298" s="1426"/>
      <c r="X298" s="1426"/>
      <c r="Y298" s="1426"/>
      <c r="Z298" s="1426"/>
      <c r="AA298" s="1426"/>
      <c r="AB298" s="1426"/>
      <c r="AC298" s="1426"/>
      <c r="AD298" s="1426"/>
      <c r="AE298" s="1426"/>
      <c r="AF298" s="1426"/>
      <c r="AG298" s="1426"/>
      <c r="AH298" s="1426"/>
      <c r="AI298" s="1426"/>
      <c r="AJ298" s="1426"/>
    </row>
    <row r="299" spans="2:36" x14ac:dyDescent="0.15">
      <c r="I299" s="1426"/>
      <c r="J299" s="1426"/>
      <c r="K299" s="1426"/>
      <c r="L299" s="1426"/>
      <c r="M299" s="1426"/>
      <c r="N299" s="1426"/>
      <c r="O299" s="1426"/>
      <c r="P299" s="1426"/>
      <c r="Q299" s="1426"/>
      <c r="R299" s="1426"/>
      <c r="S299" s="1426"/>
      <c r="T299" s="1426"/>
      <c r="U299" s="1426"/>
      <c r="V299" s="1426"/>
      <c r="W299" s="1426"/>
      <c r="X299" s="1426"/>
      <c r="Y299" s="1426"/>
      <c r="Z299" s="1426"/>
      <c r="AA299" s="1426"/>
      <c r="AB299" s="1426"/>
      <c r="AC299" s="1426"/>
      <c r="AD299" s="1426"/>
      <c r="AE299" s="1426"/>
      <c r="AF299" s="1426"/>
      <c r="AG299" s="1426"/>
      <c r="AH299" s="1426"/>
      <c r="AI299" s="1426"/>
      <c r="AJ299" s="1426"/>
    </row>
    <row r="300" spans="2:36" x14ac:dyDescent="0.15">
      <c r="I300" s="1426"/>
      <c r="J300" s="1426"/>
      <c r="K300" s="1426"/>
      <c r="L300" s="1426"/>
      <c r="M300" s="1426"/>
      <c r="N300" s="1426"/>
      <c r="O300" s="1426"/>
      <c r="P300" s="1426"/>
      <c r="Q300" s="1426"/>
      <c r="R300" s="1426"/>
      <c r="S300" s="1426"/>
      <c r="T300" s="1426"/>
      <c r="U300" s="1426"/>
      <c r="V300" s="1426"/>
      <c r="W300" s="1426"/>
      <c r="X300" s="1426"/>
      <c r="Y300" s="1426"/>
      <c r="Z300" s="1426"/>
      <c r="AA300" s="1426"/>
      <c r="AB300" s="1426"/>
      <c r="AC300" s="1426"/>
      <c r="AD300" s="1426"/>
      <c r="AE300" s="1426"/>
      <c r="AF300" s="1426"/>
      <c r="AG300" s="1426"/>
      <c r="AH300" s="1426"/>
      <c r="AI300" s="1426"/>
      <c r="AJ300" s="1426"/>
    </row>
    <row r="301" spans="2:36" x14ac:dyDescent="0.15">
      <c r="I301" s="1426"/>
      <c r="J301" s="1426"/>
      <c r="K301" s="1426"/>
      <c r="L301" s="1426"/>
      <c r="M301" s="1426"/>
      <c r="N301" s="1426"/>
      <c r="O301" s="1426"/>
      <c r="P301" s="1426"/>
      <c r="Q301" s="1426"/>
      <c r="R301" s="1426"/>
      <c r="S301" s="1426"/>
      <c r="T301" s="1426"/>
      <c r="U301" s="1426"/>
      <c r="V301" s="1426"/>
      <c r="W301" s="1426"/>
      <c r="X301" s="1426"/>
      <c r="Y301" s="1426"/>
      <c r="Z301" s="1426"/>
      <c r="AA301" s="1426"/>
      <c r="AB301" s="1426"/>
      <c r="AC301" s="1426"/>
      <c r="AD301" s="1426"/>
      <c r="AE301" s="1426"/>
      <c r="AF301" s="1426"/>
      <c r="AG301" s="1426"/>
      <c r="AH301" s="1426"/>
      <c r="AI301" s="1426"/>
      <c r="AJ301" s="1426"/>
    </row>
    <row r="302" spans="2:36" x14ac:dyDescent="0.15">
      <c r="I302" s="1426"/>
      <c r="J302" s="1426"/>
      <c r="K302" s="1426"/>
      <c r="L302" s="1426"/>
      <c r="M302" s="1426"/>
      <c r="N302" s="1426"/>
      <c r="O302" s="1426"/>
      <c r="P302" s="1426"/>
      <c r="Q302" s="1426"/>
      <c r="R302" s="1426"/>
      <c r="S302" s="1426"/>
      <c r="T302" s="1426"/>
      <c r="U302" s="1426"/>
      <c r="V302" s="1426"/>
      <c r="W302" s="1426"/>
      <c r="X302" s="1426"/>
      <c r="Y302" s="1426"/>
      <c r="Z302" s="1426"/>
      <c r="AA302" s="1426"/>
      <c r="AB302" s="1426"/>
      <c r="AC302" s="1426"/>
      <c r="AD302" s="1426"/>
      <c r="AE302" s="1426"/>
      <c r="AF302" s="1426"/>
      <c r="AG302" s="1426"/>
      <c r="AH302" s="1426"/>
      <c r="AI302" s="1426"/>
      <c r="AJ302" s="1426"/>
    </row>
    <row r="303" spans="2:36" x14ac:dyDescent="0.15">
      <c r="I303" s="1426"/>
      <c r="J303" s="1426"/>
      <c r="K303" s="1426"/>
      <c r="L303" s="1426"/>
      <c r="M303" s="1426"/>
      <c r="N303" s="1426"/>
      <c r="O303" s="1426"/>
      <c r="P303" s="1426"/>
      <c r="Q303" s="1426"/>
      <c r="R303" s="1426"/>
      <c r="S303" s="1426"/>
      <c r="T303" s="1426"/>
      <c r="U303" s="1426"/>
      <c r="V303" s="1426"/>
      <c r="W303" s="1426"/>
      <c r="X303" s="1426"/>
      <c r="Y303" s="1426"/>
      <c r="Z303" s="1426"/>
      <c r="AA303" s="1426"/>
      <c r="AB303" s="1426"/>
      <c r="AC303" s="1426"/>
      <c r="AD303" s="1426"/>
      <c r="AE303" s="1426"/>
      <c r="AF303" s="1426"/>
      <c r="AG303" s="1426"/>
      <c r="AH303" s="1426"/>
      <c r="AI303" s="1426"/>
      <c r="AJ303" s="1426"/>
    </row>
    <row r="304" spans="2:36" x14ac:dyDescent="0.15">
      <c r="I304" s="1426"/>
      <c r="J304" s="1426"/>
      <c r="K304" s="1426"/>
      <c r="L304" s="1426"/>
      <c r="M304" s="1426"/>
      <c r="N304" s="1426"/>
      <c r="O304" s="1426"/>
      <c r="P304" s="1426"/>
      <c r="Q304" s="1426"/>
      <c r="R304" s="1426"/>
      <c r="S304" s="1426"/>
      <c r="T304" s="1426"/>
      <c r="U304" s="1426"/>
      <c r="V304" s="1426"/>
      <c r="W304" s="1426"/>
      <c r="X304" s="1426"/>
      <c r="Y304" s="1426"/>
      <c r="Z304" s="1426"/>
      <c r="AA304" s="1426"/>
      <c r="AB304" s="1426"/>
      <c r="AC304" s="1426"/>
      <c r="AD304" s="1426"/>
      <c r="AE304" s="1426"/>
      <c r="AF304" s="1426"/>
      <c r="AG304" s="1426"/>
      <c r="AH304" s="1426"/>
      <c r="AI304" s="1426"/>
      <c r="AJ304" s="1426"/>
    </row>
    <row r="305" spans="9:36" x14ac:dyDescent="0.15">
      <c r="I305" s="1426"/>
      <c r="J305" s="1426"/>
      <c r="K305" s="1426"/>
      <c r="L305" s="1426"/>
      <c r="M305" s="1426"/>
      <c r="N305" s="1426"/>
      <c r="O305" s="1426"/>
      <c r="P305" s="1426"/>
      <c r="Q305" s="1426"/>
      <c r="R305" s="1426"/>
      <c r="S305" s="1426"/>
      <c r="T305" s="1426"/>
      <c r="U305" s="1426"/>
      <c r="V305" s="1426"/>
      <c r="W305" s="1426"/>
      <c r="X305" s="1426"/>
      <c r="Y305" s="1426"/>
      <c r="Z305" s="1426"/>
      <c r="AA305" s="1426"/>
      <c r="AB305" s="1426"/>
      <c r="AC305" s="1426"/>
      <c r="AD305" s="1426"/>
      <c r="AE305" s="1426"/>
      <c r="AF305" s="1426"/>
      <c r="AG305" s="1426"/>
      <c r="AH305" s="1426"/>
      <c r="AI305" s="1426"/>
      <c r="AJ305" s="1426"/>
    </row>
    <row r="306" spans="9:36" x14ac:dyDescent="0.15">
      <c r="I306" s="1426"/>
      <c r="J306" s="1426"/>
      <c r="K306" s="1426"/>
      <c r="L306" s="1426"/>
      <c r="M306" s="1426"/>
      <c r="N306" s="1426"/>
      <c r="O306" s="1426"/>
      <c r="P306" s="1426"/>
      <c r="Q306" s="1426"/>
      <c r="R306" s="1426"/>
      <c r="S306" s="1426"/>
      <c r="T306" s="1426"/>
      <c r="U306" s="1426"/>
      <c r="V306" s="1426"/>
      <c r="W306" s="1426"/>
      <c r="X306" s="1426"/>
      <c r="Y306" s="1426"/>
      <c r="Z306" s="1426"/>
      <c r="AA306" s="1426"/>
      <c r="AB306" s="1426"/>
      <c r="AC306" s="1426"/>
      <c r="AD306" s="1426"/>
      <c r="AE306" s="1426"/>
      <c r="AF306" s="1426"/>
      <c r="AG306" s="1426"/>
      <c r="AH306" s="1426"/>
      <c r="AI306" s="1426"/>
      <c r="AJ306" s="1426"/>
    </row>
    <row r="307" spans="9:36" x14ac:dyDescent="0.15">
      <c r="I307" s="1426"/>
      <c r="J307" s="1426"/>
      <c r="K307" s="1426"/>
      <c r="L307" s="1426"/>
      <c r="M307" s="1426"/>
      <c r="N307" s="1426"/>
      <c r="O307" s="1426"/>
      <c r="P307" s="1426"/>
      <c r="Q307" s="1426"/>
      <c r="R307" s="1426"/>
      <c r="S307" s="1426"/>
      <c r="T307" s="1426"/>
      <c r="U307" s="1426"/>
      <c r="V307" s="1426"/>
      <c r="W307" s="1426"/>
      <c r="X307" s="1426"/>
      <c r="Y307" s="1426"/>
      <c r="Z307" s="1426"/>
      <c r="AA307" s="1426"/>
      <c r="AB307" s="1426"/>
      <c r="AC307" s="1426"/>
      <c r="AD307" s="1426"/>
      <c r="AE307" s="1426"/>
      <c r="AF307" s="1426"/>
      <c r="AG307" s="1426"/>
      <c r="AH307" s="1426"/>
      <c r="AI307" s="1426"/>
      <c r="AJ307" s="1426"/>
    </row>
    <row r="308" spans="9:36" x14ac:dyDescent="0.15">
      <c r="I308" s="1426"/>
      <c r="J308" s="1426"/>
      <c r="K308" s="1426"/>
      <c r="L308" s="1426"/>
      <c r="M308" s="1426"/>
      <c r="N308" s="1426"/>
      <c r="O308" s="1426"/>
      <c r="P308" s="1426"/>
      <c r="Q308" s="1426"/>
      <c r="R308" s="1426"/>
      <c r="S308" s="1426"/>
      <c r="T308" s="1426"/>
      <c r="U308" s="1426"/>
      <c r="V308" s="1426"/>
      <c r="W308" s="1426"/>
      <c r="X308" s="1426"/>
      <c r="Y308" s="1426"/>
      <c r="Z308" s="1426"/>
      <c r="AA308" s="1426"/>
      <c r="AB308" s="1426"/>
      <c r="AC308" s="1426"/>
      <c r="AD308" s="1426"/>
      <c r="AE308" s="1426"/>
      <c r="AF308" s="1426"/>
      <c r="AG308" s="1426"/>
      <c r="AH308" s="1426"/>
      <c r="AI308" s="1426"/>
      <c r="AJ308" s="1426"/>
    </row>
    <row r="309" spans="9:36" x14ac:dyDescent="0.15">
      <c r="I309" s="1426"/>
      <c r="J309" s="1426"/>
      <c r="K309" s="1426"/>
      <c r="L309" s="1426"/>
      <c r="M309" s="1426"/>
      <c r="N309" s="1426"/>
      <c r="O309" s="1426"/>
      <c r="P309" s="1426"/>
      <c r="Q309" s="1426"/>
      <c r="R309" s="1426"/>
      <c r="S309" s="1426"/>
      <c r="T309" s="1426"/>
      <c r="U309" s="1426"/>
      <c r="V309" s="1426"/>
      <c r="W309" s="1426"/>
      <c r="X309" s="1426"/>
      <c r="Y309" s="1426"/>
      <c r="Z309" s="1426"/>
      <c r="AA309" s="1426"/>
      <c r="AB309" s="1426"/>
      <c r="AC309" s="1426"/>
      <c r="AD309" s="1426"/>
      <c r="AE309" s="1426"/>
      <c r="AF309" s="1426"/>
      <c r="AG309" s="1426"/>
      <c r="AH309" s="1426"/>
      <c r="AI309" s="1426"/>
      <c r="AJ309" s="1426"/>
    </row>
    <row r="310" spans="9:36" x14ac:dyDescent="0.15">
      <c r="I310" s="1426"/>
      <c r="J310" s="1426"/>
      <c r="K310" s="1426"/>
      <c r="L310" s="1426"/>
      <c r="M310" s="1426"/>
      <c r="N310" s="1426"/>
      <c r="O310" s="1426"/>
      <c r="P310" s="1426"/>
      <c r="Q310" s="1426"/>
      <c r="R310" s="1426"/>
      <c r="S310" s="1426"/>
      <c r="T310" s="1426"/>
      <c r="U310" s="1426"/>
      <c r="V310" s="1426"/>
      <c r="W310" s="1426"/>
      <c r="X310" s="1426"/>
      <c r="Y310" s="1426"/>
      <c r="Z310" s="1426"/>
      <c r="AA310" s="1426"/>
      <c r="AB310" s="1426"/>
      <c r="AC310" s="1426"/>
      <c r="AD310" s="1426"/>
      <c r="AE310" s="1426"/>
      <c r="AF310" s="1426"/>
      <c r="AG310" s="1426"/>
      <c r="AH310" s="1426"/>
      <c r="AI310" s="1426"/>
      <c r="AJ310" s="1426"/>
    </row>
    <row r="311" spans="9:36" x14ac:dyDescent="0.15">
      <c r="I311" s="1426"/>
      <c r="J311" s="1426"/>
      <c r="K311" s="1426"/>
      <c r="L311" s="1426"/>
      <c r="M311" s="1426"/>
      <c r="N311" s="1426"/>
      <c r="O311" s="1426"/>
      <c r="P311" s="1426"/>
      <c r="Q311" s="1426"/>
      <c r="R311" s="1426"/>
      <c r="S311" s="1426"/>
      <c r="T311" s="1426"/>
      <c r="U311" s="1426"/>
      <c r="V311" s="1426"/>
      <c r="W311" s="1426"/>
      <c r="X311" s="1426"/>
      <c r="Y311" s="1426"/>
      <c r="Z311" s="1426"/>
      <c r="AA311" s="1426"/>
      <c r="AB311" s="1426"/>
      <c r="AC311" s="1426"/>
      <c r="AD311" s="1426"/>
      <c r="AE311" s="1426"/>
      <c r="AF311" s="1426"/>
      <c r="AG311" s="1426"/>
      <c r="AH311" s="1426"/>
      <c r="AI311" s="1426"/>
      <c r="AJ311" s="1426"/>
    </row>
    <row r="312" spans="9:36" x14ac:dyDescent="0.15">
      <c r="I312" s="1426"/>
      <c r="J312" s="1426"/>
      <c r="K312" s="1426"/>
      <c r="L312" s="1426"/>
      <c r="M312" s="1426"/>
      <c r="N312" s="1426"/>
      <c r="O312" s="1426"/>
      <c r="P312" s="1426"/>
      <c r="Q312" s="1426"/>
      <c r="R312" s="1426"/>
      <c r="S312" s="1426"/>
      <c r="T312" s="1426"/>
      <c r="U312" s="1426"/>
      <c r="V312" s="1426"/>
      <c r="W312" s="1426"/>
      <c r="X312" s="1426"/>
      <c r="Y312" s="1426"/>
      <c r="Z312" s="1426"/>
      <c r="AA312" s="1426"/>
      <c r="AB312" s="1426"/>
      <c r="AC312" s="1426"/>
      <c r="AD312" s="1426"/>
      <c r="AE312" s="1426"/>
      <c r="AF312" s="1426"/>
      <c r="AG312" s="1426"/>
      <c r="AH312" s="1426"/>
      <c r="AI312" s="1426"/>
      <c r="AJ312" s="1426"/>
    </row>
    <row r="313" spans="9:36" x14ac:dyDescent="0.15">
      <c r="I313" s="1426"/>
      <c r="J313" s="1426"/>
      <c r="K313" s="1426"/>
      <c r="L313" s="1426"/>
      <c r="M313" s="1426"/>
      <c r="N313" s="1426"/>
      <c r="O313" s="1426"/>
      <c r="P313" s="1426"/>
      <c r="Q313" s="1426"/>
      <c r="R313" s="1426"/>
      <c r="S313" s="1426"/>
      <c r="T313" s="1426"/>
      <c r="U313" s="1426"/>
      <c r="V313" s="1426"/>
      <c r="W313" s="1426"/>
      <c r="X313" s="1426"/>
      <c r="Y313" s="1426"/>
      <c r="Z313" s="1426"/>
      <c r="AA313" s="1426"/>
      <c r="AB313" s="1426"/>
      <c r="AC313" s="1426"/>
      <c r="AD313" s="1426"/>
      <c r="AE313" s="1426"/>
      <c r="AF313" s="1426"/>
      <c r="AG313" s="1426"/>
      <c r="AH313" s="1426"/>
      <c r="AI313" s="1426"/>
      <c r="AJ313" s="1426"/>
    </row>
    <row r="314" spans="9:36" x14ac:dyDescent="0.15">
      <c r="I314" s="1426"/>
      <c r="J314" s="1426"/>
      <c r="K314" s="1426"/>
      <c r="L314" s="1426"/>
      <c r="M314" s="1426"/>
      <c r="N314" s="1426"/>
      <c r="O314" s="1426"/>
      <c r="P314" s="1426"/>
      <c r="Q314" s="1426"/>
      <c r="R314" s="1426"/>
      <c r="S314" s="1426"/>
      <c r="T314" s="1426"/>
      <c r="U314" s="1426"/>
      <c r="V314" s="1426"/>
      <c r="W314" s="1426"/>
      <c r="X314" s="1426"/>
      <c r="Y314" s="1426"/>
      <c r="Z314" s="1426"/>
      <c r="AA314" s="1426"/>
      <c r="AB314" s="1426"/>
      <c r="AC314" s="1426"/>
      <c r="AD314" s="1426"/>
      <c r="AE314" s="1426"/>
      <c r="AF314" s="1426"/>
      <c r="AG314" s="1426"/>
      <c r="AH314" s="1426"/>
      <c r="AI314" s="1426"/>
      <c r="AJ314" s="1426"/>
    </row>
    <row r="315" spans="9:36" x14ac:dyDescent="0.15">
      <c r="I315" s="1426"/>
      <c r="J315" s="1426"/>
      <c r="K315" s="1426"/>
      <c r="L315" s="1426"/>
      <c r="M315" s="1426"/>
      <c r="N315" s="1426"/>
      <c r="O315" s="1426"/>
      <c r="P315" s="1426"/>
      <c r="Q315" s="1426"/>
      <c r="R315" s="1426"/>
      <c r="S315" s="1426"/>
      <c r="T315" s="1426"/>
      <c r="U315" s="1426"/>
      <c r="V315" s="1426"/>
      <c r="W315" s="1426"/>
      <c r="X315" s="1426"/>
      <c r="Y315" s="1426"/>
      <c r="Z315" s="1426"/>
      <c r="AA315" s="1426"/>
      <c r="AB315" s="1426"/>
      <c r="AC315" s="1426"/>
      <c r="AD315" s="1426"/>
      <c r="AE315" s="1426"/>
      <c r="AF315" s="1426"/>
      <c r="AG315" s="1426"/>
      <c r="AH315" s="1426"/>
      <c r="AI315" s="1426"/>
      <c r="AJ315" s="1426"/>
    </row>
    <row r="316" spans="9:36" x14ac:dyDescent="0.15">
      <c r="I316" s="1426"/>
      <c r="J316" s="1426"/>
      <c r="K316" s="1426"/>
      <c r="L316" s="1426"/>
      <c r="M316" s="1426"/>
      <c r="N316" s="1426"/>
      <c r="O316" s="1426"/>
      <c r="P316" s="1426"/>
      <c r="Q316" s="1426"/>
      <c r="R316" s="1426"/>
      <c r="S316" s="1426"/>
      <c r="T316" s="1426"/>
      <c r="U316" s="1426"/>
      <c r="V316" s="1426"/>
      <c r="W316" s="1426"/>
      <c r="X316" s="1426"/>
      <c r="Y316" s="1426"/>
      <c r="Z316" s="1426"/>
      <c r="AA316" s="1426"/>
      <c r="AB316" s="1426"/>
      <c r="AC316" s="1426"/>
      <c r="AD316" s="1426"/>
      <c r="AE316" s="1426"/>
      <c r="AF316" s="1426"/>
      <c r="AG316" s="1426"/>
      <c r="AH316" s="1426"/>
      <c r="AI316" s="1426"/>
      <c r="AJ316" s="1426"/>
    </row>
    <row r="317" spans="9:36" x14ac:dyDescent="0.15">
      <c r="I317" s="1426"/>
      <c r="J317" s="1426"/>
      <c r="K317" s="1426"/>
      <c r="L317" s="1426"/>
      <c r="M317" s="1426"/>
      <c r="N317" s="1426"/>
      <c r="O317" s="1426"/>
      <c r="P317" s="1426"/>
      <c r="Q317" s="1426"/>
      <c r="R317" s="1426"/>
      <c r="S317" s="1426"/>
      <c r="T317" s="1426"/>
      <c r="U317" s="1426"/>
      <c r="V317" s="1426"/>
      <c r="W317" s="1426"/>
      <c r="X317" s="1426"/>
      <c r="Y317" s="1426"/>
      <c r="Z317" s="1426"/>
      <c r="AA317" s="1426"/>
      <c r="AB317" s="1426"/>
      <c r="AC317" s="1426"/>
      <c r="AD317" s="1426"/>
      <c r="AE317" s="1426"/>
      <c r="AF317" s="1426"/>
      <c r="AG317" s="1426"/>
      <c r="AH317" s="1426"/>
      <c r="AI317" s="1426"/>
      <c r="AJ317" s="1426"/>
    </row>
    <row r="318" spans="9:36" x14ac:dyDescent="0.15">
      <c r="I318" s="1426"/>
      <c r="J318" s="1426"/>
      <c r="K318" s="1426"/>
      <c r="L318" s="1426"/>
      <c r="M318" s="1426"/>
      <c r="N318" s="1426"/>
      <c r="O318" s="1426"/>
      <c r="P318" s="1426"/>
      <c r="Q318" s="1426"/>
      <c r="R318" s="1426"/>
      <c r="S318" s="1426"/>
      <c r="T318" s="1426"/>
      <c r="U318" s="1426"/>
      <c r="V318" s="1426"/>
      <c r="W318" s="1426"/>
      <c r="X318" s="1426"/>
      <c r="Y318" s="1426"/>
      <c r="Z318" s="1426"/>
      <c r="AA318" s="1426"/>
      <c r="AB318" s="1426"/>
      <c r="AC318" s="1426"/>
      <c r="AD318" s="1426"/>
      <c r="AE318" s="1426"/>
      <c r="AF318" s="1426"/>
      <c r="AG318" s="1426"/>
      <c r="AH318" s="1426"/>
      <c r="AI318" s="1426"/>
      <c r="AJ318" s="1426"/>
    </row>
    <row r="319" spans="9:36" x14ac:dyDescent="0.15">
      <c r="I319" s="1426"/>
      <c r="J319" s="1426"/>
      <c r="K319" s="1426"/>
      <c r="L319" s="1426"/>
      <c r="M319" s="1426"/>
      <c r="N319" s="1426"/>
      <c r="O319" s="1426"/>
      <c r="P319" s="1426"/>
      <c r="Q319" s="1426"/>
      <c r="R319" s="1426"/>
      <c r="S319" s="1426"/>
      <c r="T319" s="1426"/>
      <c r="U319" s="1426"/>
      <c r="V319" s="1426"/>
      <c r="W319" s="1426"/>
      <c r="X319" s="1426"/>
      <c r="Y319" s="1426"/>
      <c r="Z319" s="1426"/>
      <c r="AA319" s="1426"/>
      <c r="AB319" s="1426"/>
      <c r="AC319" s="1426"/>
      <c r="AD319" s="1426"/>
      <c r="AE319" s="1426"/>
      <c r="AF319" s="1426"/>
      <c r="AG319" s="1426"/>
      <c r="AH319" s="1426"/>
      <c r="AI319" s="1426"/>
      <c r="AJ319" s="1426"/>
    </row>
    <row r="320" spans="9:36" x14ac:dyDescent="0.15">
      <c r="I320" s="1426"/>
      <c r="J320" s="1426"/>
      <c r="K320" s="1426"/>
      <c r="L320" s="1426"/>
      <c r="M320" s="1426"/>
      <c r="N320" s="1426"/>
      <c r="O320" s="1426"/>
      <c r="P320" s="1426"/>
      <c r="Q320" s="1426"/>
      <c r="R320" s="1426"/>
      <c r="S320" s="1426"/>
      <c r="T320" s="1426"/>
      <c r="U320" s="1426"/>
      <c r="V320" s="1426"/>
      <c r="W320" s="1426"/>
      <c r="X320" s="1426"/>
      <c r="Y320" s="1426"/>
      <c r="Z320" s="1426"/>
      <c r="AA320" s="1426"/>
      <c r="AB320" s="1426"/>
      <c r="AC320" s="1426"/>
      <c r="AD320" s="1426"/>
      <c r="AE320" s="1426"/>
      <c r="AF320" s="1426"/>
      <c r="AG320" s="1426"/>
      <c r="AH320" s="1426"/>
      <c r="AI320" s="1426"/>
      <c r="AJ320" s="1426"/>
    </row>
    <row r="321" spans="9:36" x14ac:dyDescent="0.15">
      <c r="I321" s="1426"/>
      <c r="J321" s="1426"/>
      <c r="K321" s="1426"/>
      <c r="L321" s="1426"/>
      <c r="M321" s="1426"/>
      <c r="N321" s="1426"/>
      <c r="O321" s="1426"/>
      <c r="P321" s="1426"/>
      <c r="Q321" s="1426"/>
      <c r="R321" s="1426"/>
      <c r="S321" s="1426"/>
      <c r="T321" s="1426"/>
      <c r="U321" s="1426"/>
      <c r="V321" s="1426"/>
      <c r="W321" s="1426"/>
      <c r="X321" s="1426"/>
      <c r="Y321" s="1426"/>
      <c r="Z321" s="1426"/>
      <c r="AA321" s="1426"/>
      <c r="AB321" s="1426"/>
      <c r="AC321" s="1426"/>
      <c r="AD321" s="1426"/>
      <c r="AE321" s="1426"/>
      <c r="AF321" s="1426"/>
      <c r="AG321" s="1426"/>
      <c r="AH321" s="1426"/>
      <c r="AI321" s="1426"/>
      <c r="AJ321" s="1426"/>
    </row>
    <row r="322" spans="9:36" x14ac:dyDescent="0.15">
      <c r="I322" s="1426"/>
      <c r="J322" s="1426"/>
      <c r="K322" s="1426"/>
      <c r="L322" s="1426"/>
      <c r="M322" s="1426"/>
      <c r="N322" s="1426"/>
      <c r="O322" s="1426"/>
      <c r="P322" s="1426"/>
      <c r="Q322" s="1426"/>
      <c r="R322" s="1426"/>
      <c r="S322" s="1426"/>
      <c r="T322" s="1426"/>
      <c r="U322" s="1426"/>
      <c r="V322" s="1426"/>
      <c r="W322" s="1426"/>
      <c r="X322" s="1426"/>
      <c r="Y322" s="1426"/>
      <c r="Z322" s="1426"/>
      <c r="AA322" s="1426"/>
      <c r="AB322" s="1426"/>
      <c r="AC322" s="1426"/>
      <c r="AD322" s="1426"/>
      <c r="AE322" s="1426"/>
      <c r="AF322" s="1426"/>
      <c r="AG322" s="1426"/>
      <c r="AH322" s="1426"/>
      <c r="AI322" s="1426"/>
      <c r="AJ322" s="1426"/>
    </row>
    <row r="323" spans="9:36" x14ac:dyDescent="0.15">
      <c r="I323" s="1426"/>
      <c r="J323" s="1426"/>
      <c r="K323" s="1426"/>
      <c r="L323" s="1426"/>
      <c r="M323" s="1426"/>
      <c r="N323" s="1426"/>
      <c r="O323" s="1426"/>
      <c r="P323" s="1426"/>
      <c r="Q323" s="1426"/>
      <c r="R323" s="1426"/>
      <c r="S323" s="1426"/>
      <c r="T323" s="1426"/>
      <c r="U323" s="1426"/>
      <c r="V323" s="1426"/>
      <c r="W323" s="1426"/>
      <c r="X323" s="1426"/>
      <c r="Y323" s="1426"/>
      <c r="Z323" s="1426"/>
      <c r="AA323" s="1426"/>
      <c r="AB323" s="1426"/>
      <c r="AC323" s="1426"/>
      <c r="AD323" s="1426"/>
      <c r="AE323" s="1426"/>
      <c r="AF323" s="1426"/>
      <c r="AG323" s="1426"/>
      <c r="AH323" s="1426"/>
      <c r="AI323" s="1426"/>
      <c r="AJ323" s="1426"/>
    </row>
    <row r="324" spans="9:36" x14ac:dyDescent="0.15">
      <c r="I324" s="1426"/>
      <c r="J324" s="1426"/>
      <c r="K324" s="1426"/>
      <c r="L324" s="1426"/>
      <c r="M324" s="1426"/>
      <c r="N324" s="1426"/>
      <c r="O324" s="1426"/>
      <c r="P324" s="1426"/>
      <c r="Q324" s="1426"/>
      <c r="R324" s="1426"/>
      <c r="S324" s="1426"/>
      <c r="T324" s="1426"/>
      <c r="U324" s="1426"/>
      <c r="V324" s="1426"/>
      <c r="W324" s="1426"/>
      <c r="X324" s="1426"/>
      <c r="Y324" s="1426"/>
      <c r="Z324" s="1426"/>
      <c r="AA324" s="1426"/>
      <c r="AB324" s="1426"/>
      <c r="AC324" s="1426"/>
      <c r="AD324" s="1426"/>
      <c r="AE324" s="1426"/>
      <c r="AF324" s="1426"/>
      <c r="AG324" s="1426"/>
      <c r="AH324" s="1426"/>
      <c r="AI324" s="1426"/>
      <c r="AJ324" s="1426"/>
    </row>
    <row r="325" spans="9:36" x14ac:dyDescent="0.15">
      <c r="I325" s="1426"/>
      <c r="J325" s="1426"/>
      <c r="K325" s="1426"/>
      <c r="L325" s="1426"/>
      <c r="M325" s="1426"/>
      <c r="N325" s="1426"/>
      <c r="O325" s="1426"/>
      <c r="P325" s="1426"/>
      <c r="Q325" s="1426"/>
      <c r="R325" s="1426"/>
      <c r="S325" s="1426"/>
      <c r="T325" s="1426"/>
      <c r="U325" s="1426"/>
      <c r="V325" s="1426"/>
      <c r="W325" s="1426"/>
      <c r="X325" s="1426"/>
      <c r="Y325" s="1426"/>
      <c r="Z325" s="1426"/>
      <c r="AA325" s="1426"/>
      <c r="AB325" s="1426"/>
      <c r="AC325" s="1426"/>
      <c r="AD325" s="1426"/>
      <c r="AE325" s="1426"/>
      <c r="AF325" s="1426"/>
      <c r="AG325" s="1426"/>
      <c r="AH325" s="1426"/>
      <c r="AI325" s="1426"/>
      <c r="AJ325" s="1426"/>
    </row>
    <row r="326" spans="9:36" x14ac:dyDescent="0.15">
      <c r="I326" s="1426"/>
      <c r="J326" s="1426"/>
      <c r="K326" s="1426"/>
      <c r="L326" s="1426"/>
      <c r="M326" s="1426"/>
      <c r="N326" s="1426"/>
      <c r="O326" s="1426"/>
      <c r="P326" s="1426"/>
      <c r="Q326" s="1426"/>
      <c r="R326" s="1426"/>
      <c r="S326" s="1426"/>
      <c r="T326" s="1426"/>
      <c r="U326" s="1426"/>
      <c r="V326" s="1426"/>
      <c r="W326" s="1426"/>
      <c r="X326" s="1426"/>
      <c r="Y326" s="1426"/>
      <c r="Z326" s="1426"/>
      <c r="AA326" s="1426"/>
      <c r="AB326" s="1426"/>
      <c r="AC326" s="1426"/>
      <c r="AD326" s="1426"/>
      <c r="AE326" s="1426"/>
      <c r="AF326" s="1426"/>
      <c r="AG326" s="1426"/>
      <c r="AH326" s="1426"/>
      <c r="AI326" s="1426"/>
      <c r="AJ326" s="1426"/>
    </row>
    <row r="327" spans="9:36" x14ac:dyDescent="0.15">
      <c r="I327" s="1426"/>
      <c r="J327" s="1426"/>
      <c r="K327" s="1426"/>
      <c r="L327" s="1426"/>
      <c r="M327" s="1426"/>
      <c r="N327" s="1426"/>
      <c r="O327" s="1426"/>
      <c r="P327" s="1426"/>
      <c r="Q327" s="1426"/>
      <c r="R327" s="1426"/>
      <c r="S327" s="1426"/>
      <c r="T327" s="1426"/>
      <c r="U327" s="1426"/>
      <c r="V327" s="1426"/>
      <c r="W327" s="1426"/>
      <c r="X327" s="1426"/>
      <c r="Y327" s="1426"/>
      <c r="Z327" s="1426"/>
      <c r="AA327" s="1426"/>
      <c r="AB327" s="1426"/>
      <c r="AC327" s="1426"/>
      <c r="AD327" s="1426"/>
      <c r="AE327" s="1426"/>
      <c r="AF327" s="1426"/>
      <c r="AG327" s="1426"/>
      <c r="AH327" s="1426"/>
      <c r="AI327" s="1426"/>
      <c r="AJ327" s="1426"/>
    </row>
    <row r="328" spans="9:36" x14ac:dyDescent="0.15">
      <c r="I328" s="1426"/>
      <c r="J328" s="1426"/>
      <c r="K328" s="1426"/>
      <c r="L328" s="1426"/>
      <c r="M328" s="1426"/>
      <c r="N328" s="1426"/>
      <c r="O328" s="1426"/>
      <c r="P328" s="1426"/>
      <c r="Q328" s="1426"/>
      <c r="R328" s="1426"/>
      <c r="S328" s="1426"/>
      <c r="T328" s="1426"/>
      <c r="U328" s="1426"/>
      <c r="V328" s="1426"/>
      <c r="W328" s="1426"/>
      <c r="X328" s="1426"/>
      <c r="Y328" s="1426"/>
      <c r="Z328" s="1426"/>
      <c r="AA328" s="1426"/>
      <c r="AB328" s="1426"/>
      <c r="AC328" s="1426"/>
      <c r="AD328" s="1426"/>
      <c r="AE328" s="1426"/>
      <c r="AF328" s="1426"/>
      <c r="AG328" s="1426"/>
      <c r="AH328" s="1426"/>
      <c r="AI328" s="1426"/>
      <c r="AJ328" s="1426"/>
    </row>
    <row r="329" spans="9:36" x14ac:dyDescent="0.15">
      <c r="I329" s="1426"/>
      <c r="J329" s="1426"/>
      <c r="K329" s="1426"/>
      <c r="L329" s="1426"/>
      <c r="M329" s="1426"/>
      <c r="N329" s="1426"/>
      <c r="O329" s="1426"/>
      <c r="P329" s="1426"/>
      <c r="Q329" s="1426"/>
      <c r="R329" s="1426"/>
      <c r="S329" s="1426"/>
      <c r="T329" s="1426"/>
      <c r="U329" s="1426"/>
      <c r="V329" s="1426"/>
      <c r="W329" s="1426"/>
      <c r="X329" s="1426"/>
      <c r="Y329" s="1426"/>
      <c r="Z329" s="1426"/>
      <c r="AA329" s="1426"/>
      <c r="AB329" s="1426"/>
      <c r="AC329" s="1426"/>
      <c r="AD329" s="1426"/>
      <c r="AE329" s="1426"/>
      <c r="AF329" s="1426"/>
      <c r="AG329" s="1426"/>
      <c r="AH329" s="1426"/>
      <c r="AI329" s="1426"/>
      <c r="AJ329" s="1426"/>
    </row>
    <row r="330" spans="9:36" x14ac:dyDescent="0.15">
      <c r="I330" s="1426"/>
      <c r="J330" s="1426"/>
      <c r="K330" s="1426"/>
      <c r="L330" s="1426"/>
      <c r="M330" s="1426"/>
      <c r="N330" s="1426"/>
      <c r="O330" s="1426"/>
      <c r="P330" s="1426"/>
      <c r="Q330" s="1426"/>
      <c r="R330" s="1426"/>
      <c r="S330" s="1426"/>
      <c r="T330" s="1426"/>
      <c r="U330" s="1426"/>
      <c r="V330" s="1426"/>
      <c r="W330" s="1426"/>
      <c r="X330" s="1426"/>
      <c r="Y330" s="1426"/>
      <c r="Z330" s="1426"/>
      <c r="AA330" s="1426"/>
      <c r="AB330" s="1426"/>
      <c r="AC330" s="1426"/>
      <c r="AD330" s="1426"/>
      <c r="AE330" s="1426"/>
      <c r="AF330" s="1426"/>
      <c r="AG330" s="1426"/>
      <c r="AH330" s="1426"/>
      <c r="AI330" s="1426"/>
      <c r="AJ330" s="1426"/>
    </row>
    <row r="331" spans="9:36" x14ac:dyDescent="0.15">
      <c r="I331" s="1426"/>
      <c r="J331" s="1426"/>
      <c r="K331" s="1426"/>
      <c r="L331" s="1426"/>
      <c r="M331" s="1426"/>
      <c r="N331" s="1426"/>
      <c r="O331" s="1426"/>
      <c r="P331" s="1426"/>
      <c r="Q331" s="1426"/>
      <c r="R331" s="1426"/>
      <c r="S331" s="1426"/>
      <c r="T331" s="1426"/>
      <c r="U331" s="1426"/>
      <c r="V331" s="1426"/>
      <c r="W331" s="1426"/>
      <c r="X331" s="1426"/>
      <c r="Y331" s="1426"/>
      <c r="Z331" s="1426"/>
      <c r="AA331" s="1426"/>
      <c r="AB331" s="1426"/>
      <c r="AC331" s="1426"/>
      <c r="AD331" s="1426"/>
      <c r="AE331" s="1426"/>
      <c r="AF331" s="1426"/>
      <c r="AG331" s="1426"/>
      <c r="AH331" s="1426"/>
      <c r="AI331" s="1426"/>
      <c r="AJ331" s="1426"/>
    </row>
    <row r="332" spans="9:36" x14ac:dyDescent="0.15">
      <c r="I332" s="1426"/>
      <c r="J332" s="1426"/>
      <c r="K332" s="1426"/>
      <c r="L332" s="1426"/>
      <c r="M332" s="1426"/>
      <c r="N332" s="1426"/>
      <c r="O332" s="1426"/>
      <c r="P332" s="1426"/>
      <c r="Q332" s="1426"/>
      <c r="R332" s="1426"/>
      <c r="S332" s="1426"/>
      <c r="T332" s="1426"/>
      <c r="U332" s="1426"/>
      <c r="V332" s="1426"/>
      <c r="W332" s="1426"/>
      <c r="X332" s="1426"/>
      <c r="Y332" s="1426"/>
      <c r="Z332" s="1426"/>
      <c r="AA332" s="1426"/>
      <c r="AB332" s="1426"/>
      <c r="AC332" s="1426"/>
      <c r="AD332" s="1426"/>
      <c r="AE332" s="1426"/>
      <c r="AF332" s="1426"/>
      <c r="AG332" s="1426"/>
      <c r="AH332" s="1426"/>
      <c r="AI332" s="1426"/>
      <c r="AJ332" s="1426"/>
    </row>
    <row r="333" spans="9:36" x14ac:dyDescent="0.15">
      <c r="I333" s="1426"/>
      <c r="J333" s="1426"/>
      <c r="K333" s="1426"/>
      <c r="L333" s="1426"/>
      <c r="M333" s="1426"/>
      <c r="N333" s="1426"/>
      <c r="O333" s="1426"/>
      <c r="P333" s="1426"/>
      <c r="Q333" s="1426"/>
      <c r="R333" s="1426"/>
      <c r="S333" s="1426"/>
      <c r="T333" s="1426"/>
      <c r="U333" s="1426"/>
      <c r="V333" s="1426"/>
      <c r="W333" s="1426"/>
      <c r="X333" s="1426"/>
      <c r="Y333" s="1426"/>
      <c r="Z333" s="1426"/>
      <c r="AA333" s="1426"/>
      <c r="AB333" s="1426"/>
      <c r="AC333" s="1426"/>
      <c r="AD333" s="1426"/>
      <c r="AE333" s="1426"/>
      <c r="AF333" s="1426"/>
      <c r="AG333" s="1426"/>
      <c r="AH333" s="1426"/>
      <c r="AI333" s="1426"/>
      <c r="AJ333" s="1426"/>
    </row>
    <row r="334" spans="9:36" x14ac:dyDescent="0.15">
      <c r="I334" s="1426"/>
      <c r="J334" s="1426"/>
      <c r="K334" s="1426"/>
      <c r="L334" s="1426"/>
      <c r="M334" s="1426"/>
      <c r="N334" s="1426"/>
      <c r="O334" s="1426"/>
      <c r="P334" s="1426"/>
      <c r="Q334" s="1426"/>
      <c r="R334" s="1426"/>
      <c r="S334" s="1426"/>
      <c r="T334" s="1426"/>
      <c r="U334" s="1426"/>
      <c r="V334" s="1426"/>
      <c r="W334" s="1426"/>
      <c r="X334" s="1426"/>
      <c r="Y334" s="1426"/>
      <c r="Z334" s="1426"/>
      <c r="AA334" s="1426"/>
      <c r="AB334" s="1426"/>
      <c r="AC334" s="1426"/>
      <c r="AD334" s="1426"/>
      <c r="AE334" s="1426"/>
      <c r="AF334" s="1426"/>
      <c r="AG334" s="1426"/>
      <c r="AH334" s="1426"/>
      <c r="AI334" s="1426"/>
      <c r="AJ334" s="1426"/>
    </row>
    <row r="335" spans="9:36" x14ac:dyDescent="0.15">
      <c r="I335" s="1426"/>
      <c r="J335" s="1426"/>
      <c r="K335" s="1426"/>
      <c r="L335" s="1426"/>
      <c r="M335" s="1426"/>
      <c r="N335" s="1426"/>
      <c r="O335" s="1426"/>
      <c r="P335" s="1426"/>
      <c r="Q335" s="1426"/>
      <c r="R335" s="1426"/>
      <c r="S335" s="1426"/>
      <c r="T335" s="1426"/>
      <c r="U335" s="1426"/>
      <c r="V335" s="1426"/>
      <c r="W335" s="1426"/>
      <c r="X335" s="1426"/>
      <c r="Y335" s="1426"/>
      <c r="Z335" s="1426"/>
      <c r="AA335" s="1426"/>
      <c r="AB335" s="1426"/>
      <c r="AC335" s="1426"/>
      <c r="AD335" s="1426"/>
      <c r="AE335" s="1426"/>
      <c r="AF335" s="1426"/>
      <c r="AG335" s="1426"/>
      <c r="AH335" s="1426"/>
      <c r="AI335" s="1426"/>
      <c r="AJ335" s="1426"/>
    </row>
    <row r="336" spans="9:36" x14ac:dyDescent="0.15">
      <c r="I336" s="1426"/>
      <c r="J336" s="1426"/>
      <c r="K336" s="1426"/>
      <c r="L336" s="1426"/>
      <c r="M336" s="1426"/>
      <c r="N336" s="1426"/>
      <c r="O336" s="1426"/>
      <c r="P336" s="1426"/>
      <c r="Q336" s="1426"/>
      <c r="R336" s="1426"/>
      <c r="S336" s="1426"/>
      <c r="T336" s="1426"/>
      <c r="U336" s="1426"/>
      <c r="V336" s="1426"/>
      <c r="W336" s="1426"/>
      <c r="X336" s="1426"/>
      <c r="Y336" s="1426"/>
      <c r="Z336" s="1426"/>
      <c r="AA336" s="1426"/>
      <c r="AB336" s="1426"/>
      <c r="AC336" s="1426"/>
      <c r="AD336" s="1426"/>
      <c r="AE336" s="1426"/>
      <c r="AF336" s="1426"/>
      <c r="AG336" s="1426"/>
      <c r="AH336" s="1426"/>
      <c r="AI336" s="1426"/>
      <c r="AJ336" s="1426"/>
    </row>
    <row r="337" spans="9:36" x14ac:dyDescent="0.15">
      <c r="I337" s="1426"/>
      <c r="J337" s="1426"/>
      <c r="K337" s="1426"/>
      <c r="L337" s="1426"/>
      <c r="M337" s="1426"/>
      <c r="N337" s="1426"/>
      <c r="O337" s="1426"/>
      <c r="P337" s="1426"/>
      <c r="Q337" s="1426"/>
      <c r="R337" s="1426"/>
      <c r="S337" s="1426"/>
      <c r="T337" s="1426"/>
      <c r="U337" s="1426"/>
      <c r="V337" s="1426"/>
      <c r="W337" s="1426"/>
      <c r="X337" s="1426"/>
      <c r="Y337" s="1426"/>
      <c r="Z337" s="1426"/>
      <c r="AA337" s="1426"/>
      <c r="AB337" s="1426"/>
      <c r="AC337" s="1426"/>
      <c r="AD337" s="1426"/>
      <c r="AE337" s="1426"/>
      <c r="AF337" s="1426"/>
      <c r="AG337" s="1426"/>
      <c r="AH337" s="1426"/>
      <c r="AI337" s="1426"/>
      <c r="AJ337" s="1426"/>
    </row>
    <row r="338" spans="9:36" x14ac:dyDescent="0.15">
      <c r="I338" s="1426"/>
      <c r="J338" s="1426"/>
      <c r="K338" s="1426"/>
      <c r="L338" s="1426"/>
      <c r="M338" s="1426"/>
      <c r="N338" s="1426"/>
      <c r="O338" s="1426"/>
      <c r="P338" s="1426"/>
      <c r="Q338" s="1426"/>
      <c r="R338" s="1426"/>
      <c r="S338" s="1426"/>
      <c r="T338" s="1426"/>
      <c r="U338" s="1426"/>
      <c r="V338" s="1426"/>
      <c r="W338" s="1426"/>
      <c r="X338" s="1426"/>
      <c r="Y338" s="1426"/>
      <c r="Z338" s="1426"/>
      <c r="AA338" s="1426"/>
      <c r="AB338" s="1426"/>
      <c r="AC338" s="1426"/>
      <c r="AD338" s="1426"/>
      <c r="AE338" s="1426"/>
      <c r="AF338" s="1426"/>
      <c r="AG338" s="1426"/>
      <c r="AH338" s="1426"/>
      <c r="AI338" s="1426"/>
      <c r="AJ338" s="1426"/>
    </row>
    <row r="339" spans="9:36" x14ac:dyDescent="0.15">
      <c r="I339" s="1426"/>
      <c r="J339" s="1426"/>
      <c r="K339" s="1426"/>
      <c r="L339" s="1426"/>
      <c r="M339" s="1426"/>
      <c r="N339" s="1426"/>
      <c r="O339" s="1426"/>
      <c r="P339" s="1426"/>
      <c r="Q339" s="1426"/>
      <c r="R339" s="1426"/>
      <c r="S339" s="1426"/>
      <c r="T339" s="1426"/>
      <c r="U339" s="1426"/>
      <c r="V339" s="1426"/>
      <c r="W339" s="1426"/>
      <c r="X339" s="1426"/>
      <c r="Y339" s="1426"/>
      <c r="Z339" s="1426"/>
      <c r="AA339" s="1426"/>
      <c r="AB339" s="1426"/>
      <c r="AC339" s="1426"/>
      <c r="AD339" s="1426"/>
      <c r="AE339" s="1426"/>
      <c r="AF339" s="1426"/>
      <c r="AG339" s="1426"/>
      <c r="AH339" s="1426"/>
      <c r="AI339" s="1426"/>
      <c r="AJ339" s="1426"/>
    </row>
    <row r="340" spans="9:36" x14ac:dyDescent="0.15">
      <c r="I340" s="1426"/>
      <c r="J340" s="1426"/>
      <c r="K340" s="1426"/>
      <c r="L340" s="1426"/>
      <c r="M340" s="1426"/>
      <c r="N340" s="1426"/>
      <c r="O340" s="1426"/>
      <c r="P340" s="1426"/>
      <c r="Q340" s="1426"/>
      <c r="R340" s="1426"/>
      <c r="S340" s="1426"/>
      <c r="T340" s="1426"/>
      <c r="U340" s="1426"/>
      <c r="V340" s="1426"/>
      <c r="W340" s="1426"/>
      <c r="X340" s="1426"/>
      <c r="Y340" s="1426"/>
      <c r="Z340" s="1426"/>
      <c r="AA340" s="1426"/>
      <c r="AB340" s="1426"/>
      <c r="AC340" s="1426"/>
      <c r="AD340" s="1426"/>
      <c r="AE340" s="1426"/>
      <c r="AF340" s="1426"/>
      <c r="AG340" s="1426"/>
      <c r="AH340" s="1426"/>
      <c r="AI340" s="1426"/>
      <c r="AJ340" s="1426"/>
    </row>
    <row r="341" spans="9:36" x14ac:dyDescent="0.15">
      <c r="I341" s="1426"/>
      <c r="J341" s="1426"/>
      <c r="K341" s="1426"/>
      <c r="L341" s="1426"/>
      <c r="M341" s="1426"/>
      <c r="N341" s="1426"/>
      <c r="O341" s="1426"/>
      <c r="P341" s="1426"/>
      <c r="Q341" s="1426"/>
      <c r="R341" s="1426"/>
      <c r="S341" s="1426"/>
      <c r="T341" s="1426"/>
      <c r="U341" s="1426"/>
      <c r="V341" s="1426"/>
      <c r="W341" s="1426"/>
      <c r="X341" s="1426"/>
      <c r="Y341" s="1426"/>
      <c r="Z341" s="1426"/>
      <c r="AA341" s="1426"/>
      <c r="AB341" s="1426"/>
      <c r="AC341" s="1426"/>
      <c r="AD341" s="1426"/>
      <c r="AE341" s="1426"/>
      <c r="AF341" s="1426"/>
      <c r="AG341" s="1426"/>
      <c r="AH341" s="1426"/>
      <c r="AI341" s="1426"/>
      <c r="AJ341" s="1426"/>
    </row>
    <row r="342" spans="9:36" x14ac:dyDescent="0.15">
      <c r="I342" s="1426"/>
      <c r="J342" s="1426"/>
      <c r="K342" s="1426"/>
      <c r="L342" s="1426"/>
      <c r="M342" s="1426"/>
      <c r="N342" s="1426"/>
      <c r="O342" s="1426"/>
      <c r="P342" s="1426"/>
      <c r="Q342" s="1426"/>
      <c r="R342" s="1426"/>
      <c r="S342" s="1426"/>
      <c r="T342" s="1426"/>
      <c r="U342" s="1426"/>
      <c r="V342" s="1426"/>
      <c r="W342" s="1426"/>
      <c r="X342" s="1426"/>
      <c r="Y342" s="1426"/>
      <c r="Z342" s="1426"/>
      <c r="AA342" s="1426"/>
      <c r="AB342" s="1426"/>
      <c r="AC342" s="1426"/>
      <c r="AD342" s="1426"/>
      <c r="AE342" s="1426"/>
      <c r="AF342" s="1426"/>
      <c r="AG342" s="1426"/>
      <c r="AH342" s="1426"/>
      <c r="AI342" s="1426"/>
      <c r="AJ342" s="1426"/>
    </row>
    <row r="343" spans="9:36" x14ac:dyDescent="0.15">
      <c r="I343" s="1426"/>
      <c r="J343" s="1426"/>
      <c r="K343" s="1426"/>
      <c r="L343" s="1426"/>
      <c r="M343" s="1426"/>
      <c r="N343" s="1426"/>
      <c r="O343" s="1426"/>
      <c r="P343" s="1426"/>
      <c r="Q343" s="1426"/>
      <c r="R343" s="1426"/>
      <c r="S343" s="1426"/>
      <c r="T343" s="1426"/>
      <c r="U343" s="1426"/>
      <c r="V343" s="1426"/>
      <c r="W343" s="1426"/>
      <c r="X343" s="1426"/>
      <c r="Y343" s="1426"/>
      <c r="Z343" s="1426"/>
      <c r="AA343" s="1426"/>
      <c r="AB343" s="1426"/>
      <c r="AC343" s="1426"/>
      <c r="AD343" s="1426"/>
      <c r="AE343" s="1426"/>
      <c r="AF343" s="1426"/>
      <c r="AG343" s="1426"/>
      <c r="AH343" s="1426"/>
      <c r="AI343" s="1426"/>
      <c r="AJ343" s="1426"/>
    </row>
    <row r="344" spans="9:36" x14ac:dyDescent="0.15">
      <c r="I344" s="1426"/>
      <c r="J344" s="1426"/>
      <c r="K344" s="1426"/>
      <c r="L344" s="1426"/>
      <c r="M344" s="1426"/>
      <c r="N344" s="1426"/>
      <c r="O344" s="1426"/>
      <c r="P344" s="1426"/>
      <c r="Q344" s="1426"/>
      <c r="R344" s="1426"/>
      <c r="S344" s="1426"/>
      <c r="T344" s="1426"/>
      <c r="U344" s="1426"/>
      <c r="V344" s="1426"/>
      <c r="W344" s="1426"/>
      <c r="X344" s="1426"/>
      <c r="Y344" s="1426"/>
      <c r="Z344" s="1426"/>
      <c r="AA344" s="1426"/>
      <c r="AB344" s="1426"/>
      <c r="AC344" s="1426"/>
      <c r="AD344" s="1426"/>
      <c r="AE344" s="1426"/>
      <c r="AF344" s="1426"/>
      <c r="AG344" s="1426"/>
      <c r="AH344" s="1426"/>
      <c r="AI344" s="1426"/>
      <c r="AJ344" s="1426"/>
    </row>
    <row r="345" spans="9:36" x14ac:dyDescent="0.15">
      <c r="I345" s="1426"/>
      <c r="J345" s="1426"/>
      <c r="K345" s="1426"/>
      <c r="L345" s="1426"/>
      <c r="M345" s="1426"/>
      <c r="N345" s="1426"/>
      <c r="O345" s="1426"/>
      <c r="P345" s="1426"/>
      <c r="Q345" s="1426"/>
      <c r="R345" s="1426"/>
      <c r="S345" s="1426"/>
      <c r="T345" s="1426"/>
      <c r="U345" s="1426"/>
      <c r="V345" s="1426"/>
      <c r="W345" s="1426"/>
      <c r="X345" s="1426"/>
      <c r="Y345" s="1426"/>
      <c r="Z345" s="1426"/>
      <c r="AA345" s="1426"/>
      <c r="AB345" s="1426"/>
      <c r="AC345" s="1426"/>
      <c r="AD345" s="1426"/>
      <c r="AE345" s="1426"/>
      <c r="AF345" s="1426"/>
      <c r="AG345" s="1426"/>
      <c r="AH345" s="1426"/>
      <c r="AI345" s="1426"/>
      <c r="AJ345" s="1426"/>
    </row>
    <row r="346" spans="9:36" x14ac:dyDescent="0.15">
      <c r="I346" s="1426"/>
      <c r="J346" s="1426"/>
      <c r="K346" s="1426"/>
      <c r="L346" s="1426"/>
      <c r="M346" s="1426"/>
      <c r="N346" s="1426"/>
      <c r="O346" s="1426"/>
      <c r="P346" s="1426"/>
      <c r="Q346" s="1426"/>
      <c r="R346" s="1426"/>
      <c r="S346" s="1426"/>
      <c r="T346" s="1426"/>
      <c r="U346" s="1426"/>
      <c r="V346" s="1426"/>
      <c r="W346" s="1426"/>
      <c r="X346" s="1426"/>
      <c r="Y346" s="1426"/>
      <c r="Z346" s="1426"/>
      <c r="AA346" s="1426"/>
      <c r="AB346" s="1426"/>
      <c r="AC346" s="1426"/>
      <c r="AD346" s="1426"/>
      <c r="AE346" s="1426"/>
      <c r="AF346" s="1426"/>
      <c r="AG346" s="1426"/>
      <c r="AH346" s="1426"/>
      <c r="AI346" s="1426"/>
      <c r="AJ346" s="1426"/>
    </row>
    <row r="347" spans="9:36" x14ac:dyDescent="0.15">
      <c r="I347" s="1426"/>
      <c r="J347" s="1426"/>
      <c r="K347" s="1426"/>
      <c r="L347" s="1426"/>
      <c r="M347" s="1426"/>
      <c r="N347" s="1426"/>
      <c r="O347" s="1426"/>
      <c r="P347" s="1426"/>
      <c r="Q347" s="1426"/>
      <c r="R347" s="1426"/>
      <c r="S347" s="1426"/>
      <c r="T347" s="1426"/>
      <c r="U347" s="1426"/>
      <c r="V347" s="1426"/>
      <c r="W347" s="1426"/>
      <c r="X347" s="1426"/>
      <c r="Y347" s="1426"/>
      <c r="Z347" s="1426"/>
      <c r="AA347" s="1426"/>
      <c r="AB347" s="1426"/>
      <c r="AC347" s="1426"/>
      <c r="AD347" s="1426"/>
      <c r="AE347" s="1426"/>
      <c r="AF347" s="1426"/>
      <c r="AG347" s="1426"/>
      <c r="AH347" s="1426"/>
      <c r="AI347" s="1426"/>
      <c r="AJ347" s="1426"/>
    </row>
    <row r="348" spans="9:36" x14ac:dyDescent="0.15">
      <c r="I348" s="1426"/>
      <c r="J348" s="1426"/>
      <c r="K348" s="1426"/>
      <c r="L348" s="1426"/>
      <c r="M348" s="1426"/>
      <c r="N348" s="1426"/>
      <c r="O348" s="1426"/>
      <c r="P348" s="1426"/>
      <c r="Q348" s="1426"/>
      <c r="R348" s="1426"/>
      <c r="S348" s="1426"/>
      <c r="T348" s="1426"/>
      <c r="U348" s="1426"/>
      <c r="V348" s="1426"/>
      <c r="W348" s="1426"/>
      <c r="X348" s="1426"/>
      <c r="Y348" s="1426"/>
      <c r="Z348" s="1426"/>
      <c r="AA348" s="1426"/>
      <c r="AB348" s="1426"/>
      <c r="AC348" s="1426"/>
      <c r="AD348" s="1426"/>
      <c r="AE348" s="1426"/>
      <c r="AF348" s="1426"/>
      <c r="AG348" s="1426"/>
      <c r="AH348" s="1426"/>
      <c r="AI348" s="1426"/>
      <c r="AJ348" s="1426"/>
    </row>
    <row r="349" spans="9:36" x14ac:dyDescent="0.15">
      <c r="I349" s="1426"/>
      <c r="J349" s="1426"/>
      <c r="K349" s="1426"/>
      <c r="L349" s="1426"/>
      <c r="M349" s="1426"/>
      <c r="N349" s="1426"/>
      <c r="O349" s="1426"/>
      <c r="P349" s="1426"/>
      <c r="Q349" s="1426"/>
      <c r="R349" s="1426"/>
      <c r="S349" s="1426"/>
      <c r="T349" s="1426"/>
      <c r="U349" s="1426"/>
      <c r="V349" s="1426"/>
      <c r="W349" s="1426"/>
      <c r="X349" s="1426"/>
      <c r="Y349" s="1426"/>
      <c r="Z349" s="1426"/>
      <c r="AA349" s="1426"/>
      <c r="AB349" s="1426"/>
      <c r="AC349" s="1426"/>
      <c r="AD349" s="1426"/>
      <c r="AE349" s="1426"/>
      <c r="AF349" s="1426"/>
      <c r="AG349" s="1426"/>
      <c r="AH349" s="1426"/>
      <c r="AI349" s="1426"/>
      <c r="AJ349" s="1426"/>
    </row>
    <row r="350" spans="9:36" x14ac:dyDescent="0.15">
      <c r="I350" s="1426"/>
      <c r="J350" s="1426"/>
      <c r="K350" s="1426"/>
      <c r="L350" s="1426"/>
      <c r="M350" s="1426"/>
      <c r="N350" s="1426"/>
      <c r="O350" s="1426"/>
      <c r="P350" s="1426"/>
      <c r="Q350" s="1426"/>
      <c r="R350" s="1426"/>
      <c r="S350" s="1426"/>
      <c r="T350" s="1426"/>
      <c r="U350" s="1426"/>
      <c r="V350" s="1426"/>
      <c r="W350" s="1426"/>
      <c r="X350" s="1426"/>
      <c r="Y350" s="1426"/>
      <c r="Z350" s="1426"/>
      <c r="AA350" s="1426"/>
      <c r="AB350" s="1426"/>
      <c r="AC350" s="1426"/>
      <c r="AD350" s="1426"/>
      <c r="AE350" s="1426"/>
      <c r="AF350" s="1426"/>
      <c r="AG350" s="1426"/>
      <c r="AH350" s="1426"/>
      <c r="AI350" s="1426"/>
      <c r="AJ350" s="1426"/>
    </row>
    <row r="351" spans="9:36" x14ac:dyDescent="0.15">
      <c r="I351" s="1426"/>
      <c r="J351" s="1426"/>
      <c r="K351" s="1426"/>
      <c r="L351" s="1426"/>
      <c r="M351" s="1426"/>
      <c r="N351" s="1426"/>
      <c r="O351" s="1426"/>
      <c r="P351" s="1426"/>
      <c r="Q351" s="1426"/>
      <c r="R351" s="1426"/>
      <c r="S351" s="1426"/>
      <c r="T351" s="1426"/>
      <c r="U351" s="1426"/>
      <c r="V351" s="1426"/>
      <c r="W351" s="1426"/>
      <c r="X351" s="1426"/>
      <c r="Y351" s="1426"/>
      <c r="Z351" s="1426"/>
      <c r="AA351" s="1426"/>
      <c r="AB351" s="1426"/>
      <c r="AC351" s="1426"/>
      <c r="AD351" s="1426"/>
      <c r="AE351" s="1426"/>
      <c r="AF351" s="1426"/>
      <c r="AG351" s="1426"/>
      <c r="AH351" s="1426"/>
      <c r="AI351" s="1426"/>
      <c r="AJ351" s="1426"/>
    </row>
    <row r="352" spans="9:36" x14ac:dyDescent="0.15">
      <c r="I352" s="1426"/>
      <c r="J352" s="1426"/>
      <c r="K352" s="1426"/>
      <c r="L352" s="1426"/>
      <c r="M352" s="1426"/>
      <c r="N352" s="1426"/>
      <c r="O352" s="1426"/>
      <c r="P352" s="1426"/>
      <c r="Q352" s="1426"/>
      <c r="R352" s="1426"/>
      <c r="S352" s="1426"/>
      <c r="T352" s="1426"/>
      <c r="U352" s="1426"/>
      <c r="V352" s="1426"/>
      <c r="W352" s="1426"/>
      <c r="X352" s="1426"/>
      <c r="Y352" s="1426"/>
      <c r="Z352" s="1426"/>
      <c r="AA352" s="1426"/>
      <c r="AB352" s="1426"/>
      <c r="AC352" s="1426"/>
      <c r="AD352" s="1426"/>
      <c r="AE352" s="1426"/>
      <c r="AF352" s="1426"/>
      <c r="AG352" s="1426"/>
      <c r="AH352" s="1426"/>
      <c r="AI352" s="1426"/>
      <c r="AJ352" s="1426"/>
    </row>
    <row r="353" spans="9:36" x14ac:dyDescent="0.15">
      <c r="I353" s="1426"/>
      <c r="J353" s="1426"/>
      <c r="K353" s="1426"/>
      <c r="L353" s="1426"/>
      <c r="M353" s="1426"/>
      <c r="N353" s="1426"/>
      <c r="O353" s="1426"/>
      <c r="P353" s="1426"/>
      <c r="Q353" s="1426"/>
      <c r="R353" s="1426"/>
      <c r="S353" s="1426"/>
      <c r="T353" s="1426"/>
      <c r="U353" s="1426"/>
      <c r="V353" s="1426"/>
      <c r="W353" s="1426"/>
      <c r="X353" s="1426"/>
      <c r="Y353" s="1426"/>
      <c r="Z353" s="1426"/>
      <c r="AA353" s="1426"/>
      <c r="AB353" s="1426"/>
      <c r="AC353" s="1426"/>
      <c r="AD353" s="1426"/>
      <c r="AE353" s="1426"/>
      <c r="AF353" s="1426"/>
      <c r="AG353" s="1426"/>
      <c r="AH353" s="1426"/>
      <c r="AI353" s="1426"/>
      <c r="AJ353" s="1426"/>
    </row>
    <row r="354" spans="9:36" x14ac:dyDescent="0.15">
      <c r="I354" s="1426"/>
      <c r="J354" s="1426"/>
      <c r="K354" s="1426"/>
      <c r="L354" s="1426"/>
      <c r="M354" s="1426"/>
      <c r="N354" s="1426"/>
      <c r="O354" s="1426"/>
      <c r="P354" s="1426"/>
      <c r="Q354" s="1426"/>
      <c r="R354" s="1426"/>
      <c r="S354" s="1426"/>
      <c r="T354" s="1426"/>
      <c r="U354" s="1426"/>
      <c r="V354" s="1426"/>
      <c r="W354" s="1426"/>
      <c r="X354" s="1426"/>
      <c r="Y354" s="1426"/>
      <c r="Z354" s="1426"/>
      <c r="AA354" s="1426"/>
      <c r="AB354" s="1426"/>
      <c r="AC354" s="1426"/>
      <c r="AD354" s="1426"/>
      <c r="AE354" s="1426"/>
      <c r="AF354" s="1426"/>
      <c r="AG354" s="1426"/>
      <c r="AH354" s="1426"/>
      <c r="AI354" s="1426"/>
      <c r="AJ354" s="1426"/>
    </row>
    <row r="355" spans="9:36" x14ac:dyDescent="0.15">
      <c r="I355" s="1426"/>
      <c r="J355" s="1426"/>
      <c r="K355" s="1426"/>
      <c r="L355" s="1426"/>
      <c r="M355" s="1426"/>
      <c r="N355" s="1426"/>
      <c r="O355" s="1426"/>
      <c r="P355" s="1426"/>
      <c r="Q355" s="1426"/>
      <c r="R355" s="1426"/>
      <c r="S355" s="1426"/>
      <c r="T355" s="1426"/>
      <c r="U355" s="1426"/>
      <c r="V355" s="1426"/>
      <c r="W355" s="1426"/>
      <c r="X355" s="1426"/>
      <c r="Y355" s="1426"/>
      <c r="Z355" s="1426"/>
      <c r="AA355" s="1426"/>
      <c r="AB355" s="1426"/>
      <c r="AC355" s="1426"/>
      <c r="AD355" s="1426"/>
      <c r="AE355" s="1426"/>
      <c r="AF355" s="1426"/>
      <c r="AG355" s="1426"/>
      <c r="AH355" s="1426"/>
      <c r="AI355" s="1426"/>
      <c r="AJ355" s="1426"/>
    </row>
    <row r="356" spans="9:36" x14ac:dyDescent="0.15">
      <c r="I356" s="1426"/>
      <c r="J356" s="1426"/>
      <c r="K356" s="1426"/>
      <c r="L356" s="1426"/>
      <c r="M356" s="1426"/>
      <c r="N356" s="1426"/>
      <c r="O356" s="1426"/>
      <c r="P356" s="1426"/>
      <c r="Q356" s="1426"/>
      <c r="R356" s="1426"/>
      <c r="S356" s="1426"/>
      <c r="T356" s="1426"/>
      <c r="U356" s="1426"/>
      <c r="V356" s="1426"/>
      <c r="W356" s="1426"/>
      <c r="X356" s="1426"/>
      <c r="Y356" s="1426"/>
      <c r="Z356" s="1426"/>
      <c r="AA356" s="1426"/>
      <c r="AB356" s="1426"/>
      <c r="AC356" s="1426"/>
      <c r="AD356" s="1426"/>
      <c r="AE356" s="1426"/>
      <c r="AF356" s="1426"/>
      <c r="AG356" s="1426"/>
      <c r="AH356" s="1426"/>
      <c r="AI356" s="1426"/>
      <c r="AJ356" s="1426"/>
    </row>
    <row r="357" spans="9:36" x14ac:dyDescent="0.15">
      <c r="I357" s="1426"/>
      <c r="J357" s="1426"/>
      <c r="K357" s="1426"/>
      <c r="L357" s="1426"/>
      <c r="M357" s="1426"/>
      <c r="N357" s="1426"/>
      <c r="O357" s="1426"/>
      <c r="P357" s="1426"/>
      <c r="Q357" s="1426"/>
      <c r="R357" s="1426"/>
      <c r="S357" s="1426"/>
      <c r="T357" s="1426"/>
      <c r="U357" s="1426"/>
      <c r="V357" s="1426"/>
      <c r="W357" s="1426"/>
      <c r="X357" s="1426"/>
      <c r="Y357" s="1426"/>
      <c r="Z357" s="1426"/>
      <c r="AA357" s="1426"/>
      <c r="AB357" s="1426"/>
      <c r="AC357" s="1426"/>
      <c r="AD357" s="1426"/>
      <c r="AE357" s="1426"/>
      <c r="AF357" s="1426"/>
      <c r="AG357" s="1426"/>
      <c r="AH357" s="1426"/>
      <c r="AI357" s="1426"/>
      <c r="AJ357" s="1426"/>
    </row>
    <row r="358" spans="9:36" x14ac:dyDescent="0.15">
      <c r="I358" s="1426"/>
      <c r="J358" s="1426"/>
      <c r="K358" s="1426"/>
      <c r="L358" s="1426"/>
      <c r="M358" s="1426"/>
      <c r="N358" s="1426"/>
      <c r="O358" s="1426"/>
      <c r="P358" s="1426"/>
      <c r="Q358" s="1426"/>
      <c r="R358" s="1426"/>
      <c r="S358" s="1426"/>
      <c r="T358" s="1426"/>
      <c r="U358" s="1426"/>
      <c r="V358" s="1426"/>
      <c r="W358" s="1426"/>
      <c r="X358" s="1426"/>
      <c r="Y358" s="1426"/>
      <c r="Z358" s="1426"/>
      <c r="AA358" s="1426"/>
      <c r="AB358" s="1426"/>
      <c r="AC358" s="1426"/>
      <c r="AD358" s="1426"/>
      <c r="AE358" s="1426"/>
      <c r="AF358" s="1426"/>
      <c r="AG358" s="1426"/>
      <c r="AH358" s="1426"/>
      <c r="AI358" s="1426"/>
      <c r="AJ358" s="1426"/>
    </row>
    <row r="359" spans="9:36" x14ac:dyDescent="0.15">
      <c r="I359" s="1426"/>
      <c r="J359" s="1426"/>
      <c r="K359" s="1426"/>
      <c r="L359" s="1426"/>
      <c r="M359" s="1426"/>
      <c r="N359" s="1426"/>
      <c r="O359" s="1426"/>
      <c r="P359" s="1426"/>
      <c r="Q359" s="1426"/>
      <c r="R359" s="1426"/>
      <c r="S359" s="1426"/>
      <c r="T359" s="1426"/>
      <c r="U359" s="1426"/>
      <c r="V359" s="1426"/>
      <c r="W359" s="1426"/>
      <c r="X359" s="1426"/>
      <c r="Y359" s="1426"/>
      <c r="Z359" s="1426"/>
      <c r="AA359" s="1426"/>
      <c r="AB359" s="1426"/>
      <c r="AC359" s="1426"/>
      <c r="AD359" s="1426"/>
      <c r="AE359" s="1426"/>
      <c r="AF359" s="1426"/>
      <c r="AG359" s="1426"/>
      <c r="AH359" s="1426"/>
      <c r="AI359" s="1426"/>
      <c r="AJ359" s="1426"/>
    </row>
    <row r="360" spans="9:36" x14ac:dyDescent="0.15">
      <c r="I360" s="1426"/>
      <c r="J360" s="1426"/>
      <c r="K360" s="1426"/>
      <c r="L360" s="1426"/>
      <c r="M360" s="1426"/>
      <c r="N360" s="1426"/>
      <c r="O360" s="1426"/>
      <c r="P360" s="1426"/>
      <c r="Q360" s="1426"/>
      <c r="R360" s="1426"/>
      <c r="S360" s="1426"/>
      <c r="T360" s="1426"/>
      <c r="U360" s="1426"/>
      <c r="V360" s="1426"/>
      <c r="W360" s="1426"/>
      <c r="X360" s="1426"/>
      <c r="Y360" s="1426"/>
      <c r="Z360" s="1426"/>
      <c r="AA360" s="1426"/>
      <c r="AB360" s="1426"/>
      <c r="AC360" s="1426"/>
      <c r="AD360" s="1426"/>
      <c r="AE360" s="1426"/>
      <c r="AF360" s="1426"/>
      <c r="AG360" s="1426"/>
      <c r="AH360" s="1426"/>
      <c r="AI360" s="1426"/>
      <c r="AJ360" s="1426"/>
    </row>
    <row r="361" spans="9:36" x14ac:dyDescent="0.15">
      <c r="I361" s="1426"/>
      <c r="J361" s="1426"/>
      <c r="K361" s="1426"/>
      <c r="L361" s="1426"/>
      <c r="M361" s="1426"/>
      <c r="N361" s="1426"/>
      <c r="O361" s="1426"/>
      <c r="P361" s="1426"/>
      <c r="Q361" s="1426"/>
      <c r="R361" s="1426"/>
      <c r="S361" s="1426"/>
      <c r="T361" s="1426"/>
      <c r="U361" s="1426"/>
      <c r="V361" s="1426"/>
      <c r="W361" s="1426"/>
      <c r="X361" s="1426"/>
      <c r="Y361" s="1426"/>
      <c r="Z361" s="1426"/>
      <c r="AA361" s="1426"/>
      <c r="AB361" s="1426"/>
      <c r="AC361" s="1426"/>
      <c r="AD361" s="1426"/>
      <c r="AE361" s="1426"/>
      <c r="AF361" s="1426"/>
      <c r="AG361" s="1426"/>
      <c r="AH361" s="1426"/>
      <c r="AI361" s="1426"/>
      <c r="AJ361" s="1426"/>
    </row>
    <row r="362" spans="9:36" x14ac:dyDescent="0.15">
      <c r="I362" s="1426"/>
      <c r="J362" s="1426"/>
      <c r="K362" s="1426"/>
      <c r="L362" s="1426"/>
      <c r="M362" s="1426"/>
      <c r="N362" s="1426"/>
      <c r="O362" s="1426"/>
      <c r="P362" s="1426"/>
      <c r="Q362" s="1426"/>
      <c r="R362" s="1426"/>
      <c r="S362" s="1426"/>
      <c r="T362" s="1426"/>
      <c r="U362" s="1426"/>
      <c r="V362" s="1426"/>
      <c r="W362" s="1426"/>
      <c r="X362" s="1426"/>
      <c r="Y362" s="1426"/>
      <c r="Z362" s="1426"/>
      <c r="AA362" s="1426"/>
      <c r="AB362" s="1426"/>
      <c r="AC362" s="1426"/>
      <c r="AD362" s="1426"/>
      <c r="AE362" s="1426"/>
      <c r="AF362" s="1426"/>
      <c r="AG362" s="1426"/>
      <c r="AH362" s="1426"/>
      <c r="AI362" s="1426"/>
      <c r="AJ362" s="1426"/>
    </row>
    <row r="363" spans="9:36" x14ac:dyDescent="0.15">
      <c r="I363" s="1426"/>
      <c r="J363" s="1426"/>
      <c r="K363" s="1426"/>
      <c r="L363" s="1426"/>
      <c r="M363" s="1426"/>
      <c r="N363" s="1426"/>
      <c r="O363" s="1426"/>
      <c r="P363" s="1426"/>
      <c r="Q363" s="1426"/>
      <c r="R363" s="1426"/>
      <c r="S363" s="1426"/>
      <c r="T363" s="1426"/>
      <c r="U363" s="1426"/>
      <c r="V363" s="1426"/>
      <c r="W363" s="1426"/>
      <c r="X363" s="1426"/>
      <c r="Y363" s="1426"/>
      <c r="Z363" s="1426"/>
      <c r="AA363" s="1426"/>
      <c r="AB363" s="1426"/>
      <c r="AC363" s="1426"/>
      <c r="AD363" s="1426"/>
      <c r="AE363" s="1426"/>
      <c r="AF363" s="1426"/>
      <c r="AG363" s="1426"/>
      <c r="AH363" s="1426"/>
      <c r="AI363" s="1426"/>
      <c r="AJ363" s="1426"/>
    </row>
    <row r="364" spans="9:36" x14ac:dyDescent="0.15">
      <c r="I364" s="1426"/>
      <c r="J364" s="1426"/>
      <c r="K364" s="1426"/>
      <c r="L364" s="1426"/>
      <c r="M364" s="1426"/>
      <c r="N364" s="1426"/>
      <c r="O364" s="1426"/>
      <c r="P364" s="1426"/>
      <c r="Q364" s="1426"/>
      <c r="R364" s="1426"/>
      <c r="S364" s="1426"/>
      <c r="T364" s="1426"/>
      <c r="U364" s="1426"/>
      <c r="V364" s="1426"/>
      <c r="W364" s="1426"/>
      <c r="X364" s="1426"/>
      <c r="Y364" s="1426"/>
      <c r="Z364" s="1426"/>
      <c r="AA364" s="1426"/>
      <c r="AB364" s="1426"/>
      <c r="AC364" s="1426"/>
      <c r="AD364" s="1426"/>
      <c r="AE364" s="1426"/>
      <c r="AF364" s="1426"/>
      <c r="AG364" s="1426"/>
      <c r="AH364" s="1426"/>
      <c r="AI364" s="1426"/>
      <c r="AJ364" s="1426"/>
    </row>
    <row r="365" spans="9:36" x14ac:dyDescent="0.15">
      <c r="I365" s="1426"/>
      <c r="J365" s="1426"/>
      <c r="K365" s="1426"/>
      <c r="L365" s="1426"/>
      <c r="M365" s="1426"/>
      <c r="N365" s="1426"/>
      <c r="O365" s="1426"/>
      <c r="P365" s="1426"/>
      <c r="Q365" s="1426"/>
      <c r="R365" s="1426"/>
      <c r="S365" s="1426"/>
      <c r="T365" s="1426"/>
      <c r="U365" s="1426"/>
      <c r="V365" s="1426"/>
      <c r="W365" s="1426"/>
      <c r="X365" s="1426"/>
      <c r="Y365" s="1426"/>
      <c r="Z365" s="1426"/>
      <c r="AA365" s="1426"/>
      <c r="AB365" s="1426"/>
      <c r="AC365" s="1426"/>
      <c r="AD365" s="1426"/>
      <c r="AE365" s="1426"/>
      <c r="AF365" s="1426"/>
      <c r="AG365" s="1426"/>
      <c r="AH365" s="1426"/>
      <c r="AI365" s="1426"/>
      <c r="AJ365" s="1426"/>
    </row>
    <row r="366" spans="9:36" x14ac:dyDescent="0.15">
      <c r="I366" s="1426"/>
      <c r="J366" s="1426"/>
      <c r="K366" s="1426"/>
      <c r="L366" s="1426"/>
      <c r="M366" s="1426"/>
      <c r="N366" s="1426"/>
      <c r="O366" s="1426"/>
      <c r="P366" s="1426"/>
      <c r="Q366" s="1426"/>
      <c r="R366" s="1426"/>
      <c r="S366" s="1426"/>
      <c r="T366" s="1426"/>
      <c r="U366" s="1426"/>
      <c r="V366" s="1426"/>
      <c r="W366" s="1426"/>
      <c r="X366" s="1426"/>
      <c r="Y366" s="1426"/>
      <c r="Z366" s="1426"/>
      <c r="AA366" s="1426"/>
      <c r="AB366" s="1426"/>
      <c r="AC366" s="1426"/>
      <c r="AD366" s="1426"/>
      <c r="AE366" s="1426"/>
      <c r="AF366" s="1426"/>
      <c r="AG366" s="1426"/>
      <c r="AH366" s="1426"/>
      <c r="AI366" s="1426"/>
      <c r="AJ366" s="1426"/>
    </row>
    <row r="367" spans="9:36" x14ac:dyDescent="0.15">
      <c r="I367" s="1426"/>
      <c r="J367" s="1426"/>
      <c r="K367" s="1426"/>
      <c r="L367" s="1426"/>
      <c r="M367" s="1426"/>
      <c r="N367" s="1426"/>
      <c r="O367" s="1426"/>
      <c r="P367" s="1426"/>
      <c r="Q367" s="1426"/>
      <c r="R367" s="1426"/>
      <c r="S367" s="1426"/>
      <c r="T367" s="1426"/>
      <c r="U367" s="1426"/>
      <c r="V367" s="1426"/>
      <c r="W367" s="1426"/>
      <c r="X367" s="1426"/>
      <c r="Y367" s="1426"/>
      <c r="Z367" s="1426"/>
      <c r="AA367" s="1426"/>
      <c r="AB367" s="1426"/>
      <c r="AC367" s="1426"/>
      <c r="AD367" s="1426"/>
      <c r="AE367" s="1426"/>
      <c r="AF367" s="1426"/>
      <c r="AG367" s="1426"/>
      <c r="AH367" s="1426"/>
      <c r="AI367" s="1426"/>
      <c r="AJ367" s="1426"/>
    </row>
    <row r="368" spans="9:36" x14ac:dyDescent="0.15">
      <c r="I368" s="1426"/>
      <c r="J368" s="1426"/>
      <c r="K368" s="1426"/>
      <c r="L368" s="1426"/>
      <c r="M368" s="1426"/>
      <c r="N368" s="1426"/>
      <c r="O368" s="1426"/>
      <c r="P368" s="1426"/>
      <c r="Q368" s="1426"/>
      <c r="R368" s="1426"/>
      <c r="S368" s="1426"/>
      <c r="T368" s="1426"/>
      <c r="U368" s="1426"/>
      <c r="V368" s="1426"/>
      <c r="W368" s="1426"/>
      <c r="X368" s="1426"/>
      <c r="Y368" s="1426"/>
      <c r="Z368" s="1426"/>
      <c r="AA368" s="1426"/>
      <c r="AB368" s="1426"/>
      <c r="AC368" s="1426"/>
      <c r="AD368" s="1426"/>
      <c r="AE368" s="1426"/>
      <c r="AF368" s="1426"/>
      <c r="AG368" s="1426"/>
      <c r="AH368" s="1426"/>
      <c r="AI368" s="1426"/>
      <c r="AJ368" s="1426"/>
    </row>
    <row r="369" spans="9:36" x14ac:dyDescent="0.15">
      <c r="I369" s="1426"/>
      <c r="J369" s="1426"/>
      <c r="K369" s="1426"/>
      <c r="L369" s="1426"/>
      <c r="M369" s="1426"/>
      <c r="N369" s="1426"/>
      <c r="O369" s="1426"/>
      <c r="P369" s="1426"/>
      <c r="Q369" s="1426"/>
      <c r="R369" s="1426"/>
      <c r="S369" s="1426"/>
      <c r="T369" s="1426"/>
      <c r="U369" s="1426"/>
      <c r="V369" s="1426"/>
      <c r="W369" s="1426"/>
      <c r="X369" s="1426"/>
      <c r="Y369" s="1426"/>
      <c r="Z369" s="1426"/>
      <c r="AA369" s="1426"/>
      <c r="AB369" s="1426"/>
      <c r="AC369" s="1426"/>
      <c r="AD369" s="1426"/>
      <c r="AE369" s="1426"/>
      <c r="AF369" s="1426"/>
      <c r="AG369" s="1426"/>
      <c r="AH369" s="1426"/>
      <c r="AI369" s="1426"/>
      <c r="AJ369" s="1426"/>
    </row>
    <row r="370" spans="9:36" x14ac:dyDescent="0.15">
      <c r="I370" s="1426"/>
      <c r="J370" s="1426"/>
      <c r="K370" s="1426"/>
      <c r="L370" s="1426"/>
      <c r="M370" s="1426"/>
      <c r="N370" s="1426"/>
      <c r="O370" s="1426"/>
      <c r="P370" s="1426"/>
      <c r="Q370" s="1426"/>
      <c r="R370" s="1426"/>
      <c r="S370" s="1426"/>
      <c r="T370" s="1426"/>
      <c r="U370" s="1426"/>
      <c r="V370" s="1426"/>
      <c r="W370" s="1426"/>
      <c r="X370" s="1426"/>
      <c r="Y370" s="1426"/>
      <c r="Z370" s="1426"/>
      <c r="AA370" s="1426"/>
      <c r="AB370" s="1426"/>
      <c r="AC370" s="1426"/>
      <c r="AD370" s="1426"/>
      <c r="AE370" s="1426"/>
      <c r="AF370" s="1426"/>
      <c r="AG370" s="1426"/>
      <c r="AH370" s="1426"/>
      <c r="AI370" s="1426"/>
      <c r="AJ370" s="1426"/>
    </row>
    <row r="371" spans="9:36" x14ac:dyDescent="0.15">
      <c r="I371" s="1426"/>
      <c r="J371" s="1426"/>
      <c r="K371" s="1426"/>
      <c r="L371" s="1426"/>
      <c r="M371" s="1426"/>
      <c r="N371" s="1426"/>
      <c r="O371" s="1426"/>
      <c r="P371" s="1426"/>
      <c r="Q371" s="1426"/>
      <c r="R371" s="1426"/>
      <c r="S371" s="1426"/>
      <c r="T371" s="1426"/>
      <c r="U371" s="1426"/>
      <c r="V371" s="1426"/>
      <c r="W371" s="1426"/>
      <c r="X371" s="1426"/>
      <c r="Y371" s="1426"/>
      <c r="Z371" s="1426"/>
      <c r="AA371" s="1426"/>
      <c r="AB371" s="1426"/>
      <c r="AC371" s="1426"/>
      <c r="AD371" s="1426"/>
      <c r="AE371" s="1426"/>
      <c r="AF371" s="1426"/>
      <c r="AG371" s="1426"/>
      <c r="AH371" s="1426"/>
      <c r="AI371" s="1426"/>
      <c r="AJ371" s="1426"/>
    </row>
    <row r="372" spans="9:36" x14ac:dyDescent="0.15">
      <c r="I372" s="1426"/>
      <c r="J372" s="1426"/>
      <c r="K372" s="1426"/>
      <c r="L372" s="1426"/>
      <c r="M372" s="1426"/>
      <c r="N372" s="1426"/>
      <c r="O372" s="1426"/>
      <c r="P372" s="1426"/>
      <c r="Q372" s="1426"/>
      <c r="R372" s="1426"/>
      <c r="S372" s="1426"/>
      <c r="T372" s="1426"/>
      <c r="U372" s="1426"/>
      <c r="V372" s="1426"/>
      <c r="W372" s="1426"/>
      <c r="X372" s="1426"/>
      <c r="Y372" s="1426"/>
      <c r="Z372" s="1426"/>
      <c r="AA372" s="1426"/>
      <c r="AB372" s="1426"/>
      <c r="AC372" s="1426"/>
      <c r="AD372" s="1426"/>
      <c r="AE372" s="1426"/>
      <c r="AF372" s="1426"/>
      <c r="AG372" s="1426"/>
      <c r="AH372" s="1426"/>
      <c r="AI372" s="1426"/>
      <c r="AJ372" s="1426"/>
    </row>
    <row r="373" spans="9:36" x14ac:dyDescent="0.15">
      <c r="I373" s="1426"/>
      <c r="J373" s="1426"/>
      <c r="K373" s="1426"/>
      <c r="L373" s="1426"/>
      <c r="M373" s="1426"/>
      <c r="N373" s="1426"/>
      <c r="O373" s="1426"/>
      <c r="P373" s="1426"/>
      <c r="Q373" s="1426"/>
      <c r="R373" s="1426"/>
      <c r="S373" s="1426"/>
      <c r="T373" s="1426"/>
      <c r="U373" s="1426"/>
      <c r="V373" s="1426"/>
      <c r="W373" s="1426"/>
      <c r="X373" s="1426"/>
      <c r="Y373" s="1426"/>
      <c r="Z373" s="1426"/>
      <c r="AA373" s="1426"/>
      <c r="AB373" s="1426"/>
      <c r="AC373" s="1426"/>
      <c r="AD373" s="1426"/>
      <c r="AE373" s="1426"/>
      <c r="AF373" s="1426"/>
      <c r="AG373" s="1426"/>
      <c r="AH373" s="1426"/>
      <c r="AI373" s="1426"/>
      <c r="AJ373" s="1426"/>
    </row>
    <row r="374" spans="9:36" x14ac:dyDescent="0.15">
      <c r="I374" s="1426"/>
      <c r="J374" s="1426"/>
      <c r="K374" s="1426"/>
      <c r="L374" s="1426"/>
      <c r="M374" s="1426"/>
      <c r="N374" s="1426"/>
      <c r="O374" s="1426"/>
      <c r="P374" s="1426"/>
      <c r="Q374" s="1426"/>
      <c r="R374" s="1426"/>
      <c r="S374" s="1426"/>
      <c r="T374" s="1426"/>
      <c r="U374" s="1426"/>
      <c r="V374" s="1426"/>
      <c r="W374" s="1426"/>
      <c r="X374" s="1426"/>
      <c r="Y374" s="1426"/>
      <c r="Z374" s="1426"/>
      <c r="AA374" s="1426"/>
      <c r="AB374" s="1426"/>
      <c r="AC374" s="1426"/>
      <c r="AD374" s="1426"/>
      <c r="AE374" s="1426"/>
      <c r="AF374" s="1426"/>
      <c r="AG374" s="1426"/>
      <c r="AH374" s="1426"/>
      <c r="AI374" s="1426"/>
      <c r="AJ374" s="1426"/>
    </row>
    <row r="375" spans="9:36" x14ac:dyDescent="0.15">
      <c r="I375" s="1426"/>
      <c r="J375" s="1426"/>
      <c r="K375" s="1426"/>
      <c r="L375" s="1426"/>
      <c r="M375" s="1426"/>
      <c r="N375" s="1426"/>
      <c r="O375" s="1426"/>
      <c r="P375" s="1426"/>
      <c r="Q375" s="1426"/>
      <c r="R375" s="1426"/>
      <c r="S375" s="1426"/>
      <c r="T375" s="1426"/>
      <c r="U375" s="1426"/>
      <c r="V375" s="1426"/>
      <c r="W375" s="1426"/>
      <c r="X375" s="1426"/>
      <c r="Y375" s="1426"/>
      <c r="Z375" s="1426"/>
      <c r="AA375" s="1426"/>
      <c r="AB375" s="1426"/>
      <c r="AC375" s="1426"/>
      <c r="AD375" s="1426"/>
      <c r="AE375" s="1426"/>
      <c r="AF375" s="1426"/>
      <c r="AG375" s="1426"/>
      <c r="AH375" s="1426"/>
      <c r="AI375" s="1426"/>
      <c r="AJ375" s="1426"/>
    </row>
    <row r="376" spans="9:36" x14ac:dyDescent="0.15">
      <c r="I376" s="1426"/>
      <c r="J376" s="1426"/>
      <c r="K376" s="1426"/>
      <c r="L376" s="1426"/>
      <c r="M376" s="1426"/>
      <c r="N376" s="1426"/>
      <c r="O376" s="1426"/>
      <c r="P376" s="1426"/>
      <c r="Q376" s="1426"/>
      <c r="R376" s="1426"/>
      <c r="S376" s="1426"/>
      <c r="T376" s="1426"/>
      <c r="U376" s="1426"/>
      <c r="V376" s="1426"/>
      <c r="W376" s="1426"/>
      <c r="X376" s="1426"/>
      <c r="Y376" s="1426"/>
      <c r="Z376" s="1426"/>
      <c r="AA376" s="1426"/>
      <c r="AB376" s="1426"/>
      <c r="AC376" s="1426"/>
      <c r="AD376" s="1426"/>
      <c r="AE376" s="1426"/>
      <c r="AF376" s="1426"/>
      <c r="AG376" s="1426"/>
      <c r="AH376" s="1426"/>
      <c r="AI376" s="1426"/>
      <c r="AJ376" s="1426"/>
    </row>
    <row r="377" spans="9:36" x14ac:dyDescent="0.15">
      <c r="I377" s="1426"/>
      <c r="J377" s="1426"/>
      <c r="K377" s="1426"/>
      <c r="L377" s="1426"/>
      <c r="M377" s="1426"/>
      <c r="N377" s="1426"/>
      <c r="O377" s="1426"/>
      <c r="P377" s="1426"/>
      <c r="Q377" s="1426"/>
      <c r="R377" s="1426"/>
      <c r="S377" s="1426"/>
      <c r="T377" s="1426"/>
      <c r="U377" s="1426"/>
      <c r="V377" s="1426"/>
      <c r="W377" s="1426"/>
      <c r="X377" s="1426"/>
      <c r="Y377" s="1426"/>
      <c r="Z377" s="1426"/>
      <c r="AA377" s="1426"/>
      <c r="AB377" s="1426"/>
      <c r="AC377" s="1426"/>
      <c r="AD377" s="1426"/>
      <c r="AE377" s="1426"/>
      <c r="AF377" s="1426"/>
      <c r="AG377" s="1426"/>
      <c r="AH377" s="1426"/>
      <c r="AI377" s="1426"/>
      <c r="AJ377" s="1426"/>
    </row>
    <row r="378" spans="9:36" x14ac:dyDescent="0.15">
      <c r="I378" s="1426"/>
      <c r="J378" s="1426"/>
      <c r="K378" s="1426"/>
      <c r="L378" s="1426"/>
      <c r="M378" s="1426"/>
      <c r="N378" s="1426"/>
      <c r="O378" s="1426"/>
      <c r="P378" s="1426"/>
      <c r="Q378" s="1426"/>
      <c r="R378" s="1426"/>
      <c r="S378" s="1426"/>
      <c r="T378" s="1426"/>
      <c r="U378" s="1426"/>
      <c r="V378" s="1426"/>
      <c r="W378" s="1426"/>
      <c r="X378" s="1426"/>
      <c r="Y378" s="1426"/>
      <c r="Z378" s="1426"/>
      <c r="AA378" s="1426"/>
      <c r="AB378" s="1426"/>
      <c r="AC378" s="1426"/>
      <c r="AD378" s="1426"/>
      <c r="AE378" s="1426"/>
      <c r="AF378" s="1426"/>
      <c r="AG378" s="1426"/>
      <c r="AH378" s="1426"/>
      <c r="AI378" s="1426"/>
      <c r="AJ378" s="1426"/>
    </row>
    <row r="379" spans="9:36" x14ac:dyDescent="0.15">
      <c r="I379" s="1426"/>
      <c r="J379" s="1426"/>
      <c r="K379" s="1426"/>
      <c r="L379" s="1426"/>
      <c r="M379" s="1426"/>
      <c r="N379" s="1426"/>
      <c r="O379" s="1426"/>
      <c r="P379" s="1426"/>
      <c r="Q379" s="1426"/>
      <c r="R379" s="1426"/>
      <c r="S379" s="1426"/>
      <c r="T379" s="1426"/>
      <c r="U379" s="1426"/>
      <c r="V379" s="1426"/>
      <c r="W379" s="1426"/>
      <c r="X379" s="1426"/>
      <c r="Y379" s="1426"/>
      <c r="Z379" s="1426"/>
      <c r="AA379" s="1426"/>
      <c r="AB379" s="1426"/>
      <c r="AC379" s="1426"/>
      <c r="AD379" s="1426"/>
      <c r="AE379" s="1426"/>
      <c r="AF379" s="1426"/>
      <c r="AG379" s="1426"/>
      <c r="AH379" s="1426"/>
      <c r="AI379" s="1426"/>
      <c r="AJ379" s="1426"/>
    </row>
    <row r="380" spans="9:36" x14ac:dyDescent="0.15">
      <c r="I380" s="1426"/>
      <c r="J380" s="1426"/>
      <c r="K380" s="1426"/>
      <c r="L380" s="1426"/>
      <c r="M380" s="1426"/>
      <c r="N380" s="1426"/>
      <c r="O380" s="1426"/>
      <c r="P380" s="1426"/>
      <c r="Q380" s="1426"/>
      <c r="R380" s="1426"/>
      <c r="S380" s="1426"/>
      <c r="T380" s="1426"/>
      <c r="U380" s="1426"/>
      <c r="V380" s="1426"/>
      <c r="W380" s="1426"/>
      <c r="X380" s="1426"/>
      <c r="Y380" s="1426"/>
      <c r="Z380" s="1426"/>
      <c r="AA380" s="1426"/>
      <c r="AB380" s="1426"/>
      <c r="AC380" s="1426"/>
      <c r="AD380" s="1426"/>
      <c r="AE380" s="1426"/>
      <c r="AF380" s="1426"/>
      <c r="AG380" s="1426"/>
      <c r="AH380" s="1426"/>
      <c r="AI380" s="1426"/>
      <c r="AJ380" s="1426"/>
    </row>
    <row r="381" spans="9:36" x14ac:dyDescent="0.15">
      <c r="I381" s="1426"/>
      <c r="J381" s="1426"/>
      <c r="K381" s="1426"/>
      <c r="L381" s="1426"/>
      <c r="M381" s="1426"/>
      <c r="N381" s="1426"/>
      <c r="O381" s="1426"/>
      <c r="P381" s="1426"/>
      <c r="Q381" s="1426"/>
      <c r="R381" s="1426"/>
      <c r="S381" s="1426"/>
      <c r="T381" s="1426"/>
      <c r="U381" s="1426"/>
      <c r="V381" s="1426"/>
      <c r="W381" s="1426"/>
      <c r="X381" s="1426"/>
      <c r="Y381" s="1426"/>
      <c r="Z381" s="1426"/>
      <c r="AA381" s="1426"/>
      <c r="AB381" s="1426"/>
      <c r="AC381" s="1426"/>
      <c r="AD381" s="1426"/>
      <c r="AE381" s="1426"/>
      <c r="AF381" s="1426"/>
      <c r="AG381" s="1426"/>
      <c r="AH381" s="1426"/>
      <c r="AI381" s="1426"/>
      <c r="AJ381" s="1426"/>
    </row>
    <row r="382" spans="9:36" x14ac:dyDescent="0.15">
      <c r="I382" s="1426"/>
      <c r="J382" s="1426"/>
      <c r="K382" s="1426"/>
      <c r="L382" s="1426"/>
      <c r="M382" s="1426"/>
      <c r="N382" s="1426"/>
      <c r="O382" s="1426"/>
      <c r="P382" s="1426"/>
      <c r="Q382" s="1426"/>
      <c r="R382" s="1426"/>
      <c r="S382" s="1426"/>
      <c r="T382" s="1426"/>
      <c r="U382" s="1426"/>
      <c r="V382" s="1426"/>
      <c r="W382" s="1426"/>
      <c r="X382" s="1426"/>
      <c r="Y382" s="1426"/>
      <c r="Z382" s="1426"/>
      <c r="AA382" s="1426"/>
      <c r="AB382" s="1426"/>
      <c r="AC382" s="1426"/>
      <c r="AD382" s="1426"/>
      <c r="AE382" s="1426"/>
      <c r="AF382" s="1426"/>
      <c r="AG382" s="1426"/>
      <c r="AH382" s="1426"/>
      <c r="AI382" s="1426"/>
      <c r="AJ382" s="1426"/>
    </row>
    <row r="383" spans="9:36" x14ac:dyDescent="0.15">
      <c r="I383" s="1426"/>
      <c r="J383" s="1426"/>
      <c r="K383" s="1426"/>
      <c r="L383" s="1426"/>
      <c r="M383" s="1426"/>
      <c r="N383" s="1426"/>
      <c r="O383" s="1426"/>
      <c r="P383" s="1426"/>
      <c r="Q383" s="1426"/>
      <c r="R383" s="1426"/>
      <c r="S383" s="1426"/>
      <c r="T383" s="1426"/>
      <c r="U383" s="1426"/>
      <c r="V383" s="1426"/>
      <c r="W383" s="1426"/>
      <c r="X383" s="1426"/>
      <c r="Y383" s="1426"/>
      <c r="Z383" s="1426"/>
      <c r="AA383" s="1426"/>
      <c r="AB383" s="1426"/>
      <c r="AC383" s="1426"/>
      <c r="AD383" s="1426"/>
      <c r="AE383" s="1426"/>
      <c r="AF383" s="1426"/>
      <c r="AG383" s="1426"/>
      <c r="AH383" s="1426"/>
      <c r="AI383" s="1426"/>
      <c r="AJ383" s="1426"/>
    </row>
    <row r="384" spans="9:36" x14ac:dyDescent="0.15">
      <c r="I384" s="1426"/>
      <c r="J384" s="1426"/>
      <c r="K384" s="1426"/>
      <c r="L384" s="1426"/>
      <c r="M384" s="1426"/>
      <c r="N384" s="1426"/>
      <c r="O384" s="1426"/>
      <c r="P384" s="1426"/>
      <c r="Q384" s="1426"/>
      <c r="R384" s="1426"/>
      <c r="S384" s="1426"/>
      <c r="T384" s="1426"/>
      <c r="U384" s="1426"/>
      <c r="V384" s="1426"/>
      <c r="W384" s="1426"/>
      <c r="X384" s="1426"/>
      <c r="Y384" s="1426"/>
      <c r="Z384" s="1426"/>
      <c r="AA384" s="1426"/>
      <c r="AB384" s="1426"/>
      <c r="AC384" s="1426"/>
      <c r="AD384" s="1426"/>
      <c r="AE384" s="1426"/>
      <c r="AF384" s="1426"/>
      <c r="AG384" s="1426"/>
      <c r="AH384" s="1426"/>
      <c r="AI384" s="1426"/>
      <c r="AJ384" s="1426"/>
    </row>
    <row r="385" spans="9:36" x14ac:dyDescent="0.15">
      <c r="I385" s="1426"/>
      <c r="J385" s="1426"/>
      <c r="K385" s="1426"/>
      <c r="L385" s="1426"/>
      <c r="M385" s="1426"/>
      <c r="N385" s="1426"/>
      <c r="O385" s="1426"/>
      <c r="P385" s="1426"/>
      <c r="Q385" s="1426"/>
      <c r="R385" s="1426"/>
      <c r="S385" s="1426"/>
      <c r="T385" s="1426"/>
      <c r="U385" s="1426"/>
      <c r="V385" s="1426"/>
      <c r="W385" s="1426"/>
      <c r="X385" s="1426"/>
      <c r="Y385" s="1426"/>
      <c r="Z385" s="1426"/>
      <c r="AA385" s="1426"/>
      <c r="AB385" s="1426"/>
      <c r="AC385" s="1426"/>
      <c r="AD385" s="1426"/>
      <c r="AE385" s="1426"/>
      <c r="AF385" s="1426"/>
      <c r="AG385" s="1426"/>
      <c r="AH385" s="1426"/>
      <c r="AI385" s="1426"/>
      <c r="AJ385" s="1426"/>
    </row>
    <row r="386" spans="9:36" x14ac:dyDescent="0.15">
      <c r="I386" s="1426"/>
      <c r="J386" s="1426"/>
      <c r="K386" s="1426"/>
      <c r="L386" s="1426"/>
      <c r="M386" s="1426"/>
      <c r="N386" s="1426"/>
      <c r="O386" s="1426"/>
      <c r="P386" s="1426"/>
      <c r="Q386" s="1426"/>
      <c r="R386" s="1426"/>
      <c r="S386" s="1426"/>
      <c r="T386" s="1426"/>
      <c r="U386" s="1426"/>
      <c r="V386" s="1426"/>
      <c r="W386" s="1426"/>
      <c r="X386" s="1426"/>
      <c r="Y386" s="1426"/>
      <c r="Z386" s="1426"/>
      <c r="AA386" s="1426"/>
      <c r="AB386" s="1426"/>
      <c r="AC386" s="1426"/>
      <c r="AD386" s="1426"/>
      <c r="AE386" s="1426"/>
      <c r="AF386" s="1426"/>
      <c r="AG386" s="1426"/>
      <c r="AH386" s="1426"/>
      <c r="AI386" s="1426"/>
      <c r="AJ386" s="1426"/>
    </row>
    <row r="387" spans="9:36" x14ac:dyDescent="0.15">
      <c r="I387" s="1426"/>
      <c r="J387" s="1426"/>
      <c r="K387" s="1426"/>
      <c r="L387" s="1426"/>
      <c r="M387" s="1426"/>
      <c r="N387" s="1426"/>
      <c r="O387" s="1426"/>
      <c r="P387" s="1426"/>
      <c r="Q387" s="1426"/>
      <c r="R387" s="1426"/>
      <c r="S387" s="1426"/>
      <c r="T387" s="1426"/>
      <c r="U387" s="1426"/>
      <c r="V387" s="1426"/>
      <c r="W387" s="1426"/>
      <c r="X387" s="1426"/>
      <c r="Y387" s="1426"/>
      <c r="Z387" s="1426"/>
      <c r="AA387" s="1426"/>
      <c r="AB387" s="1426"/>
      <c r="AC387" s="1426"/>
      <c r="AD387" s="1426"/>
      <c r="AE387" s="1426"/>
      <c r="AF387" s="1426"/>
      <c r="AG387" s="1426"/>
      <c r="AH387" s="1426"/>
      <c r="AI387" s="1426"/>
      <c r="AJ387" s="1426"/>
    </row>
    <row r="388" spans="9:36" x14ac:dyDescent="0.15">
      <c r="I388" s="1426"/>
      <c r="J388" s="1426"/>
      <c r="K388" s="1426"/>
      <c r="L388" s="1426"/>
      <c r="M388" s="1426"/>
      <c r="N388" s="1426"/>
      <c r="O388" s="1426"/>
      <c r="P388" s="1426"/>
      <c r="Q388" s="1426"/>
      <c r="R388" s="1426"/>
      <c r="S388" s="1426"/>
      <c r="T388" s="1426"/>
      <c r="U388" s="1426"/>
      <c r="V388" s="1426"/>
      <c r="W388" s="1426"/>
      <c r="X388" s="1426"/>
      <c r="Y388" s="1426"/>
      <c r="Z388" s="1426"/>
      <c r="AA388" s="1426"/>
      <c r="AB388" s="1426"/>
      <c r="AC388" s="1426"/>
      <c r="AD388" s="1426"/>
      <c r="AE388" s="1426"/>
      <c r="AF388" s="1426"/>
      <c r="AG388" s="1426"/>
      <c r="AH388" s="1426"/>
      <c r="AI388" s="1426"/>
      <c r="AJ388" s="1426"/>
    </row>
    <row r="389" spans="9:36" x14ac:dyDescent="0.15">
      <c r="I389" s="1426"/>
      <c r="J389" s="1426"/>
      <c r="K389" s="1426"/>
      <c r="L389" s="1426"/>
      <c r="M389" s="1426"/>
      <c r="N389" s="1426"/>
      <c r="O389" s="1426"/>
      <c r="P389" s="1426"/>
      <c r="Q389" s="1426"/>
      <c r="R389" s="1426"/>
      <c r="S389" s="1426"/>
      <c r="T389" s="1426"/>
      <c r="U389" s="1426"/>
      <c r="V389" s="1426"/>
      <c r="W389" s="1426"/>
      <c r="X389" s="1426"/>
      <c r="Y389" s="1426"/>
      <c r="Z389" s="1426"/>
      <c r="AA389" s="1426"/>
      <c r="AB389" s="1426"/>
      <c r="AC389" s="1426"/>
      <c r="AD389" s="1426"/>
      <c r="AE389" s="1426"/>
      <c r="AF389" s="1426"/>
      <c r="AG389" s="1426"/>
      <c r="AH389" s="1426"/>
      <c r="AI389" s="1426"/>
      <c r="AJ389" s="1426"/>
    </row>
    <row r="390" spans="9:36" x14ac:dyDescent="0.15">
      <c r="I390" s="1426"/>
      <c r="J390" s="1426"/>
      <c r="K390" s="1426"/>
      <c r="L390" s="1426"/>
      <c r="M390" s="1426"/>
      <c r="N390" s="1426"/>
      <c r="O390" s="1426"/>
      <c r="P390" s="1426"/>
      <c r="Q390" s="1426"/>
      <c r="R390" s="1426"/>
      <c r="S390" s="1426"/>
      <c r="T390" s="1426"/>
      <c r="U390" s="1426"/>
      <c r="V390" s="1426"/>
      <c r="W390" s="1426"/>
      <c r="X390" s="1426"/>
      <c r="Y390" s="1426"/>
      <c r="Z390" s="1426"/>
      <c r="AA390" s="1426"/>
      <c r="AB390" s="1426"/>
      <c r="AC390" s="1426"/>
      <c r="AD390" s="1426"/>
      <c r="AE390" s="1426"/>
      <c r="AF390" s="1426"/>
      <c r="AG390" s="1426"/>
      <c r="AH390" s="1426"/>
      <c r="AI390" s="1426"/>
      <c r="AJ390" s="1426"/>
    </row>
    <row r="391" spans="9:36" x14ac:dyDescent="0.15">
      <c r="I391" s="1426"/>
      <c r="J391" s="1426"/>
      <c r="K391" s="1426"/>
      <c r="L391" s="1426"/>
      <c r="M391" s="1426"/>
      <c r="N391" s="1426"/>
      <c r="O391" s="1426"/>
      <c r="P391" s="1426"/>
      <c r="Q391" s="1426"/>
      <c r="R391" s="1426"/>
      <c r="S391" s="1426"/>
      <c r="T391" s="1426"/>
      <c r="U391" s="1426"/>
      <c r="V391" s="1426"/>
      <c r="W391" s="1426"/>
      <c r="X391" s="1426"/>
      <c r="Y391" s="1426"/>
      <c r="Z391" s="1426"/>
      <c r="AA391" s="1426"/>
      <c r="AB391" s="1426"/>
      <c r="AC391" s="1426"/>
      <c r="AD391" s="1426"/>
      <c r="AE391" s="1426"/>
      <c r="AF391" s="1426"/>
      <c r="AG391" s="1426"/>
      <c r="AH391" s="1426"/>
      <c r="AI391" s="1426"/>
      <c r="AJ391" s="1426"/>
    </row>
    <row r="392" spans="9:36" x14ac:dyDescent="0.15">
      <c r="I392" s="1426"/>
      <c r="J392" s="1426"/>
      <c r="K392" s="1426"/>
      <c r="L392" s="1426"/>
      <c r="M392" s="1426"/>
      <c r="N392" s="1426"/>
      <c r="O392" s="1426"/>
      <c r="P392" s="1426"/>
      <c r="Q392" s="1426"/>
      <c r="R392" s="1426"/>
      <c r="S392" s="1426"/>
      <c r="T392" s="1426"/>
      <c r="U392" s="1426"/>
      <c r="V392" s="1426"/>
      <c r="W392" s="1426"/>
      <c r="X392" s="1426"/>
      <c r="Y392" s="1426"/>
      <c r="Z392" s="1426"/>
      <c r="AA392" s="1426"/>
      <c r="AB392" s="1426"/>
      <c r="AC392" s="1426"/>
      <c r="AD392" s="1426"/>
      <c r="AE392" s="1426"/>
      <c r="AF392" s="1426"/>
      <c r="AG392" s="1426"/>
      <c r="AH392" s="1426"/>
      <c r="AI392" s="1426"/>
      <c r="AJ392" s="1426"/>
    </row>
    <row r="393" spans="9:36" x14ac:dyDescent="0.15">
      <c r="I393" s="1426"/>
      <c r="J393" s="1426"/>
      <c r="K393" s="1426"/>
      <c r="L393" s="1426"/>
      <c r="M393" s="1426"/>
      <c r="N393" s="1426"/>
      <c r="O393" s="1426"/>
      <c r="P393" s="1426"/>
      <c r="Q393" s="1426"/>
      <c r="R393" s="1426"/>
      <c r="S393" s="1426"/>
      <c r="T393" s="1426"/>
      <c r="U393" s="1426"/>
      <c r="V393" s="1426"/>
      <c r="W393" s="1426"/>
      <c r="X393" s="1426"/>
      <c r="Y393" s="1426"/>
      <c r="Z393" s="1426"/>
      <c r="AA393" s="1426"/>
      <c r="AB393" s="1426"/>
      <c r="AC393" s="1426"/>
      <c r="AD393" s="1426"/>
      <c r="AE393" s="1426"/>
      <c r="AF393" s="1426"/>
      <c r="AG393" s="1426"/>
      <c r="AH393" s="1426"/>
      <c r="AI393" s="1426"/>
      <c r="AJ393" s="1426"/>
    </row>
    <row r="394" spans="9:36" x14ac:dyDescent="0.15">
      <c r="I394" s="1426"/>
      <c r="J394" s="1426"/>
      <c r="K394" s="1426"/>
      <c r="L394" s="1426"/>
      <c r="M394" s="1426"/>
      <c r="N394" s="1426"/>
      <c r="O394" s="1426"/>
      <c r="P394" s="1426"/>
      <c r="Q394" s="1426"/>
      <c r="R394" s="1426"/>
      <c r="S394" s="1426"/>
      <c r="T394" s="1426"/>
      <c r="U394" s="1426"/>
      <c r="V394" s="1426"/>
      <c r="W394" s="1426"/>
      <c r="X394" s="1426"/>
      <c r="Y394" s="1426"/>
      <c r="Z394" s="1426"/>
      <c r="AA394" s="1426"/>
      <c r="AB394" s="1426"/>
      <c r="AC394" s="1426"/>
      <c r="AD394" s="1426"/>
      <c r="AE394" s="1426"/>
      <c r="AF394" s="1426"/>
      <c r="AG394" s="1426"/>
      <c r="AH394" s="1426"/>
      <c r="AI394" s="1426"/>
      <c r="AJ394" s="1426"/>
    </row>
    <row r="395" spans="9:36" x14ac:dyDescent="0.15">
      <c r="I395" s="1426"/>
      <c r="J395" s="1426"/>
      <c r="K395" s="1426"/>
      <c r="L395" s="1426"/>
      <c r="M395" s="1426"/>
      <c r="N395" s="1426"/>
      <c r="O395" s="1426"/>
      <c r="P395" s="1426"/>
      <c r="Q395" s="1426"/>
      <c r="R395" s="1426"/>
      <c r="S395" s="1426"/>
      <c r="T395" s="1426"/>
      <c r="U395" s="1426"/>
      <c r="V395" s="1426"/>
      <c r="W395" s="1426"/>
      <c r="X395" s="1426"/>
      <c r="Y395" s="1426"/>
      <c r="Z395" s="1426"/>
      <c r="AA395" s="1426"/>
      <c r="AB395" s="1426"/>
      <c r="AC395" s="1426"/>
      <c r="AD395" s="1426"/>
      <c r="AE395" s="1426"/>
      <c r="AF395" s="1426"/>
      <c r="AG395" s="1426"/>
      <c r="AH395" s="1426"/>
      <c r="AI395" s="1426"/>
      <c r="AJ395" s="1426"/>
    </row>
    <row r="396" spans="9:36" x14ac:dyDescent="0.15">
      <c r="I396" s="1426"/>
      <c r="J396" s="1426"/>
      <c r="K396" s="1426"/>
      <c r="L396" s="1426"/>
      <c r="M396" s="1426"/>
      <c r="N396" s="1426"/>
      <c r="O396" s="1426"/>
      <c r="P396" s="1426"/>
      <c r="Q396" s="1426"/>
      <c r="R396" s="1426"/>
      <c r="S396" s="1426"/>
      <c r="T396" s="1426"/>
      <c r="U396" s="1426"/>
      <c r="V396" s="1426"/>
      <c r="W396" s="1426"/>
      <c r="X396" s="1426"/>
      <c r="Y396" s="1426"/>
      <c r="Z396" s="1426"/>
      <c r="AA396" s="1426"/>
      <c r="AB396" s="1426"/>
      <c r="AC396" s="1426"/>
      <c r="AD396" s="1426"/>
      <c r="AE396" s="1426"/>
      <c r="AF396" s="1426"/>
      <c r="AG396" s="1426"/>
      <c r="AH396" s="1426"/>
      <c r="AI396" s="1426"/>
      <c r="AJ396" s="1426"/>
    </row>
    <row r="397" spans="9:36" x14ac:dyDescent="0.15">
      <c r="I397" s="1426"/>
      <c r="J397" s="1426"/>
      <c r="K397" s="1426"/>
      <c r="L397" s="1426"/>
      <c r="M397" s="1426"/>
      <c r="N397" s="1426"/>
      <c r="O397" s="1426"/>
      <c r="P397" s="1426"/>
      <c r="Q397" s="1426"/>
      <c r="R397" s="1426"/>
      <c r="S397" s="1426"/>
      <c r="T397" s="1426"/>
      <c r="U397" s="1426"/>
      <c r="V397" s="1426"/>
      <c r="W397" s="1426"/>
      <c r="X397" s="1426"/>
      <c r="Y397" s="1426"/>
      <c r="Z397" s="1426"/>
      <c r="AA397" s="1426"/>
      <c r="AB397" s="1426"/>
      <c r="AC397" s="1426"/>
      <c r="AD397" s="1426"/>
      <c r="AE397" s="1426"/>
      <c r="AF397" s="1426"/>
      <c r="AG397" s="1426"/>
      <c r="AH397" s="1426"/>
      <c r="AI397" s="1426"/>
      <c r="AJ397" s="1426"/>
    </row>
    <row r="398" spans="9:36" x14ac:dyDescent="0.15">
      <c r="I398" s="1426"/>
      <c r="J398" s="1426"/>
      <c r="K398" s="1426"/>
      <c r="L398" s="1426"/>
      <c r="M398" s="1426"/>
      <c r="N398" s="1426"/>
      <c r="O398" s="1426"/>
      <c r="P398" s="1426"/>
      <c r="Q398" s="1426"/>
      <c r="R398" s="1426"/>
      <c r="S398" s="1426"/>
      <c r="T398" s="1426"/>
      <c r="U398" s="1426"/>
      <c r="V398" s="1426"/>
      <c r="W398" s="1426"/>
      <c r="X398" s="1426"/>
      <c r="Y398" s="1426"/>
      <c r="Z398" s="1426"/>
      <c r="AA398" s="1426"/>
      <c r="AB398" s="1426"/>
      <c r="AC398" s="1426"/>
      <c r="AD398" s="1426"/>
      <c r="AE398" s="1426"/>
      <c r="AF398" s="1426"/>
      <c r="AG398" s="1426"/>
      <c r="AH398" s="1426"/>
      <c r="AI398" s="1426"/>
      <c r="AJ398" s="1426"/>
    </row>
    <row r="399" spans="9:36" x14ac:dyDescent="0.15">
      <c r="I399" s="1426"/>
      <c r="J399" s="1426"/>
      <c r="K399" s="1426"/>
      <c r="L399" s="1426"/>
      <c r="M399" s="1426"/>
      <c r="N399" s="1426"/>
      <c r="O399" s="1426"/>
      <c r="P399" s="1426"/>
      <c r="Q399" s="1426"/>
      <c r="R399" s="1426"/>
      <c r="S399" s="1426"/>
      <c r="T399" s="1426"/>
      <c r="U399" s="1426"/>
      <c r="V399" s="1426"/>
      <c r="W399" s="1426"/>
      <c r="X399" s="1426"/>
      <c r="Y399" s="1426"/>
      <c r="Z399" s="1426"/>
      <c r="AA399" s="1426"/>
      <c r="AB399" s="1426"/>
      <c r="AC399" s="1426"/>
      <c r="AD399" s="1426"/>
      <c r="AE399" s="1426"/>
      <c r="AF399" s="1426"/>
      <c r="AG399" s="1426"/>
      <c r="AH399" s="1426"/>
      <c r="AI399" s="1426"/>
      <c r="AJ399" s="1426"/>
    </row>
    <row r="400" spans="9:36" x14ac:dyDescent="0.15">
      <c r="I400" s="1426"/>
      <c r="J400" s="1426"/>
      <c r="K400" s="1426"/>
      <c r="L400" s="1426"/>
      <c r="M400" s="1426"/>
      <c r="N400" s="1426"/>
      <c r="O400" s="1426"/>
      <c r="P400" s="1426"/>
      <c r="Q400" s="1426"/>
      <c r="R400" s="1426"/>
      <c r="S400" s="1426"/>
      <c r="T400" s="1426"/>
      <c r="U400" s="1426"/>
      <c r="V400" s="1426"/>
      <c r="W400" s="1426"/>
      <c r="X400" s="1426"/>
      <c r="Y400" s="1426"/>
      <c r="Z400" s="1426"/>
      <c r="AA400" s="1426"/>
      <c r="AB400" s="1426"/>
      <c r="AC400" s="1426"/>
      <c r="AD400" s="1426"/>
      <c r="AE400" s="1426"/>
      <c r="AF400" s="1426"/>
      <c r="AG400" s="1426"/>
      <c r="AH400" s="1426"/>
      <c r="AI400" s="1426"/>
      <c r="AJ400" s="1426"/>
    </row>
    <row r="401" spans="9:36" x14ac:dyDescent="0.15">
      <c r="I401" s="1426"/>
      <c r="J401" s="1426"/>
      <c r="K401" s="1426"/>
      <c r="L401" s="1426"/>
      <c r="M401" s="1426"/>
      <c r="N401" s="1426"/>
      <c r="O401" s="1426"/>
      <c r="P401" s="1426"/>
      <c r="Q401" s="1426"/>
      <c r="R401" s="1426"/>
      <c r="S401" s="1426"/>
      <c r="T401" s="1426"/>
      <c r="U401" s="1426"/>
      <c r="V401" s="1426"/>
      <c r="W401" s="1426"/>
      <c r="X401" s="1426"/>
      <c r="Y401" s="1426"/>
      <c r="Z401" s="1426"/>
      <c r="AA401" s="1426"/>
      <c r="AB401" s="1426"/>
      <c r="AC401" s="1426"/>
      <c r="AD401" s="1426"/>
      <c r="AE401" s="1426"/>
      <c r="AF401" s="1426"/>
      <c r="AG401" s="1426"/>
      <c r="AH401" s="1426"/>
      <c r="AI401" s="1426"/>
      <c r="AJ401" s="1426"/>
    </row>
    <row r="402" spans="9:36" x14ac:dyDescent="0.15">
      <c r="I402" s="1426"/>
      <c r="J402" s="1426"/>
      <c r="K402" s="1426"/>
      <c r="L402" s="1426"/>
      <c r="M402" s="1426"/>
      <c r="N402" s="1426"/>
      <c r="O402" s="1426"/>
      <c r="P402" s="1426"/>
      <c r="Q402" s="1426"/>
      <c r="R402" s="1426"/>
      <c r="S402" s="1426"/>
      <c r="T402" s="1426"/>
      <c r="U402" s="1426"/>
      <c r="V402" s="1426"/>
      <c r="W402" s="1426"/>
      <c r="X402" s="1426"/>
      <c r="Y402" s="1426"/>
      <c r="Z402" s="1426"/>
      <c r="AA402" s="1426"/>
      <c r="AB402" s="1426"/>
      <c r="AC402" s="1426"/>
      <c r="AD402" s="1426"/>
      <c r="AE402" s="1426"/>
      <c r="AF402" s="1426"/>
      <c r="AG402" s="1426"/>
      <c r="AH402" s="1426"/>
      <c r="AI402" s="1426"/>
      <c r="AJ402" s="1426"/>
    </row>
    <row r="403" spans="9:36" x14ac:dyDescent="0.15">
      <c r="I403" s="1426"/>
      <c r="J403" s="1426"/>
      <c r="K403" s="1426"/>
      <c r="L403" s="1426"/>
      <c r="M403" s="1426"/>
      <c r="N403" s="1426"/>
      <c r="O403" s="1426"/>
      <c r="P403" s="1426"/>
      <c r="Q403" s="1426"/>
      <c r="R403" s="1426"/>
      <c r="S403" s="1426"/>
      <c r="T403" s="1426"/>
      <c r="U403" s="1426"/>
      <c r="V403" s="1426"/>
      <c r="W403" s="1426"/>
      <c r="X403" s="1426"/>
      <c r="Y403" s="1426"/>
      <c r="Z403" s="1426"/>
      <c r="AA403" s="1426"/>
      <c r="AB403" s="1426"/>
      <c r="AC403" s="1426"/>
      <c r="AD403" s="1426"/>
      <c r="AE403" s="1426"/>
      <c r="AF403" s="1426"/>
      <c r="AG403" s="1426"/>
      <c r="AH403" s="1426"/>
      <c r="AI403" s="1426"/>
      <c r="AJ403" s="1426"/>
    </row>
    <row r="404" spans="9:36" x14ac:dyDescent="0.15">
      <c r="I404" s="1426"/>
      <c r="J404" s="1426"/>
      <c r="K404" s="1426"/>
      <c r="L404" s="1426"/>
      <c r="M404" s="1426"/>
      <c r="N404" s="1426"/>
      <c r="O404" s="1426"/>
      <c r="P404" s="1426"/>
      <c r="Q404" s="1426"/>
      <c r="R404" s="1426"/>
      <c r="S404" s="1426"/>
      <c r="T404" s="1426"/>
      <c r="U404" s="1426"/>
      <c r="V404" s="1426"/>
      <c r="W404" s="1426"/>
      <c r="X404" s="1426"/>
      <c r="Y404" s="1426"/>
      <c r="Z404" s="1426"/>
      <c r="AA404" s="1426"/>
      <c r="AB404" s="1426"/>
      <c r="AC404" s="1426"/>
      <c r="AD404" s="1426"/>
      <c r="AE404" s="1426"/>
      <c r="AF404" s="1426"/>
      <c r="AG404" s="1426"/>
      <c r="AH404" s="1426"/>
      <c r="AI404" s="1426"/>
      <c r="AJ404" s="1426"/>
    </row>
    <row r="405" spans="9:36" x14ac:dyDescent="0.15">
      <c r="I405" s="1426"/>
      <c r="J405" s="1426"/>
      <c r="K405" s="1426"/>
      <c r="L405" s="1426"/>
      <c r="M405" s="1426"/>
      <c r="N405" s="1426"/>
      <c r="O405" s="1426"/>
      <c r="P405" s="1426"/>
      <c r="Q405" s="1426"/>
      <c r="R405" s="1426"/>
      <c r="S405" s="1426"/>
      <c r="T405" s="1426"/>
      <c r="U405" s="1426"/>
      <c r="V405" s="1426"/>
      <c r="W405" s="1426"/>
      <c r="X405" s="1426"/>
      <c r="Y405" s="1426"/>
      <c r="Z405" s="1426"/>
      <c r="AA405" s="1426"/>
      <c r="AB405" s="1426"/>
      <c r="AC405" s="1426"/>
      <c r="AD405" s="1426"/>
      <c r="AE405" s="1426"/>
      <c r="AF405" s="1426"/>
      <c r="AG405" s="1426"/>
      <c r="AH405" s="1426"/>
      <c r="AI405" s="1426"/>
      <c r="AJ405" s="1426"/>
    </row>
    <row r="406" spans="9:36" x14ac:dyDescent="0.15">
      <c r="I406" s="1426"/>
      <c r="J406" s="1426"/>
      <c r="K406" s="1426"/>
      <c r="L406" s="1426"/>
      <c r="M406" s="1426"/>
      <c r="N406" s="1426"/>
      <c r="O406" s="1426"/>
      <c r="P406" s="1426"/>
      <c r="Q406" s="1426"/>
      <c r="R406" s="1426"/>
      <c r="S406" s="1426"/>
      <c r="T406" s="1426"/>
      <c r="U406" s="1426"/>
      <c r="V406" s="1426"/>
      <c r="W406" s="1426"/>
      <c r="X406" s="1426"/>
      <c r="Y406" s="1426"/>
      <c r="Z406" s="1426"/>
      <c r="AA406" s="1426"/>
      <c r="AB406" s="1426"/>
      <c r="AC406" s="1426"/>
      <c r="AD406" s="1426"/>
      <c r="AE406" s="1426"/>
      <c r="AF406" s="1426"/>
      <c r="AG406" s="1426"/>
      <c r="AH406" s="1426"/>
      <c r="AI406" s="1426"/>
      <c r="AJ406" s="1426"/>
    </row>
    <row r="407" spans="9:36" x14ac:dyDescent="0.15">
      <c r="I407" s="1426"/>
      <c r="J407" s="1426"/>
      <c r="K407" s="1426"/>
      <c r="L407" s="1426"/>
      <c r="M407" s="1426"/>
      <c r="N407" s="1426"/>
      <c r="O407" s="1426"/>
      <c r="P407" s="1426"/>
      <c r="Q407" s="1426"/>
      <c r="R407" s="1426"/>
      <c r="S407" s="1426"/>
      <c r="T407" s="1426"/>
      <c r="U407" s="1426"/>
      <c r="V407" s="1426"/>
      <c r="W407" s="1426"/>
      <c r="X407" s="1426"/>
      <c r="Y407" s="1426"/>
      <c r="Z407" s="1426"/>
      <c r="AA407" s="1426"/>
      <c r="AB407" s="1426"/>
      <c r="AC407" s="1426"/>
      <c r="AD407" s="1426"/>
      <c r="AE407" s="1426"/>
      <c r="AF407" s="1426"/>
      <c r="AG407" s="1426"/>
      <c r="AH407" s="1426"/>
      <c r="AI407" s="1426"/>
      <c r="AJ407" s="1426"/>
    </row>
    <row r="408" spans="9:36" x14ac:dyDescent="0.15">
      <c r="I408" s="1426"/>
      <c r="J408" s="1426"/>
      <c r="K408" s="1426"/>
      <c r="L408" s="1426"/>
      <c r="M408" s="1426"/>
      <c r="N408" s="1426"/>
      <c r="O408" s="1426"/>
      <c r="P408" s="1426"/>
      <c r="Q408" s="1426"/>
      <c r="R408" s="1426"/>
      <c r="S408" s="1426"/>
      <c r="T408" s="1426"/>
      <c r="U408" s="1426"/>
      <c r="V408" s="1426"/>
      <c r="W408" s="1426"/>
      <c r="X408" s="1426"/>
      <c r="Y408" s="1426"/>
      <c r="Z408" s="1426"/>
      <c r="AA408" s="1426"/>
      <c r="AB408" s="1426"/>
      <c r="AC408" s="1426"/>
      <c r="AD408" s="1426"/>
      <c r="AE408" s="1426"/>
      <c r="AF408" s="1426"/>
      <c r="AG408" s="1426"/>
      <c r="AH408" s="1426"/>
      <c r="AI408" s="1426"/>
      <c r="AJ408" s="1426"/>
    </row>
    <row r="409" spans="9:36" x14ac:dyDescent="0.15">
      <c r="I409" s="1426"/>
      <c r="J409" s="1426"/>
      <c r="K409" s="1426"/>
      <c r="L409" s="1426"/>
      <c r="M409" s="1426"/>
      <c r="N409" s="1426"/>
      <c r="O409" s="1426"/>
      <c r="P409" s="1426"/>
      <c r="Q409" s="1426"/>
      <c r="R409" s="1426"/>
      <c r="S409" s="1426"/>
      <c r="T409" s="1426"/>
      <c r="U409" s="1426"/>
      <c r="V409" s="1426"/>
      <c r="W409" s="1426"/>
      <c r="X409" s="1426"/>
      <c r="Y409" s="1426"/>
      <c r="Z409" s="1426"/>
      <c r="AA409" s="1426"/>
      <c r="AB409" s="1426"/>
      <c r="AC409" s="1426"/>
      <c r="AD409" s="1426"/>
      <c r="AE409" s="1426"/>
      <c r="AF409" s="1426"/>
      <c r="AG409" s="1426"/>
      <c r="AH409" s="1426"/>
      <c r="AI409" s="1426"/>
      <c r="AJ409" s="1426"/>
    </row>
    <row r="410" spans="9:36" x14ac:dyDescent="0.15">
      <c r="I410" s="1426"/>
      <c r="J410" s="1426"/>
      <c r="K410" s="1426"/>
      <c r="L410" s="1426"/>
      <c r="M410" s="1426"/>
      <c r="N410" s="1426"/>
      <c r="O410" s="1426"/>
      <c r="P410" s="1426"/>
      <c r="Q410" s="1426"/>
      <c r="R410" s="1426"/>
      <c r="S410" s="1426"/>
      <c r="T410" s="1426"/>
      <c r="U410" s="1426"/>
      <c r="V410" s="1426"/>
      <c r="W410" s="1426"/>
      <c r="X410" s="1426"/>
      <c r="Y410" s="1426"/>
      <c r="Z410" s="1426"/>
      <c r="AA410" s="1426"/>
      <c r="AB410" s="1426"/>
      <c r="AC410" s="1426"/>
      <c r="AD410" s="1426"/>
      <c r="AE410" s="1426"/>
      <c r="AF410" s="1426"/>
      <c r="AG410" s="1426"/>
      <c r="AH410" s="1426"/>
      <c r="AI410" s="1426"/>
      <c r="AJ410" s="1426"/>
    </row>
    <row r="411" spans="9:36" x14ac:dyDescent="0.15">
      <c r="I411" s="1426"/>
      <c r="J411" s="1426"/>
      <c r="K411" s="1426"/>
      <c r="L411" s="1426"/>
      <c r="M411" s="1426"/>
      <c r="N411" s="1426"/>
      <c r="O411" s="1426"/>
      <c r="P411" s="1426"/>
      <c r="Q411" s="1426"/>
      <c r="R411" s="1426"/>
      <c r="S411" s="1426"/>
      <c r="T411" s="1426"/>
      <c r="U411" s="1426"/>
      <c r="V411" s="1426"/>
      <c r="W411" s="1426"/>
      <c r="X411" s="1426"/>
      <c r="Y411" s="1426"/>
      <c r="Z411" s="1426"/>
      <c r="AA411" s="1426"/>
      <c r="AB411" s="1426"/>
      <c r="AC411" s="1426"/>
      <c r="AD411" s="1426"/>
      <c r="AE411" s="1426"/>
      <c r="AF411" s="1426"/>
      <c r="AG411" s="1426"/>
      <c r="AH411" s="1426"/>
      <c r="AI411" s="1426"/>
      <c r="AJ411" s="1426"/>
    </row>
    <row r="412" spans="9:36" x14ac:dyDescent="0.15">
      <c r="I412" s="1426"/>
      <c r="J412" s="1426"/>
      <c r="K412" s="1426"/>
      <c r="L412" s="1426"/>
      <c r="M412" s="1426"/>
      <c r="N412" s="1426"/>
      <c r="O412" s="1426"/>
      <c r="P412" s="1426"/>
      <c r="Q412" s="1426"/>
      <c r="R412" s="1426"/>
      <c r="S412" s="1426"/>
      <c r="T412" s="1426"/>
      <c r="U412" s="1426"/>
      <c r="V412" s="1426"/>
      <c r="W412" s="1426"/>
      <c r="X412" s="1426"/>
      <c r="Y412" s="1426"/>
      <c r="Z412" s="1426"/>
      <c r="AA412" s="1426"/>
      <c r="AB412" s="1426"/>
      <c r="AC412" s="1426"/>
      <c r="AD412" s="1426"/>
      <c r="AE412" s="1426"/>
      <c r="AF412" s="1426"/>
      <c r="AG412" s="1426"/>
      <c r="AH412" s="1426"/>
      <c r="AI412" s="1426"/>
      <c r="AJ412" s="1426"/>
    </row>
    <row r="413" spans="9:36" x14ac:dyDescent="0.15">
      <c r="I413" s="1426"/>
      <c r="J413" s="1426"/>
      <c r="K413" s="1426"/>
      <c r="L413" s="1426"/>
      <c r="M413" s="1426"/>
      <c r="N413" s="1426"/>
      <c r="O413" s="1426"/>
      <c r="P413" s="1426"/>
      <c r="Q413" s="1426"/>
      <c r="R413" s="1426"/>
      <c r="S413" s="1426"/>
      <c r="T413" s="1426"/>
      <c r="U413" s="1426"/>
      <c r="V413" s="1426"/>
      <c r="W413" s="1426"/>
      <c r="X413" s="1426"/>
      <c r="Y413" s="1426"/>
      <c r="Z413" s="1426"/>
      <c r="AA413" s="1426"/>
      <c r="AB413" s="1426"/>
      <c r="AC413" s="1426"/>
      <c r="AD413" s="1426"/>
      <c r="AE413" s="1426"/>
      <c r="AF413" s="1426"/>
      <c r="AG413" s="1426"/>
      <c r="AH413" s="1426"/>
      <c r="AI413" s="1426"/>
      <c r="AJ413" s="1426"/>
    </row>
    <row r="414" spans="9:36" x14ac:dyDescent="0.15">
      <c r="I414" s="1426"/>
      <c r="J414" s="1426"/>
      <c r="K414" s="1426"/>
      <c r="L414" s="1426"/>
      <c r="M414" s="1426"/>
      <c r="N414" s="1426"/>
      <c r="O414" s="1426"/>
      <c r="P414" s="1426"/>
      <c r="Q414" s="1426"/>
      <c r="R414" s="1426"/>
      <c r="S414" s="1426"/>
      <c r="T414" s="1426"/>
      <c r="U414" s="1426"/>
      <c r="V414" s="1426"/>
      <c r="W414" s="1426"/>
      <c r="X414" s="1426"/>
      <c r="Y414" s="1426"/>
      <c r="Z414" s="1426"/>
      <c r="AA414" s="1426"/>
      <c r="AB414" s="1426"/>
      <c r="AC414" s="1426"/>
      <c r="AD414" s="1426"/>
      <c r="AE414" s="1426"/>
      <c r="AF414" s="1426"/>
      <c r="AG414" s="1426"/>
      <c r="AH414" s="1426"/>
      <c r="AI414" s="1426"/>
      <c r="AJ414" s="1426"/>
    </row>
    <row r="415" spans="9:36" x14ac:dyDescent="0.15">
      <c r="I415" s="1426"/>
      <c r="J415" s="1426"/>
      <c r="K415" s="1426"/>
      <c r="L415" s="1426"/>
      <c r="M415" s="1426"/>
      <c r="N415" s="1426"/>
      <c r="O415" s="1426"/>
      <c r="P415" s="1426"/>
      <c r="Q415" s="1426"/>
      <c r="R415" s="1426"/>
      <c r="S415" s="1426"/>
      <c r="T415" s="1426"/>
      <c r="U415" s="1426"/>
      <c r="V415" s="1426"/>
      <c r="W415" s="1426"/>
      <c r="X415" s="1426"/>
      <c r="Y415" s="1426"/>
      <c r="Z415" s="1426"/>
      <c r="AA415" s="1426"/>
      <c r="AB415" s="1426"/>
      <c r="AC415" s="1426"/>
      <c r="AD415" s="1426"/>
      <c r="AE415" s="1426"/>
      <c r="AF415" s="1426"/>
      <c r="AG415" s="1426"/>
      <c r="AH415" s="1426"/>
      <c r="AI415" s="1426"/>
      <c r="AJ415" s="1426"/>
    </row>
    <row r="416" spans="9:36" x14ac:dyDescent="0.15">
      <c r="I416" s="1426"/>
      <c r="J416" s="1426"/>
      <c r="K416" s="1426"/>
      <c r="L416" s="1426"/>
      <c r="M416" s="1426"/>
      <c r="N416" s="1426"/>
      <c r="O416" s="1426"/>
      <c r="P416" s="1426"/>
      <c r="Q416" s="1426"/>
      <c r="R416" s="1426"/>
      <c r="S416" s="1426"/>
      <c r="T416" s="1426"/>
      <c r="U416" s="1426"/>
      <c r="V416" s="1426"/>
      <c r="W416" s="1426"/>
      <c r="X416" s="1426"/>
      <c r="Y416" s="1426"/>
      <c r="Z416" s="1426"/>
      <c r="AA416" s="1426"/>
      <c r="AB416" s="1426"/>
      <c r="AC416" s="1426"/>
      <c r="AD416" s="1426"/>
      <c r="AE416" s="1426"/>
      <c r="AF416" s="1426"/>
      <c r="AG416" s="1426"/>
      <c r="AH416" s="1426"/>
      <c r="AI416" s="1426"/>
      <c r="AJ416" s="1426"/>
    </row>
    <row r="417" spans="9:36" x14ac:dyDescent="0.15">
      <c r="I417" s="1426"/>
      <c r="J417" s="1426"/>
      <c r="K417" s="1426"/>
      <c r="L417" s="1426"/>
      <c r="M417" s="1426"/>
      <c r="N417" s="1426"/>
      <c r="O417" s="1426"/>
      <c r="P417" s="1426"/>
      <c r="Q417" s="1426"/>
      <c r="R417" s="1426"/>
      <c r="S417" s="1426"/>
      <c r="T417" s="1426"/>
      <c r="U417" s="1426"/>
      <c r="V417" s="1426"/>
      <c r="W417" s="1426"/>
      <c r="X417" s="1426"/>
      <c r="Y417" s="1426"/>
      <c r="Z417" s="1426"/>
      <c r="AA417" s="1426"/>
      <c r="AB417" s="1426"/>
      <c r="AC417" s="1426"/>
      <c r="AD417" s="1426"/>
      <c r="AE417" s="1426"/>
      <c r="AF417" s="1426"/>
      <c r="AG417" s="1426"/>
      <c r="AH417" s="1426"/>
      <c r="AI417" s="1426"/>
      <c r="AJ417" s="1426"/>
    </row>
    <row r="418" spans="9:36" x14ac:dyDescent="0.15">
      <c r="I418" s="1426"/>
      <c r="J418" s="1426"/>
      <c r="K418" s="1426"/>
      <c r="L418" s="1426"/>
      <c r="M418" s="1426"/>
      <c r="N418" s="1426"/>
      <c r="O418" s="1426"/>
      <c r="P418" s="1426"/>
      <c r="Q418" s="1426"/>
      <c r="R418" s="1426"/>
      <c r="S418" s="1426"/>
      <c r="T418" s="1426"/>
      <c r="U418" s="1426"/>
      <c r="V418" s="1426"/>
      <c r="W418" s="1426"/>
      <c r="X418" s="1426"/>
      <c r="Y418" s="1426"/>
      <c r="Z418" s="1426"/>
      <c r="AA418" s="1426"/>
      <c r="AB418" s="1426"/>
      <c r="AC418" s="1426"/>
      <c r="AD418" s="1426"/>
      <c r="AE418" s="1426"/>
      <c r="AF418" s="1426"/>
      <c r="AG418" s="1426"/>
      <c r="AH418" s="1426"/>
      <c r="AI418" s="1426"/>
      <c r="AJ418" s="1426"/>
    </row>
    <row r="419" spans="9:36" x14ac:dyDescent="0.15">
      <c r="I419" s="1426"/>
      <c r="J419" s="1426"/>
      <c r="K419" s="1426"/>
      <c r="L419" s="1426"/>
      <c r="M419" s="1426"/>
      <c r="N419" s="1426"/>
      <c r="O419" s="1426"/>
      <c r="P419" s="1426"/>
      <c r="Q419" s="1426"/>
      <c r="R419" s="1426"/>
      <c r="S419" s="1426"/>
      <c r="T419" s="1426"/>
      <c r="U419" s="1426"/>
      <c r="V419" s="1426"/>
      <c r="W419" s="1426"/>
      <c r="X419" s="1426"/>
      <c r="Y419" s="1426"/>
      <c r="Z419" s="1426"/>
      <c r="AA419" s="1426"/>
      <c r="AB419" s="1426"/>
      <c r="AC419" s="1426"/>
      <c r="AD419" s="1426"/>
      <c r="AE419" s="1426"/>
      <c r="AF419" s="1426"/>
      <c r="AG419" s="1426"/>
      <c r="AH419" s="1426"/>
      <c r="AI419" s="1426"/>
      <c r="AJ419" s="1426"/>
    </row>
    <row r="420" spans="9:36" x14ac:dyDescent="0.15">
      <c r="I420" s="1426"/>
      <c r="J420" s="1426"/>
      <c r="K420" s="1426"/>
      <c r="L420" s="1426"/>
      <c r="M420" s="1426"/>
      <c r="N420" s="1426"/>
      <c r="O420" s="1426"/>
      <c r="P420" s="1426"/>
      <c r="Q420" s="1426"/>
      <c r="R420" s="1426"/>
      <c r="S420" s="1426"/>
      <c r="T420" s="1426"/>
      <c r="U420" s="1426"/>
      <c r="V420" s="1426"/>
      <c r="W420" s="1426"/>
      <c r="X420" s="1426"/>
      <c r="Y420" s="1426"/>
      <c r="Z420" s="1426"/>
      <c r="AA420" s="1426"/>
      <c r="AB420" s="1426"/>
      <c r="AC420" s="1426"/>
      <c r="AD420" s="1426"/>
      <c r="AE420" s="1426"/>
      <c r="AF420" s="1426"/>
      <c r="AG420" s="1426"/>
      <c r="AH420" s="1426"/>
      <c r="AI420" s="1426"/>
      <c r="AJ420" s="1426"/>
    </row>
    <row r="421" spans="9:36" x14ac:dyDescent="0.15">
      <c r="I421" s="1426"/>
      <c r="J421" s="1426"/>
      <c r="K421" s="1426"/>
      <c r="L421" s="1426"/>
      <c r="M421" s="1426"/>
      <c r="N421" s="1426"/>
      <c r="O421" s="1426"/>
      <c r="P421" s="1426"/>
      <c r="Q421" s="1426"/>
      <c r="R421" s="1426"/>
      <c r="S421" s="1426"/>
      <c r="T421" s="1426"/>
      <c r="U421" s="1426"/>
      <c r="V421" s="1426"/>
      <c r="W421" s="1426"/>
      <c r="X421" s="1426"/>
      <c r="Y421" s="1426"/>
      <c r="Z421" s="1426"/>
      <c r="AA421" s="1426"/>
      <c r="AB421" s="1426"/>
      <c r="AC421" s="1426"/>
      <c r="AD421" s="1426"/>
      <c r="AE421" s="1426"/>
      <c r="AF421" s="1426"/>
      <c r="AG421" s="1426"/>
      <c r="AH421" s="1426"/>
      <c r="AI421" s="1426"/>
      <c r="AJ421" s="1426"/>
    </row>
    <row r="422" spans="9:36" x14ac:dyDescent="0.15">
      <c r="I422" s="1426"/>
      <c r="J422" s="1426"/>
      <c r="K422" s="1426"/>
      <c r="L422" s="1426"/>
      <c r="M422" s="1426"/>
      <c r="N422" s="1426"/>
      <c r="O422" s="1426"/>
      <c r="P422" s="1426"/>
      <c r="Q422" s="1426"/>
      <c r="R422" s="1426"/>
      <c r="S422" s="1426"/>
      <c r="T422" s="1426"/>
      <c r="U422" s="1426"/>
      <c r="V422" s="1426"/>
      <c r="W422" s="1426"/>
      <c r="X422" s="1426"/>
      <c r="Y422" s="1426"/>
      <c r="Z422" s="1426"/>
      <c r="AA422" s="1426"/>
      <c r="AB422" s="1426"/>
      <c r="AC422" s="1426"/>
      <c r="AD422" s="1426"/>
      <c r="AE422" s="1426"/>
      <c r="AF422" s="1426"/>
      <c r="AG422" s="1426"/>
      <c r="AH422" s="1426"/>
      <c r="AI422" s="1426"/>
      <c r="AJ422" s="1426"/>
    </row>
    <row r="423" spans="9:36" x14ac:dyDescent="0.15">
      <c r="I423" s="1426"/>
      <c r="J423" s="1426"/>
      <c r="K423" s="1426"/>
      <c r="L423" s="1426"/>
      <c r="M423" s="1426"/>
      <c r="N423" s="1426"/>
      <c r="O423" s="1426"/>
      <c r="P423" s="1426"/>
      <c r="Q423" s="1426"/>
      <c r="R423" s="1426"/>
      <c r="S423" s="1426"/>
      <c r="T423" s="1426"/>
      <c r="U423" s="1426"/>
      <c r="V423" s="1426"/>
      <c r="W423" s="1426"/>
      <c r="X423" s="1426"/>
      <c r="Y423" s="1426"/>
      <c r="Z423" s="1426"/>
      <c r="AA423" s="1426"/>
      <c r="AB423" s="1426"/>
      <c r="AC423" s="1426"/>
      <c r="AD423" s="1426"/>
      <c r="AE423" s="1426"/>
      <c r="AF423" s="1426"/>
      <c r="AG423" s="1426"/>
      <c r="AH423" s="1426"/>
      <c r="AI423" s="1426"/>
      <c r="AJ423" s="1426"/>
    </row>
    <row r="424" spans="9:36" x14ac:dyDescent="0.15">
      <c r="I424" s="1426"/>
      <c r="J424" s="1426"/>
      <c r="K424" s="1426"/>
      <c r="L424" s="1426"/>
      <c r="M424" s="1426"/>
      <c r="N424" s="1426"/>
      <c r="O424" s="1426"/>
      <c r="P424" s="1426"/>
      <c r="Q424" s="1426"/>
      <c r="R424" s="1426"/>
      <c r="S424" s="1426"/>
      <c r="T424" s="1426"/>
      <c r="U424" s="1426"/>
      <c r="V424" s="1426"/>
      <c r="W424" s="1426"/>
      <c r="X424" s="1426"/>
      <c r="Y424" s="1426"/>
      <c r="Z424" s="1426"/>
      <c r="AA424" s="1426"/>
      <c r="AB424" s="1426"/>
      <c r="AC424" s="1426"/>
      <c r="AD424" s="1426"/>
      <c r="AE424" s="1426"/>
      <c r="AF424" s="1426"/>
      <c r="AG424" s="1426"/>
      <c r="AH424" s="1426"/>
      <c r="AI424" s="1426"/>
      <c r="AJ424" s="1426"/>
    </row>
    <row r="425" spans="9:36" x14ac:dyDescent="0.15">
      <c r="I425" s="1426"/>
      <c r="J425" s="1426"/>
      <c r="K425" s="1426"/>
      <c r="L425" s="1426"/>
      <c r="M425" s="1426"/>
      <c r="N425" s="1426"/>
      <c r="O425" s="1426"/>
      <c r="P425" s="1426"/>
      <c r="Q425" s="1426"/>
      <c r="R425" s="1426"/>
      <c r="S425" s="1426"/>
      <c r="T425" s="1426"/>
      <c r="U425" s="1426"/>
      <c r="V425" s="1426"/>
      <c r="W425" s="1426"/>
      <c r="X425" s="1426"/>
      <c r="Y425" s="1426"/>
      <c r="Z425" s="1426"/>
      <c r="AA425" s="1426"/>
      <c r="AB425" s="1426"/>
      <c r="AC425" s="1426"/>
      <c r="AD425" s="1426"/>
      <c r="AE425" s="1426"/>
      <c r="AF425" s="1426"/>
      <c r="AG425" s="1426"/>
      <c r="AH425" s="1426"/>
      <c r="AI425" s="1426"/>
      <c r="AJ425" s="1426"/>
    </row>
    <row r="426" spans="9:36" x14ac:dyDescent="0.15">
      <c r="I426" s="1426"/>
      <c r="J426" s="1426"/>
      <c r="K426" s="1426"/>
      <c r="L426" s="1426"/>
      <c r="M426" s="1426"/>
      <c r="N426" s="1426"/>
      <c r="O426" s="1426"/>
      <c r="P426" s="1426"/>
      <c r="Q426" s="1426"/>
      <c r="R426" s="1426"/>
      <c r="S426" s="1426"/>
      <c r="T426" s="1426"/>
      <c r="U426" s="1426"/>
      <c r="V426" s="1426"/>
      <c r="W426" s="1426"/>
      <c r="X426" s="1426"/>
      <c r="Y426" s="1426"/>
      <c r="Z426" s="1426"/>
      <c r="AA426" s="1426"/>
      <c r="AB426" s="1426"/>
      <c r="AC426" s="1426"/>
      <c r="AD426" s="1426"/>
      <c r="AE426" s="1426"/>
      <c r="AF426" s="1426"/>
      <c r="AG426" s="1426"/>
      <c r="AH426" s="1426"/>
      <c r="AI426" s="1426"/>
      <c r="AJ426" s="1426"/>
    </row>
    <row r="427" spans="9:36" x14ac:dyDescent="0.15">
      <c r="I427" s="1426"/>
      <c r="J427" s="1426"/>
      <c r="K427" s="1426"/>
      <c r="L427" s="1426"/>
      <c r="M427" s="1426"/>
      <c r="N427" s="1426"/>
      <c r="O427" s="1426"/>
      <c r="P427" s="1426"/>
      <c r="Q427" s="1426"/>
      <c r="R427" s="1426"/>
      <c r="S427" s="1426"/>
      <c r="T427" s="1426"/>
      <c r="U427" s="1426"/>
      <c r="V427" s="1426"/>
      <c r="W427" s="1426"/>
      <c r="X427" s="1426"/>
      <c r="Y427" s="1426"/>
      <c r="Z427" s="1426"/>
      <c r="AA427" s="1426"/>
      <c r="AB427" s="1426"/>
      <c r="AC427" s="1426"/>
      <c r="AD427" s="1426"/>
      <c r="AE427" s="1426"/>
      <c r="AF427" s="1426"/>
      <c r="AG427" s="1426"/>
      <c r="AH427" s="1426"/>
      <c r="AI427" s="1426"/>
      <c r="AJ427" s="1426"/>
    </row>
    <row r="428" spans="9:36" x14ac:dyDescent="0.15">
      <c r="I428" s="1426"/>
      <c r="J428" s="1426"/>
      <c r="K428" s="1426"/>
      <c r="L428" s="1426"/>
      <c r="M428" s="1426"/>
      <c r="N428" s="1426"/>
      <c r="O428" s="1426"/>
      <c r="P428" s="1426"/>
      <c r="Q428" s="1426"/>
      <c r="R428" s="1426"/>
      <c r="S428" s="1426"/>
      <c r="T428" s="1426"/>
      <c r="U428" s="1426"/>
      <c r="V428" s="1426"/>
      <c r="W428" s="1426"/>
      <c r="X428" s="1426"/>
      <c r="Y428" s="1426"/>
      <c r="Z428" s="1426"/>
      <c r="AA428" s="1426"/>
      <c r="AB428" s="1426"/>
      <c r="AC428" s="1426"/>
      <c r="AD428" s="1426"/>
      <c r="AE428" s="1426"/>
      <c r="AF428" s="1426"/>
      <c r="AG428" s="1426"/>
      <c r="AH428" s="1426"/>
      <c r="AI428" s="1426"/>
      <c r="AJ428" s="1426"/>
    </row>
    <row r="429" spans="9:36" x14ac:dyDescent="0.15">
      <c r="I429" s="1426"/>
      <c r="J429" s="1426"/>
      <c r="K429" s="1426"/>
      <c r="L429" s="1426"/>
      <c r="M429" s="1426"/>
      <c r="N429" s="1426"/>
      <c r="O429" s="1426"/>
      <c r="P429" s="1426"/>
      <c r="Q429" s="1426"/>
      <c r="R429" s="1426"/>
      <c r="S429" s="1426"/>
      <c r="T429" s="1426"/>
      <c r="U429" s="1426"/>
      <c r="V429" s="1426"/>
      <c r="W429" s="1426"/>
      <c r="X429" s="1426"/>
      <c r="Y429" s="1426"/>
      <c r="Z429" s="1426"/>
      <c r="AA429" s="1426"/>
      <c r="AB429" s="1426"/>
      <c r="AC429" s="1426"/>
      <c r="AD429" s="1426"/>
      <c r="AE429" s="1426"/>
      <c r="AF429" s="1426"/>
      <c r="AG429" s="1426"/>
      <c r="AH429" s="1426"/>
      <c r="AI429" s="1426"/>
      <c r="AJ429" s="1426"/>
    </row>
    <row r="430" spans="9:36" x14ac:dyDescent="0.15">
      <c r="I430" s="1426"/>
      <c r="J430" s="1426"/>
      <c r="K430" s="1426"/>
      <c r="L430" s="1426"/>
      <c r="M430" s="1426"/>
      <c r="N430" s="1426"/>
      <c r="O430" s="1426"/>
      <c r="P430" s="1426"/>
      <c r="Q430" s="1426"/>
      <c r="R430" s="1426"/>
      <c r="S430" s="1426"/>
      <c r="T430" s="1426"/>
      <c r="U430" s="1426"/>
      <c r="V430" s="1426"/>
      <c r="W430" s="1426"/>
      <c r="X430" s="1426"/>
      <c r="Y430" s="1426"/>
      <c r="Z430" s="1426"/>
      <c r="AA430" s="1426"/>
      <c r="AB430" s="1426"/>
      <c r="AC430" s="1426"/>
      <c r="AD430" s="1426"/>
      <c r="AE430" s="1426"/>
      <c r="AF430" s="1426"/>
      <c r="AG430" s="1426"/>
      <c r="AH430" s="1426"/>
      <c r="AI430" s="1426"/>
      <c r="AJ430" s="1426"/>
    </row>
    <row r="431" spans="9:36" x14ac:dyDescent="0.15">
      <c r="I431" s="1426"/>
      <c r="J431" s="1426"/>
      <c r="K431" s="1426"/>
      <c r="L431" s="1426"/>
      <c r="M431" s="1426"/>
      <c r="N431" s="1426"/>
      <c r="O431" s="1426"/>
      <c r="P431" s="1426"/>
      <c r="Q431" s="1426"/>
      <c r="R431" s="1426"/>
      <c r="S431" s="1426"/>
      <c r="T431" s="1426"/>
      <c r="U431" s="1426"/>
      <c r="V431" s="1426"/>
      <c r="W431" s="1426"/>
      <c r="X431" s="1426"/>
      <c r="Y431" s="1426"/>
      <c r="Z431" s="1426"/>
      <c r="AA431" s="1426"/>
      <c r="AB431" s="1426"/>
      <c r="AC431" s="1426"/>
      <c r="AD431" s="1426"/>
      <c r="AE431" s="1426"/>
      <c r="AF431" s="1426"/>
      <c r="AG431" s="1426"/>
      <c r="AH431" s="1426"/>
      <c r="AI431" s="1426"/>
      <c r="AJ431" s="1426"/>
    </row>
    <row r="432" spans="9:36" x14ac:dyDescent="0.15">
      <c r="I432" s="1426"/>
      <c r="J432" s="1426"/>
      <c r="K432" s="1426"/>
      <c r="L432" s="1426"/>
      <c r="M432" s="1426"/>
      <c r="N432" s="1426"/>
      <c r="O432" s="1426"/>
      <c r="P432" s="1426"/>
      <c r="Q432" s="1426"/>
      <c r="R432" s="1426"/>
      <c r="S432" s="1426"/>
      <c r="T432" s="1426"/>
      <c r="U432" s="1426"/>
      <c r="V432" s="1426"/>
      <c r="W432" s="1426"/>
      <c r="X432" s="1426"/>
      <c r="Y432" s="1426"/>
      <c r="Z432" s="1426"/>
      <c r="AA432" s="1426"/>
      <c r="AB432" s="1426"/>
      <c r="AC432" s="1426"/>
      <c r="AD432" s="1426"/>
      <c r="AE432" s="1426"/>
      <c r="AF432" s="1426"/>
      <c r="AG432" s="1426"/>
      <c r="AH432" s="1426"/>
      <c r="AI432" s="1426"/>
      <c r="AJ432" s="1426"/>
    </row>
    <row r="433" spans="9:36" x14ac:dyDescent="0.15">
      <c r="I433" s="1426"/>
      <c r="J433" s="1426"/>
      <c r="K433" s="1426"/>
      <c r="L433" s="1426"/>
      <c r="M433" s="1426"/>
      <c r="N433" s="1426"/>
      <c r="O433" s="1426"/>
      <c r="P433" s="1426"/>
      <c r="Q433" s="1426"/>
      <c r="R433" s="1426"/>
      <c r="S433" s="1426"/>
      <c r="T433" s="1426"/>
      <c r="U433" s="1426"/>
      <c r="V433" s="1426"/>
      <c r="W433" s="1426"/>
      <c r="X433" s="1426"/>
      <c r="Y433" s="1426"/>
      <c r="Z433" s="1426"/>
      <c r="AA433" s="1426"/>
      <c r="AB433" s="1426"/>
      <c r="AC433" s="1426"/>
      <c r="AD433" s="1426"/>
      <c r="AE433" s="1426"/>
      <c r="AF433" s="1426"/>
      <c r="AG433" s="1426"/>
      <c r="AH433" s="1426"/>
      <c r="AI433" s="1426"/>
      <c r="AJ433" s="1426"/>
    </row>
    <row r="434" spans="9:36" x14ac:dyDescent="0.15">
      <c r="I434" s="1426"/>
      <c r="J434" s="1426"/>
      <c r="K434" s="1426"/>
      <c r="L434" s="1426"/>
      <c r="M434" s="1426"/>
      <c r="N434" s="1426"/>
      <c r="O434" s="1426"/>
      <c r="P434" s="1426"/>
      <c r="Q434" s="1426"/>
      <c r="R434" s="1426"/>
      <c r="S434" s="1426"/>
      <c r="T434" s="1426"/>
      <c r="U434" s="1426"/>
      <c r="V434" s="1426"/>
      <c r="W434" s="1426"/>
      <c r="X434" s="1426"/>
      <c r="Y434" s="1426"/>
      <c r="Z434" s="1426"/>
      <c r="AA434" s="1426"/>
      <c r="AB434" s="1426"/>
      <c r="AC434" s="1426"/>
      <c r="AD434" s="1426"/>
      <c r="AE434" s="1426"/>
      <c r="AF434" s="1426"/>
      <c r="AG434" s="1426"/>
      <c r="AH434" s="1426"/>
      <c r="AI434" s="1426"/>
      <c r="AJ434" s="1426"/>
    </row>
    <row r="435" spans="9:36" x14ac:dyDescent="0.15">
      <c r="I435" s="1426"/>
      <c r="J435" s="1426"/>
      <c r="K435" s="1426"/>
      <c r="L435" s="1426"/>
      <c r="M435" s="1426"/>
      <c r="N435" s="1426"/>
      <c r="O435" s="1426"/>
      <c r="P435" s="1426"/>
      <c r="Q435" s="1426"/>
      <c r="R435" s="1426"/>
      <c r="S435" s="1426"/>
      <c r="T435" s="1426"/>
      <c r="U435" s="1426"/>
      <c r="V435" s="1426"/>
      <c r="W435" s="1426"/>
      <c r="X435" s="1426"/>
      <c r="Y435" s="1426"/>
      <c r="Z435" s="1426"/>
      <c r="AA435" s="1426"/>
      <c r="AB435" s="1426"/>
      <c r="AC435" s="1426"/>
      <c r="AD435" s="1426"/>
      <c r="AE435" s="1426"/>
      <c r="AF435" s="1426"/>
      <c r="AG435" s="1426"/>
      <c r="AH435" s="1426"/>
      <c r="AI435" s="1426"/>
      <c r="AJ435" s="1426"/>
    </row>
    <row r="436" spans="9:36" x14ac:dyDescent="0.15">
      <c r="I436" s="1426"/>
      <c r="J436" s="1426"/>
      <c r="K436" s="1426"/>
      <c r="L436" s="1426"/>
      <c r="M436" s="1426"/>
      <c r="N436" s="1426"/>
      <c r="O436" s="1426"/>
      <c r="P436" s="1426"/>
      <c r="Q436" s="1426"/>
      <c r="R436" s="1426"/>
      <c r="S436" s="1426"/>
      <c r="T436" s="1426"/>
      <c r="U436" s="1426"/>
      <c r="V436" s="1426"/>
      <c r="W436" s="1426"/>
      <c r="X436" s="1426"/>
      <c r="Y436" s="1426"/>
      <c r="Z436" s="1426"/>
      <c r="AA436" s="1426"/>
      <c r="AB436" s="1426"/>
      <c r="AC436" s="1426"/>
      <c r="AD436" s="1426"/>
      <c r="AE436" s="1426"/>
      <c r="AF436" s="1426"/>
      <c r="AG436" s="1426"/>
      <c r="AH436" s="1426"/>
      <c r="AI436" s="1426"/>
      <c r="AJ436" s="1426"/>
    </row>
    <row r="437" spans="9:36" x14ac:dyDescent="0.15">
      <c r="I437" s="1426"/>
      <c r="J437" s="1426"/>
      <c r="K437" s="1426"/>
      <c r="L437" s="1426"/>
      <c r="M437" s="1426"/>
      <c r="N437" s="1426"/>
      <c r="O437" s="1426"/>
      <c r="P437" s="1426"/>
      <c r="Q437" s="1426"/>
      <c r="R437" s="1426"/>
      <c r="S437" s="1426"/>
      <c r="T437" s="1426"/>
      <c r="U437" s="1426"/>
      <c r="V437" s="1426"/>
      <c r="W437" s="1426"/>
      <c r="X437" s="1426"/>
      <c r="Y437" s="1426"/>
      <c r="Z437" s="1426"/>
      <c r="AA437" s="1426"/>
      <c r="AB437" s="1426"/>
      <c r="AC437" s="1426"/>
      <c r="AD437" s="1426"/>
      <c r="AE437" s="1426"/>
      <c r="AF437" s="1426"/>
      <c r="AG437" s="1426"/>
      <c r="AH437" s="1426"/>
      <c r="AI437" s="1426"/>
      <c r="AJ437" s="1426"/>
    </row>
    <row r="438" spans="9:36" x14ac:dyDescent="0.15">
      <c r="I438" s="1426"/>
      <c r="J438" s="1426"/>
      <c r="K438" s="1426"/>
      <c r="L438" s="1426"/>
      <c r="M438" s="1426"/>
      <c r="N438" s="1426"/>
      <c r="O438" s="1426"/>
      <c r="P438" s="1426"/>
      <c r="Q438" s="1426"/>
      <c r="R438" s="1426"/>
      <c r="S438" s="1426"/>
      <c r="T438" s="1426"/>
      <c r="U438" s="1426"/>
      <c r="V438" s="1426"/>
      <c r="W438" s="1426"/>
      <c r="X438" s="1426"/>
      <c r="Y438" s="1426"/>
      <c r="Z438" s="1426"/>
      <c r="AA438" s="1426"/>
      <c r="AB438" s="1426"/>
      <c r="AC438" s="1426"/>
      <c r="AD438" s="1426"/>
      <c r="AE438" s="1426"/>
      <c r="AF438" s="1426"/>
      <c r="AG438" s="1426"/>
      <c r="AH438" s="1426"/>
      <c r="AI438" s="1426"/>
      <c r="AJ438" s="1426"/>
    </row>
    <row r="439" spans="9:36" x14ac:dyDescent="0.15">
      <c r="I439" s="1426"/>
      <c r="J439" s="1426"/>
      <c r="K439" s="1426"/>
      <c r="L439" s="1426"/>
      <c r="M439" s="1426"/>
      <c r="N439" s="1426"/>
      <c r="O439" s="1426"/>
      <c r="P439" s="1426"/>
      <c r="Q439" s="1426"/>
      <c r="R439" s="1426"/>
      <c r="S439" s="1426"/>
      <c r="T439" s="1426"/>
      <c r="U439" s="1426"/>
      <c r="V439" s="1426"/>
      <c r="W439" s="1426"/>
      <c r="X439" s="1426"/>
      <c r="Y439" s="1426"/>
      <c r="Z439" s="1426"/>
      <c r="AA439" s="1426"/>
      <c r="AB439" s="1426"/>
      <c r="AC439" s="1426"/>
      <c r="AD439" s="1426"/>
      <c r="AE439" s="1426"/>
      <c r="AF439" s="1426"/>
      <c r="AG439" s="1426"/>
      <c r="AH439" s="1426"/>
      <c r="AI439" s="1426"/>
      <c r="AJ439" s="1426"/>
    </row>
    <row r="440" spans="9:36" x14ac:dyDescent="0.15">
      <c r="I440" s="1426"/>
      <c r="J440" s="1426"/>
      <c r="K440" s="1426"/>
      <c r="L440" s="1426"/>
      <c r="M440" s="1426"/>
      <c r="N440" s="1426"/>
      <c r="O440" s="1426"/>
      <c r="P440" s="1426"/>
      <c r="Q440" s="1426"/>
      <c r="R440" s="1426"/>
      <c r="S440" s="1426"/>
      <c r="T440" s="1426"/>
      <c r="U440" s="1426"/>
      <c r="V440" s="1426"/>
      <c r="W440" s="1426"/>
      <c r="X440" s="1426"/>
      <c r="Y440" s="1426"/>
      <c r="Z440" s="1426"/>
      <c r="AA440" s="1426"/>
      <c r="AB440" s="1426"/>
      <c r="AC440" s="1426"/>
      <c r="AD440" s="1426"/>
      <c r="AE440" s="1426"/>
      <c r="AF440" s="1426"/>
      <c r="AG440" s="1426"/>
      <c r="AH440" s="1426"/>
      <c r="AI440" s="1426"/>
      <c r="AJ440" s="1426"/>
    </row>
    <row r="441" spans="9:36" x14ac:dyDescent="0.15">
      <c r="I441" s="1426"/>
      <c r="J441" s="1426"/>
      <c r="K441" s="1426"/>
      <c r="L441" s="1426"/>
      <c r="M441" s="1426"/>
      <c r="N441" s="1426"/>
      <c r="O441" s="1426"/>
      <c r="P441" s="1426"/>
      <c r="Q441" s="1426"/>
      <c r="R441" s="1426"/>
      <c r="S441" s="1426"/>
      <c r="T441" s="1426"/>
      <c r="U441" s="1426"/>
      <c r="V441" s="1426"/>
      <c r="W441" s="1426"/>
      <c r="X441" s="1426"/>
      <c r="Y441" s="1426"/>
      <c r="Z441" s="1426"/>
      <c r="AA441" s="1426"/>
      <c r="AB441" s="1426"/>
      <c r="AC441" s="1426"/>
      <c r="AD441" s="1426"/>
      <c r="AE441" s="1426"/>
      <c r="AF441" s="1426"/>
      <c r="AG441" s="1426"/>
      <c r="AH441" s="1426"/>
      <c r="AI441" s="1426"/>
      <c r="AJ441" s="1426"/>
    </row>
    <row r="442" spans="9:36" x14ac:dyDescent="0.15">
      <c r="I442" s="1426"/>
      <c r="J442" s="1426"/>
      <c r="K442" s="1426"/>
      <c r="L442" s="1426"/>
      <c r="M442" s="1426"/>
      <c r="N442" s="1426"/>
      <c r="O442" s="1426"/>
      <c r="P442" s="1426"/>
      <c r="Q442" s="1426"/>
      <c r="R442" s="1426"/>
      <c r="S442" s="1426"/>
      <c r="T442" s="1426"/>
      <c r="U442" s="1426"/>
      <c r="V442" s="1426"/>
      <c r="W442" s="1426"/>
      <c r="X442" s="1426"/>
      <c r="Y442" s="1426"/>
      <c r="Z442" s="1426"/>
      <c r="AA442" s="1426"/>
      <c r="AB442" s="1426"/>
      <c r="AC442" s="1426"/>
      <c r="AD442" s="1426"/>
      <c r="AE442" s="1426"/>
      <c r="AF442" s="1426"/>
      <c r="AG442" s="1426"/>
      <c r="AH442" s="1426"/>
      <c r="AI442" s="1426"/>
      <c r="AJ442" s="1426"/>
    </row>
    <row r="443" spans="9:36" x14ac:dyDescent="0.15">
      <c r="I443" s="1426"/>
      <c r="J443" s="1426"/>
      <c r="K443" s="1426"/>
      <c r="L443" s="1426"/>
      <c r="M443" s="1426"/>
      <c r="N443" s="1426"/>
      <c r="O443" s="1426"/>
      <c r="P443" s="1426"/>
      <c r="Q443" s="1426"/>
      <c r="R443" s="1426"/>
      <c r="S443" s="1426"/>
      <c r="T443" s="1426"/>
      <c r="U443" s="1426"/>
      <c r="V443" s="1426"/>
      <c r="W443" s="1426"/>
      <c r="X443" s="1426"/>
      <c r="Y443" s="1426"/>
      <c r="Z443" s="1426"/>
      <c r="AA443" s="1426"/>
      <c r="AB443" s="1426"/>
      <c r="AC443" s="1426"/>
      <c r="AD443" s="1426"/>
      <c r="AE443" s="1426"/>
      <c r="AF443" s="1426"/>
      <c r="AG443" s="1426"/>
      <c r="AH443" s="1426"/>
      <c r="AI443" s="1426"/>
      <c r="AJ443" s="1426"/>
    </row>
    <row r="444" spans="9:36" x14ac:dyDescent="0.15">
      <c r="I444" s="1426"/>
      <c r="J444" s="1426"/>
      <c r="K444" s="1426"/>
      <c r="L444" s="1426"/>
      <c r="M444" s="1426"/>
      <c r="N444" s="1426"/>
      <c r="O444" s="1426"/>
      <c r="P444" s="1426"/>
      <c r="Q444" s="1426"/>
      <c r="R444" s="1426"/>
      <c r="S444" s="1426"/>
      <c r="T444" s="1426"/>
      <c r="U444" s="1426"/>
      <c r="V444" s="1426"/>
      <c r="W444" s="1426"/>
      <c r="X444" s="1426"/>
      <c r="Y444" s="1426"/>
      <c r="Z444" s="1426"/>
      <c r="AA444" s="1426"/>
      <c r="AB444" s="1426"/>
      <c r="AC444" s="1426"/>
      <c r="AD444" s="1426"/>
      <c r="AE444" s="1426"/>
      <c r="AF444" s="1426"/>
      <c r="AG444" s="1426"/>
      <c r="AH444" s="1426"/>
      <c r="AI444" s="1426"/>
      <c r="AJ444" s="1426"/>
    </row>
    <row r="445" spans="9:36" x14ac:dyDescent="0.15">
      <c r="I445" s="1426"/>
      <c r="J445" s="1426"/>
      <c r="K445" s="1426"/>
      <c r="L445" s="1426"/>
      <c r="M445" s="1426"/>
      <c r="N445" s="1426"/>
      <c r="O445" s="1426"/>
      <c r="P445" s="1426"/>
      <c r="Q445" s="1426"/>
      <c r="R445" s="1426"/>
      <c r="S445" s="1426"/>
      <c r="T445" s="1426"/>
      <c r="U445" s="1426"/>
      <c r="V445" s="1426"/>
      <c r="W445" s="1426"/>
      <c r="X445" s="1426"/>
      <c r="Y445" s="1426"/>
      <c r="Z445" s="1426"/>
      <c r="AA445" s="1426"/>
      <c r="AB445" s="1426"/>
      <c r="AC445" s="1426"/>
      <c r="AD445" s="1426"/>
      <c r="AE445" s="1426"/>
      <c r="AF445" s="1426"/>
      <c r="AG445" s="1426"/>
      <c r="AH445" s="1426"/>
      <c r="AI445" s="1426"/>
      <c r="AJ445" s="1426"/>
    </row>
    <row r="446" spans="9:36" x14ac:dyDescent="0.15">
      <c r="I446" s="1426"/>
      <c r="J446" s="1426"/>
      <c r="K446" s="1426"/>
      <c r="L446" s="1426"/>
      <c r="M446" s="1426"/>
      <c r="N446" s="1426"/>
      <c r="O446" s="1426"/>
      <c r="P446" s="1426"/>
      <c r="Q446" s="1426"/>
      <c r="R446" s="1426"/>
      <c r="S446" s="1426"/>
      <c r="T446" s="1426"/>
      <c r="U446" s="1426"/>
      <c r="V446" s="1426"/>
      <c r="W446" s="1426"/>
      <c r="X446" s="1426"/>
      <c r="Y446" s="1426"/>
      <c r="Z446" s="1426"/>
      <c r="AA446" s="1426"/>
      <c r="AB446" s="1426"/>
      <c r="AC446" s="1426"/>
      <c r="AD446" s="1426"/>
      <c r="AE446" s="1426"/>
      <c r="AF446" s="1426"/>
      <c r="AG446" s="1426"/>
      <c r="AH446" s="1426"/>
      <c r="AI446" s="1426"/>
      <c r="AJ446" s="1426"/>
    </row>
    <row r="447" spans="9:36" x14ac:dyDescent="0.15">
      <c r="I447" s="1426"/>
      <c r="J447" s="1426"/>
      <c r="K447" s="1426"/>
      <c r="L447" s="1426"/>
      <c r="M447" s="1426"/>
      <c r="N447" s="1426"/>
      <c r="O447" s="1426"/>
      <c r="P447" s="1426"/>
      <c r="Q447" s="1426"/>
      <c r="R447" s="1426"/>
      <c r="S447" s="1426"/>
      <c r="T447" s="1426"/>
      <c r="U447" s="1426"/>
      <c r="V447" s="1426"/>
      <c r="W447" s="1426"/>
      <c r="X447" s="1426"/>
      <c r="Y447" s="1426"/>
      <c r="Z447" s="1426"/>
      <c r="AA447" s="1426"/>
      <c r="AB447" s="1426"/>
      <c r="AC447" s="1426"/>
      <c r="AD447" s="1426"/>
      <c r="AE447" s="1426"/>
      <c r="AF447" s="1426"/>
      <c r="AG447" s="1426"/>
      <c r="AH447" s="1426"/>
      <c r="AI447" s="1426"/>
      <c r="AJ447" s="1426"/>
    </row>
    <row r="448" spans="9:36" x14ac:dyDescent="0.15">
      <c r="I448" s="1426"/>
      <c r="J448" s="1426"/>
      <c r="K448" s="1426"/>
      <c r="L448" s="1426"/>
      <c r="M448" s="1426"/>
      <c r="N448" s="1426"/>
      <c r="O448" s="1426"/>
      <c r="P448" s="1426"/>
      <c r="Q448" s="1426"/>
      <c r="R448" s="1426"/>
      <c r="S448" s="1426"/>
      <c r="T448" s="1426"/>
      <c r="U448" s="1426"/>
      <c r="V448" s="1426"/>
      <c r="W448" s="1426"/>
      <c r="X448" s="1426"/>
      <c r="Y448" s="1426"/>
      <c r="Z448" s="1426"/>
      <c r="AA448" s="1426"/>
      <c r="AB448" s="1426"/>
      <c r="AC448" s="1426"/>
      <c r="AD448" s="1426"/>
      <c r="AE448" s="1426"/>
      <c r="AF448" s="1426"/>
      <c r="AG448" s="1426"/>
      <c r="AH448" s="1426"/>
      <c r="AI448" s="1426"/>
      <c r="AJ448" s="1426"/>
    </row>
    <row r="449" spans="9:36" x14ac:dyDescent="0.15">
      <c r="I449" s="1426"/>
      <c r="J449" s="1426"/>
      <c r="K449" s="1426"/>
      <c r="L449" s="1426"/>
      <c r="M449" s="1426"/>
      <c r="N449" s="1426"/>
      <c r="O449" s="1426"/>
      <c r="P449" s="1426"/>
      <c r="Q449" s="1426"/>
      <c r="R449" s="1426"/>
      <c r="S449" s="1426"/>
      <c r="T449" s="1426"/>
      <c r="U449" s="1426"/>
      <c r="V449" s="1426"/>
      <c r="W449" s="1426"/>
      <c r="X449" s="1426"/>
      <c r="Y449" s="1426"/>
      <c r="Z449" s="1426"/>
      <c r="AA449" s="1426"/>
      <c r="AB449" s="1426"/>
      <c r="AC449" s="1426"/>
      <c r="AD449" s="1426"/>
      <c r="AE449" s="1426"/>
      <c r="AF449" s="1426"/>
      <c r="AG449" s="1426"/>
      <c r="AH449" s="1426"/>
      <c r="AI449" s="1426"/>
      <c r="AJ449" s="1426"/>
    </row>
    <row r="450" spans="9:36" x14ac:dyDescent="0.15">
      <c r="I450" s="1426"/>
      <c r="J450" s="1426"/>
      <c r="K450" s="1426"/>
      <c r="L450" s="1426"/>
      <c r="M450" s="1426"/>
      <c r="N450" s="1426"/>
      <c r="O450" s="1426"/>
      <c r="P450" s="1426"/>
      <c r="Q450" s="1426"/>
      <c r="R450" s="1426"/>
      <c r="S450" s="1426"/>
      <c r="T450" s="1426"/>
      <c r="U450" s="1426"/>
      <c r="V450" s="1426"/>
      <c r="W450" s="1426"/>
      <c r="X450" s="1426"/>
      <c r="Y450" s="1426"/>
      <c r="Z450" s="1426"/>
      <c r="AA450" s="1426"/>
      <c r="AB450" s="1426"/>
      <c r="AC450" s="1426"/>
      <c r="AD450" s="1426"/>
      <c r="AE450" s="1426"/>
      <c r="AF450" s="1426"/>
      <c r="AG450" s="1426"/>
      <c r="AH450" s="1426"/>
      <c r="AI450" s="1426"/>
      <c r="AJ450" s="1426"/>
    </row>
    <row r="451" spans="9:36" x14ac:dyDescent="0.15">
      <c r="I451" s="1426"/>
      <c r="J451" s="1426"/>
      <c r="K451" s="1426"/>
      <c r="L451" s="1426"/>
      <c r="M451" s="1426"/>
      <c r="N451" s="1426"/>
      <c r="O451" s="1426"/>
      <c r="P451" s="1426"/>
      <c r="Q451" s="1426"/>
      <c r="R451" s="1426"/>
      <c r="S451" s="1426"/>
      <c r="T451" s="1426"/>
      <c r="U451" s="1426"/>
      <c r="V451" s="1426"/>
      <c r="W451" s="1426"/>
      <c r="X451" s="1426"/>
      <c r="Y451" s="1426"/>
      <c r="Z451" s="1426"/>
      <c r="AA451" s="1426"/>
      <c r="AB451" s="1426"/>
      <c r="AC451" s="1426"/>
      <c r="AD451" s="1426"/>
      <c r="AE451" s="1426"/>
      <c r="AF451" s="1426"/>
      <c r="AG451" s="1426"/>
      <c r="AH451" s="1426"/>
      <c r="AI451" s="1426"/>
      <c r="AJ451" s="1426"/>
    </row>
    <row r="452" spans="9:36" x14ac:dyDescent="0.15">
      <c r="I452" s="1426"/>
      <c r="J452" s="1426"/>
      <c r="K452" s="1426"/>
      <c r="L452" s="1426"/>
      <c r="M452" s="1426"/>
      <c r="N452" s="1426"/>
      <c r="O452" s="1426"/>
      <c r="P452" s="1426"/>
      <c r="Q452" s="1426"/>
      <c r="R452" s="1426"/>
      <c r="S452" s="1426"/>
      <c r="T452" s="1426"/>
      <c r="U452" s="1426"/>
      <c r="V452" s="1426"/>
      <c r="W452" s="1426"/>
      <c r="X452" s="1426"/>
      <c r="Y452" s="1426"/>
      <c r="Z452" s="1426"/>
      <c r="AA452" s="1426"/>
      <c r="AB452" s="1426"/>
      <c r="AC452" s="1426"/>
      <c r="AD452" s="1426"/>
      <c r="AE452" s="1426"/>
      <c r="AF452" s="1426"/>
      <c r="AG452" s="1426"/>
      <c r="AH452" s="1426"/>
      <c r="AI452" s="1426"/>
      <c r="AJ452" s="1426"/>
    </row>
    <row r="453" spans="9:36" x14ac:dyDescent="0.15">
      <c r="I453" s="1426"/>
      <c r="J453" s="1426"/>
      <c r="K453" s="1426"/>
      <c r="L453" s="1426"/>
      <c r="M453" s="1426"/>
      <c r="N453" s="1426"/>
      <c r="O453" s="1426"/>
      <c r="P453" s="1426"/>
      <c r="Q453" s="1426"/>
      <c r="R453" s="1426"/>
      <c r="S453" s="1426"/>
      <c r="T453" s="1426"/>
      <c r="U453" s="1426"/>
      <c r="V453" s="1426"/>
      <c r="W453" s="1426"/>
      <c r="X453" s="1426"/>
      <c r="Y453" s="1426"/>
      <c r="Z453" s="1426"/>
      <c r="AA453" s="1426"/>
      <c r="AB453" s="1426"/>
      <c r="AC453" s="1426"/>
      <c r="AD453" s="1426"/>
      <c r="AE453" s="1426"/>
      <c r="AF453" s="1426"/>
      <c r="AG453" s="1426"/>
      <c r="AH453" s="1426"/>
      <c r="AI453" s="1426"/>
      <c r="AJ453" s="1426"/>
    </row>
    <row r="454" spans="9:36" x14ac:dyDescent="0.15">
      <c r="I454" s="1426"/>
      <c r="J454" s="1426"/>
      <c r="K454" s="1426"/>
      <c r="L454" s="1426"/>
      <c r="M454" s="1426"/>
      <c r="N454" s="1426"/>
      <c r="O454" s="1426"/>
      <c r="P454" s="1426"/>
      <c r="Q454" s="1426"/>
      <c r="R454" s="1426"/>
      <c r="S454" s="1426"/>
      <c r="T454" s="1426"/>
      <c r="U454" s="1426"/>
      <c r="V454" s="1426"/>
      <c r="W454" s="1426"/>
      <c r="X454" s="1426"/>
      <c r="Y454" s="1426"/>
      <c r="Z454" s="1426"/>
      <c r="AA454" s="1426"/>
      <c r="AB454" s="1426"/>
      <c r="AC454" s="1426"/>
      <c r="AD454" s="1426"/>
      <c r="AE454" s="1426"/>
      <c r="AF454" s="1426"/>
      <c r="AG454" s="1426"/>
      <c r="AH454" s="1426"/>
      <c r="AI454" s="1426"/>
      <c r="AJ454" s="1426"/>
    </row>
    <row r="455" spans="9:36" x14ac:dyDescent="0.15">
      <c r="I455" s="1426"/>
      <c r="J455" s="1426"/>
      <c r="K455" s="1426"/>
      <c r="L455" s="1426"/>
      <c r="M455" s="1426"/>
      <c r="N455" s="1426"/>
      <c r="O455" s="1426"/>
      <c r="P455" s="1426"/>
      <c r="Q455" s="1426"/>
      <c r="R455" s="1426"/>
      <c r="S455" s="1426"/>
      <c r="T455" s="1426"/>
      <c r="U455" s="1426"/>
      <c r="V455" s="1426"/>
      <c r="W455" s="1426"/>
      <c r="X455" s="1426"/>
      <c r="Y455" s="1426"/>
      <c r="Z455" s="1426"/>
      <c r="AA455" s="1426"/>
      <c r="AB455" s="1426"/>
      <c r="AC455" s="1426"/>
      <c r="AD455" s="1426"/>
      <c r="AE455" s="1426"/>
      <c r="AF455" s="1426"/>
      <c r="AG455" s="1426"/>
      <c r="AH455" s="1426"/>
      <c r="AI455" s="1426"/>
      <c r="AJ455" s="1426"/>
    </row>
    <row r="456" spans="9:36" x14ac:dyDescent="0.15">
      <c r="I456" s="1426"/>
      <c r="J456" s="1426"/>
      <c r="K456" s="1426"/>
      <c r="L456" s="1426"/>
      <c r="M456" s="1426"/>
      <c r="N456" s="1426"/>
      <c r="O456" s="1426"/>
      <c r="P456" s="1426"/>
      <c r="Q456" s="1426"/>
      <c r="R456" s="1426"/>
      <c r="S456" s="1426"/>
      <c r="T456" s="1426"/>
      <c r="U456" s="1426"/>
      <c r="V456" s="1426"/>
      <c r="W456" s="1426"/>
      <c r="X456" s="1426"/>
      <c r="Y456" s="1426"/>
      <c r="Z456" s="1426"/>
      <c r="AA456" s="1426"/>
      <c r="AB456" s="1426"/>
      <c r="AC456" s="1426"/>
      <c r="AD456" s="1426"/>
      <c r="AE456" s="1426"/>
      <c r="AF456" s="1426"/>
      <c r="AG456" s="1426"/>
      <c r="AH456" s="1426"/>
      <c r="AI456" s="1426"/>
      <c r="AJ456" s="1426"/>
    </row>
    <row r="457" spans="9:36" x14ac:dyDescent="0.15">
      <c r="I457" s="1426"/>
      <c r="J457" s="1426"/>
      <c r="K457" s="1426"/>
      <c r="L457" s="1426"/>
      <c r="M457" s="1426"/>
      <c r="N457" s="1426"/>
      <c r="O457" s="1426"/>
      <c r="P457" s="1426"/>
      <c r="Q457" s="1426"/>
      <c r="R457" s="1426"/>
      <c r="S457" s="1426"/>
      <c r="T457" s="1426"/>
      <c r="U457" s="1426"/>
      <c r="V457" s="1426"/>
      <c r="W457" s="1426"/>
      <c r="X457" s="1426"/>
      <c r="Y457" s="1426"/>
      <c r="Z457" s="1426"/>
      <c r="AA457" s="1426"/>
      <c r="AB457" s="1426"/>
      <c r="AC457" s="1426"/>
      <c r="AD457" s="1426"/>
      <c r="AE457" s="1426"/>
      <c r="AF457" s="1426"/>
      <c r="AG457" s="1426"/>
      <c r="AH457" s="1426"/>
      <c r="AI457" s="1426"/>
      <c r="AJ457" s="1426"/>
    </row>
    <row r="458" spans="9:36" x14ac:dyDescent="0.15">
      <c r="I458" s="1426"/>
      <c r="J458" s="1426"/>
      <c r="K458" s="1426"/>
      <c r="L458" s="1426"/>
      <c r="M458" s="1426"/>
      <c r="N458" s="1426"/>
      <c r="O458" s="1426"/>
      <c r="P458" s="1426"/>
      <c r="Q458" s="1426"/>
      <c r="R458" s="1426"/>
      <c r="S458" s="1426"/>
      <c r="T458" s="1426"/>
      <c r="U458" s="1426"/>
      <c r="V458" s="1426"/>
      <c r="W458" s="1426"/>
      <c r="X458" s="1426"/>
      <c r="Y458" s="1426"/>
      <c r="Z458" s="1426"/>
      <c r="AA458" s="1426"/>
      <c r="AB458" s="1426"/>
      <c r="AC458" s="1426"/>
      <c r="AD458" s="1426"/>
      <c r="AE458" s="1426"/>
      <c r="AF458" s="1426"/>
      <c r="AG458" s="1426"/>
      <c r="AH458" s="1426"/>
      <c r="AI458" s="1426"/>
      <c r="AJ458" s="1426"/>
    </row>
    <row r="459" spans="9:36" x14ac:dyDescent="0.15">
      <c r="I459" s="1426"/>
      <c r="J459" s="1426"/>
      <c r="K459" s="1426"/>
      <c r="L459" s="1426"/>
      <c r="M459" s="1426"/>
      <c r="N459" s="1426"/>
      <c r="O459" s="1426"/>
      <c r="P459" s="1426"/>
      <c r="Q459" s="1426"/>
      <c r="R459" s="1426"/>
      <c r="S459" s="1426"/>
      <c r="T459" s="1426"/>
      <c r="U459" s="1426"/>
      <c r="V459" s="1426"/>
      <c r="W459" s="1426"/>
      <c r="X459" s="1426"/>
      <c r="Y459" s="1426"/>
      <c r="Z459" s="1426"/>
      <c r="AA459" s="1426"/>
      <c r="AB459" s="1426"/>
      <c r="AC459" s="1426"/>
      <c r="AD459" s="1426"/>
      <c r="AE459" s="1426"/>
      <c r="AF459" s="1426"/>
      <c r="AG459" s="1426"/>
      <c r="AH459" s="1426"/>
      <c r="AI459" s="1426"/>
      <c r="AJ459" s="1426"/>
    </row>
    <row r="460" spans="9:36" x14ac:dyDescent="0.15">
      <c r="I460" s="1426"/>
      <c r="J460" s="1426"/>
      <c r="K460" s="1426"/>
      <c r="L460" s="1426"/>
      <c r="M460" s="1426"/>
      <c r="N460" s="1426"/>
      <c r="O460" s="1426"/>
      <c r="P460" s="1426"/>
      <c r="Q460" s="1426"/>
      <c r="R460" s="1426"/>
      <c r="S460" s="1426"/>
      <c r="T460" s="1426"/>
      <c r="U460" s="1426"/>
      <c r="V460" s="1426"/>
      <c r="W460" s="1426"/>
      <c r="X460" s="1426"/>
      <c r="Y460" s="1426"/>
      <c r="Z460" s="1426"/>
      <c r="AA460" s="1426"/>
      <c r="AB460" s="1426"/>
      <c r="AC460" s="1426"/>
      <c r="AD460" s="1426"/>
      <c r="AE460" s="1426"/>
      <c r="AF460" s="1426"/>
      <c r="AG460" s="1426"/>
      <c r="AH460" s="1426"/>
      <c r="AI460" s="1426"/>
      <c r="AJ460" s="1426"/>
    </row>
    <row r="461" spans="9:36" x14ac:dyDescent="0.15">
      <c r="I461" s="1426"/>
      <c r="J461" s="1426"/>
      <c r="K461" s="1426"/>
      <c r="L461" s="1426"/>
      <c r="M461" s="1426"/>
      <c r="N461" s="1426"/>
      <c r="O461" s="1426"/>
      <c r="P461" s="1426"/>
      <c r="Q461" s="1426"/>
      <c r="R461" s="1426"/>
      <c r="S461" s="1426"/>
      <c r="T461" s="1426"/>
      <c r="U461" s="1426"/>
      <c r="V461" s="1426"/>
      <c r="W461" s="1426"/>
      <c r="X461" s="1426"/>
      <c r="Y461" s="1426"/>
      <c r="Z461" s="1426"/>
      <c r="AA461" s="1426"/>
      <c r="AB461" s="1426"/>
      <c r="AC461" s="1426"/>
      <c r="AD461" s="1426"/>
      <c r="AE461" s="1426"/>
      <c r="AF461" s="1426"/>
      <c r="AG461" s="1426"/>
      <c r="AH461" s="1426"/>
      <c r="AI461" s="1426"/>
      <c r="AJ461" s="1426"/>
    </row>
    <row r="462" spans="9:36" x14ac:dyDescent="0.15">
      <c r="I462" s="1426"/>
      <c r="J462" s="1426"/>
      <c r="K462" s="1426"/>
      <c r="L462" s="1426"/>
      <c r="M462" s="1426"/>
      <c r="N462" s="1426"/>
      <c r="O462" s="1426"/>
      <c r="P462" s="1426"/>
      <c r="Q462" s="1426"/>
      <c r="R462" s="1426"/>
      <c r="S462" s="1426"/>
      <c r="T462" s="1426"/>
      <c r="U462" s="1426"/>
      <c r="V462" s="1426"/>
      <c r="W462" s="1426"/>
      <c r="X462" s="1426"/>
      <c r="Y462" s="1426"/>
      <c r="Z462" s="1426"/>
      <c r="AA462" s="1426"/>
      <c r="AB462" s="1426"/>
      <c r="AC462" s="1426"/>
      <c r="AD462" s="1426"/>
      <c r="AE462" s="1426"/>
      <c r="AF462" s="1426"/>
      <c r="AG462" s="1426"/>
      <c r="AH462" s="1426"/>
      <c r="AI462" s="1426"/>
      <c r="AJ462" s="1426"/>
    </row>
    <row r="463" spans="9:36" x14ac:dyDescent="0.15">
      <c r="I463" s="1426"/>
      <c r="J463" s="1426"/>
      <c r="K463" s="1426"/>
      <c r="L463" s="1426"/>
      <c r="M463" s="1426"/>
      <c r="N463" s="1426"/>
      <c r="O463" s="1426"/>
      <c r="P463" s="1426"/>
      <c r="Q463" s="1426"/>
      <c r="R463" s="1426"/>
      <c r="S463" s="1426"/>
      <c r="T463" s="1426"/>
      <c r="U463" s="1426"/>
      <c r="V463" s="1426"/>
      <c r="W463" s="1426"/>
      <c r="X463" s="1426"/>
      <c r="Y463" s="1426"/>
      <c r="Z463" s="1426"/>
      <c r="AA463" s="1426"/>
      <c r="AB463" s="1426"/>
      <c r="AC463" s="1426"/>
      <c r="AD463" s="1426"/>
      <c r="AE463" s="1426"/>
      <c r="AF463" s="1426"/>
      <c r="AG463" s="1426"/>
      <c r="AH463" s="1426"/>
      <c r="AI463" s="1426"/>
      <c r="AJ463" s="1426"/>
    </row>
    <row r="464" spans="9:36" x14ac:dyDescent="0.15">
      <c r="I464" s="1426"/>
      <c r="J464" s="1426"/>
      <c r="K464" s="1426"/>
      <c r="L464" s="1426"/>
      <c r="M464" s="1426"/>
      <c r="N464" s="1426"/>
      <c r="O464" s="1426"/>
      <c r="P464" s="1426"/>
      <c r="Q464" s="1426"/>
      <c r="R464" s="1426"/>
      <c r="S464" s="1426"/>
      <c r="T464" s="1426"/>
      <c r="U464" s="1426"/>
      <c r="V464" s="1426"/>
      <c r="W464" s="1426"/>
      <c r="X464" s="1426"/>
      <c r="Y464" s="1426"/>
      <c r="Z464" s="1426"/>
      <c r="AA464" s="1426"/>
      <c r="AB464" s="1426"/>
      <c r="AC464" s="1426"/>
      <c r="AD464" s="1426"/>
      <c r="AE464" s="1426"/>
      <c r="AF464" s="1426"/>
      <c r="AG464" s="1426"/>
      <c r="AH464" s="1426"/>
      <c r="AI464" s="1426"/>
      <c r="AJ464" s="1426"/>
    </row>
    <row r="465" spans="9:36" x14ac:dyDescent="0.15">
      <c r="I465" s="1426"/>
      <c r="J465" s="1426"/>
      <c r="K465" s="1426"/>
      <c r="L465" s="1426"/>
      <c r="M465" s="1426"/>
      <c r="N465" s="1426"/>
      <c r="O465" s="1426"/>
      <c r="P465" s="1426"/>
      <c r="Q465" s="1426"/>
      <c r="R465" s="1426"/>
      <c r="S465" s="1426"/>
      <c r="T465" s="1426"/>
      <c r="U465" s="1426"/>
      <c r="V465" s="1426"/>
      <c r="W465" s="1426"/>
      <c r="X465" s="1426"/>
      <c r="Y465" s="1426"/>
      <c r="Z465" s="1426"/>
      <c r="AA465" s="1426"/>
      <c r="AB465" s="1426"/>
      <c r="AC465" s="1426"/>
      <c r="AD465" s="1426"/>
      <c r="AE465" s="1426"/>
      <c r="AF465" s="1426"/>
      <c r="AG465" s="1426"/>
      <c r="AH465" s="1426"/>
      <c r="AI465" s="1426"/>
      <c r="AJ465" s="1426"/>
    </row>
    <row r="466" spans="9:36" x14ac:dyDescent="0.15">
      <c r="I466" s="1426"/>
      <c r="J466" s="1426"/>
      <c r="K466" s="1426"/>
      <c r="L466" s="1426"/>
      <c r="M466" s="1426"/>
      <c r="N466" s="1426"/>
      <c r="O466" s="1426"/>
      <c r="P466" s="1426"/>
      <c r="Q466" s="1426"/>
      <c r="R466" s="1426"/>
      <c r="S466" s="1426"/>
      <c r="T466" s="1426"/>
      <c r="U466" s="1426"/>
      <c r="V466" s="1426"/>
      <c r="W466" s="1426"/>
      <c r="X466" s="1426"/>
      <c r="Y466" s="1426"/>
      <c r="Z466" s="1426"/>
      <c r="AA466" s="1426"/>
      <c r="AB466" s="1426"/>
      <c r="AC466" s="1426"/>
      <c r="AD466" s="1426"/>
      <c r="AE466" s="1426"/>
      <c r="AF466" s="1426"/>
      <c r="AG466" s="1426"/>
      <c r="AH466" s="1426"/>
      <c r="AI466" s="1426"/>
      <c r="AJ466" s="1426"/>
    </row>
    <row r="467" spans="9:36" x14ac:dyDescent="0.15">
      <c r="I467" s="1426"/>
      <c r="J467" s="1426"/>
      <c r="K467" s="1426"/>
      <c r="L467" s="1426"/>
      <c r="M467" s="1426"/>
      <c r="N467" s="1426"/>
      <c r="O467" s="1426"/>
      <c r="P467" s="1426"/>
      <c r="Q467" s="1426"/>
      <c r="R467" s="1426"/>
      <c r="S467" s="1426"/>
      <c r="T467" s="1426"/>
      <c r="U467" s="1426"/>
      <c r="V467" s="1426"/>
      <c r="W467" s="1426"/>
      <c r="X467" s="1426"/>
      <c r="Y467" s="1426"/>
      <c r="Z467" s="1426"/>
      <c r="AA467" s="1426"/>
      <c r="AB467" s="1426"/>
      <c r="AC467" s="1426"/>
      <c r="AD467" s="1426"/>
      <c r="AE467" s="1426"/>
      <c r="AF467" s="1426"/>
      <c r="AG467" s="1426"/>
      <c r="AH467" s="1426"/>
      <c r="AI467" s="1426"/>
      <c r="AJ467" s="1426"/>
    </row>
    <row r="468" spans="9:36" x14ac:dyDescent="0.15">
      <c r="I468" s="1426"/>
      <c r="J468" s="1426"/>
      <c r="K468" s="1426"/>
      <c r="L468" s="1426"/>
      <c r="M468" s="1426"/>
      <c r="N468" s="1426"/>
      <c r="O468" s="1426"/>
      <c r="P468" s="1426"/>
      <c r="Q468" s="1426"/>
      <c r="R468" s="1426"/>
      <c r="S468" s="1426"/>
      <c r="T468" s="1426"/>
      <c r="U468" s="1426"/>
      <c r="V468" s="1426"/>
      <c r="W468" s="1426"/>
      <c r="X468" s="1426"/>
      <c r="Y468" s="1426"/>
      <c r="Z468" s="1426"/>
      <c r="AA468" s="1426"/>
      <c r="AB468" s="1426"/>
      <c r="AC468" s="1426"/>
      <c r="AD468" s="1426"/>
      <c r="AE468" s="1426"/>
      <c r="AF468" s="1426"/>
      <c r="AG468" s="1426"/>
      <c r="AH468" s="1426"/>
      <c r="AI468" s="1426"/>
      <c r="AJ468" s="1426"/>
    </row>
    <row r="469" spans="9:36" x14ac:dyDescent="0.15">
      <c r="I469" s="1426"/>
      <c r="J469" s="1426"/>
      <c r="K469" s="1426"/>
      <c r="L469" s="1426"/>
      <c r="M469" s="1426"/>
      <c r="N469" s="1426"/>
      <c r="O469" s="1426"/>
      <c r="P469" s="1426"/>
      <c r="Q469" s="1426"/>
      <c r="R469" s="1426"/>
      <c r="S469" s="1426"/>
      <c r="T469" s="1426"/>
      <c r="U469" s="1426"/>
      <c r="V469" s="1426"/>
      <c r="W469" s="1426"/>
      <c r="X469" s="1426"/>
      <c r="Y469" s="1426"/>
      <c r="Z469" s="1426"/>
      <c r="AA469" s="1426"/>
      <c r="AB469" s="1426"/>
      <c r="AC469" s="1426"/>
      <c r="AD469" s="1426"/>
      <c r="AE469" s="1426"/>
      <c r="AF469" s="1426"/>
      <c r="AG469" s="1426"/>
      <c r="AH469" s="1426"/>
      <c r="AI469" s="1426"/>
      <c r="AJ469" s="1426"/>
    </row>
    <row r="470" spans="9:36" x14ac:dyDescent="0.15">
      <c r="I470" s="1426"/>
      <c r="J470" s="1426"/>
      <c r="K470" s="1426"/>
      <c r="L470" s="1426"/>
      <c r="M470" s="1426"/>
      <c r="N470" s="1426"/>
      <c r="O470" s="1426"/>
      <c r="P470" s="1426"/>
      <c r="Q470" s="1426"/>
      <c r="R470" s="1426"/>
      <c r="S470" s="1426"/>
      <c r="T470" s="1426"/>
      <c r="U470" s="1426"/>
      <c r="V470" s="1426"/>
      <c r="W470" s="1426"/>
      <c r="X470" s="1426"/>
      <c r="Y470" s="1426"/>
      <c r="Z470" s="1426"/>
      <c r="AA470" s="1426"/>
      <c r="AB470" s="1426"/>
      <c r="AC470" s="1426"/>
      <c r="AD470" s="1426"/>
      <c r="AE470" s="1426"/>
      <c r="AF470" s="1426"/>
      <c r="AG470" s="1426"/>
      <c r="AH470" s="1426"/>
      <c r="AI470" s="1426"/>
      <c r="AJ470" s="1426"/>
    </row>
    <row r="471" spans="9:36" x14ac:dyDescent="0.15">
      <c r="I471" s="1426"/>
      <c r="J471" s="1426"/>
      <c r="K471" s="1426"/>
      <c r="L471" s="1426"/>
      <c r="M471" s="1426"/>
      <c r="N471" s="1426"/>
      <c r="O471" s="1426"/>
      <c r="P471" s="1426"/>
      <c r="Q471" s="1426"/>
      <c r="R471" s="1426"/>
      <c r="S471" s="1426"/>
      <c r="T471" s="1426"/>
      <c r="U471" s="1426"/>
      <c r="V471" s="1426"/>
      <c r="W471" s="1426"/>
      <c r="X471" s="1426"/>
      <c r="Y471" s="1426"/>
      <c r="Z471" s="1426"/>
      <c r="AA471" s="1426"/>
      <c r="AB471" s="1426"/>
      <c r="AC471" s="1426"/>
      <c r="AD471" s="1426"/>
      <c r="AE471" s="1426"/>
      <c r="AF471" s="1426"/>
      <c r="AG471" s="1426"/>
      <c r="AH471" s="1426"/>
      <c r="AI471" s="1426"/>
      <c r="AJ471" s="1426"/>
    </row>
    <row r="472" spans="9:36" x14ac:dyDescent="0.15">
      <c r="I472" s="1426"/>
      <c r="J472" s="1426"/>
      <c r="K472" s="1426"/>
      <c r="L472" s="1426"/>
      <c r="M472" s="1426"/>
      <c r="N472" s="1426"/>
      <c r="O472" s="1426"/>
      <c r="P472" s="1426"/>
      <c r="Q472" s="1426"/>
      <c r="R472" s="1426"/>
      <c r="S472" s="1426"/>
      <c r="T472" s="1426"/>
      <c r="U472" s="1426"/>
      <c r="V472" s="1426"/>
      <c r="W472" s="1426"/>
      <c r="X472" s="1426"/>
      <c r="Y472" s="1426"/>
      <c r="Z472" s="1426"/>
      <c r="AA472" s="1426"/>
      <c r="AB472" s="1426"/>
      <c r="AC472" s="1426"/>
      <c r="AD472" s="1426"/>
      <c r="AE472" s="1426"/>
      <c r="AF472" s="1426"/>
      <c r="AG472" s="1426"/>
      <c r="AH472" s="1426"/>
      <c r="AI472" s="1426"/>
      <c r="AJ472" s="1426"/>
    </row>
    <row r="473" spans="9:36" x14ac:dyDescent="0.15">
      <c r="I473" s="1426"/>
      <c r="J473" s="1426"/>
      <c r="K473" s="1426"/>
      <c r="L473" s="1426"/>
      <c r="M473" s="1426"/>
      <c r="N473" s="1426"/>
      <c r="O473" s="1426"/>
      <c r="P473" s="1426"/>
      <c r="Q473" s="1426"/>
      <c r="R473" s="1426"/>
      <c r="S473" s="1426"/>
      <c r="T473" s="1426"/>
      <c r="U473" s="1426"/>
      <c r="V473" s="1426"/>
      <c r="W473" s="1426"/>
      <c r="X473" s="1426"/>
      <c r="Y473" s="1426"/>
      <c r="Z473" s="1426"/>
      <c r="AA473" s="1426"/>
      <c r="AB473" s="1426"/>
      <c r="AC473" s="1426"/>
      <c r="AD473" s="1426"/>
      <c r="AE473" s="1426"/>
      <c r="AF473" s="1426"/>
      <c r="AG473" s="1426"/>
      <c r="AH473" s="1426"/>
      <c r="AI473" s="1426"/>
      <c r="AJ473" s="1426"/>
    </row>
    <row r="474" spans="9:36" x14ac:dyDescent="0.15">
      <c r="I474" s="1426"/>
      <c r="J474" s="1426"/>
      <c r="K474" s="1426"/>
      <c r="L474" s="1426"/>
      <c r="M474" s="1426"/>
      <c r="N474" s="1426"/>
      <c r="O474" s="1426"/>
      <c r="P474" s="1426"/>
      <c r="Q474" s="1426"/>
      <c r="R474" s="1426"/>
      <c r="S474" s="1426"/>
      <c r="T474" s="1426"/>
      <c r="U474" s="1426"/>
      <c r="V474" s="1426"/>
      <c r="W474" s="1426"/>
      <c r="X474" s="1426"/>
      <c r="Y474" s="1426"/>
      <c r="Z474" s="1426"/>
      <c r="AA474" s="1426"/>
      <c r="AB474" s="1426"/>
      <c r="AC474" s="1426"/>
      <c r="AD474" s="1426"/>
      <c r="AE474" s="1426"/>
      <c r="AF474" s="1426"/>
      <c r="AG474" s="1426"/>
      <c r="AH474" s="1426"/>
      <c r="AI474" s="1426"/>
      <c r="AJ474" s="1426"/>
    </row>
    <row r="475" spans="9:36" x14ac:dyDescent="0.15">
      <c r="I475" s="1426"/>
      <c r="J475" s="1426"/>
      <c r="K475" s="1426"/>
      <c r="L475" s="1426"/>
      <c r="M475" s="1426"/>
      <c r="N475" s="1426"/>
      <c r="O475" s="1426"/>
      <c r="P475" s="1426"/>
      <c r="Q475" s="1426"/>
      <c r="R475" s="1426"/>
      <c r="S475" s="1426"/>
      <c r="T475" s="1426"/>
      <c r="U475" s="1426"/>
      <c r="V475" s="1426"/>
      <c r="W475" s="1426"/>
      <c r="X475" s="1426"/>
      <c r="Y475" s="1426"/>
      <c r="Z475" s="1426"/>
      <c r="AA475" s="1426"/>
      <c r="AB475" s="1426"/>
      <c r="AC475" s="1426"/>
      <c r="AD475" s="1426"/>
      <c r="AE475" s="1426"/>
      <c r="AF475" s="1426"/>
      <c r="AG475" s="1426"/>
      <c r="AH475" s="1426"/>
      <c r="AI475" s="1426"/>
      <c r="AJ475" s="1426"/>
    </row>
    <row r="476" spans="9:36" x14ac:dyDescent="0.15">
      <c r="I476" s="1426"/>
      <c r="J476" s="1426"/>
      <c r="K476" s="1426"/>
      <c r="L476" s="1426"/>
      <c r="M476" s="1426"/>
      <c r="N476" s="1426"/>
      <c r="O476" s="1426"/>
      <c r="P476" s="1426"/>
      <c r="Q476" s="1426"/>
      <c r="R476" s="1426"/>
      <c r="S476" s="1426"/>
      <c r="T476" s="1426"/>
      <c r="U476" s="1426"/>
      <c r="V476" s="1426"/>
      <c r="W476" s="1426"/>
      <c r="X476" s="1426"/>
      <c r="Y476" s="1426"/>
      <c r="Z476" s="1426"/>
      <c r="AA476" s="1426"/>
      <c r="AB476" s="1426"/>
      <c r="AC476" s="1426"/>
      <c r="AD476" s="1426"/>
      <c r="AE476" s="1426"/>
      <c r="AF476" s="1426"/>
      <c r="AG476" s="1426"/>
      <c r="AH476" s="1426"/>
      <c r="AI476" s="1426"/>
      <c r="AJ476" s="1426"/>
    </row>
    <row r="477" spans="9:36" x14ac:dyDescent="0.15">
      <c r="I477" s="1426"/>
      <c r="J477" s="1426"/>
      <c r="K477" s="1426"/>
      <c r="L477" s="1426"/>
      <c r="M477" s="1426"/>
      <c r="N477" s="1426"/>
      <c r="O477" s="1426"/>
      <c r="P477" s="1426"/>
      <c r="Q477" s="1426"/>
      <c r="R477" s="1426"/>
      <c r="S477" s="1426"/>
      <c r="T477" s="1426"/>
      <c r="U477" s="1426"/>
      <c r="V477" s="1426"/>
      <c r="W477" s="1426"/>
      <c r="X477" s="1426"/>
      <c r="Y477" s="1426"/>
      <c r="Z477" s="1426"/>
      <c r="AA477" s="1426"/>
      <c r="AB477" s="1426"/>
      <c r="AC477" s="1426"/>
      <c r="AD477" s="1426"/>
      <c r="AE477" s="1426"/>
      <c r="AF477" s="1426"/>
      <c r="AG477" s="1426"/>
      <c r="AH477" s="1426"/>
      <c r="AI477" s="1426"/>
      <c r="AJ477" s="1426"/>
    </row>
    <row r="478" spans="9:36" x14ac:dyDescent="0.15">
      <c r="I478" s="1426"/>
      <c r="J478" s="1426"/>
      <c r="K478" s="1426"/>
      <c r="L478" s="1426"/>
      <c r="M478" s="1426"/>
      <c r="N478" s="1426"/>
      <c r="O478" s="1426"/>
      <c r="P478" s="1426"/>
      <c r="Q478" s="1426"/>
      <c r="R478" s="1426"/>
      <c r="S478" s="1426"/>
      <c r="T478" s="1426"/>
      <c r="U478" s="1426"/>
      <c r="V478" s="1426"/>
      <c r="W478" s="1426"/>
      <c r="X478" s="1426"/>
      <c r="Y478" s="1426"/>
      <c r="Z478" s="1426"/>
      <c r="AA478" s="1426"/>
      <c r="AB478" s="1426"/>
      <c r="AC478" s="1426"/>
      <c r="AD478" s="1426"/>
      <c r="AE478" s="1426"/>
      <c r="AF478" s="1426"/>
      <c r="AG478" s="1426"/>
      <c r="AH478" s="1426"/>
      <c r="AI478" s="1426"/>
      <c r="AJ478" s="1426"/>
    </row>
    <row r="479" spans="9:36" x14ac:dyDescent="0.15">
      <c r="I479" s="1426"/>
      <c r="J479" s="1426"/>
      <c r="K479" s="1426"/>
      <c r="L479" s="1426"/>
      <c r="M479" s="1426"/>
      <c r="N479" s="1426"/>
      <c r="O479" s="1426"/>
      <c r="P479" s="1426"/>
      <c r="Q479" s="1426"/>
      <c r="R479" s="1426"/>
      <c r="S479" s="1426"/>
      <c r="T479" s="1426"/>
      <c r="U479" s="1426"/>
      <c r="V479" s="1426"/>
      <c r="W479" s="1426"/>
      <c r="X479" s="1426"/>
      <c r="Y479" s="1426"/>
      <c r="Z479" s="1426"/>
      <c r="AA479" s="1426"/>
      <c r="AB479" s="1426"/>
      <c r="AC479" s="1426"/>
      <c r="AD479" s="1426"/>
      <c r="AE479" s="1426"/>
      <c r="AF479" s="1426"/>
      <c r="AG479" s="1426"/>
      <c r="AH479" s="1426"/>
      <c r="AI479" s="1426"/>
      <c r="AJ479" s="1426"/>
    </row>
    <row r="480" spans="9:36" x14ac:dyDescent="0.15">
      <c r="I480" s="1426"/>
      <c r="J480" s="1426"/>
      <c r="K480" s="1426"/>
      <c r="L480" s="1426"/>
      <c r="M480" s="1426"/>
      <c r="N480" s="1426"/>
      <c r="O480" s="1426"/>
      <c r="P480" s="1426"/>
      <c r="Q480" s="1426"/>
      <c r="R480" s="1426"/>
      <c r="S480" s="1426"/>
      <c r="T480" s="1426"/>
      <c r="U480" s="1426"/>
      <c r="V480" s="1426"/>
      <c r="W480" s="1426"/>
      <c r="X480" s="1426"/>
      <c r="Y480" s="1426"/>
      <c r="Z480" s="1426"/>
      <c r="AA480" s="1426"/>
      <c r="AB480" s="1426"/>
      <c r="AC480" s="1426"/>
      <c r="AD480" s="1426"/>
      <c r="AE480" s="1426"/>
      <c r="AF480" s="1426"/>
      <c r="AG480" s="1426"/>
      <c r="AH480" s="1426"/>
      <c r="AI480" s="1426"/>
      <c r="AJ480" s="1426"/>
    </row>
    <row r="481" spans="9:36" x14ac:dyDescent="0.15">
      <c r="I481" s="1426"/>
      <c r="J481" s="1426"/>
      <c r="K481" s="1426"/>
      <c r="L481" s="1426"/>
      <c r="M481" s="1426"/>
      <c r="N481" s="1426"/>
      <c r="O481" s="1426"/>
      <c r="P481" s="1426"/>
      <c r="Q481" s="1426"/>
      <c r="R481" s="1426"/>
      <c r="S481" s="1426"/>
      <c r="T481" s="1426"/>
      <c r="U481" s="1426"/>
      <c r="V481" s="1426"/>
      <c r="W481" s="1426"/>
      <c r="X481" s="1426"/>
      <c r="Y481" s="1426"/>
      <c r="Z481" s="1426"/>
      <c r="AA481" s="1426"/>
      <c r="AB481" s="1426"/>
      <c r="AC481" s="1426"/>
      <c r="AD481" s="1426"/>
      <c r="AE481" s="1426"/>
      <c r="AF481" s="1426"/>
      <c r="AG481" s="1426"/>
      <c r="AH481" s="1426"/>
      <c r="AI481" s="1426"/>
      <c r="AJ481" s="1426"/>
    </row>
    <row r="482" spans="9:36" x14ac:dyDescent="0.15">
      <c r="I482" s="1426"/>
      <c r="J482" s="1426"/>
      <c r="K482" s="1426"/>
      <c r="L482" s="1426"/>
      <c r="M482" s="1426"/>
      <c r="N482" s="1426"/>
      <c r="O482" s="1426"/>
      <c r="P482" s="1426"/>
      <c r="Q482" s="1426"/>
      <c r="R482" s="1426"/>
      <c r="S482" s="1426"/>
      <c r="T482" s="1426"/>
      <c r="U482" s="1426"/>
      <c r="V482" s="1426"/>
      <c r="W482" s="1426"/>
      <c r="X482" s="1426"/>
      <c r="Y482" s="1426"/>
      <c r="Z482" s="1426"/>
      <c r="AA482" s="1426"/>
      <c r="AB482" s="1426"/>
      <c r="AC482" s="1426"/>
      <c r="AD482" s="1426"/>
      <c r="AE482" s="1426"/>
      <c r="AF482" s="1426"/>
      <c r="AG482" s="1426"/>
      <c r="AH482" s="1426"/>
      <c r="AI482" s="1426"/>
      <c r="AJ482" s="1426"/>
    </row>
    <row r="483" spans="9:36" x14ac:dyDescent="0.15">
      <c r="I483" s="1426"/>
      <c r="J483" s="1426"/>
      <c r="K483" s="1426"/>
      <c r="L483" s="1426"/>
      <c r="M483" s="1426"/>
      <c r="N483" s="1426"/>
      <c r="O483" s="1426"/>
      <c r="P483" s="1426"/>
      <c r="Q483" s="1426"/>
      <c r="R483" s="1426"/>
      <c r="S483" s="1426"/>
      <c r="T483" s="1426"/>
      <c r="U483" s="1426"/>
      <c r="V483" s="1426"/>
      <c r="W483" s="1426"/>
      <c r="X483" s="1426"/>
      <c r="Y483" s="1426"/>
      <c r="Z483" s="1426"/>
      <c r="AA483" s="1426"/>
      <c r="AB483" s="1426"/>
      <c r="AC483" s="1426"/>
      <c r="AD483" s="1426"/>
      <c r="AE483" s="1426"/>
      <c r="AF483" s="1426"/>
      <c r="AG483" s="1426"/>
      <c r="AH483" s="1426"/>
      <c r="AI483" s="1426"/>
      <c r="AJ483" s="1426"/>
    </row>
    <row r="484" spans="9:36" x14ac:dyDescent="0.15">
      <c r="I484" s="1426"/>
      <c r="J484" s="1426"/>
      <c r="K484" s="1426"/>
      <c r="L484" s="1426"/>
      <c r="M484" s="1426"/>
      <c r="N484" s="1426"/>
      <c r="O484" s="1426"/>
      <c r="P484" s="1426"/>
      <c r="Q484" s="1426"/>
      <c r="R484" s="1426"/>
      <c r="S484" s="1426"/>
      <c r="T484" s="1426"/>
      <c r="U484" s="1426"/>
      <c r="V484" s="1426"/>
      <c r="W484" s="1426"/>
      <c r="X484" s="1426"/>
      <c r="Y484" s="1426"/>
      <c r="Z484" s="1426"/>
      <c r="AA484" s="1426"/>
      <c r="AB484" s="1426"/>
      <c r="AC484" s="1426"/>
      <c r="AD484" s="1426"/>
      <c r="AE484" s="1426"/>
      <c r="AF484" s="1426"/>
      <c r="AG484" s="1426"/>
      <c r="AH484" s="1426"/>
      <c r="AI484" s="1426"/>
      <c r="AJ484" s="1426"/>
    </row>
    <row r="485" spans="9:36" x14ac:dyDescent="0.15">
      <c r="I485" s="1426"/>
      <c r="J485" s="1426"/>
      <c r="K485" s="1426"/>
      <c r="L485" s="1426"/>
      <c r="M485" s="1426"/>
      <c r="N485" s="1426"/>
      <c r="O485" s="1426"/>
      <c r="P485" s="1426"/>
      <c r="Q485" s="1426"/>
      <c r="R485" s="1426"/>
      <c r="S485" s="1426"/>
      <c r="T485" s="1426"/>
      <c r="U485" s="1426"/>
      <c r="V485" s="1426"/>
      <c r="W485" s="1426"/>
      <c r="X485" s="1426"/>
      <c r="Y485" s="1426"/>
      <c r="Z485" s="1426"/>
      <c r="AA485" s="1426"/>
      <c r="AB485" s="1426"/>
      <c r="AC485" s="1426"/>
      <c r="AD485" s="1426"/>
      <c r="AE485" s="1426"/>
      <c r="AF485" s="1426"/>
      <c r="AG485" s="1426"/>
      <c r="AH485" s="1426"/>
      <c r="AI485" s="1426"/>
      <c r="AJ485" s="1426"/>
    </row>
    <row r="486" spans="9:36" x14ac:dyDescent="0.15">
      <c r="I486" s="1426"/>
      <c r="J486" s="1426"/>
      <c r="K486" s="1426"/>
      <c r="L486" s="1426"/>
      <c r="M486" s="1426"/>
      <c r="N486" s="1426"/>
      <c r="O486" s="1426"/>
      <c r="P486" s="1426"/>
      <c r="Q486" s="1426"/>
      <c r="R486" s="1426"/>
      <c r="S486" s="1426"/>
      <c r="T486" s="1426"/>
      <c r="U486" s="1426"/>
      <c r="V486" s="1426"/>
      <c r="W486" s="1426"/>
      <c r="X486" s="1426"/>
      <c r="Y486" s="1426"/>
      <c r="Z486" s="1426"/>
      <c r="AA486" s="1426"/>
      <c r="AB486" s="1426"/>
      <c r="AC486" s="1426"/>
      <c r="AD486" s="1426"/>
      <c r="AE486" s="1426"/>
      <c r="AF486" s="1426"/>
      <c r="AG486" s="1426"/>
      <c r="AH486" s="1426"/>
      <c r="AI486" s="1426"/>
      <c r="AJ486" s="1426"/>
    </row>
    <row r="487" spans="9:36" x14ac:dyDescent="0.15">
      <c r="I487" s="1426"/>
      <c r="J487" s="1426"/>
      <c r="K487" s="1426"/>
      <c r="L487" s="1426"/>
      <c r="M487" s="1426"/>
      <c r="N487" s="1426"/>
      <c r="O487" s="1426"/>
      <c r="P487" s="1426"/>
      <c r="Q487" s="1426"/>
      <c r="R487" s="1426"/>
      <c r="S487" s="1426"/>
      <c r="T487" s="1426"/>
      <c r="U487" s="1426"/>
      <c r="V487" s="1426"/>
      <c r="W487" s="1426"/>
      <c r="X487" s="1426"/>
      <c r="Y487" s="1426"/>
      <c r="Z487" s="1426"/>
      <c r="AA487" s="1426"/>
      <c r="AB487" s="1426"/>
      <c r="AC487" s="1426"/>
      <c r="AD487" s="1426"/>
      <c r="AE487" s="1426"/>
      <c r="AF487" s="1426"/>
      <c r="AG487" s="1426"/>
      <c r="AH487" s="1426"/>
      <c r="AI487" s="1426"/>
      <c r="AJ487" s="1426"/>
    </row>
    <row r="488" spans="9:36" x14ac:dyDescent="0.15">
      <c r="I488" s="1426"/>
      <c r="J488" s="1426"/>
      <c r="K488" s="1426"/>
      <c r="L488" s="1426"/>
      <c r="M488" s="1426"/>
      <c r="N488" s="1426"/>
      <c r="O488" s="1426"/>
      <c r="P488" s="1426"/>
      <c r="Q488" s="1426"/>
      <c r="R488" s="1426"/>
      <c r="S488" s="1426"/>
      <c r="T488" s="1426"/>
      <c r="U488" s="1426"/>
      <c r="V488" s="1426"/>
      <c r="W488" s="1426"/>
      <c r="X488" s="1426"/>
      <c r="Y488" s="1426"/>
      <c r="Z488" s="1426"/>
      <c r="AA488" s="1426"/>
      <c r="AB488" s="1426"/>
      <c r="AC488" s="1426"/>
      <c r="AD488" s="1426"/>
      <c r="AE488" s="1426"/>
      <c r="AF488" s="1426"/>
      <c r="AG488" s="1426"/>
      <c r="AH488" s="1426"/>
      <c r="AI488" s="1426"/>
      <c r="AJ488" s="1426"/>
    </row>
    <row r="489" spans="9:36" x14ac:dyDescent="0.15">
      <c r="I489" s="1426"/>
      <c r="J489" s="1426"/>
      <c r="K489" s="1426"/>
      <c r="L489" s="1426"/>
      <c r="M489" s="1426"/>
      <c r="N489" s="1426"/>
      <c r="O489" s="1426"/>
      <c r="P489" s="1426"/>
      <c r="Q489" s="1426"/>
      <c r="R489" s="1426"/>
      <c r="S489" s="1426"/>
      <c r="T489" s="1426"/>
      <c r="U489" s="1426"/>
      <c r="V489" s="1426"/>
      <c r="W489" s="1426"/>
      <c r="X489" s="1426"/>
      <c r="Y489" s="1426"/>
      <c r="Z489" s="1426"/>
      <c r="AA489" s="1426"/>
      <c r="AB489" s="1426"/>
      <c r="AC489" s="1426"/>
      <c r="AD489" s="1426"/>
      <c r="AE489" s="1426"/>
      <c r="AF489" s="1426"/>
      <c r="AG489" s="1426"/>
      <c r="AH489" s="1426"/>
      <c r="AI489" s="1426"/>
      <c r="AJ489" s="1426"/>
    </row>
    <row r="490" spans="9:36" x14ac:dyDescent="0.15">
      <c r="I490" s="1426"/>
      <c r="J490" s="1426"/>
      <c r="K490" s="1426"/>
      <c r="L490" s="1426"/>
      <c r="M490" s="1426"/>
      <c r="N490" s="1426"/>
      <c r="O490" s="1426"/>
      <c r="P490" s="1426"/>
      <c r="Q490" s="1426"/>
      <c r="R490" s="1426"/>
      <c r="S490" s="1426"/>
      <c r="T490" s="1426"/>
      <c r="U490" s="1426"/>
      <c r="V490" s="1426"/>
      <c r="W490" s="1426"/>
      <c r="X490" s="1426"/>
      <c r="Y490" s="1426"/>
      <c r="Z490" s="1426"/>
      <c r="AA490" s="1426"/>
      <c r="AB490" s="1426"/>
      <c r="AC490" s="1426"/>
      <c r="AD490" s="1426"/>
      <c r="AE490" s="1426"/>
      <c r="AF490" s="1426"/>
      <c r="AG490" s="1426"/>
      <c r="AH490" s="1426"/>
      <c r="AI490" s="1426"/>
      <c r="AJ490" s="1426"/>
    </row>
    <row r="491" spans="9:36" x14ac:dyDescent="0.15">
      <c r="I491" s="1426"/>
      <c r="J491" s="1426"/>
      <c r="K491" s="1426"/>
      <c r="L491" s="1426"/>
      <c r="M491" s="1426"/>
      <c r="N491" s="1426"/>
      <c r="O491" s="1426"/>
      <c r="P491" s="1426"/>
      <c r="Q491" s="1426"/>
      <c r="R491" s="1426"/>
      <c r="S491" s="1426"/>
      <c r="T491" s="1426"/>
      <c r="U491" s="1426"/>
      <c r="V491" s="1426"/>
      <c r="W491" s="1426"/>
      <c r="X491" s="1426"/>
      <c r="Y491" s="1426"/>
      <c r="Z491" s="1426"/>
      <c r="AA491" s="1426"/>
      <c r="AB491" s="1426"/>
      <c r="AC491" s="1426"/>
      <c r="AD491" s="1426"/>
      <c r="AE491" s="1426"/>
      <c r="AF491" s="1426"/>
      <c r="AG491" s="1426"/>
      <c r="AH491" s="1426"/>
      <c r="AI491" s="1426"/>
      <c r="AJ491" s="1426"/>
    </row>
    <row r="492" spans="9:36" x14ac:dyDescent="0.15">
      <c r="I492" s="1426"/>
      <c r="J492" s="1426"/>
      <c r="K492" s="1426"/>
      <c r="L492" s="1426"/>
      <c r="M492" s="1426"/>
      <c r="N492" s="1426"/>
      <c r="O492" s="1426"/>
      <c r="P492" s="1426"/>
      <c r="Q492" s="1426"/>
      <c r="R492" s="1426"/>
      <c r="S492" s="1426"/>
      <c r="T492" s="1426"/>
      <c r="U492" s="1426"/>
      <c r="V492" s="1426"/>
      <c r="W492" s="1426"/>
      <c r="X492" s="1426"/>
      <c r="Y492" s="1426"/>
      <c r="Z492" s="1426"/>
      <c r="AA492" s="1426"/>
      <c r="AB492" s="1426"/>
      <c r="AC492" s="1426"/>
      <c r="AD492" s="1426"/>
      <c r="AE492" s="1426"/>
      <c r="AF492" s="1426"/>
      <c r="AG492" s="1426"/>
      <c r="AH492" s="1426"/>
      <c r="AI492" s="1426"/>
      <c r="AJ492" s="1426"/>
    </row>
    <row r="493" spans="9:36" x14ac:dyDescent="0.15">
      <c r="I493" s="1426"/>
      <c r="J493" s="1426"/>
      <c r="K493" s="1426"/>
      <c r="L493" s="1426"/>
      <c r="M493" s="1426"/>
      <c r="N493" s="1426"/>
      <c r="O493" s="1426"/>
      <c r="P493" s="1426"/>
      <c r="Q493" s="1426"/>
      <c r="R493" s="1426"/>
      <c r="S493" s="1426"/>
      <c r="T493" s="1426"/>
      <c r="U493" s="1426"/>
      <c r="V493" s="1426"/>
      <c r="W493" s="1426"/>
      <c r="X493" s="1426"/>
      <c r="Y493" s="1426"/>
      <c r="Z493" s="1426"/>
      <c r="AA493" s="1426"/>
      <c r="AB493" s="1426"/>
      <c r="AC493" s="1426"/>
      <c r="AD493" s="1426"/>
      <c r="AE493" s="1426"/>
      <c r="AF493" s="1426"/>
      <c r="AG493" s="1426"/>
      <c r="AH493" s="1426"/>
      <c r="AI493" s="1426"/>
      <c r="AJ493" s="1426"/>
    </row>
    <row r="494" spans="9:36" x14ac:dyDescent="0.15">
      <c r="I494" s="1426"/>
      <c r="J494" s="1426"/>
      <c r="K494" s="1426"/>
      <c r="L494" s="1426"/>
      <c r="M494" s="1426"/>
      <c r="N494" s="1426"/>
      <c r="O494" s="1426"/>
      <c r="P494" s="1426"/>
      <c r="Q494" s="1426"/>
      <c r="R494" s="1426"/>
      <c r="S494" s="1426"/>
      <c r="T494" s="1426"/>
      <c r="U494" s="1426"/>
      <c r="V494" s="1426"/>
      <c r="W494" s="1426"/>
      <c r="X494" s="1426"/>
      <c r="Y494" s="1426"/>
      <c r="Z494" s="1426"/>
      <c r="AA494" s="1426"/>
      <c r="AB494" s="1426"/>
      <c r="AC494" s="1426"/>
      <c r="AD494" s="1426"/>
      <c r="AE494" s="1426"/>
      <c r="AF494" s="1426"/>
      <c r="AG494" s="1426"/>
      <c r="AH494" s="1426"/>
      <c r="AI494" s="1426"/>
      <c r="AJ494" s="1426"/>
    </row>
    <row r="495" spans="9:36" x14ac:dyDescent="0.15">
      <c r="I495" s="1426"/>
      <c r="J495" s="1426"/>
      <c r="K495" s="1426"/>
      <c r="L495" s="1426"/>
      <c r="M495" s="1426"/>
      <c r="N495" s="1426"/>
      <c r="O495" s="1426"/>
      <c r="P495" s="1426"/>
      <c r="Q495" s="1426"/>
      <c r="R495" s="1426"/>
      <c r="S495" s="1426"/>
      <c r="T495" s="1426"/>
      <c r="U495" s="1426"/>
      <c r="V495" s="1426"/>
      <c r="W495" s="1426"/>
      <c r="X495" s="1426"/>
      <c r="Y495" s="1426"/>
      <c r="Z495" s="1426"/>
      <c r="AA495" s="1426"/>
      <c r="AB495" s="1426"/>
      <c r="AC495" s="1426"/>
      <c r="AD495" s="1426"/>
      <c r="AE495" s="1426"/>
      <c r="AF495" s="1426"/>
      <c r="AG495" s="1426"/>
      <c r="AH495" s="1426"/>
      <c r="AI495" s="1426"/>
      <c r="AJ495" s="1426"/>
    </row>
    <row r="496" spans="9:36" x14ac:dyDescent="0.15">
      <c r="I496" s="1426"/>
      <c r="J496" s="1426"/>
      <c r="K496" s="1426"/>
      <c r="L496" s="1426"/>
      <c r="M496" s="1426"/>
      <c r="N496" s="1426"/>
      <c r="O496" s="1426"/>
      <c r="P496" s="1426"/>
      <c r="Q496" s="1426"/>
      <c r="R496" s="1426"/>
      <c r="S496" s="1426"/>
      <c r="T496" s="1426"/>
      <c r="U496" s="1426"/>
      <c r="V496" s="1426"/>
      <c r="W496" s="1426"/>
      <c r="X496" s="1426"/>
      <c r="Y496" s="1426"/>
      <c r="Z496" s="1426"/>
      <c r="AA496" s="1426"/>
      <c r="AB496" s="1426"/>
      <c r="AC496" s="1426"/>
      <c r="AD496" s="1426"/>
      <c r="AE496" s="1426"/>
      <c r="AF496" s="1426"/>
      <c r="AG496" s="1426"/>
      <c r="AH496" s="1426"/>
      <c r="AI496" s="1426"/>
      <c r="AJ496" s="1426"/>
    </row>
    <row r="497" spans="9:36" x14ac:dyDescent="0.15">
      <c r="I497" s="1426"/>
      <c r="J497" s="1426"/>
      <c r="K497" s="1426"/>
      <c r="L497" s="1426"/>
      <c r="M497" s="1426"/>
      <c r="N497" s="1426"/>
      <c r="O497" s="1426"/>
      <c r="P497" s="1426"/>
      <c r="Q497" s="1426"/>
      <c r="R497" s="1426"/>
      <c r="S497" s="1426"/>
      <c r="T497" s="1426"/>
      <c r="U497" s="1426"/>
      <c r="V497" s="1426"/>
      <c r="W497" s="1426"/>
      <c r="X497" s="1426"/>
      <c r="Y497" s="1426"/>
      <c r="Z497" s="1426"/>
      <c r="AA497" s="1426"/>
      <c r="AB497" s="1426"/>
      <c r="AC497" s="1426"/>
      <c r="AD497" s="1426"/>
      <c r="AE497" s="1426"/>
      <c r="AF497" s="1426"/>
      <c r="AG497" s="1426"/>
      <c r="AH497" s="1426"/>
      <c r="AI497" s="1426"/>
      <c r="AJ497" s="1426"/>
    </row>
    <row r="498" spans="9:36" x14ac:dyDescent="0.15">
      <c r="I498" s="1426"/>
      <c r="J498" s="1426"/>
      <c r="K498" s="1426"/>
      <c r="L498" s="1426"/>
      <c r="M498" s="1426"/>
      <c r="N498" s="1426"/>
      <c r="O498" s="1426"/>
      <c r="P498" s="1426"/>
      <c r="Q498" s="1426"/>
      <c r="R498" s="1426"/>
      <c r="S498" s="1426"/>
      <c r="T498" s="1426"/>
      <c r="U498" s="1426"/>
      <c r="V498" s="1426"/>
      <c r="W498" s="1426"/>
      <c r="X498" s="1426"/>
      <c r="Y498" s="1426"/>
      <c r="Z498" s="1426"/>
      <c r="AA498" s="1426"/>
      <c r="AB498" s="1426"/>
      <c r="AC498" s="1426"/>
      <c r="AD498" s="1426"/>
      <c r="AE498" s="1426"/>
      <c r="AF498" s="1426"/>
      <c r="AG498" s="1426"/>
      <c r="AH498" s="1426"/>
      <c r="AI498" s="1426"/>
      <c r="AJ498" s="1426"/>
    </row>
    <row r="499" spans="9:36" x14ac:dyDescent="0.15">
      <c r="I499" s="1426"/>
      <c r="J499" s="1426"/>
      <c r="K499" s="1426"/>
      <c r="L499" s="1426"/>
      <c r="M499" s="1426"/>
      <c r="N499" s="1426"/>
      <c r="O499" s="1426"/>
      <c r="P499" s="1426"/>
      <c r="Q499" s="1426"/>
      <c r="R499" s="1426"/>
      <c r="S499" s="1426"/>
      <c r="T499" s="1426"/>
      <c r="U499" s="1426"/>
      <c r="V499" s="1426"/>
      <c r="W499" s="1426"/>
      <c r="X499" s="1426"/>
      <c r="Y499" s="1426"/>
      <c r="Z499" s="1426"/>
      <c r="AA499" s="1426"/>
      <c r="AB499" s="1426"/>
      <c r="AC499" s="1426"/>
      <c r="AD499" s="1426"/>
      <c r="AE499" s="1426"/>
      <c r="AF499" s="1426"/>
      <c r="AG499" s="1426"/>
      <c r="AH499" s="1426"/>
      <c r="AI499" s="1426"/>
      <c r="AJ499" s="1426"/>
    </row>
    <row r="500" spans="9:36" x14ac:dyDescent="0.15">
      <c r="I500" s="1426"/>
      <c r="J500" s="1426"/>
      <c r="K500" s="1426"/>
      <c r="L500" s="1426"/>
      <c r="M500" s="1426"/>
      <c r="N500" s="1426"/>
      <c r="O500" s="1426"/>
      <c r="P500" s="1426"/>
      <c r="Q500" s="1426"/>
      <c r="R500" s="1426"/>
      <c r="S500" s="1426"/>
      <c r="T500" s="1426"/>
      <c r="U500" s="1426"/>
      <c r="V500" s="1426"/>
      <c r="W500" s="1426"/>
      <c r="X500" s="1426"/>
      <c r="Y500" s="1426"/>
      <c r="Z500" s="1426"/>
      <c r="AA500" s="1426"/>
      <c r="AB500" s="1426"/>
      <c r="AC500" s="1426"/>
      <c r="AD500" s="1426"/>
      <c r="AE500" s="1426"/>
      <c r="AF500" s="1426"/>
      <c r="AG500" s="1426"/>
      <c r="AH500" s="1426"/>
      <c r="AI500" s="1426"/>
      <c r="AJ500" s="1426"/>
    </row>
    <row r="501" spans="9:36" x14ac:dyDescent="0.15">
      <c r="I501" s="1426"/>
      <c r="J501" s="1426"/>
      <c r="K501" s="1426"/>
      <c r="L501" s="1426"/>
      <c r="M501" s="1426"/>
      <c r="N501" s="1426"/>
      <c r="O501" s="1426"/>
      <c r="P501" s="1426"/>
      <c r="Q501" s="1426"/>
      <c r="R501" s="1426"/>
      <c r="S501" s="1426"/>
      <c r="T501" s="1426"/>
      <c r="U501" s="1426"/>
      <c r="V501" s="1426"/>
      <c r="W501" s="1426"/>
      <c r="X501" s="1426"/>
      <c r="Y501" s="1426"/>
      <c r="Z501" s="1426"/>
      <c r="AA501" s="1426"/>
      <c r="AB501" s="1426"/>
      <c r="AC501" s="1426"/>
      <c r="AD501" s="1426"/>
      <c r="AE501" s="1426"/>
      <c r="AF501" s="1426"/>
      <c r="AG501" s="1426"/>
      <c r="AH501" s="1426"/>
      <c r="AI501" s="1426"/>
      <c r="AJ501" s="1426"/>
    </row>
    <row r="502" spans="9:36" x14ac:dyDescent="0.15">
      <c r="I502" s="1426"/>
      <c r="J502" s="1426"/>
      <c r="K502" s="1426"/>
      <c r="L502" s="1426"/>
      <c r="M502" s="1426"/>
      <c r="N502" s="1426"/>
      <c r="O502" s="1426"/>
      <c r="P502" s="1426"/>
      <c r="Q502" s="1426"/>
      <c r="R502" s="1426"/>
      <c r="S502" s="1426"/>
      <c r="T502" s="1426"/>
      <c r="U502" s="1426"/>
      <c r="V502" s="1426"/>
      <c r="W502" s="1426"/>
      <c r="X502" s="1426"/>
      <c r="Y502" s="1426"/>
      <c r="Z502" s="1426"/>
      <c r="AA502" s="1426"/>
      <c r="AB502" s="1426"/>
      <c r="AC502" s="1426"/>
      <c r="AD502" s="1426"/>
      <c r="AE502" s="1426"/>
      <c r="AF502" s="1426"/>
      <c r="AG502" s="1426"/>
      <c r="AH502" s="1426"/>
      <c r="AI502" s="1426"/>
      <c r="AJ502" s="1426"/>
    </row>
    <row r="503" spans="9:36" x14ac:dyDescent="0.15">
      <c r="I503" s="1426"/>
      <c r="J503" s="1426"/>
      <c r="K503" s="1426"/>
      <c r="L503" s="1426"/>
      <c r="M503" s="1426"/>
      <c r="N503" s="1426"/>
      <c r="O503" s="1426"/>
      <c r="P503" s="1426"/>
      <c r="Q503" s="1426"/>
      <c r="R503" s="1426"/>
      <c r="S503" s="1426"/>
      <c r="T503" s="1426"/>
      <c r="U503" s="1426"/>
      <c r="V503" s="1426"/>
      <c r="W503" s="1426"/>
      <c r="X503" s="1426"/>
      <c r="Y503" s="1426"/>
      <c r="Z503" s="1426"/>
      <c r="AA503" s="1426"/>
      <c r="AB503" s="1426"/>
      <c r="AC503" s="1426"/>
      <c r="AD503" s="1426"/>
      <c r="AE503" s="1426"/>
      <c r="AF503" s="1426"/>
      <c r="AG503" s="1426"/>
      <c r="AH503" s="1426"/>
      <c r="AI503" s="1426"/>
      <c r="AJ503" s="1426"/>
    </row>
    <row r="504" spans="9:36" x14ac:dyDescent="0.15">
      <c r="I504" s="1426"/>
      <c r="J504" s="1426"/>
      <c r="K504" s="1426"/>
      <c r="L504" s="1426"/>
      <c r="M504" s="1426"/>
      <c r="N504" s="1426"/>
      <c r="O504" s="1426"/>
      <c r="P504" s="1426"/>
      <c r="Q504" s="1426"/>
      <c r="R504" s="1426"/>
      <c r="S504" s="1426"/>
      <c r="T504" s="1426"/>
      <c r="U504" s="1426"/>
      <c r="V504" s="1426"/>
      <c r="W504" s="1426"/>
      <c r="X504" s="1426"/>
      <c r="Y504" s="1426"/>
      <c r="Z504" s="1426"/>
      <c r="AA504" s="1426"/>
      <c r="AB504" s="1426"/>
      <c r="AC504" s="1426"/>
      <c r="AD504" s="1426"/>
      <c r="AE504" s="1426"/>
      <c r="AF504" s="1426"/>
      <c r="AG504" s="1426"/>
      <c r="AH504" s="1426"/>
      <c r="AI504" s="1426"/>
      <c r="AJ504" s="1426"/>
    </row>
    <row r="505" spans="9:36" x14ac:dyDescent="0.15">
      <c r="I505" s="1426"/>
      <c r="J505" s="1426"/>
      <c r="K505" s="1426"/>
      <c r="L505" s="1426"/>
      <c r="M505" s="1426"/>
      <c r="N505" s="1426"/>
      <c r="O505" s="1426"/>
      <c r="P505" s="1426"/>
      <c r="Q505" s="1426"/>
      <c r="R505" s="1426"/>
      <c r="S505" s="1426"/>
      <c r="T505" s="1426"/>
      <c r="U505" s="1426"/>
      <c r="V505" s="1426"/>
      <c r="W505" s="1426"/>
      <c r="X505" s="1426"/>
      <c r="Y505" s="1426"/>
      <c r="Z505" s="1426"/>
      <c r="AA505" s="1426"/>
      <c r="AB505" s="1426"/>
      <c r="AC505" s="1426"/>
      <c r="AD505" s="1426"/>
      <c r="AE505" s="1426"/>
      <c r="AF505" s="1426"/>
      <c r="AG505" s="1426"/>
      <c r="AH505" s="1426"/>
      <c r="AI505" s="1426"/>
      <c r="AJ505" s="1426"/>
    </row>
    <row r="506" spans="9:36" x14ac:dyDescent="0.15">
      <c r="I506" s="1426"/>
      <c r="J506" s="1426"/>
      <c r="K506" s="1426"/>
      <c r="L506" s="1426"/>
      <c r="M506" s="1426"/>
      <c r="N506" s="1426"/>
      <c r="O506" s="1426"/>
      <c r="P506" s="1426"/>
      <c r="Q506" s="1426"/>
      <c r="R506" s="1426"/>
      <c r="S506" s="1426"/>
      <c r="T506" s="1426"/>
      <c r="U506" s="1426"/>
      <c r="V506" s="1426"/>
      <c r="W506" s="1426"/>
      <c r="X506" s="1426"/>
      <c r="Y506" s="1426"/>
      <c r="Z506" s="1426"/>
      <c r="AA506" s="1426"/>
      <c r="AB506" s="1426"/>
      <c r="AC506" s="1426"/>
      <c r="AD506" s="1426"/>
      <c r="AE506" s="1426"/>
      <c r="AF506" s="1426"/>
      <c r="AG506" s="1426"/>
      <c r="AH506" s="1426"/>
      <c r="AI506" s="1426"/>
      <c r="AJ506" s="1426"/>
    </row>
    <row r="507" spans="9:36" x14ac:dyDescent="0.15">
      <c r="I507" s="1426"/>
      <c r="J507" s="1426"/>
      <c r="K507" s="1426"/>
      <c r="L507" s="1426"/>
      <c r="M507" s="1426"/>
      <c r="N507" s="1426"/>
      <c r="O507" s="1426"/>
      <c r="P507" s="1426"/>
      <c r="Q507" s="1426"/>
      <c r="R507" s="1426"/>
      <c r="S507" s="1426"/>
      <c r="T507" s="1426"/>
      <c r="U507" s="1426"/>
      <c r="V507" s="1426"/>
      <c r="W507" s="1426"/>
      <c r="X507" s="1426"/>
      <c r="Y507" s="1426"/>
      <c r="Z507" s="1426"/>
      <c r="AA507" s="1426"/>
      <c r="AB507" s="1426"/>
      <c r="AC507" s="1426"/>
      <c r="AD507" s="1426"/>
      <c r="AE507" s="1426"/>
      <c r="AF507" s="1426"/>
      <c r="AG507" s="1426"/>
      <c r="AH507" s="1426"/>
      <c r="AI507" s="1426"/>
      <c r="AJ507" s="1426"/>
    </row>
    <row r="508" spans="9:36" x14ac:dyDescent="0.15">
      <c r="I508" s="1426"/>
      <c r="J508" s="1426"/>
      <c r="K508" s="1426"/>
      <c r="L508" s="1426"/>
      <c r="M508" s="1426"/>
      <c r="N508" s="1426"/>
      <c r="O508" s="1426"/>
      <c r="P508" s="1426"/>
      <c r="Q508" s="1426"/>
      <c r="R508" s="1426"/>
      <c r="S508" s="1426"/>
      <c r="T508" s="1426"/>
      <c r="U508" s="1426"/>
      <c r="V508" s="1426"/>
      <c r="W508" s="1426"/>
      <c r="X508" s="1426"/>
      <c r="Y508" s="1426"/>
      <c r="Z508" s="1426"/>
      <c r="AA508" s="1426"/>
      <c r="AB508" s="1426"/>
      <c r="AC508" s="1426"/>
      <c r="AD508" s="1426"/>
      <c r="AE508" s="1426"/>
      <c r="AF508" s="1426"/>
      <c r="AG508" s="1426"/>
      <c r="AH508" s="1426"/>
      <c r="AI508" s="1426"/>
      <c r="AJ508" s="1426"/>
    </row>
    <row r="509" spans="9:36" x14ac:dyDescent="0.15">
      <c r="I509" s="1426"/>
      <c r="J509" s="1426"/>
      <c r="K509" s="1426"/>
      <c r="L509" s="1426"/>
      <c r="M509" s="1426"/>
      <c r="N509" s="1426"/>
      <c r="O509" s="1426"/>
      <c r="P509" s="1426"/>
      <c r="Q509" s="1426"/>
      <c r="R509" s="1426"/>
      <c r="S509" s="1426"/>
      <c r="T509" s="1426"/>
      <c r="U509" s="1426"/>
      <c r="V509" s="1426"/>
      <c r="W509" s="1426"/>
      <c r="X509" s="1426"/>
      <c r="Y509" s="1426"/>
      <c r="Z509" s="1426"/>
      <c r="AA509" s="1426"/>
      <c r="AB509" s="1426"/>
      <c r="AC509" s="1426"/>
      <c r="AD509" s="1426"/>
      <c r="AE509" s="1426"/>
      <c r="AF509" s="1426"/>
      <c r="AG509" s="1426"/>
      <c r="AH509" s="1426"/>
      <c r="AI509" s="1426"/>
      <c r="AJ509" s="1426"/>
    </row>
    <row r="510" spans="9:36" x14ac:dyDescent="0.15">
      <c r="I510" s="1426"/>
      <c r="J510" s="1426"/>
      <c r="K510" s="1426"/>
      <c r="L510" s="1426"/>
      <c r="M510" s="1426"/>
      <c r="N510" s="1426"/>
      <c r="O510" s="1426"/>
      <c r="P510" s="1426"/>
      <c r="Q510" s="1426"/>
      <c r="R510" s="1426"/>
      <c r="S510" s="1426"/>
      <c r="T510" s="1426"/>
      <c r="U510" s="1426"/>
      <c r="V510" s="1426"/>
      <c r="W510" s="1426"/>
      <c r="X510" s="1426"/>
      <c r="Y510" s="1426"/>
      <c r="Z510" s="1426"/>
      <c r="AA510" s="1426"/>
      <c r="AB510" s="1426"/>
      <c r="AC510" s="1426"/>
      <c r="AD510" s="1426"/>
      <c r="AE510" s="1426"/>
      <c r="AF510" s="1426"/>
      <c r="AG510" s="1426"/>
      <c r="AH510" s="1426"/>
      <c r="AI510" s="1426"/>
      <c r="AJ510" s="1426"/>
    </row>
    <row r="511" spans="9:36" x14ac:dyDescent="0.15">
      <c r="I511" s="1426"/>
      <c r="J511" s="1426"/>
      <c r="K511" s="1426"/>
      <c r="L511" s="1426"/>
      <c r="M511" s="1426"/>
      <c r="N511" s="1426"/>
      <c r="O511" s="1426"/>
      <c r="P511" s="1426"/>
      <c r="Q511" s="1426"/>
      <c r="R511" s="1426"/>
      <c r="S511" s="1426"/>
      <c r="T511" s="1426"/>
      <c r="U511" s="1426"/>
      <c r="V511" s="1426"/>
      <c r="W511" s="1426"/>
      <c r="X511" s="1426"/>
      <c r="Y511" s="1426"/>
      <c r="Z511" s="1426"/>
      <c r="AA511" s="1426"/>
      <c r="AB511" s="1426"/>
      <c r="AC511" s="1426"/>
      <c r="AD511" s="1426"/>
      <c r="AE511" s="1426"/>
      <c r="AF511" s="1426"/>
      <c r="AG511" s="1426"/>
      <c r="AH511" s="1426"/>
      <c r="AI511" s="1426"/>
      <c r="AJ511" s="1426"/>
    </row>
    <row r="512" spans="9:36" x14ac:dyDescent="0.15">
      <c r="I512" s="1426"/>
      <c r="J512" s="1426"/>
      <c r="K512" s="1426"/>
      <c r="L512" s="1426"/>
      <c r="M512" s="1426"/>
      <c r="N512" s="1426"/>
      <c r="O512" s="1426"/>
      <c r="P512" s="1426"/>
      <c r="Q512" s="1426"/>
      <c r="R512" s="1426"/>
      <c r="S512" s="1426"/>
      <c r="T512" s="1426"/>
      <c r="U512" s="1426"/>
      <c r="V512" s="1426"/>
      <c r="W512" s="1426"/>
      <c r="X512" s="1426"/>
      <c r="Y512" s="1426"/>
      <c r="Z512" s="1426"/>
      <c r="AA512" s="1426"/>
      <c r="AB512" s="1426"/>
      <c r="AC512" s="1426"/>
      <c r="AD512" s="1426"/>
      <c r="AE512" s="1426"/>
      <c r="AF512" s="1426"/>
      <c r="AG512" s="1426"/>
      <c r="AH512" s="1426"/>
      <c r="AI512" s="1426"/>
      <c r="AJ512" s="1426"/>
    </row>
    <row r="513" spans="9:36" x14ac:dyDescent="0.15">
      <c r="I513" s="1426"/>
      <c r="J513" s="1426"/>
      <c r="K513" s="1426"/>
      <c r="L513" s="1426"/>
      <c r="M513" s="1426"/>
      <c r="N513" s="1426"/>
      <c r="O513" s="1426"/>
      <c r="P513" s="1426"/>
      <c r="Q513" s="1426"/>
      <c r="R513" s="1426"/>
      <c r="S513" s="1426"/>
      <c r="T513" s="1426"/>
      <c r="U513" s="1426"/>
      <c r="V513" s="1426"/>
      <c r="W513" s="1426"/>
      <c r="X513" s="1426"/>
      <c r="Y513" s="1426"/>
      <c r="Z513" s="1426"/>
      <c r="AA513" s="1426"/>
      <c r="AB513" s="1426"/>
      <c r="AC513" s="1426"/>
      <c r="AD513" s="1426"/>
      <c r="AE513" s="1426"/>
      <c r="AF513" s="1426"/>
      <c r="AG513" s="1426"/>
      <c r="AH513" s="1426"/>
      <c r="AI513" s="1426"/>
      <c r="AJ513" s="1426"/>
    </row>
    <row r="514" spans="9:36" x14ac:dyDescent="0.15">
      <c r="I514" s="1426"/>
      <c r="J514" s="1426"/>
      <c r="K514" s="1426"/>
      <c r="L514" s="1426"/>
      <c r="M514" s="1426"/>
      <c r="N514" s="1426"/>
      <c r="O514" s="1426"/>
      <c r="P514" s="1426"/>
      <c r="Q514" s="1426"/>
      <c r="R514" s="1426"/>
      <c r="S514" s="1426"/>
      <c r="T514" s="1426"/>
      <c r="U514" s="1426"/>
      <c r="V514" s="1426"/>
      <c r="W514" s="1426"/>
      <c r="X514" s="1426"/>
      <c r="Y514" s="1426"/>
      <c r="Z514" s="1426"/>
      <c r="AA514" s="1426"/>
      <c r="AB514" s="1426"/>
      <c r="AC514" s="1426"/>
      <c r="AD514" s="1426"/>
      <c r="AE514" s="1426"/>
      <c r="AF514" s="1426"/>
      <c r="AG514" s="1426"/>
      <c r="AH514" s="1426"/>
      <c r="AI514" s="1426"/>
      <c r="AJ514" s="1426"/>
    </row>
    <row r="515" spans="9:36" x14ac:dyDescent="0.15">
      <c r="I515" s="1426"/>
      <c r="J515" s="1426"/>
      <c r="K515" s="1426"/>
      <c r="L515" s="1426"/>
      <c r="M515" s="1426"/>
      <c r="N515" s="1426"/>
      <c r="O515" s="1426"/>
      <c r="P515" s="1426"/>
      <c r="Q515" s="1426"/>
      <c r="R515" s="1426"/>
      <c r="S515" s="1426"/>
      <c r="T515" s="1426"/>
      <c r="U515" s="1426"/>
      <c r="V515" s="1426"/>
      <c r="W515" s="1426"/>
      <c r="X515" s="1426"/>
      <c r="Y515" s="1426"/>
      <c r="Z515" s="1426"/>
      <c r="AA515" s="1426"/>
      <c r="AB515" s="1426"/>
      <c r="AC515" s="1426"/>
      <c r="AD515" s="1426"/>
      <c r="AE515" s="1426"/>
      <c r="AF515" s="1426"/>
      <c r="AG515" s="1426"/>
      <c r="AH515" s="1426"/>
      <c r="AI515" s="1426"/>
      <c r="AJ515" s="1426"/>
    </row>
    <row r="516" spans="9:36" x14ac:dyDescent="0.15">
      <c r="I516" s="1426"/>
      <c r="J516" s="1426"/>
      <c r="K516" s="1426"/>
      <c r="L516" s="1426"/>
      <c r="M516" s="1426"/>
      <c r="N516" s="1426"/>
      <c r="O516" s="1426"/>
      <c r="P516" s="1426"/>
      <c r="Q516" s="1426"/>
      <c r="R516" s="1426"/>
      <c r="S516" s="1426"/>
      <c r="T516" s="1426"/>
      <c r="U516" s="1426"/>
      <c r="V516" s="1426"/>
      <c r="W516" s="1426"/>
      <c r="X516" s="1426"/>
      <c r="Y516" s="1426"/>
      <c r="Z516" s="1426"/>
      <c r="AA516" s="1426"/>
      <c r="AB516" s="1426"/>
      <c r="AC516" s="1426"/>
      <c r="AD516" s="1426"/>
      <c r="AE516" s="1426"/>
      <c r="AF516" s="1426"/>
      <c r="AG516" s="1426"/>
      <c r="AH516" s="1426"/>
      <c r="AI516" s="1426"/>
      <c r="AJ516" s="1426"/>
    </row>
    <row r="517" spans="9:36" x14ac:dyDescent="0.15">
      <c r="I517" s="1426"/>
      <c r="J517" s="1426"/>
      <c r="K517" s="1426"/>
      <c r="L517" s="1426"/>
      <c r="M517" s="1426"/>
      <c r="N517" s="1426"/>
      <c r="O517" s="1426"/>
      <c r="P517" s="1426"/>
      <c r="Q517" s="1426"/>
      <c r="R517" s="1426"/>
      <c r="S517" s="1426"/>
      <c r="T517" s="1426"/>
      <c r="U517" s="1426"/>
      <c r="V517" s="1426"/>
      <c r="W517" s="1426"/>
      <c r="X517" s="1426"/>
      <c r="Y517" s="1426"/>
      <c r="Z517" s="1426"/>
      <c r="AA517" s="1426"/>
      <c r="AB517" s="1426"/>
      <c r="AC517" s="1426"/>
      <c r="AD517" s="1426"/>
      <c r="AE517" s="1426"/>
      <c r="AF517" s="1426"/>
      <c r="AG517" s="1426"/>
      <c r="AH517" s="1426"/>
      <c r="AI517" s="1426"/>
      <c r="AJ517" s="1426"/>
    </row>
    <row r="518" spans="9:36" x14ac:dyDescent="0.15">
      <c r="I518" s="1426"/>
      <c r="J518" s="1426"/>
      <c r="K518" s="1426"/>
      <c r="L518" s="1426"/>
      <c r="M518" s="1426"/>
      <c r="N518" s="1426"/>
      <c r="O518" s="1426"/>
      <c r="P518" s="1426"/>
      <c r="Q518" s="1426"/>
      <c r="R518" s="1426"/>
      <c r="S518" s="1426"/>
      <c r="T518" s="1426"/>
      <c r="U518" s="1426"/>
      <c r="V518" s="1426"/>
      <c r="W518" s="1426"/>
      <c r="X518" s="1426"/>
      <c r="Y518" s="1426"/>
      <c r="Z518" s="1426"/>
      <c r="AA518" s="1426"/>
      <c r="AB518" s="1426"/>
      <c r="AC518" s="1426"/>
      <c r="AD518" s="1426"/>
      <c r="AE518" s="1426"/>
      <c r="AF518" s="1426"/>
      <c r="AG518" s="1426"/>
      <c r="AH518" s="1426"/>
      <c r="AI518" s="1426"/>
      <c r="AJ518" s="1426"/>
    </row>
    <row r="519" spans="9:36" x14ac:dyDescent="0.15">
      <c r="I519" s="1426"/>
      <c r="J519" s="1426"/>
      <c r="K519" s="1426"/>
      <c r="L519" s="1426"/>
      <c r="M519" s="1426"/>
      <c r="N519" s="1426"/>
      <c r="O519" s="1426"/>
      <c r="P519" s="1426"/>
      <c r="Q519" s="1426"/>
      <c r="R519" s="1426"/>
      <c r="S519" s="1426"/>
      <c r="T519" s="1426"/>
      <c r="U519" s="1426"/>
      <c r="V519" s="1426"/>
      <c r="W519" s="1426"/>
      <c r="X519" s="1426"/>
      <c r="Y519" s="1426"/>
      <c r="Z519" s="1426"/>
      <c r="AA519" s="1426"/>
      <c r="AB519" s="1426"/>
      <c r="AC519" s="1426"/>
      <c r="AD519" s="1426"/>
      <c r="AE519" s="1426"/>
      <c r="AF519" s="1426"/>
      <c r="AG519" s="1426"/>
      <c r="AH519" s="1426"/>
      <c r="AI519" s="1426"/>
      <c r="AJ519" s="1426"/>
    </row>
    <row r="520" spans="9:36" x14ac:dyDescent="0.15">
      <c r="I520" s="1426"/>
      <c r="J520" s="1426"/>
      <c r="K520" s="1426"/>
      <c r="L520" s="1426"/>
      <c r="M520" s="1426"/>
      <c r="N520" s="1426"/>
      <c r="O520" s="1426"/>
      <c r="P520" s="1426"/>
      <c r="Q520" s="1426"/>
      <c r="R520" s="1426"/>
      <c r="S520" s="1426"/>
      <c r="T520" s="1426"/>
      <c r="U520" s="1426"/>
      <c r="V520" s="1426"/>
      <c r="W520" s="1426"/>
      <c r="X520" s="1426"/>
      <c r="Y520" s="1426"/>
      <c r="Z520" s="1426"/>
      <c r="AA520" s="1426"/>
      <c r="AB520" s="1426"/>
      <c r="AC520" s="1426"/>
      <c r="AD520" s="1426"/>
      <c r="AE520" s="1426"/>
      <c r="AF520" s="1426"/>
      <c r="AG520" s="1426"/>
      <c r="AH520" s="1426"/>
      <c r="AI520" s="1426"/>
      <c r="AJ520" s="1426"/>
    </row>
    <row r="521" spans="9:36" x14ac:dyDescent="0.15">
      <c r="I521" s="1426"/>
      <c r="J521" s="1426"/>
      <c r="K521" s="1426"/>
      <c r="L521" s="1426"/>
      <c r="M521" s="1426"/>
      <c r="N521" s="1426"/>
      <c r="O521" s="1426"/>
      <c r="P521" s="1426"/>
      <c r="Q521" s="1426"/>
      <c r="R521" s="1426"/>
      <c r="S521" s="1426"/>
      <c r="T521" s="1426"/>
      <c r="U521" s="1426"/>
      <c r="V521" s="1426"/>
      <c r="W521" s="1426"/>
      <c r="X521" s="1426"/>
      <c r="Y521" s="1426"/>
      <c r="Z521" s="1426"/>
      <c r="AA521" s="1426"/>
      <c r="AB521" s="1426"/>
      <c r="AC521" s="1426"/>
      <c r="AD521" s="1426"/>
      <c r="AE521" s="1426"/>
      <c r="AF521" s="1426"/>
      <c r="AG521" s="1426"/>
      <c r="AH521" s="1426"/>
      <c r="AI521" s="1426"/>
      <c r="AJ521" s="1426"/>
    </row>
    <row r="522" spans="9:36" x14ac:dyDescent="0.15">
      <c r="I522" s="1426"/>
      <c r="J522" s="1426"/>
      <c r="K522" s="1426"/>
      <c r="L522" s="1426"/>
      <c r="M522" s="1426"/>
      <c r="N522" s="1426"/>
      <c r="O522" s="1426"/>
      <c r="P522" s="1426"/>
      <c r="Q522" s="1426"/>
      <c r="R522" s="1426"/>
      <c r="S522" s="1426"/>
      <c r="T522" s="1426"/>
      <c r="U522" s="1426"/>
      <c r="V522" s="1426"/>
      <c r="W522" s="1426"/>
      <c r="X522" s="1426"/>
      <c r="Y522" s="1426"/>
      <c r="Z522" s="1426"/>
      <c r="AA522" s="1426"/>
      <c r="AB522" s="1426"/>
      <c r="AC522" s="1426"/>
      <c r="AD522" s="1426"/>
      <c r="AE522" s="1426"/>
      <c r="AF522" s="1426"/>
      <c r="AG522" s="1426"/>
      <c r="AH522" s="1426"/>
      <c r="AI522" s="1426"/>
      <c r="AJ522" s="1426"/>
    </row>
    <row r="523" spans="9:36" x14ac:dyDescent="0.15">
      <c r="I523" s="1426"/>
      <c r="J523" s="1426"/>
      <c r="K523" s="1426"/>
      <c r="L523" s="1426"/>
      <c r="M523" s="1426"/>
      <c r="N523" s="1426"/>
      <c r="O523" s="1426"/>
      <c r="P523" s="1426"/>
      <c r="Q523" s="1426"/>
      <c r="R523" s="1426"/>
      <c r="S523" s="1426"/>
      <c r="T523" s="1426"/>
      <c r="U523" s="1426"/>
      <c r="V523" s="1426"/>
      <c r="W523" s="1426"/>
      <c r="X523" s="1426"/>
      <c r="Y523" s="1426"/>
      <c r="Z523" s="1426"/>
      <c r="AA523" s="1426"/>
      <c r="AB523" s="1426"/>
      <c r="AC523" s="1426"/>
      <c r="AD523" s="1426"/>
      <c r="AE523" s="1426"/>
      <c r="AF523" s="1426"/>
      <c r="AG523" s="1426"/>
      <c r="AH523" s="1426"/>
      <c r="AI523" s="1426"/>
      <c r="AJ523" s="1426"/>
    </row>
    <row r="524" spans="9:36" x14ac:dyDescent="0.15">
      <c r="I524" s="1426"/>
      <c r="J524" s="1426"/>
      <c r="K524" s="1426"/>
      <c r="L524" s="1426"/>
      <c r="M524" s="1426"/>
      <c r="N524" s="1426"/>
      <c r="O524" s="1426"/>
      <c r="P524" s="1426"/>
      <c r="Q524" s="1426"/>
      <c r="R524" s="1426"/>
      <c r="S524" s="1426"/>
      <c r="T524" s="1426"/>
      <c r="U524" s="1426"/>
      <c r="V524" s="1426"/>
      <c r="W524" s="1426"/>
      <c r="X524" s="1426"/>
      <c r="Y524" s="1426"/>
      <c r="Z524" s="1426"/>
      <c r="AA524" s="1426"/>
      <c r="AB524" s="1426"/>
      <c r="AC524" s="1426"/>
      <c r="AD524" s="1426"/>
      <c r="AE524" s="1426"/>
      <c r="AF524" s="1426"/>
      <c r="AG524" s="1426"/>
      <c r="AH524" s="1426"/>
      <c r="AI524" s="1426"/>
      <c r="AJ524" s="1426"/>
    </row>
    <row r="525" spans="9:36" x14ac:dyDescent="0.15">
      <c r="I525" s="1426"/>
      <c r="J525" s="1426"/>
      <c r="K525" s="1426"/>
      <c r="L525" s="1426"/>
      <c r="M525" s="1426"/>
      <c r="N525" s="1426"/>
      <c r="O525" s="1426"/>
      <c r="P525" s="1426"/>
      <c r="Q525" s="1426"/>
      <c r="R525" s="1426"/>
      <c r="S525" s="1426"/>
      <c r="T525" s="1426"/>
      <c r="U525" s="1426"/>
      <c r="V525" s="1426"/>
      <c r="W525" s="1426"/>
      <c r="X525" s="1426"/>
      <c r="Y525" s="1426"/>
      <c r="Z525" s="1426"/>
      <c r="AA525" s="1426"/>
      <c r="AB525" s="1426"/>
      <c r="AC525" s="1426"/>
      <c r="AD525" s="1426"/>
      <c r="AE525" s="1426"/>
      <c r="AF525" s="1426"/>
      <c r="AG525" s="1426"/>
      <c r="AH525" s="1426"/>
      <c r="AI525" s="1426"/>
      <c r="AJ525" s="1426"/>
    </row>
    <row r="526" spans="9:36" x14ac:dyDescent="0.15">
      <c r="I526" s="1426"/>
      <c r="J526" s="1426"/>
      <c r="K526" s="1426"/>
      <c r="L526" s="1426"/>
      <c r="M526" s="1426"/>
      <c r="N526" s="1426"/>
      <c r="O526" s="1426"/>
      <c r="P526" s="1426"/>
      <c r="Q526" s="1426"/>
      <c r="R526" s="1426"/>
      <c r="S526" s="1426"/>
      <c r="T526" s="1426"/>
      <c r="U526" s="1426"/>
      <c r="V526" s="1426"/>
      <c r="W526" s="1426"/>
      <c r="X526" s="1426"/>
      <c r="Y526" s="1426"/>
      <c r="Z526" s="1426"/>
      <c r="AA526" s="1426"/>
      <c r="AB526" s="1426"/>
      <c r="AC526" s="1426"/>
      <c r="AD526" s="1426"/>
      <c r="AE526" s="1426"/>
      <c r="AF526" s="1426"/>
      <c r="AG526" s="1426"/>
      <c r="AH526" s="1426"/>
      <c r="AI526" s="1426"/>
      <c r="AJ526" s="1426"/>
    </row>
    <row r="527" spans="9:36" x14ac:dyDescent="0.15">
      <c r="I527" s="1426"/>
      <c r="J527" s="1426"/>
      <c r="K527" s="1426"/>
      <c r="L527" s="1426"/>
      <c r="M527" s="1426"/>
      <c r="N527" s="1426"/>
      <c r="O527" s="1426"/>
      <c r="P527" s="1426"/>
      <c r="Q527" s="1426"/>
      <c r="R527" s="1426"/>
      <c r="S527" s="1426"/>
      <c r="T527" s="1426"/>
      <c r="U527" s="1426"/>
      <c r="V527" s="1426"/>
      <c r="W527" s="1426"/>
      <c r="X527" s="1426"/>
      <c r="Y527" s="1426"/>
      <c r="Z527" s="1426"/>
      <c r="AA527" s="1426"/>
      <c r="AB527" s="1426"/>
      <c r="AC527" s="1426"/>
      <c r="AD527" s="1426"/>
      <c r="AE527" s="1426"/>
      <c r="AF527" s="1426"/>
      <c r="AG527" s="1426"/>
      <c r="AH527" s="1426"/>
      <c r="AI527" s="1426"/>
      <c r="AJ527" s="1426"/>
    </row>
    <row r="528" spans="9:36" x14ac:dyDescent="0.15">
      <c r="I528" s="1426"/>
      <c r="J528" s="1426"/>
      <c r="K528" s="1426"/>
      <c r="L528" s="1426"/>
      <c r="M528" s="1426"/>
      <c r="N528" s="1426"/>
      <c r="O528" s="1426"/>
      <c r="P528" s="1426"/>
      <c r="Q528" s="1426"/>
      <c r="R528" s="1426"/>
      <c r="S528" s="1426"/>
      <c r="T528" s="1426"/>
      <c r="U528" s="1426"/>
      <c r="V528" s="1426"/>
      <c r="W528" s="1426"/>
      <c r="X528" s="1426"/>
      <c r="Y528" s="1426"/>
      <c r="Z528" s="1426"/>
      <c r="AA528" s="1426"/>
      <c r="AB528" s="1426"/>
      <c r="AC528" s="1426"/>
      <c r="AD528" s="1426"/>
      <c r="AE528" s="1426"/>
      <c r="AF528" s="1426"/>
      <c r="AG528" s="1426"/>
      <c r="AH528" s="1426"/>
      <c r="AI528" s="1426"/>
      <c r="AJ528" s="1426"/>
    </row>
    <row r="529" spans="9:36" x14ac:dyDescent="0.15">
      <c r="I529" s="1426"/>
      <c r="J529" s="1426"/>
      <c r="K529" s="1426"/>
      <c r="L529" s="1426"/>
      <c r="M529" s="1426"/>
      <c r="N529" s="1426"/>
      <c r="O529" s="1426"/>
      <c r="P529" s="1426"/>
      <c r="Q529" s="1426"/>
      <c r="R529" s="1426"/>
      <c r="S529" s="1426"/>
      <c r="T529" s="1426"/>
      <c r="U529" s="1426"/>
      <c r="V529" s="1426"/>
      <c r="W529" s="1426"/>
      <c r="X529" s="1426"/>
      <c r="Y529" s="1426"/>
      <c r="Z529" s="1426"/>
      <c r="AA529" s="1426"/>
      <c r="AB529" s="1426"/>
      <c r="AC529" s="1426"/>
      <c r="AD529" s="1426"/>
      <c r="AE529" s="1426"/>
      <c r="AF529" s="1426"/>
      <c r="AG529" s="1426"/>
      <c r="AH529" s="1426"/>
      <c r="AI529" s="1426"/>
      <c r="AJ529" s="1426"/>
    </row>
    <row r="530" spans="9:36" x14ac:dyDescent="0.15">
      <c r="I530" s="1426"/>
      <c r="J530" s="1426"/>
      <c r="K530" s="1426"/>
      <c r="L530" s="1426"/>
      <c r="M530" s="1426"/>
      <c r="N530" s="1426"/>
      <c r="O530" s="1426"/>
      <c r="P530" s="1426"/>
      <c r="Q530" s="1426"/>
      <c r="R530" s="1426"/>
      <c r="S530" s="1426"/>
      <c r="T530" s="1426"/>
      <c r="U530" s="1426"/>
      <c r="V530" s="1426"/>
      <c r="W530" s="1426"/>
      <c r="X530" s="1426"/>
      <c r="Y530" s="1426"/>
      <c r="Z530" s="1426"/>
      <c r="AA530" s="1426"/>
      <c r="AB530" s="1426"/>
      <c r="AC530" s="1426"/>
      <c r="AD530" s="1426"/>
      <c r="AE530" s="1426"/>
      <c r="AF530" s="1426"/>
      <c r="AG530" s="1426"/>
      <c r="AH530" s="1426"/>
      <c r="AI530" s="1426"/>
      <c r="AJ530" s="1426"/>
    </row>
    <row r="531" spans="9:36" x14ac:dyDescent="0.15">
      <c r="I531" s="1426"/>
      <c r="J531" s="1426"/>
      <c r="K531" s="1426"/>
      <c r="L531" s="1426"/>
      <c r="M531" s="1426"/>
      <c r="N531" s="1426"/>
      <c r="O531" s="1426"/>
      <c r="P531" s="1426"/>
      <c r="Q531" s="1426"/>
      <c r="R531" s="1426"/>
      <c r="S531" s="1426"/>
      <c r="T531" s="1426"/>
      <c r="U531" s="1426"/>
      <c r="V531" s="1426"/>
      <c r="W531" s="1426"/>
      <c r="X531" s="1426"/>
      <c r="Y531" s="1426"/>
      <c r="Z531" s="1426"/>
      <c r="AA531" s="1426"/>
      <c r="AB531" s="1426"/>
      <c r="AC531" s="1426"/>
      <c r="AD531" s="1426"/>
      <c r="AE531" s="1426"/>
      <c r="AF531" s="1426"/>
      <c r="AG531" s="1426"/>
      <c r="AH531" s="1426"/>
      <c r="AI531" s="1426"/>
      <c r="AJ531" s="1426"/>
    </row>
    <row r="532" spans="9:36" x14ac:dyDescent="0.15">
      <c r="I532" s="1426"/>
      <c r="J532" s="1426"/>
      <c r="K532" s="1426"/>
      <c r="L532" s="1426"/>
      <c r="M532" s="1426"/>
      <c r="N532" s="1426"/>
      <c r="O532" s="1426"/>
      <c r="P532" s="1426"/>
      <c r="Q532" s="1426"/>
      <c r="R532" s="1426"/>
      <c r="S532" s="1426"/>
      <c r="T532" s="1426"/>
      <c r="U532" s="1426"/>
      <c r="V532" s="1426"/>
      <c r="W532" s="1426"/>
      <c r="X532" s="1426"/>
      <c r="Y532" s="1426"/>
      <c r="Z532" s="1426"/>
      <c r="AA532" s="1426"/>
      <c r="AB532" s="1426"/>
      <c r="AC532" s="1426"/>
      <c r="AD532" s="1426"/>
      <c r="AE532" s="1426"/>
      <c r="AF532" s="1426"/>
      <c r="AG532" s="1426"/>
      <c r="AH532" s="1426"/>
      <c r="AI532" s="1426"/>
      <c r="AJ532" s="1426"/>
    </row>
    <row r="533" spans="9:36" x14ac:dyDescent="0.15">
      <c r="I533" s="1426"/>
      <c r="J533" s="1426"/>
      <c r="K533" s="1426"/>
      <c r="L533" s="1426"/>
      <c r="M533" s="1426"/>
      <c r="N533" s="1426"/>
      <c r="O533" s="1426"/>
      <c r="P533" s="1426"/>
      <c r="Q533" s="1426"/>
      <c r="R533" s="1426"/>
      <c r="S533" s="1426"/>
      <c r="T533" s="1426"/>
      <c r="U533" s="1426"/>
      <c r="V533" s="1426"/>
      <c r="W533" s="1426"/>
      <c r="X533" s="1426"/>
      <c r="Y533" s="1426"/>
      <c r="Z533" s="1426"/>
      <c r="AA533" s="1426"/>
      <c r="AB533" s="1426"/>
      <c r="AC533" s="1426"/>
      <c r="AD533" s="1426"/>
      <c r="AE533" s="1426"/>
      <c r="AF533" s="1426"/>
      <c r="AG533" s="1426"/>
      <c r="AH533" s="1426"/>
      <c r="AI533" s="1426"/>
      <c r="AJ533" s="1426"/>
    </row>
    <row r="534" spans="9:36" x14ac:dyDescent="0.15">
      <c r="I534" s="1426"/>
      <c r="J534" s="1426"/>
      <c r="K534" s="1426"/>
      <c r="L534" s="1426"/>
      <c r="M534" s="1426"/>
      <c r="N534" s="1426"/>
      <c r="O534" s="1426"/>
      <c r="P534" s="1426"/>
      <c r="Q534" s="1426"/>
      <c r="R534" s="1426"/>
      <c r="S534" s="1426"/>
      <c r="T534" s="1426"/>
      <c r="U534" s="1426"/>
      <c r="V534" s="1426"/>
      <c r="W534" s="1426"/>
      <c r="X534" s="1426"/>
      <c r="Y534" s="1426"/>
      <c r="Z534" s="1426"/>
      <c r="AA534" s="1426"/>
      <c r="AB534" s="1426"/>
      <c r="AC534" s="1426"/>
      <c r="AD534" s="1426"/>
      <c r="AE534" s="1426"/>
      <c r="AF534" s="1426"/>
      <c r="AG534" s="1426"/>
      <c r="AH534" s="1426"/>
      <c r="AI534" s="1426"/>
      <c r="AJ534" s="1426"/>
    </row>
    <row r="535" spans="9:36" x14ac:dyDescent="0.15">
      <c r="I535" s="1426"/>
      <c r="J535" s="1426"/>
      <c r="K535" s="1426"/>
      <c r="L535" s="1426"/>
      <c r="M535" s="1426"/>
      <c r="N535" s="1426"/>
      <c r="O535" s="1426"/>
      <c r="P535" s="1426"/>
      <c r="Q535" s="1426"/>
      <c r="R535" s="1426"/>
      <c r="S535" s="1426"/>
      <c r="T535" s="1426"/>
      <c r="U535" s="1426"/>
      <c r="V535" s="1426"/>
      <c r="W535" s="1426"/>
      <c r="X535" s="1426"/>
      <c r="Y535" s="1426"/>
      <c r="Z535" s="1426"/>
      <c r="AA535" s="1426"/>
      <c r="AB535" s="1426"/>
      <c r="AC535" s="1426"/>
      <c r="AD535" s="1426"/>
      <c r="AE535" s="1426"/>
      <c r="AF535" s="1426"/>
      <c r="AG535" s="1426"/>
      <c r="AH535" s="1426"/>
      <c r="AI535" s="1426"/>
      <c r="AJ535" s="1426"/>
    </row>
    <row r="536" spans="9:36" x14ac:dyDescent="0.15">
      <c r="I536" s="1426"/>
      <c r="J536" s="1426"/>
      <c r="K536" s="1426"/>
      <c r="L536" s="1426"/>
      <c r="M536" s="1426"/>
      <c r="N536" s="1426"/>
      <c r="O536" s="1426"/>
      <c r="P536" s="1426"/>
      <c r="Q536" s="1426"/>
      <c r="R536" s="1426"/>
      <c r="S536" s="1426"/>
      <c r="T536" s="1426"/>
      <c r="U536" s="1426"/>
      <c r="V536" s="1426"/>
      <c r="W536" s="1426"/>
      <c r="X536" s="1426"/>
      <c r="Y536" s="1426"/>
      <c r="Z536" s="1426"/>
      <c r="AA536" s="1426"/>
      <c r="AB536" s="1426"/>
      <c r="AC536" s="1426"/>
      <c r="AD536" s="1426"/>
      <c r="AE536" s="1426"/>
      <c r="AF536" s="1426"/>
      <c r="AG536" s="1426"/>
      <c r="AH536" s="1426"/>
      <c r="AI536" s="1426"/>
      <c r="AJ536" s="1426"/>
    </row>
    <row r="537" spans="9:36" x14ac:dyDescent="0.15">
      <c r="I537" s="1426"/>
      <c r="J537" s="1426"/>
      <c r="K537" s="1426"/>
      <c r="L537" s="1426"/>
      <c r="M537" s="1426"/>
      <c r="N537" s="1426"/>
      <c r="O537" s="1426"/>
      <c r="P537" s="1426"/>
      <c r="Q537" s="1426"/>
      <c r="R537" s="1426"/>
      <c r="S537" s="1426"/>
      <c r="T537" s="1426"/>
      <c r="U537" s="1426"/>
      <c r="V537" s="1426"/>
      <c r="W537" s="1426"/>
      <c r="X537" s="1426"/>
      <c r="Y537" s="1426"/>
      <c r="Z537" s="1426"/>
      <c r="AA537" s="1426"/>
      <c r="AB537" s="1426"/>
      <c r="AC537" s="1426"/>
      <c r="AD537" s="1426"/>
      <c r="AE537" s="1426"/>
      <c r="AF537" s="1426"/>
      <c r="AG537" s="1426"/>
      <c r="AH537" s="1426"/>
      <c r="AI537" s="1426"/>
      <c r="AJ537" s="1426"/>
    </row>
    <row r="538" spans="9:36" x14ac:dyDescent="0.15">
      <c r="I538" s="1426"/>
      <c r="J538" s="1426"/>
      <c r="K538" s="1426"/>
      <c r="L538" s="1426"/>
      <c r="M538" s="1426"/>
      <c r="N538" s="1426"/>
      <c r="O538" s="1426"/>
      <c r="P538" s="1426"/>
      <c r="Q538" s="1426"/>
      <c r="R538" s="1426"/>
      <c r="S538" s="1426"/>
      <c r="T538" s="1426"/>
      <c r="U538" s="1426"/>
      <c r="V538" s="1426"/>
      <c r="W538" s="1426"/>
      <c r="X538" s="1426"/>
      <c r="Y538" s="1426"/>
      <c r="Z538" s="1426"/>
      <c r="AA538" s="1426"/>
      <c r="AB538" s="1426"/>
      <c r="AC538" s="1426"/>
      <c r="AD538" s="1426"/>
      <c r="AE538" s="1426"/>
      <c r="AF538" s="1426"/>
      <c r="AG538" s="1426"/>
      <c r="AH538" s="1426"/>
      <c r="AI538" s="1426"/>
      <c r="AJ538" s="1426"/>
    </row>
    <row r="539" spans="9:36" x14ac:dyDescent="0.15">
      <c r="I539" s="1426"/>
      <c r="J539" s="1426"/>
      <c r="K539" s="1426"/>
      <c r="L539" s="1426"/>
      <c r="M539" s="1426"/>
      <c r="N539" s="1426"/>
      <c r="O539" s="1426"/>
      <c r="P539" s="1426"/>
      <c r="Q539" s="1426"/>
      <c r="R539" s="1426"/>
      <c r="S539" s="1426"/>
      <c r="T539" s="1426"/>
      <c r="U539" s="1426"/>
      <c r="V539" s="1426"/>
      <c r="W539" s="1426"/>
      <c r="X539" s="1426"/>
      <c r="Y539" s="1426"/>
      <c r="Z539" s="1426"/>
      <c r="AA539" s="1426"/>
      <c r="AB539" s="1426"/>
      <c r="AC539" s="1426"/>
      <c r="AD539" s="1426"/>
      <c r="AE539" s="1426"/>
      <c r="AF539" s="1426"/>
      <c r="AG539" s="1426"/>
      <c r="AH539" s="1426"/>
      <c r="AI539" s="1426"/>
      <c r="AJ539" s="1426"/>
    </row>
    <row r="540" spans="9:36" x14ac:dyDescent="0.15">
      <c r="I540" s="1426"/>
      <c r="J540" s="1426"/>
      <c r="K540" s="1426"/>
      <c r="L540" s="1426"/>
      <c r="M540" s="1426"/>
      <c r="N540" s="1426"/>
      <c r="O540" s="1426"/>
      <c r="P540" s="1426"/>
      <c r="Q540" s="1426"/>
      <c r="R540" s="1426"/>
      <c r="S540" s="1426"/>
      <c r="T540" s="1426"/>
      <c r="U540" s="1426"/>
      <c r="V540" s="1426"/>
      <c r="W540" s="1426"/>
      <c r="X540" s="1426"/>
      <c r="Y540" s="1426"/>
      <c r="Z540" s="1426"/>
      <c r="AA540" s="1426"/>
      <c r="AB540" s="1426"/>
      <c r="AC540" s="1426"/>
      <c r="AD540" s="1426"/>
      <c r="AE540" s="1426"/>
      <c r="AF540" s="1426"/>
      <c r="AG540" s="1426"/>
      <c r="AH540" s="1426"/>
      <c r="AI540" s="1426"/>
      <c r="AJ540" s="1426"/>
    </row>
    <row r="541" spans="9:36" x14ac:dyDescent="0.15">
      <c r="I541" s="1426"/>
      <c r="J541" s="1426"/>
      <c r="K541" s="1426"/>
      <c r="L541" s="1426"/>
      <c r="M541" s="1426"/>
      <c r="N541" s="1426"/>
      <c r="O541" s="1426"/>
      <c r="P541" s="1426"/>
      <c r="Q541" s="1426"/>
      <c r="R541" s="1426"/>
      <c r="S541" s="1426"/>
      <c r="T541" s="1426"/>
      <c r="U541" s="1426"/>
      <c r="V541" s="1426"/>
      <c r="W541" s="1426"/>
      <c r="X541" s="1426"/>
      <c r="Y541" s="1426"/>
      <c r="Z541" s="1426"/>
      <c r="AA541" s="1426"/>
      <c r="AB541" s="1426"/>
      <c r="AC541" s="1426"/>
      <c r="AD541" s="1426"/>
      <c r="AE541" s="1426"/>
      <c r="AF541" s="1426"/>
      <c r="AG541" s="1426"/>
      <c r="AH541" s="1426"/>
      <c r="AI541" s="1426"/>
      <c r="AJ541" s="1426"/>
    </row>
    <row r="542" spans="9:36" x14ac:dyDescent="0.15">
      <c r="I542" s="1426"/>
      <c r="J542" s="1426"/>
      <c r="K542" s="1426"/>
      <c r="L542" s="1426"/>
      <c r="M542" s="1426"/>
      <c r="N542" s="1426"/>
      <c r="O542" s="1426"/>
      <c r="P542" s="1426"/>
      <c r="Q542" s="1426"/>
      <c r="R542" s="1426"/>
      <c r="S542" s="1426"/>
      <c r="T542" s="1426"/>
      <c r="U542" s="1426"/>
      <c r="V542" s="1426"/>
      <c r="W542" s="1426"/>
      <c r="X542" s="1426"/>
      <c r="Y542" s="1426"/>
      <c r="Z542" s="1426"/>
      <c r="AA542" s="1426"/>
      <c r="AB542" s="1426"/>
      <c r="AC542" s="1426"/>
      <c r="AD542" s="1426"/>
      <c r="AE542" s="1426"/>
      <c r="AF542" s="1426"/>
      <c r="AG542" s="1426"/>
      <c r="AH542" s="1426"/>
      <c r="AI542" s="1426"/>
      <c r="AJ542" s="1426"/>
    </row>
    <row r="543" spans="9:36" x14ac:dyDescent="0.15">
      <c r="I543" s="1426"/>
      <c r="J543" s="1426"/>
      <c r="K543" s="1426"/>
      <c r="L543" s="1426"/>
      <c r="M543" s="1426"/>
      <c r="N543" s="1426"/>
      <c r="O543" s="1426"/>
      <c r="P543" s="1426"/>
      <c r="Q543" s="1426"/>
      <c r="R543" s="1426"/>
      <c r="S543" s="1426"/>
      <c r="T543" s="1426"/>
      <c r="U543" s="1426"/>
      <c r="V543" s="1426"/>
      <c r="W543" s="1426"/>
      <c r="X543" s="1426"/>
      <c r="Y543" s="1426"/>
      <c r="Z543" s="1426"/>
      <c r="AA543" s="1426"/>
      <c r="AB543" s="1426"/>
      <c r="AC543" s="1426"/>
      <c r="AD543" s="1426"/>
      <c r="AE543" s="1426"/>
      <c r="AF543" s="1426"/>
      <c r="AG543" s="1426"/>
      <c r="AH543" s="1426"/>
      <c r="AI543" s="1426"/>
      <c r="AJ543" s="1426"/>
    </row>
    <row r="544" spans="9:36" x14ac:dyDescent="0.15">
      <c r="I544" s="1426"/>
      <c r="J544" s="1426"/>
      <c r="K544" s="1426"/>
      <c r="L544" s="1426"/>
      <c r="M544" s="1426"/>
      <c r="N544" s="1426"/>
      <c r="O544" s="1426"/>
      <c r="P544" s="1426"/>
      <c r="Q544" s="1426"/>
      <c r="R544" s="1426"/>
      <c r="S544" s="1426"/>
      <c r="T544" s="1426"/>
      <c r="U544" s="1426"/>
      <c r="V544" s="1426"/>
      <c r="W544" s="1426"/>
      <c r="X544" s="1426"/>
      <c r="Y544" s="1426"/>
      <c r="Z544" s="1426"/>
      <c r="AA544" s="1426"/>
      <c r="AB544" s="1426"/>
      <c r="AC544" s="1426"/>
      <c r="AD544" s="1426"/>
      <c r="AE544" s="1426"/>
      <c r="AF544" s="1426"/>
      <c r="AG544" s="1426"/>
      <c r="AH544" s="1426"/>
      <c r="AI544" s="1426"/>
      <c r="AJ544" s="1426"/>
    </row>
    <row r="545" spans="9:36" x14ac:dyDescent="0.15">
      <c r="I545" s="1426"/>
      <c r="J545" s="1426"/>
      <c r="K545" s="1426"/>
      <c r="L545" s="1426"/>
      <c r="M545" s="1426"/>
      <c r="N545" s="1426"/>
      <c r="O545" s="1426"/>
      <c r="P545" s="1426"/>
      <c r="Q545" s="1426"/>
      <c r="R545" s="1426"/>
      <c r="S545" s="1426"/>
      <c r="T545" s="1426"/>
      <c r="U545" s="1426"/>
      <c r="V545" s="1426"/>
      <c r="W545" s="1426"/>
      <c r="X545" s="1426"/>
      <c r="Y545" s="1426"/>
      <c r="Z545" s="1426"/>
      <c r="AA545" s="1426"/>
      <c r="AB545" s="1426"/>
      <c r="AC545" s="1426"/>
      <c r="AD545" s="1426"/>
      <c r="AE545" s="1426"/>
      <c r="AF545" s="1426"/>
      <c r="AG545" s="1426"/>
      <c r="AH545" s="1426"/>
      <c r="AI545" s="1426"/>
      <c r="AJ545" s="1426"/>
    </row>
    <row r="546" spans="9:36" x14ac:dyDescent="0.15">
      <c r="I546" s="1426"/>
      <c r="J546" s="1426"/>
      <c r="K546" s="1426"/>
      <c r="L546" s="1426"/>
      <c r="M546" s="1426"/>
      <c r="N546" s="1426"/>
      <c r="O546" s="1426"/>
      <c r="P546" s="1426"/>
      <c r="Q546" s="1426"/>
      <c r="R546" s="1426"/>
      <c r="S546" s="1426"/>
      <c r="T546" s="1426"/>
      <c r="U546" s="1426"/>
      <c r="V546" s="1426"/>
      <c r="W546" s="1426"/>
      <c r="X546" s="1426"/>
      <c r="Y546" s="1426"/>
      <c r="Z546" s="1426"/>
      <c r="AA546" s="1426"/>
      <c r="AB546" s="1426"/>
      <c r="AC546" s="1426"/>
      <c r="AD546" s="1426"/>
      <c r="AE546" s="1426"/>
      <c r="AF546" s="1426"/>
      <c r="AG546" s="1426"/>
      <c r="AH546" s="1426"/>
      <c r="AI546" s="1426"/>
      <c r="AJ546" s="1426"/>
    </row>
    <row r="547" spans="9:36" x14ac:dyDescent="0.15">
      <c r="I547" s="1426"/>
      <c r="J547" s="1426"/>
      <c r="K547" s="1426"/>
      <c r="L547" s="1426"/>
      <c r="M547" s="1426"/>
      <c r="N547" s="1426"/>
      <c r="O547" s="1426"/>
      <c r="P547" s="1426"/>
      <c r="Q547" s="1426"/>
      <c r="R547" s="1426"/>
      <c r="S547" s="1426"/>
      <c r="T547" s="1426"/>
      <c r="U547" s="1426"/>
      <c r="V547" s="1426"/>
      <c r="W547" s="1426"/>
      <c r="X547" s="1426"/>
      <c r="Y547" s="1426"/>
      <c r="Z547" s="1426"/>
      <c r="AA547" s="1426"/>
      <c r="AB547" s="1426"/>
      <c r="AC547" s="1426"/>
      <c r="AD547" s="1426"/>
      <c r="AE547" s="1426"/>
      <c r="AF547" s="1426"/>
      <c r="AG547" s="1426"/>
      <c r="AH547" s="1426"/>
      <c r="AI547" s="1426"/>
      <c r="AJ547" s="1426"/>
    </row>
    <row r="548" spans="9:36" x14ac:dyDescent="0.15">
      <c r="I548" s="1426"/>
      <c r="J548" s="1426"/>
      <c r="K548" s="1426"/>
      <c r="L548" s="1426"/>
      <c r="M548" s="1426"/>
      <c r="N548" s="1426"/>
      <c r="O548" s="1426"/>
      <c r="P548" s="1426"/>
      <c r="Q548" s="1426"/>
      <c r="R548" s="1426"/>
      <c r="S548" s="1426"/>
      <c r="T548" s="1426"/>
      <c r="U548" s="1426"/>
      <c r="V548" s="1426"/>
      <c r="W548" s="1426"/>
      <c r="X548" s="1426"/>
      <c r="Y548" s="1426"/>
      <c r="Z548" s="1426"/>
      <c r="AA548" s="1426"/>
      <c r="AB548" s="1426"/>
      <c r="AC548" s="1426"/>
      <c r="AD548" s="1426"/>
      <c r="AE548" s="1426"/>
      <c r="AF548" s="1426"/>
      <c r="AG548" s="1426"/>
      <c r="AH548" s="1426"/>
      <c r="AI548" s="1426"/>
      <c r="AJ548" s="1426"/>
    </row>
    <row r="549" spans="9:36" x14ac:dyDescent="0.15">
      <c r="I549" s="1426"/>
      <c r="J549" s="1426"/>
      <c r="K549" s="1426"/>
      <c r="L549" s="1426"/>
      <c r="M549" s="1426"/>
      <c r="N549" s="1426"/>
      <c r="O549" s="1426"/>
      <c r="P549" s="1426"/>
      <c r="Q549" s="1426"/>
      <c r="R549" s="1426"/>
      <c r="S549" s="1426"/>
      <c r="T549" s="1426"/>
      <c r="U549" s="1426"/>
      <c r="V549" s="1426"/>
      <c r="W549" s="1426"/>
      <c r="X549" s="1426"/>
      <c r="Y549" s="1426"/>
      <c r="Z549" s="1426"/>
      <c r="AA549" s="1426"/>
      <c r="AB549" s="1426"/>
      <c r="AC549" s="1426"/>
      <c r="AD549" s="1426"/>
      <c r="AE549" s="1426"/>
      <c r="AF549" s="1426"/>
      <c r="AG549" s="1426"/>
      <c r="AH549" s="1426"/>
      <c r="AI549" s="1426"/>
      <c r="AJ549" s="1426"/>
    </row>
    <row r="550" spans="9:36" x14ac:dyDescent="0.15">
      <c r="I550" s="1426"/>
      <c r="J550" s="1426"/>
      <c r="K550" s="1426"/>
      <c r="L550" s="1426"/>
      <c r="M550" s="1426"/>
      <c r="N550" s="1426"/>
      <c r="O550" s="1426"/>
      <c r="P550" s="1426"/>
      <c r="Q550" s="1426"/>
      <c r="R550" s="1426"/>
      <c r="S550" s="1426"/>
      <c r="T550" s="1426"/>
      <c r="U550" s="1426"/>
      <c r="V550" s="1426"/>
      <c r="W550" s="1426"/>
      <c r="X550" s="1426"/>
      <c r="Y550" s="1426"/>
      <c r="Z550" s="1426"/>
      <c r="AA550" s="1426"/>
      <c r="AB550" s="1426"/>
      <c r="AC550" s="1426"/>
      <c r="AD550" s="1426"/>
      <c r="AE550" s="1426"/>
      <c r="AF550" s="1426"/>
      <c r="AG550" s="1426"/>
      <c r="AH550" s="1426"/>
      <c r="AI550" s="1426"/>
      <c r="AJ550" s="1426"/>
    </row>
    <row r="551" spans="9:36" x14ac:dyDescent="0.15">
      <c r="I551" s="1426"/>
      <c r="J551" s="1426"/>
      <c r="K551" s="1426"/>
      <c r="L551" s="1426"/>
      <c r="M551" s="1426"/>
      <c r="N551" s="1426"/>
      <c r="O551" s="1426"/>
      <c r="P551" s="1426"/>
      <c r="Q551" s="1426"/>
      <c r="R551" s="1426"/>
      <c r="S551" s="1426"/>
      <c r="T551" s="1426"/>
      <c r="U551" s="1426"/>
      <c r="V551" s="1426"/>
      <c r="W551" s="1426"/>
      <c r="X551" s="1426"/>
      <c r="Y551" s="1426"/>
      <c r="Z551" s="1426"/>
      <c r="AA551" s="1426"/>
      <c r="AB551" s="1426"/>
      <c r="AC551" s="1426"/>
      <c r="AD551" s="1426"/>
      <c r="AE551" s="1426"/>
      <c r="AF551" s="1426"/>
      <c r="AG551" s="1426"/>
      <c r="AH551" s="1426"/>
      <c r="AI551" s="1426"/>
      <c r="AJ551" s="1426"/>
    </row>
    <row r="552" spans="9:36" x14ac:dyDescent="0.15">
      <c r="I552" s="1426"/>
      <c r="J552" s="1426"/>
      <c r="K552" s="1426"/>
      <c r="L552" s="1426"/>
      <c r="M552" s="1426"/>
      <c r="N552" s="1426"/>
      <c r="O552" s="1426"/>
      <c r="P552" s="1426"/>
      <c r="Q552" s="1426"/>
      <c r="R552" s="1426"/>
      <c r="S552" s="1426"/>
      <c r="T552" s="1426"/>
      <c r="U552" s="1426"/>
      <c r="V552" s="1426"/>
      <c r="W552" s="1426"/>
      <c r="X552" s="1426"/>
      <c r="Y552" s="1426"/>
      <c r="Z552" s="1426"/>
      <c r="AA552" s="1426"/>
      <c r="AB552" s="1426"/>
      <c r="AC552" s="1426"/>
      <c r="AD552" s="1426"/>
      <c r="AE552" s="1426"/>
      <c r="AF552" s="1426"/>
      <c r="AG552" s="1426"/>
      <c r="AH552" s="1426"/>
      <c r="AI552" s="1426"/>
      <c r="AJ552" s="1426"/>
    </row>
    <row r="553" spans="9:36" x14ac:dyDescent="0.15">
      <c r="I553" s="1426"/>
      <c r="J553" s="1426"/>
      <c r="K553" s="1426"/>
      <c r="L553" s="1426"/>
      <c r="M553" s="1426"/>
      <c r="N553" s="1426"/>
      <c r="O553" s="1426"/>
      <c r="P553" s="1426"/>
      <c r="Q553" s="1426"/>
      <c r="R553" s="1426"/>
      <c r="S553" s="1426"/>
      <c r="T553" s="1426"/>
      <c r="U553" s="1426"/>
      <c r="V553" s="1426"/>
      <c r="W553" s="1426"/>
      <c r="X553" s="1426"/>
      <c r="Y553" s="1426"/>
      <c r="Z553" s="1426"/>
      <c r="AA553" s="1426"/>
      <c r="AB553" s="1426"/>
      <c r="AC553" s="1426"/>
      <c r="AD553" s="1426"/>
      <c r="AE553" s="1426"/>
      <c r="AF553" s="1426"/>
      <c r="AG553" s="1426"/>
      <c r="AH553" s="1426"/>
      <c r="AI553" s="1426"/>
      <c r="AJ553" s="1426"/>
    </row>
    <row r="554" spans="9:36" x14ac:dyDescent="0.15">
      <c r="I554" s="1426"/>
      <c r="J554" s="1426"/>
      <c r="K554" s="1426"/>
      <c r="L554" s="1426"/>
      <c r="M554" s="1426"/>
      <c r="N554" s="1426"/>
      <c r="O554" s="1426"/>
      <c r="P554" s="1426"/>
      <c r="Q554" s="1426"/>
      <c r="R554" s="1426"/>
      <c r="S554" s="1426"/>
      <c r="T554" s="1426"/>
      <c r="U554" s="1426"/>
      <c r="V554" s="1426"/>
      <c r="W554" s="1426"/>
      <c r="X554" s="1426"/>
      <c r="Y554" s="1426"/>
      <c r="Z554" s="1426"/>
      <c r="AA554" s="1426"/>
      <c r="AB554" s="1426"/>
      <c r="AC554" s="1426"/>
      <c r="AD554" s="1426"/>
      <c r="AE554" s="1426"/>
      <c r="AF554" s="1426"/>
      <c r="AG554" s="1426"/>
      <c r="AH554" s="1426"/>
      <c r="AI554" s="1426"/>
      <c r="AJ554" s="1426"/>
    </row>
    <row r="555" spans="9:36" x14ac:dyDescent="0.15">
      <c r="I555" s="1426"/>
      <c r="J555" s="1426"/>
      <c r="K555" s="1426"/>
      <c r="L555" s="1426"/>
      <c r="M555" s="1426"/>
      <c r="N555" s="1426"/>
      <c r="O555" s="1426"/>
      <c r="P555" s="1426"/>
      <c r="Q555" s="1426"/>
      <c r="R555" s="1426"/>
      <c r="S555" s="1426"/>
      <c r="T555" s="1426"/>
      <c r="U555" s="1426"/>
      <c r="V555" s="1426"/>
      <c r="W555" s="1426"/>
      <c r="X555" s="1426"/>
      <c r="Y555" s="1426"/>
      <c r="Z555" s="1426"/>
      <c r="AA555" s="1426"/>
      <c r="AB555" s="1426"/>
      <c r="AC555" s="1426"/>
      <c r="AD555" s="1426"/>
      <c r="AE555" s="1426"/>
      <c r="AF555" s="1426"/>
      <c r="AG555" s="1426"/>
      <c r="AH555" s="1426"/>
      <c r="AI555" s="1426"/>
      <c r="AJ555" s="1426"/>
    </row>
    <row r="556" spans="9:36" x14ac:dyDescent="0.15">
      <c r="I556" s="1426"/>
      <c r="J556" s="1426"/>
      <c r="K556" s="1426"/>
      <c r="L556" s="1426"/>
      <c r="M556" s="1426"/>
      <c r="N556" s="1426"/>
      <c r="O556" s="1426"/>
      <c r="P556" s="1426"/>
      <c r="Q556" s="1426"/>
      <c r="R556" s="1426"/>
      <c r="S556" s="1426"/>
      <c r="T556" s="1426"/>
      <c r="U556" s="1426"/>
      <c r="V556" s="1426"/>
      <c r="W556" s="1426"/>
      <c r="X556" s="1426"/>
      <c r="Y556" s="1426"/>
      <c r="Z556" s="1426"/>
      <c r="AA556" s="1426"/>
      <c r="AB556" s="1426"/>
      <c r="AC556" s="1426"/>
      <c r="AD556" s="1426"/>
      <c r="AE556" s="1426"/>
      <c r="AF556" s="1426"/>
      <c r="AG556" s="1426"/>
      <c r="AH556" s="1426"/>
      <c r="AI556" s="1426"/>
      <c r="AJ556" s="1426"/>
    </row>
    <row r="557" spans="9:36" x14ac:dyDescent="0.15">
      <c r="I557" s="1426"/>
      <c r="J557" s="1426"/>
      <c r="K557" s="1426"/>
      <c r="L557" s="1426"/>
      <c r="M557" s="1426"/>
      <c r="N557" s="1426"/>
      <c r="O557" s="1426"/>
      <c r="P557" s="1426"/>
      <c r="Q557" s="1426"/>
      <c r="R557" s="1426"/>
      <c r="S557" s="1426"/>
      <c r="T557" s="1426"/>
      <c r="U557" s="1426"/>
      <c r="V557" s="1426"/>
      <c r="W557" s="1426"/>
      <c r="X557" s="1426"/>
      <c r="Y557" s="1426"/>
      <c r="Z557" s="1426"/>
      <c r="AA557" s="1426"/>
      <c r="AB557" s="1426"/>
      <c r="AC557" s="1426"/>
      <c r="AD557" s="1426"/>
      <c r="AE557" s="1426"/>
      <c r="AF557" s="1426"/>
      <c r="AG557" s="1426"/>
      <c r="AH557" s="1426"/>
      <c r="AI557" s="1426"/>
      <c r="AJ557" s="1426"/>
    </row>
    <row r="558" spans="9:36" x14ac:dyDescent="0.15">
      <c r="I558" s="1426"/>
      <c r="J558" s="1426"/>
      <c r="K558" s="1426"/>
      <c r="L558" s="1426"/>
      <c r="M558" s="1426"/>
      <c r="N558" s="1426"/>
      <c r="O558" s="1426"/>
      <c r="P558" s="1426"/>
      <c r="Q558" s="1426"/>
      <c r="R558" s="1426"/>
      <c r="S558" s="1426"/>
      <c r="T558" s="1426"/>
      <c r="U558" s="1426"/>
      <c r="V558" s="1426"/>
      <c r="W558" s="1426"/>
      <c r="X558" s="1426"/>
      <c r="Y558" s="1426"/>
      <c r="Z558" s="1426"/>
      <c r="AA558" s="1426"/>
      <c r="AB558" s="1426"/>
      <c r="AC558" s="1426"/>
      <c r="AD558" s="1426"/>
      <c r="AE558" s="1426"/>
      <c r="AF558" s="1426"/>
      <c r="AG558" s="1426"/>
      <c r="AH558" s="1426"/>
      <c r="AI558" s="1426"/>
      <c r="AJ558" s="1426"/>
    </row>
    <row r="559" spans="9:36" x14ac:dyDescent="0.15">
      <c r="I559" s="1426"/>
      <c r="J559" s="1426"/>
      <c r="K559" s="1426"/>
      <c r="L559" s="1426"/>
      <c r="M559" s="1426"/>
      <c r="N559" s="1426"/>
      <c r="O559" s="1426"/>
      <c r="P559" s="1426"/>
      <c r="Q559" s="1426"/>
      <c r="R559" s="1426"/>
      <c r="S559" s="1426"/>
      <c r="T559" s="1426"/>
      <c r="U559" s="1426"/>
      <c r="V559" s="1426"/>
      <c r="W559" s="1426"/>
      <c r="X559" s="1426"/>
      <c r="Y559" s="1426"/>
      <c r="Z559" s="1426"/>
      <c r="AA559" s="1426"/>
      <c r="AB559" s="1426"/>
      <c r="AC559" s="1426"/>
      <c r="AD559" s="1426"/>
      <c r="AE559" s="1426"/>
      <c r="AF559" s="1426"/>
      <c r="AG559" s="1426"/>
      <c r="AH559" s="1426"/>
      <c r="AI559" s="1426"/>
      <c r="AJ559" s="1426"/>
    </row>
    <row r="560" spans="9:36" x14ac:dyDescent="0.15">
      <c r="I560" s="1426"/>
      <c r="J560" s="1426"/>
      <c r="K560" s="1426"/>
      <c r="L560" s="1426"/>
      <c r="M560" s="1426"/>
      <c r="N560" s="1426"/>
      <c r="O560" s="1426"/>
      <c r="P560" s="1426"/>
      <c r="Q560" s="1426"/>
      <c r="R560" s="1426"/>
      <c r="S560" s="1426"/>
      <c r="T560" s="1426"/>
      <c r="U560" s="1426"/>
      <c r="V560" s="1426"/>
      <c r="W560" s="1426"/>
      <c r="X560" s="1426"/>
      <c r="Y560" s="1426"/>
      <c r="Z560" s="1426"/>
      <c r="AA560" s="1426"/>
      <c r="AB560" s="1426"/>
      <c r="AC560" s="1426"/>
      <c r="AD560" s="1426"/>
      <c r="AE560" s="1426"/>
      <c r="AF560" s="1426"/>
      <c r="AG560" s="1426"/>
      <c r="AH560" s="1426"/>
      <c r="AI560" s="1426"/>
      <c r="AJ560" s="1426"/>
    </row>
    <row r="561" spans="9:36" x14ac:dyDescent="0.15">
      <c r="I561" s="1426"/>
      <c r="J561" s="1426"/>
      <c r="K561" s="1426"/>
      <c r="L561" s="1426"/>
      <c r="M561" s="1426"/>
      <c r="N561" s="1426"/>
      <c r="O561" s="1426"/>
      <c r="P561" s="1426"/>
      <c r="Q561" s="1426"/>
      <c r="R561" s="1426"/>
      <c r="S561" s="1426"/>
      <c r="T561" s="1426"/>
      <c r="U561" s="1426"/>
      <c r="V561" s="1426"/>
      <c r="W561" s="1426"/>
      <c r="X561" s="1426"/>
      <c r="Y561" s="1426"/>
      <c r="Z561" s="1426"/>
      <c r="AA561" s="1426"/>
      <c r="AB561" s="1426"/>
      <c r="AC561" s="1426"/>
      <c r="AD561" s="1426"/>
      <c r="AE561" s="1426"/>
      <c r="AF561" s="1426"/>
      <c r="AG561" s="1426"/>
      <c r="AH561" s="1426"/>
      <c r="AI561" s="1426"/>
      <c r="AJ561" s="1426"/>
    </row>
    <row r="562" spans="9:36" x14ac:dyDescent="0.15">
      <c r="I562" s="1426"/>
      <c r="J562" s="1426"/>
      <c r="K562" s="1426"/>
      <c r="L562" s="1426"/>
      <c r="M562" s="1426"/>
      <c r="N562" s="1426"/>
      <c r="O562" s="1426"/>
      <c r="P562" s="1426"/>
      <c r="Q562" s="1426"/>
      <c r="R562" s="1426"/>
      <c r="S562" s="1426"/>
      <c r="T562" s="1426"/>
      <c r="U562" s="1426"/>
      <c r="V562" s="1426"/>
      <c r="W562" s="1426"/>
      <c r="X562" s="1426"/>
      <c r="Y562" s="1426"/>
      <c r="Z562" s="1426"/>
      <c r="AA562" s="1426"/>
      <c r="AB562" s="1426"/>
      <c r="AC562" s="1426"/>
      <c r="AD562" s="1426"/>
      <c r="AE562" s="1426"/>
      <c r="AF562" s="1426"/>
      <c r="AG562" s="1426"/>
      <c r="AH562" s="1426"/>
      <c r="AI562" s="1426"/>
      <c r="AJ562" s="1426"/>
    </row>
    <row r="563" spans="9:36" x14ac:dyDescent="0.15">
      <c r="I563" s="1426"/>
      <c r="J563" s="1426"/>
      <c r="K563" s="1426"/>
      <c r="L563" s="1426"/>
      <c r="M563" s="1426"/>
      <c r="N563" s="1426"/>
      <c r="O563" s="1426"/>
      <c r="P563" s="1426"/>
      <c r="Q563" s="1426"/>
      <c r="R563" s="1426"/>
      <c r="S563" s="1426"/>
      <c r="T563" s="1426"/>
      <c r="U563" s="1426"/>
      <c r="V563" s="1426"/>
      <c r="W563" s="1426"/>
      <c r="X563" s="1426"/>
      <c r="Y563" s="1426"/>
      <c r="Z563" s="1426"/>
      <c r="AA563" s="1426"/>
      <c r="AB563" s="1426"/>
      <c r="AC563" s="1426"/>
      <c r="AD563" s="1426"/>
      <c r="AE563" s="1426"/>
      <c r="AF563" s="1426"/>
      <c r="AG563" s="1426"/>
      <c r="AH563" s="1426"/>
      <c r="AI563" s="1426"/>
      <c r="AJ563" s="1426"/>
    </row>
    <row r="564" spans="9:36" x14ac:dyDescent="0.15">
      <c r="I564" s="1426"/>
      <c r="J564" s="1426"/>
      <c r="K564" s="1426"/>
      <c r="L564" s="1426"/>
      <c r="M564" s="1426"/>
      <c r="N564" s="1426"/>
      <c r="O564" s="1426"/>
      <c r="P564" s="1426"/>
      <c r="Q564" s="1426"/>
      <c r="R564" s="1426"/>
      <c r="S564" s="1426"/>
      <c r="T564" s="1426"/>
      <c r="U564" s="1426"/>
      <c r="V564" s="1426"/>
      <c r="W564" s="1426"/>
      <c r="X564" s="1426"/>
      <c r="Y564" s="1426"/>
      <c r="Z564" s="1426"/>
      <c r="AA564" s="1426"/>
      <c r="AB564" s="1426"/>
      <c r="AC564" s="1426"/>
      <c r="AD564" s="1426"/>
      <c r="AE564" s="1426"/>
      <c r="AF564" s="1426"/>
      <c r="AG564" s="1426"/>
      <c r="AH564" s="1426"/>
      <c r="AI564" s="1426"/>
      <c r="AJ564" s="1426"/>
    </row>
    <row r="565" spans="9:36" x14ac:dyDescent="0.15">
      <c r="I565" s="1426"/>
      <c r="J565" s="1426"/>
      <c r="K565" s="1426"/>
      <c r="L565" s="1426"/>
      <c r="M565" s="1426"/>
      <c r="N565" s="1426"/>
      <c r="O565" s="1426"/>
      <c r="P565" s="1426"/>
      <c r="Q565" s="1426"/>
      <c r="R565" s="1426"/>
      <c r="S565" s="1426"/>
      <c r="T565" s="1426"/>
      <c r="U565" s="1426"/>
      <c r="V565" s="1426"/>
      <c r="W565" s="1426"/>
      <c r="X565" s="1426"/>
      <c r="Y565" s="1426"/>
      <c r="Z565" s="1426"/>
      <c r="AA565" s="1426"/>
      <c r="AB565" s="1426"/>
      <c r="AC565" s="1426"/>
      <c r="AD565" s="1426"/>
      <c r="AE565" s="1426"/>
      <c r="AF565" s="1426"/>
      <c r="AG565" s="1426"/>
      <c r="AH565" s="1426"/>
      <c r="AI565" s="1426"/>
      <c r="AJ565" s="1426"/>
    </row>
    <row r="566" spans="9:36" x14ac:dyDescent="0.15">
      <c r="I566" s="1426"/>
      <c r="J566" s="1426"/>
      <c r="K566" s="1426"/>
      <c r="L566" s="1426"/>
      <c r="M566" s="1426"/>
      <c r="N566" s="1426"/>
      <c r="O566" s="1426"/>
      <c r="P566" s="1426"/>
      <c r="Q566" s="1426"/>
      <c r="R566" s="1426"/>
      <c r="S566" s="1426"/>
      <c r="T566" s="1426"/>
      <c r="U566" s="1426"/>
      <c r="V566" s="1426"/>
      <c r="W566" s="1426"/>
      <c r="X566" s="1426"/>
      <c r="Y566" s="1426"/>
      <c r="Z566" s="1426"/>
      <c r="AA566" s="1426"/>
      <c r="AB566" s="1426"/>
      <c r="AC566" s="1426"/>
      <c r="AD566" s="1426"/>
      <c r="AE566" s="1426"/>
      <c r="AF566" s="1426"/>
      <c r="AG566" s="1426"/>
      <c r="AH566" s="1426"/>
      <c r="AI566" s="1426"/>
      <c r="AJ566" s="1426"/>
    </row>
    <row r="567" spans="9:36" x14ac:dyDescent="0.15">
      <c r="I567" s="1426"/>
      <c r="J567" s="1426"/>
      <c r="K567" s="1426"/>
      <c r="L567" s="1426"/>
      <c r="M567" s="1426"/>
      <c r="N567" s="1426"/>
      <c r="O567" s="1426"/>
      <c r="P567" s="1426"/>
      <c r="Q567" s="1426"/>
      <c r="R567" s="1426"/>
      <c r="S567" s="1426"/>
      <c r="T567" s="1426"/>
      <c r="U567" s="1426"/>
      <c r="V567" s="1426"/>
      <c r="W567" s="1426"/>
      <c r="X567" s="1426"/>
      <c r="Y567" s="1426"/>
      <c r="Z567" s="1426"/>
      <c r="AA567" s="1426"/>
      <c r="AB567" s="1426"/>
      <c r="AC567" s="1426"/>
      <c r="AD567" s="1426"/>
      <c r="AE567" s="1426"/>
      <c r="AF567" s="1426"/>
      <c r="AG567" s="1426"/>
      <c r="AH567" s="1426"/>
      <c r="AI567" s="1426"/>
      <c r="AJ567" s="1426"/>
    </row>
    <row r="568" spans="9:36" x14ac:dyDescent="0.15">
      <c r="I568" s="1426"/>
      <c r="J568" s="1426"/>
      <c r="K568" s="1426"/>
      <c r="L568" s="1426"/>
      <c r="M568" s="1426"/>
      <c r="N568" s="1426"/>
      <c r="O568" s="1426"/>
      <c r="P568" s="1426"/>
      <c r="Q568" s="1426"/>
      <c r="R568" s="1426"/>
      <c r="S568" s="1426"/>
      <c r="T568" s="1426"/>
      <c r="U568" s="1426"/>
      <c r="V568" s="1426"/>
      <c r="W568" s="1426"/>
      <c r="X568" s="1426"/>
      <c r="Y568" s="1426"/>
      <c r="Z568" s="1426"/>
      <c r="AA568" s="1426"/>
      <c r="AB568" s="1426"/>
      <c r="AC568" s="1426"/>
      <c r="AD568" s="1426"/>
      <c r="AE568" s="1426"/>
      <c r="AF568" s="1426"/>
      <c r="AG568" s="1426"/>
      <c r="AH568" s="1426"/>
      <c r="AI568" s="1426"/>
      <c r="AJ568" s="1426"/>
    </row>
    <row r="569" spans="9:36" x14ac:dyDescent="0.15">
      <c r="I569" s="1426"/>
      <c r="J569" s="1426"/>
      <c r="K569" s="1426"/>
      <c r="L569" s="1426"/>
      <c r="M569" s="1426"/>
      <c r="N569" s="1426"/>
      <c r="O569" s="1426"/>
      <c r="P569" s="1426"/>
      <c r="Q569" s="1426"/>
      <c r="R569" s="1426"/>
      <c r="S569" s="1426"/>
      <c r="T569" s="1426"/>
      <c r="U569" s="1426"/>
      <c r="V569" s="1426"/>
      <c r="W569" s="1426"/>
      <c r="X569" s="1426"/>
      <c r="Y569" s="1426"/>
      <c r="Z569" s="1426"/>
      <c r="AA569" s="1426"/>
      <c r="AB569" s="1426"/>
      <c r="AC569" s="1426"/>
      <c r="AD569" s="1426"/>
      <c r="AE569" s="1426"/>
      <c r="AF569" s="1426"/>
      <c r="AG569" s="1426"/>
      <c r="AH569" s="1426"/>
      <c r="AI569" s="1426"/>
      <c r="AJ569" s="1426"/>
    </row>
    <row r="570" spans="9:36" x14ac:dyDescent="0.15">
      <c r="I570" s="1426"/>
      <c r="J570" s="1426"/>
      <c r="K570" s="1426"/>
      <c r="L570" s="1426"/>
      <c r="M570" s="1426"/>
      <c r="N570" s="1426"/>
      <c r="O570" s="1426"/>
      <c r="P570" s="1426"/>
      <c r="Q570" s="1426"/>
      <c r="R570" s="1426"/>
      <c r="S570" s="1426"/>
      <c r="T570" s="1426"/>
      <c r="U570" s="1426"/>
      <c r="V570" s="1426"/>
      <c r="W570" s="1426"/>
      <c r="X570" s="1426"/>
      <c r="Y570" s="1426"/>
      <c r="Z570" s="1426"/>
      <c r="AA570" s="1426"/>
      <c r="AB570" s="1426"/>
      <c r="AC570" s="1426"/>
      <c r="AD570" s="1426"/>
      <c r="AE570" s="1426"/>
      <c r="AF570" s="1426"/>
      <c r="AG570" s="1426"/>
      <c r="AH570" s="1426"/>
      <c r="AI570" s="1426"/>
      <c r="AJ570" s="1426"/>
    </row>
    <row r="571" spans="9:36" x14ac:dyDescent="0.15">
      <c r="I571" s="1426"/>
      <c r="J571" s="1426"/>
      <c r="K571" s="1426"/>
      <c r="L571" s="1426"/>
      <c r="M571" s="1426"/>
      <c r="N571" s="1426"/>
      <c r="O571" s="1426"/>
      <c r="P571" s="1426"/>
      <c r="Q571" s="1426"/>
      <c r="R571" s="1426"/>
      <c r="S571" s="1426"/>
      <c r="T571" s="1426"/>
      <c r="U571" s="1426"/>
      <c r="V571" s="1426"/>
      <c r="W571" s="1426"/>
      <c r="X571" s="1426"/>
      <c r="Y571" s="1426"/>
      <c r="Z571" s="1426"/>
      <c r="AA571" s="1426"/>
      <c r="AB571" s="1426"/>
      <c r="AC571" s="1426"/>
      <c r="AD571" s="1426"/>
      <c r="AE571" s="1426"/>
      <c r="AF571" s="1426"/>
      <c r="AG571" s="1426"/>
      <c r="AH571" s="1426"/>
      <c r="AI571" s="1426"/>
      <c r="AJ571" s="1426"/>
    </row>
    <row r="572" spans="9:36" x14ac:dyDescent="0.15">
      <c r="I572" s="1426"/>
      <c r="J572" s="1426"/>
      <c r="K572" s="1426"/>
      <c r="L572" s="1426"/>
      <c r="M572" s="1426"/>
      <c r="N572" s="1426"/>
      <c r="O572" s="1426"/>
      <c r="P572" s="1426"/>
      <c r="Q572" s="1426"/>
      <c r="R572" s="1426"/>
      <c r="S572" s="1426"/>
      <c r="T572" s="1426"/>
      <c r="U572" s="1426"/>
      <c r="V572" s="1426"/>
      <c r="W572" s="1426"/>
      <c r="X572" s="1426"/>
      <c r="Y572" s="1426"/>
      <c r="Z572" s="1426"/>
      <c r="AA572" s="1426"/>
      <c r="AB572" s="1426"/>
      <c r="AC572" s="1426"/>
      <c r="AD572" s="1426"/>
      <c r="AE572" s="1426"/>
      <c r="AF572" s="1426"/>
      <c r="AG572" s="1426"/>
      <c r="AH572" s="1426"/>
      <c r="AI572" s="1426"/>
      <c r="AJ572" s="1426"/>
    </row>
    <row r="573" spans="9:36" x14ac:dyDescent="0.15">
      <c r="I573" s="1426"/>
      <c r="J573" s="1426"/>
      <c r="K573" s="1426"/>
      <c r="L573" s="1426"/>
      <c r="M573" s="1426"/>
      <c r="N573" s="1426"/>
      <c r="O573" s="1426"/>
      <c r="P573" s="1426"/>
      <c r="Q573" s="1426"/>
      <c r="R573" s="1426"/>
      <c r="S573" s="1426"/>
      <c r="T573" s="1426"/>
      <c r="U573" s="1426"/>
      <c r="V573" s="1426"/>
      <c r="W573" s="1426"/>
      <c r="X573" s="1426"/>
      <c r="Y573" s="1426"/>
      <c r="Z573" s="1426"/>
      <c r="AA573" s="1426"/>
      <c r="AB573" s="1426"/>
      <c r="AC573" s="1426"/>
      <c r="AD573" s="1426"/>
      <c r="AE573" s="1426"/>
      <c r="AF573" s="1426"/>
      <c r="AG573" s="1426"/>
      <c r="AH573" s="1426"/>
      <c r="AI573" s="1426"/>
      <c r="AJ573" s="1426"/>
    </row>
    <row r="574" spans="9:36" x14ac:dyDescent="0.15">
      <c r="I574" s="1426"/>
      <c r="J574" s="1426"/>
      <c r="K574" s="1426"/>
      <c r="L574" s="1426"/>
      <c r="M574" s="1426"/>
      <c r="N574" s="1426"/>
      <c r="O574" s="1426"/>
      <c r="P574" s="1426"/>
      <c r="Q574" s="1426"/>
      <c r="R574" s="1426"/>
      <c r="S574" s="1426"/>
      <c r="T574" s="1426"/>
      <c r="U574" s="1426"/>
      <c r="V574" s="1426"/>
      <c r="W574" s="1426"/>
      <c r="X574" s="1426"/>
      <c r="Y574" s="1426"/>
      <c r="Z574" s="1426"/>
      <c r="AA574" s="1426"/>
      <c r="AB574" s="1426"/>
      <c r="AC574" s="1426"/>
      <c r="AD574" s="1426"/>
      <c r="AE574" s="1426"/>
      <c r="AF574" s="1426"/>
      <c r="AG574" s="1426"/>
      <c r="AH574" s="1426"/>
      <c r="AI574" s="1426"/>
      <c r="AJ574" s="1426"/>
    </row>
    <row r="575" spans="9:36" x14ac:dyDescent="0.15">
      <c r="I575" s="1426"/>
      <c r="J575" s="1426"/>
      <c r="K575" s="1426"/>
      <c r="L575" s="1426"/>
      <c r="M575" s="1426"/>
      <c r="N575" s="1426"/>
      <c r="O575" s="1426"/>
      <c r="P575" s="1426"/>
      <c r="Q575" s="1426"/>
      <c r="R575" s="1426"/>
      <c r="S575" s="1426"/>
      <c r="T575" s="1426"/>
      <c r="U575" s="1426"/>
      <c r="V575" s="1426"/>
      <c r="W575" s="1426"/>
      <c r="X575" s="1426"/>
      <c r="Y575" s="1426"/>
      <c r="Z575" s="1426"/>
      <c r="AA575" s="1426"/>
      <c r="AB575" s="1426"/>
      <c r="AC575" s="1426"/>
      <c r="AD575" s="1426"/>
      <c r="AE575" s="1426"/>
      <c r="AF575" s="1426"/>
      <c r="AG575" s="1426"/>
      <c r="AH575" s="1426"/>
      <c r="AI575" s="1426"/>
      <c r="AJ575" s="1426"/>
    </row>
    <row r="576" spans="9:36" x14ac:dyDescent="0.15">
      <c r="I576" s="1426"/>
      <c r="J576" s="1426"/>
      <c r="K576" s="1426"/>
      <c r="L576" s="1426"/>
      <c r="M576" s="1426"/>
      <c r="N576" s="1426"/>
      <c r="O576" s="1426"/>
      <c r="P576" s="1426"/>
      <c r="Q576" s="1426"/>
      <c r="R576" s="1426"/>
      <c r="S576" s="1426"/>
      <c r="T576" s="1426"/>
      <c r="U576" s="1426"/>
      <c r="V576" s="1426"/>
      <c r="W576" s="1426"/>
      <c r="X576" s="1426"/>
      <c r="Y576" s="1426"/>
      <c r="Z576" s="1426"/>
      <c r="AA576" s="1426"/>
      <c r="AB576" s="1426"/>
      <c r="AC576" s="1426"/>
      <c r="AD576" s="1426"/>
      <c r="AE576" s="1426"/>
      <c r="AF576" s="1426"/>
      <c r="AG576" s="1426"/>
      <c r="AH576" s="1426"/>
      <c r="AI576" s="1426"/>
      <c r="AJ576" s="1426"/>
    </row>
    <row r="577" spans="9:36" x14ac:dyDescent="0.15">
      <c r="I577" s="1426"/>
      <c r="J577" s="1426"/>
      <c r="K577" s="1426"/>
      <c r="L577" s="1426"/>
      <c r="M577" s="1426"/>
      <c r="N577" s="1426"/>
      <c r="O577" s="1426"/>
      <c r="P577" s="1426"/>
      <c r="Q577" s="1426"/>
      <c r="R577" s="1426"/>
      <c r="S577" s="1426"/>
      <c r="T577" s="1426"/>
      <c r="U577" s="1426"/>
      <c r="V577" s="1426"/>
      <c r="W577" s="1426"/>
      <c r="X577" s="1426"/>
      <c r="Y577" s="1426"/>
      <c r="Z577" s="1426"/>
      <c r="AA577" s="1426"/>
      <c r="AB577" s="1426"/>
      <c r="AC577" s="1426"/>
      <c r="AD577" s="1426"/>
      <c r="AE577" s="1426"/>
      <c r="AF577" s="1426"/>
      <c r="AG577" s="1426"/>
      <c r="AH577" s="1426"/>
      <c r="AI577" s="1426"/>
      <c r="AJ577" s="1426"/>
    </row>
    <row r="578" spans="9:36" x14ac:dyDescent="0.15">
      <c r="I578" s="1426"/>
      <c r="J578" s="1426"/>
      <c r="K578" s="1426"/>
      <c r="L578" s="1426"/>
      <c r="M578" s="1426"/>
      <c r="N578" s="1426"/>
      <c r="O578" s="1426"/>
      <c r="P578" s="1426"/>
      <c r="Q578" s="1426"/>
      <c r="R578" s="1426"/>
      <c r="S578" s="1426"/>
      <c r="T578" s="1426"/>
      <c r="U578" s="1426"/>
      <c r="V578" s="1426"/>
      <c r="W578" s="1426"/>
      <c r="X578" s="1426"/>
      <c r="Y578" s="1426"/>
      <c r="Z578" s="1426"/>
      <c r="AA578" s="1426"/>
      <c r="AB578" s="1426"/>
      <c r="AC578" s="1426"/>
      <c r="AD578" s="1426"/>
      <c r="AE578" s="1426"/>
      <c r="AF578" s="1426"/>
      <c r="AG578" s="1426"/>
      <c r="AH578" s="1426"/>
      <c r="AI578" s="1426"/>
      <c r="AJ578" s="1426"/>
    </row>
    <row r="579" spans="9:36" x14ac:dyDescent="0.15">
      <c r="I579" s="1426"/>
      <c r="J579" s="1426"/>
      <c r="K579" s="1426"/>
      <c r="L579" s="1426"/>
      <c r="M579" s="1426"/>
      <c r="N579" s="1426"/>
      <c r="O579" s="1426"/>
      <c r="P579" s="1426"/>
      <c r="Q579" s="1426"/>
      <c r="R579" s="1426"/>
      <c r="S579" s="1426"/>
      <c r="T579" s="1426"/>
      <c r="U579" s="1426"/>
      <c r="V579" s="1426"/>
      <c r="W579" s="1426"/>
      <c r="X579" s="1426"/>
      <c r="Y579" s="1426"/>
      <c r="Z579" s="1426"/>
      <c r="AA579" s="1426"/>
      <c r="AB579" s="1426"/>
      <c r="AC579" s="1426"/>
      <c r="AD579" s="1426"/>
      <c r="AE579" s="1426"/>
      <c r="AF579" s="1426"/>
      <c r="AG579" s="1426"/>
      <c r="AH579" s="1426"/>
      <c r="AI579" s="1426"/>
      <c r="AJ579" s="1426"/>
    </row>
    <row r="580" spans="9:36" x14ac:dyDescent="0.15">
      <c r="I580" s="1426"/>
      <c r="J580" s="1426"/>
      <c r="K580" s="1426"/>
      <c r="L580" s="1426"/>
      <c r="M580" s="1426"/>
      <c r="N580" s="1426"/>
      <c r="O580" s="1426"/>
      <c r="P580" s="1426"/>
      <c r="Q580" s="1426"/>
      <c r="R580" s="1426"/>
      <c r="S580" s="1426"/>
      <c r="T580" s="1426"/>
      <c r="U580" s="1426"/>
      <c r="V580" s="1426"/>
      <c r="W580" s="1426"/>
      <c r="X580" s="1426"/>
      <c r="Y580" s="1426"/>
      <c r="Z580" s="1426"/>
      <c r="AA580" s="1426"/>
      <c r="AB580" s="1426"/>
      <c r="AC580" s="1426"/>
      <c r="AD580" s="1426"/>
      <c r="AE580" s="1426"/>
      <c r="AF580" s="1426"/>
      <c r="AG580" s="1426"/>
      <c r="AH580" s="1426"/>
      <c r="AI580" s="1426"/>
      <c r="AJ580" s="1426"/>
    </row>
    <row r="581" spans="9:36" x14ac:dyDescent="0.15">
      <c r="I581" s="1426"/>
      <c r="J581" s="1426"/>
      <c r="K581" s="1426"/>
      <c r="L581" s="1426"/>
      <c r="M581" s="1426"/>
      <c r="N581" s="1426"/>
      <c r="O581" s="1426"/>
      <c r="P581" s="1426"/>
      <c r="Q581" s="1426"/>
      <c r="R581" s="1426"/>
      <c r="S581" s="1426"/>
      <c r="T581" s="1426"/>
      <c r="U581" s="1426"/>
      <c r="V581" s="1426"/>
      <c r="W581" s="1426"/>
      <c r="X581" s="1426"/>
      <c r="Y581" s="1426"/>
      <c r="Z581" s="1426"/>
      <c r="AA581" s="1426"/>
      <c r="AB581" s="1426"/>
      <c r="AC581" s="1426"/>
      <c r="AD581" s="1426"/>
      <c r="AE581" s="1426"/>
      <c r="AF581" s="1426"/>
      <c r="AG581" s="1426"/>
      <c r="AH581" s="1426"/>
      <c r="AI581" s="1426"/>
      <c r="AJ581" s="1426"/>
    </row>
    <row r="582" spans="9:36" x14ac:dyDescent="0.15">
      <c r="I582" s="1426"/>
      <c r="J582" s="1426"/>
      <c r="K582" s="1426"/>
      <c r="L582" s="1426"/>
      <c r="M582" s="1426"/>
      <c r="N582" s="1426"/>
      <c r="O582" s="1426"/>
      <c r="P582" s="1426"/>
      <c r="Q582" s="1426"/>
      <c r="R582" s="1426"/>
      <c r="S582" s="1426"/>
      <c r="T582" s="1426"/>
      <c r="U582" s="1426"/>
      <c r="V582" s="1426"/>
      <c r="W582" s="1426"/>
      <c r="X582" s="1426"/>
      <c r="Y582" s="1426"/>
      <c r="Z582" s="1426"/>
      <c r="AA582" s="1426"/>
      <c r="AB582" s="1426"/>
      <c r="AC582" s="1426"/>
      <c r="AD582" s="1426"/>
      <c r="AE582" s="1426"/>
      <c r="AF582" s="1426"/>
      <c r="AG582" s="1426"/>
      <c r="AH582" s="1426"/>
      <c r="AI582" s="1426"/>
      <c r="AJ582" s="1426"/>
    </row>
    <row r="583" spans="9:36" x14ac:dyDescent="0.15">
      <c r="I583" s="1426"/>
      <c r="J583" s="1426"/>
      <c r="K583" s="1426"/>
      <c r="L583" s="1426"/>
      <c r="M583" s="1426"/>
      <c r="N583" s="1426"/>
      <c r="O583" s="1426"/>
      <c r="P583" s="1426"/>
      <c r="Q583" s="1426"/>
      <c r="R583" s="1426"/>
      <c r="S583" s="1426"/>
      <c r="T583" s="1426"/>
      <c r="U583" s="1426"/>
      <c r="V583" s="1426"/>
      <c r="W583" s="1426"/>
      <c r="X583" s="1426"/>
      <c r="Y583" s="1426"/>
      <c r="Z583" s="1426"/>
      <c r="AA583" s="1426"/>
      <c r="AB583" s="1426"/>
      <c r="AC583" s="1426"/>
      <c r="AD583" s="1426"/>
      <c r="AE583" s="1426"/>
      <c r="AF583" s="1426"/>
      <c r="AG583" s="1426"/>
      <c r="AH583" s="1426"/>
      <c r="AI583" s="1426"/>
      <c r="AJ583" s="1426"/>
    </row>
    <row r="584" spans="9:36" x14ac:dyDescent="0.15">
      <c r="I584" s="1426"/>
      <c r="J584" s="1426"/>
      <c r="K584" s="1426"/>
      <c r="L584" s="1426"/>
      <c r="M584" s="1426"/>
      <c r="N584" s="1426"/>
      <c r="O584" s="1426"/>
      <c r="P584" s="1426"/>
      <c r="Q584" s="1426"/>
      <c r="R584" s="1426"/>
      <c r="S584" s="1426"/>
      <c r="T584" s="1426"/>
      <c r="U584" s="1426"/>
      <c r="V584" s="1426"/>
      <c r="W584" s="1426"/>
      <c r="X584" s="1426"/>
      <c r="Y584" s="1426"/>
      <c r="Z584" s="1426"/>
      <c r="AA584" s="1426"/>
      <c r="AB584" s="1426"/>
      <c r="AC584" s="1426"/>
      <c r="AD584" s="1426"/>
      <c r="AE584" s="1426"/>
      <c r="AF584" s="1426"/>
      <c r="AG584" s="1426"/>
      <c r="AH584" s="1426"/>
      <c r="AI584" s="1426"/>
      <c r="AJ584" s="1426"/>
    </row>
    <row r="585" spans="9:36" x14ac:dyDescent="0.15">
      <c r="I585" s="1426"/>
      <c r="J585" s="1426"/>
      <c r="K585" s="1426"/>
      <c r="L585" s="1426"/>
      <c r="M585" s="1426"/>
      <c r="N585" s="1426"/>
      <c r="O585" s="1426"/>
      <c r="P585" s="1426"/>
      <c r="Q585" s="1426"/>
      <c r="R585" s="1426"/>
      <c r="S585" s="1426"/>
      <c r="T585" s="1426"/>
      <c r="U585" s="1426"/>
      <c r="V585" s="1426"/>
      <c r="W585" s="1426"/>
      <c r="X585" s="1426"/>
      <c r="Y585" s="1426"/>
      <c r="Z585" s="1426"/>
      <c r="AA585" s="1426"/>
      <c r="AB585" s="1426"/>
      <c r="AC585" s="1426"/>
      <c r="AD585" s="1426"/>
      <c r="AE585" s="1426"/>
      <c r="AF585" s="1426"/>
      <c r="AG585" s="1426"/>
      <c r="AH585" s="1426"/>
      <c r="AI585" s="1426"/>
      <c r="AJ585" s="1426"/>
    </row>
    <row r="586" spans="9:36" x14ac:dyDescent="0.15">
      <c r="I586" s="1426"/>
      <c r="J586" s="1426"/>
      <c r="K586" s="1426"/>
      <c r="L586" s="1426"/>
      <c r="M586" s="1426"/>
      <c r="N586" s="1426"/>
      <c r="O586" s="1426"/>
      <c r="P586" s="1426"/>
      <c r="Q586" s="1426"/>
      <c r="R586" s="1426"/>
      <c r="S586" s="1426"/>
      <c r="T586" s="1426"/>
      <c r="U586" s="1426"/>
      <c r="V586" s="1426"/>
      <c r="W586" s="1426"/>
      <c r="X586" s="1426"/>
      <c r="Y586" s="1426"/>
      <c r="Z586" s="1426"/>
      <c r="AA586" s="1426"/>
      <c r="AB586" s="1426"/>
      <c r="AC586" s="1426"/>
      <c r="AD586" s="1426"/>
      <c r="AE586" s="1426"/>
      <c r="AF586" s="1426"/>
      <c r="AG586" s="1426"/>
      <c r="AH586" s="1426"/>
      <c r="AI586" s="1426"/>
      <c r="AJ586" s="1426"/>
    </row>
    <row r="587" spans="9:36" x14ac:dyDescent="0.15">
      <c r="I587" s="1426"/>
      <c r="J587" s="1426"/>
      <c r="K587" s="1426"/>
      <c r="L587" s="1426"/>
      <c r="M587" s="1426"/>
      <c r="N587" s="1426"/>
      <c r="O587" s="1426"/>
      <c r="P587" s="1426"/>
      <c r="Q587" s="1426"/>
      <c r="R587" s="1426"/>
      <c r="S587" s="1426"/>
      <c r="T587" s="1426"/>
      <c r="U587" s="1426"/>
      <c r="V587" s="1426"/>
      <c r="W587" s="1426"/>
      <c r="X587" s="1426"/>
      <c r="Y587" s="1426"/>
      <c r="Z587" s="1426"/>
      <c r="AA587" s="1426"/>
      <c r="AB587" s="1426"/>
      <c r="AC587" s="1426"/>
      <c r="AD587" s="1426"/>
      <c r="AE587" s="1426"/>
      <c r="AF587" s="1426"/>
      <c r="AG587" s="1426"/>
      <c r="AH587" s="1426"/>
      <c r="AI587" s="1426"/>
      <c r="AJ587" s="1426"/>
    </row>
    <row r="588" spans="9:36" x14ac:dyDescent="0.15">
      <c r="I588" s="1426"/>
      <c r="J588" s="1426"/>
      <c r="K588" s="1426"/>
      <c r="L588" s="1426"/>
      <c r="M588" s="1426"/>
      <c r="N588" s="1426"/>
      <c r="O588" s="1426"/>
      <c r="P588" s="1426"/>
      <c r="Q588" s="1426"/>
      <c r="R588" s="1426"/>
      <c r="S588" s="1426"/>
      <c r="T588" s="1426"/>
      <c r="U588" s="1426"/>
      <c r="V588" s="1426"/>
      <c r="W588" s="1426"/>
      <c r="X588" s="1426"/>
      <c r="Y588" s="1426"/>
      <c r="Z588" s="1426"/>
      <c r="AA588" s="1426"/>
      <c r="AB588" s="1426"/>
      <c r="AC588" s="1426"/>
      <c r="AD588" s="1426"/>
      <c r="AE588" s="1426"/>
      <c r="AF588" s="1426"/>
      <c r="AG588" s="1426"/>
      <c r="AH588" s="1426"/>
      <c r="AI588" s="1426"/>
      <c r="AJ588" s="1426"/>
    </row>
    <row r="589" spans="9:36" x14ac:dyDescent="0.15">
      <c r="I589" s="1426"/>
      <c r="J589" s="1426"/>
      <c r="K589" s="1426"/>
      <c r="L589" s="1426"/>
      <c r="M589" s="1426"/>
      <c r="N589" s="1426"/>
      <c r="O589" s="1426"/>
      <c r="P589" s="1426"/>
      <c r="Q589" s="1426"/>
      <c r="R589" s="1426"/>
      <c r="S589" s="1426"/>
      <c r="T589" s="1426"/>
      <c r="U589" s="1426"/>
      <c r="V589" s="1426"/>
      <c r="W589" s="1426"/>
      <c r="X589" s="1426"/>
      <c r="Y589" s="1426"/>
      <c r="Z589" s="1426"/>
      <c r="AA589" s="1426"/>
      <c r="AB589" s="1426"/>
      <c r="AC589" s="1426"/>
      <c r="AD589" s="1426"/>
      <c r="AE589" s="1426"/>
      <c r="AF589" s="1426"/>
      <c r="AG589" s="1426"/>
      <c r="AH589" s="1426"/>
      <c r="AI589" s="1426"/>
      <c r="AJ589" s="1426"/>
    </row>
    <row r="590" spans="9:36" x14ac:dyDescent="0.15">
      <c r="I590" s="1426"/>
      <c r="J590" s="1426"/>
      <c r="K590" s="1426"/>
      <c r="L590" s="1426"/>
      <c r="M590" s="1426"/>
      <c r="N590" s="1426"/>
      <c r="O590" s="1426"/>
      <c r="P590" s="1426"/>
      <c r="Q590" s="1426"/>
      <c r="R590" s="1426"/>
      <c r="S590" s="1426"/>
      <c r="T590" s="1426"/>
      <c r="U590" s="1426"/>
      <c r="V590" s="1426"/>
      <c r="W590" s="1426"/>
      <c r="X590" s="1426"/>
      <c r="Y590" s="1426"/>
      <c r="Z590" s="1426"/>
      <c r="AA590" s="1426"/>
      <c r="AB590" s="1426"/>
      <c r="AC590" s="1426"/>
      <c r="AD590" s="1426"/>
      <c r="AE590" s="1426"/>
      <c r="AF590" s="1426"/>
      <c r="AG590" s="1426"/>
      <c r="AH590" s="1426"/>
      <c r="AI590" s="1426"/>
      <c r="AJ590" s="1426"/>
    </row>
    <row r="591" spans="9:36" x14ac:dyDescent="0.15">
      <c r="I591" s="1426"/>
      <c r="J591" s="1426"/>
      <c r="K591" s="1426"/>
      <c r="L591" s="1426"/>
      <c r="M591" s="1426"/>
      <c r="N591" s="1426"/>
      <c r="O591" s="1426"/>
      <c r="P591" s="1426"/>
      <c r="Q591" s="1426"/>
      <c r="R591" s="1426"/>
      <c r="S591" s="1426"/>
      <c r="T591" s="1426"/>
      <c r="U591" s="1426"/>
      <c r="V591" s="1426"/>
      <c r="W591" s="1426"/>
      <c r="X591" s="1426"/>
      <c r="Y591" s="1426"/>
      <c r="Z591" s="1426"/>
      <c r="AA591" s="1426"/>
      <c r="AB591" s="1426"/>
      <c r="AC591" s="1426"/>
      <c r="AD591" s="1426"/>
      <c r="AE591" s="1426"/>
      <c r="AF591" s="1426"/>
      <c r="AG591" s="1426"/>
      <c r="AH591" s="1426"/>
      <c r="AI591" s="1426"/>
      <c r="AJ591" s="1426"/>
    </row>
    <row r="592" spans="9:36" x14ac:dyDescent="0.15">
      <c r="I592" s="1426"/>
      <c r="J592" s="1426"/>
      <c r="K592" s="1426"/>
      <c r="L592" s="1426"/>
      <c r="M592" s="1426"/>
      <c r="N592" s="1426"/>
      <c r="O592" s="1426"/>
      <c r="P592" s="1426"/>
      <c r="Q592" s="1426"/>
      <c r="R592" s="1426"/>
      <c r="S592" s="1426"/>
      <c r="T592" s="1426"/>
      <c r="U592" s="1426"/>
      <c r="V592" s="1426"/>
      <c r="W592" s="1426"/>
      <c r="X592" s="1426"/>
      <c r="Y592" s="1426"/>
      <c r="Z592" s="1426"/>
      <c r="AA592" s="1426"/>
      <c r="AB592" s="1426"/>
      <c r="AC592" s="1426"/>
      <c r="AD592" s="1426"/>
      <c r="AE592" s="1426"/>
      <c r="AF592" s="1426"/>
      <c r="AG592" s="1426"/>
      <c r="AH592" s="1426"/>
      <c r="AI592" s="1426"/>
      <c r="AJ592" s="1426"/>
    </row>
    <row r="593" spans="9:36" x14ac:dyDescent="0.15">
      <c r="I593" s="1426"/>
      <c r="J593" s="1426"/>
      <c r="K593" s="1426"/>
      <c r="L593" s="1426"/>
      <c r="M593" s="1426"/>
      <c r="N593" s="1426"/>
      <c r="O593" s="1426"/>
      <c r="P593" s="1426"/>
      <c r="Q593" s="1426"/>
      <c r="R593" s="1426"/>
      <c r="S593" s="1426"/>
      <c r="T593" s="1426"/>
      <c r="U593" s="1426"/>
      <c r="V593" s="1426"/>
      <c r="W593" s="1426"/>
      <c r="X593" s="1426"/>
      <c r="Y593" s="1426"/>
      <c r="Z593" s="1426"/>
      <c r="AA593" s="1426"/>
      <c r="AB593" s="1426"/>
      <c r="AC593" s="1426"/>
      <c r="AD593" s="1426"/>
      <c r="AE593" s="1426"/>
      <c r="AF593" s="1426"/>
      <c r="AG593" s="1426"/>
      <c r="AH593" s="1426"/>
      <c r="AI593" s="1426"/>
      <c r="AJ593" s="1426"/>
    </row>
    <row r="594" spans="9:36" x14ac:dyDescent="0.15">
      <c r="I594" s="1426"/>
      <c r="J594" s="1426"/>
      <c r="K594" s="1426"/>
      <c r="L594" s="1426"/>
      <c r="M594" s="1426"/>
      <c r="N594" s="1426"/>
      <c r="O594" s="1426"/>
      <c r="P594" s="1426"/>
      <c r="Q594" s="1426"/>
      <c r="R594" s="1426"/>
      <c r="S594" s="1426"/>
      <c r="T594" s="1426"/>
      <c r="U594" s="1426"/>
      <c r="V594" s="1426"/>
      <c r="W594" s="1426"/>
      <c r="X594" s="1426"/>
      <c r="Y594" s="1426"/>
      <c r="Z594" s="1426"/>
      <c r="AA594" s="1426"/>
      <c r="AB594" s="1426"/>
      <c r="AC594" s="1426"/>
      <c r="AD594" s="1426"/>
      <c r="AE594" s="1426"/>
      <c r="AF594" s="1426"/>
      <c r="AG594" s="1426"/>
      <c r="AH594" s="1426"/>
      <c r="AI594" s="1426"/>
      <c r="AJ594" s="1426"/>
    </row>
    <row r="595" spans="9:36" x14ac:dyDescent="0.15">
      <c r="I595" s="1426"/>
      <c r="J595" s="1426"/>
      <c r="K595" s="1426"/>
      <c r="L595" s="1426"/>
      <c r="M595" s="1426"/>
      <c r="N595" s="1426"/>
      <c r="O595" s="1426"/>
      <c r="P595" s="1426"/>
      <c r="Q595" s="1426"/>
      <c r="R595" s="1426"/>
      <c r="S595" s="1426"/>
      <c r="T595" s="1426"/>
      <c r="U595" s="1426"/>
      <c r="V595" s="1426"/>
      <c r="W595" s="1426"/>
      <c r="X595" s="1426"/>
      <c r="Y595" s="1426"/>
      <c r="Z595" s="1426"/>
      <c r="AA595" s="1426"/>
      <c r="AB595" s="1426"/>
      <c r="AC595" s="1426"/>
      <c r="AD595" s="1426"/>
      <c r="AE595" s="1426"/>
      <c r="AF595" s="1426"/>
      <c r="AG595" s="1426"/>
      <c r="AH595" s="1426"/>
      <c r="AI595" s="1426"/>
      <c r="AJ595" s="1426"/>
    </row>
    <row r="596" spans="9:36" x14ac:dyDescent="0.15">
      <c r="I596" s="1426"/>
      <c r="J596" s="1426"/>
      <c r="K596" s="1426"/>
      <c r="L596" s="1426"/>
      <c r="M596" s="1426"/>
      <c r="N596" s="1426"/>
      <c r="O596" s="1426"/>
      <c r="P596" s="1426"/>
      <c r="Q596" s="1426"/>
      <c r="R596" s="1426"/>
      <c r="S596" s="1426"/>
      <c r="T596" s="1426"/>
      <c r="U596" s="1426"/>
      <c r="V596" s="1426"/>
      <c r="W596" s="1426"/>
      <c r="X596" s="1426"/>
      <c r="Y596" s="1426"/>
      <c r="Z596" s="1426"/>
      <c r="AA596" s="1426"/>
      <c r="AB596" s="1426"/>
      <c r="AC596" s="1426"/>
      <c r="AD596" s="1426"/>
      <c r="AE596" s="1426"/>
      <c r="AF596" s="1426"/>
      <c r="AG596" s="1426"/>
      <c r="AH596" s="1426"/>
      <c r="AI596" s="1426"/>
      <c r="AJ596" s="1426"/>
    </row>
    <row r="597" spans="9:36" x14ac:dyDescent="0.15">
      <c r="I597" s="1426"/>
      <c r="J597" s="1426"/>
      <c r="K597" s="1426"/>
      <c r="L597" s="1426"/>
      <c r="M597" s="1426"/>
      <c r="N597" s="1426"/>
      <c r="O597" s="1426"/>
      <c r="P597" s="1426"/>
      <c r="Q597" s="1426"/>
      <c r="R597" s="1426"/>
      <c r="S597" s="1426"/>
      <c r="T597" s="1426"/>
      <c r="U597" s="1426"/>
      <c r="V597" s="1426"/>
      <c r="W597" s="1426"/>
      <c r="X597" s="1426"/>
      <c r="Y597" s="1426"/>
      <c r="Z597" s="1426"/>
      <c r="AA597" s="1426"/>
      <c r="AB597" s="1426"/>
      <c r="AC597" s="1426"/>
      <c r="AD597" s="1426"/>
      <c r="AE597" s="1426"/>
      <c r="AF597" s="1426"/>
      <c r="AG597" s="1426"/>
      <c r="AH597" s="1426"/>
      <c r="AI597" s="1426"/>
      <c r="AJ597" s="1426"/>
    </row>
    <row r="598" spans="9:36" x14ac:dyDescent="0.15">
      <c r="I598" s="1426"/>
      <c r="J598" s="1426"/>
      <c r="K598" s="1426"/>
      <c r="L598" s="1426"/>
      <c r="M598" s="1426"/>
      <c r="N598" s="1426"/>
      <c r="O598" s="1426"/>
      <c r="P598" s="1426"/>
      <c r="Q598" s="1426"/>
      <c r="R598" s="1426"/>
      <c r="S598" s="1426"/>
      <c r="T598" s="1426"/>
      <c r="U598" s="1426"/>
      <c r="V598" s="1426"/>
      <c r="W598" s="1426"/>
      <c r="X598" s="1426"/>
      <c r="Y598" s="1426"/>
      <c r="Z598" s="1426"/>
      <c r="AA598" s="1426"/>
      <c r="AB598" s="1426"/>
      <c r="AC598" s="1426"/>
      <c r="AD598" s="1426"/>
      <c r="AE598" s="1426"/>
      <c r="AF598" s="1426"/>
      <c r="AG598" s="1426"/>
      <c r="AH598" s="1426"/>
      <c r="AI598" s="1426"/>
      <c r="AJ598" s="1426"/>
    </row>
    <row r="599" spans="9:36" x14ac:dyDescent="0.15">
      <c r="I599" s="1426"/>
      <c r="J599" s="1426"/>
      <c r="K599" s="1426"/>
      <c r="L599" s="1426"/>
      <c r="M599" s="1426"/>
      <c r="N599" s="1426"/>
      <c r="O599" s="1426"/>
      <c r="P599" s="1426"/>
      <c r="Q599" s="1426"/>
      <c r="R599" s="1426"/>
      <c r="S599" s="1426"/>
      <c r="T599" s="1426"/>
      <c r="U599" s="1426"/>
      <c r="V599" s="1426"/>
      <c r="W599" s="1426"/>
      <c r="X599" s="1426"/>
      <c r="Y599" s="1426"/>
      <c r="Z599" s="1426"/>
      <c r="AA599" s="1426"/>
      <c r="AB599" s="1426"/>
      <c r="AC599" s="1426"/>
      <c r="AD599" s="1426"/>
      <c r="AE599" s="1426"/>
      <c r="AF599" s="1426"/>
      <c r="AG599" s="1426"/>
      <c r="AH599" s="1426"/>
      <c r="AI599" s="1426"/>
      <c r="AJ599" s="1426"/>
    </row>
    <row r="600" spans="9:36" x14ac:dyDescent="0.15">
      <c r="I600" s="1426"/>
      <c r="J600" s="1426"/>
      <c r="K600" s="1426"/>
      <c r="L600" s="1426"/>
      <c r="M600" s="1426"/>
      <c r="N600" s="1426"/>
      <c r="O600" s="1426"/>
      <c r="P600" s="1426"/>
      <c r="Q600" s="1426"/>
      <c r="R600" s="1426"/>
      <c r="S600" s="1426"/>
      <c r="T600" s="1426"/>
      <c r="U600" s="1426"/>
      <c r="V600" s="1426"/>
      <c r="W600" s="1426"/>
      <c r="X600" s="1426"/>
      <c r="Y600" s="1426"/>
      <c r="Z600" s="1426"/>
      <c r="AA600" s="1426"/>
      <c r="AB600" s="1426"/>
      <c r="AC600" s="1426"/>
      <c r="AD600" s="1426"/>
      <c r="AE600" s="1426"/>
      <c r="AF600" s="1426"/>
      <c r="AG600" s="1426"/>
      <c r="AH600" s="1426"/>
      <c r="AI600" s="1426"/>
      <c r="AJ600" s="1426"/>
    </row>
    <row r="601" spans="9:36" x14ac:dyDescent="0.15">
      <c r="I601" s="1426"/>
      <c r="J601" s="1426"/>
      <c r="K601" s="1426"/>
      <c r="L601" s="1426"/>
      <c r="M601" s="1426"/>
      <c r="N601" s="1426"/>
      <c r="O601" s="1426"/>
      <c r="P601" s="1426"/>
      <c r="Q601" s="1426"/>
      <c r="R601" s="1426"/>
      <c r="S601" s="1426"/>
      <c r="T601" s="1426"/>
      <c r="U601" s="1426"/>
      <c r="V601" s="1426"/>
      <c r="W601" s="1426"/>
      <c r="X601" s="1426"/>
      <c r="Y601" s="1426"/>
      <c r="Z601" s="1426"/>
      <c r="AA601" s="1426"/>
      <c r="AB601" s="1426"/>
      <c r="AC601" s="1426"/>
      <c r="AD601" s="1426"/>
      <c r="AE601" s="1426"/>
      <c r="AF601" s="1426"/>
      <c r="AG601" s="1426"/>
      <c r="AH601" s="1426"/>
      <c r="AI601" s="1426"/>
      <c r="AJ601" s="1426"/>
    </row>
    <row r="602" spans="9:36" x14ac:dyDescent="0.15">
      <c r="I602" s="1426"/>
      <c r="J602" s="1426"/>
      <c r="K602" s="1426"/>
      <c r="L602" s="1426"/>
      <c r="M602" s="1426"/>
      <c r="N602" s="1426"/>
      <c r="O602" s="1426"/>
      <c r="P602" s="1426"/>
      <c r="Q602" s="1426"/>
      <c r="R602" s="1426"/>
      <c r="S602" s="1426"/>
      <c r="T602" s="1426"/>
      <c r="U602" s="1426"/>
      <c r="V602" s="1426"/>
      <c r="W602" s="1426"/>
      <c r="X602" s="1426"/>
      <c r="Y602" s="1426"/>
      <c r="Z602" s="1426"/>
      <c r="AA602" s="1426"/>
      <c r="AB602" s="1426"/>
      <c r="AC602" s="1426"/>
      <c r="AD602" s="1426"/>
      <c r="AE602" s="1426"/>
      <c r="AF602" s="1426"/>
      <c r="AG602" s="1426"/>
      <c r="AH602" s="1426"/>
      <c r="AI602" s="1426"/>
      <c r="AJ602" s="1426"/>
    </row>
    <row r="603" spans="9:36" x14ac:dyDescent="0.15">
      <c r="I603" s="1426"/>
      <c r="J603" s="1426"/>
      <c r="K603" s="1426"/>
      <c r="L603" s="1426"/>
      <c r="M603" s="1426"/>
      <c r="N603" s="1426"/>
      <c r="O603" s="1426"/>
      <c r="P603" s="1426"/>
      <c r="Q603" s="1426"/>
      <c r="R603" s="1426"/>
      <c r="S603" s="1426"/>
      <c r="T603" s="1426"/>
      <c r="U603" s="1426"/>
      <c r="V603" s="1426"/>
      <c r="W603" s="1426"/>
      <c r="X603" s="1426"/>
      <c r="Y603" s="1426"/>
      <c r="Z603" s="1426"/>
      <c r="AA603" s="1426"/>
      <c r="AB603" s="1426"/>
      <c r="AC603" s="1426"/>
      <c r="AD603" s="1426"/>
      <c r="AE603" s="1426"/>
      <c r="AF603" s="1426"/>
      <c r="AG603" s="1426"/>
      <c r="AH603" s="1426"/>
      <c r="AI603" s="1426"/>
      <c r="AJ603" s="1426"/>
    </row>
    <row r="604" spans="9:36" x14ac:dyDescent="0.15">
      <c r="I604" s="1426"/>
      <c r="J604" s="1426"/>
      <c r="K604" s="1426"/>
      <c r="L604" s="1426"/>
      <c r="M604" s="1426"/>
      <c r="N604" s="1426"/>
      <c r="O604" s="1426"/>
      <c r="P604" s="1426"/>
      <c r="Q604" s="1426"/>
      <c r="R604" s="1426"/>
      <c r="S604" s="1426"/>
      <c r="T604" s="1426"/>
      <c r="U604" s="1426"/>
      <c r="V604" s="1426"/>
      <c r="W604" s="1426"/>
      <c r="X604" s="1426"/>
      <c r="Y604" s="1426"/>
      <c r="Z604" s="1426"/>
      <c r="AA604" s="1426"/>
      <c r="AB604" s="1426"/>
      <c r="AC604" s="1426"/>
      <c r="AD604" s="1426"/>
      <c r="AE604" s="1426"/>
      <c r="AF604" s="1426"/>
      <c r="AG604" s="1426"/>
      <c r="AH604" s="1426"/>
      <c r="AI604" s="1426"/>
      <c r="AJ604" s="1426"/>
    </row>
  </sheetData>
  <sheetProtection password="DD24" sheet="1" objects="1" scenarios="1"/>
  <phoneticPr fontId="2"/>
  <conditionalFormatting sqref="C4:H284">
    <cfRule type="expression" dxfId="120" priority="1">
      <formula>MOD(ROW(),2)=0</formula>
    </cfRule>
    <cfRule type="expression" priority="2">
      <formula>MOD(ROW(),2)=0</formula>
    </cfRule>
    <cfRule type="expression" dxfId="119" priority="3">
      <formula>MOD(ROW(),2)=0</formula>
    </cfRule>
  </conditionalFormatting>
  <pageMargins left="0.78740157480314965" right="0.78740157480314965" top="0.98425196850393704" bottom="0.98425196850393704" header="0.51181102362204722" footer="0.51181102362204722"/>
  <pageSetup paperSize="8" scale="77" fitToHeight="0"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288"/>
  <sheetViews>
    <sheetView showGridLines="0" zoomScaleNormal="100" workbookViewId="0">
      <pane xSplit="3" ySplit="3" topLeftCell="D124" activePane="bottomRight" state="frozen"/>
      <selection pane="topRight"/>
      <selection pane="bottomLeft"/>
      <selection pane="bottomRight" activeCell="D20" sqref="D20"/>
    </sheetView>
  </sheetViews>
  <sheetFormatPr defaultColWidth="9" defaultRowHeight="15.75" outlineLevelCol="1" x14ac:dyDescent="0.15"/>
  <cols>
    <col min="1" max="1" width="3.5" style="860" customWidth="1"/>
    <col min="2" max="2" width="14.375" style="860" customWidth="1"/>
    <col min="3" max="3" width="52.375" style="989" bestFit="1" customWidth="1"/>
    <col min="4" max="4" width="32.375" style="860" bestFit="1" customWidth="1"/>
    <col min="5" max="5" width="48.625" style="860" bestFit="1" customWidth="1"/>
    <col min="6" max="6" width="20" style="860" hidden="1" customWidth="1" outlineLevel="1"/>
    <col min="7" max="7" width="17.25" style="990" customWidth="1" collapsed="1"/>
    <col min="8" max="8" width="17.25" style="990" customWidth="1"/>
    <col min="9" max="9" width="22.75" style="990" customWidth="1"/>
    <col min="10" max="11" width="24" style="991" customWidth="1"/>
    <col min="12" max="12" width="33" style="992" customWidth="1"/>
    <col min="13" max="14" width="20" style="992" customWidth="1"/>
    <col min="15" max="16" width="20" style="860" customWidth="1"/>
    <col min="17" max="17" width="9" style="860"/>
    <col min="18" max="18" width="12.75" style="860" customWidth="1"/>
    <col min="19" max="16384" width="9" style="860"/>
  </cols>
  <sheetData>
    <row r="1" spans="1:18" x14ac:dyDescent="0.15">
      <c r="A1" s="1"/>
      <c r="B1" s="1"/>
      <c r="C1" s="859"/>
      <c r="D1" s="1"/>
      <c r="E1" s="1"/>
      <c r="F1" s="519"/>
      <c r="G1" s="2"/>
      <c r="H1" s="2"/>
      <c r="I1" s="2"/>
      <c r="J1" s="2"/>
      <c r="K1" s="2"/>
      <c r="L1" s="2"/>
      <c r="M1" s="2"/>
      <c r="N1" s="2"/>
      <c r="O1" s="2"/>
    </row>
    <row r="2" spans="1:18" s="873" customFormat="1" ht="33.75" customHeight="1" x14ac:dyDescent="0.15">
      <c r="A2" s="135"/>
      <c r="B2" s="861" t="s">
        <v>699</v>
      </c>
      <c r="C2" s="862" t="s">
        <v>549</v>
      </c>
      <c r="D2" s="862" t="s">
        <v>603</v>
      </c>
      <c r="E2" s="863" t="s">
        <v>717</v>
      </c>
      <c r="F2" s="864" t="s">
        <v>594</v>
      </c>
      <c r="G2" s="864" t="s">
        <v>594</v>
      </c>
      <c r="H2" s="865" t="s">
        <v>718</v>
      </c>
      <c r="I2" s="866" t="s">
        <v>1188</v>
      </c>
      <c r="J2" s="867" t="s">
        <v>604</v>
      </c>
      <c r="K2" s="867" t="s">
        <v>605</v>
      </c>
      <c r="L2" s="868" t="s">
        <v>719</v>
      </c>
      <c r="M2" s="869" t="s">
        <v>1624</v>
      </c>
      <c r="N2" s="870" t="s">
        <v>1625</v>
      </c>
      <c r="O2" s="871" t="s">
        <v>1191</v>
      </c>
      <c r="P2" s="872" t="s">
        <v>1192</v>
      </c>
    </row>
    <row r="3" spans="1:18" s="873" customFormat="1" ht="15.75" customHeight="1" x14ac:dyDescent="0.15">
      <c r="A3" s="135"/>
      <c r="B3" s="874"/>
      <c r="C3" s="875"/>
      <c r="D3" s="876"/>
      <c r="E3" s="877" t="s">
        <v>1193</v>
      </c>
      <c r="F3" s="878" t="s">
        <v>1194</v>
      </c>
      <c r="G3" s="878" t="s">
        <v>1194</v>
      </c>
      <c r="H3" s="878" t="s">
        <v>1194</v>
      </c>
      <c r="I3" s="878" t="s">
        <v>1194</v>
      </c>
      <c r="J3" s="879" t="s">
        <v>1195</v>
      </c>
      <c r="K3" s="879" t="s">
        <v>0</v>
      </c>
      <c r="L3" s="880"/>
      <c r="M3" s="881"/>
      <c r="N3" s="882"/>
      <c r="O3" s="883" t="s">
        <v>1196</v>
      </c>
      <c r="P3" s="872" t="s">
        <v>274</v>
      </c>
    </row>
    <row r="4" spans="1:18" s="873" customFormat="1" ht="14.25" x14ac:dyDescent="0.15">
      <c r="A4" s="135"/>
      <c r="B4" s="884" t="s">
        <v>6</v>
      </c>
      <c r="C4" s="885" t="s">
        <v>595</v>
      </c>
      <c r="D4" s="885" t="s">
        <v>609</v>
      </c>
      <c r="E4" s="886" t="s">
        <v>632</v>
      </c>
      <c r="F4" s="887">
        <v>43900</v>
      </c>
      <c r="G4" s="888">
        <f>ROUNDDOWN(F4,0)</f>
        <v>43900</v>
      </c>
      <c r="H4" s="888">
        <v>43900</v>
      </c>
      <c r="I4" s="888" t="s">
        <v>97</v>
      </c>
      <c r="J4" s="889">
        <v>9298.2099999999991</v>
      </c>
      <c r="K4" s="890">
        <v>117258.88</v>
      </c>
      <c r="L4" s="891">
        <v>28641</v>
      </c>
      <c r="M4" s="891">
        <v>37963</v>
      </c>
      <c r="N4" s="892" t="s">
        <v>1626</v>
      </c>
      <c r="O4" s="893">
        <v>3250</v>
      </c>
      <c r="P4" s="894">
        <v>0.74</v>
      </c>
      <c r="Q4" s="895"/>
      <c r="R4" s="896"/>
    </row>
    <row r="5" spans="1:18" s="873" customFormat="1" ht="14.25" x14ac:dyDescent="0.15">
      <c r="A5" s="135"/>
      <c r="B5" s="884" t="s">
        <v>3</v>
      </c>
      <c r="C5" s="897" t="s">
        <v>277</v>
      </c>
      <c r="D5" s="897" t="s">
        <v>625</v>
      </c>
      <c r="E5" s="898" t="s">
        <v>632</v>
      </c>
      <c r="F5" s="899">
        <v>20500</v>
      </c>
      <c r="G5" s="900">
        <f t="shared" ref="G5:G69" si="0">ROUNDDOWN(F5,0)</f>
        <v>20500</v>
      </c>
      <c r="H5" s="900">
        <v>20500</v>
      </c>
      <c r="I5" s="900" t="s">
        <v>1199</v>
      </c>
      <c r="J5" s="901">
        <v>11670.4</v>
      </c>
      <c r="K5" s="901">
        <v>25260.48</v>
      </c>
      <c r="L5" s="902">
        <v>35246</v>
      </c>
      <c r="M5" s="902">
        <v>38429</v>
      </c>
      <c r="N5" s="903" t="s">
        <v>1627</v>
      </c>
      <c r="O5" s="904">
        <v>1836</v>
      </c>
      <c r="P5" s="905">
        <v>2.64</v>
      </c>
      <c r="Q5" s="895"/>
      <c r="R5" s="896"/>
    </row>
    <row r="6" spans="1:18" s="873" customFormat="1" ht="14.25" x14ac:dyDescent="0.15">
      <c r="A6" s="135"/>
      <c r="B6" s="884" t="s">
        <v>7</v>
      </c>
      <c r="C6" s="906" t="s">
        <v>278</v>
      </c>
      <c r="D6" s="906" t="s">
        <v>626</v>
      </c>
      <c r="E6" s="907" t="s">
        <v>633</v>
      </c>
      <c r="F6" s="908">
        <v>26700</v>
      </c>
      <c r="G6" s="361">
        <f t="shared" si="0"/>
        <v>26700</v>
      </c>
      <c r="H6" s="361">
        <v>26700</v>
      </c>
      <c r="I6" s="361" t="s">
        <v>97</v>
      </c>
      <c r="J6" s="909">
        <v>6365.8</v>
      </c>
      <c r="K6" s="910">
        <v>16050.53</v>
      </c>
      <c r="L6" s="911">
        <v>36675</v>
      </c>
      <c r="M6" s="911">
        <v>41726</v>
      </c>
      <c r="N6" s="912" t="s">
        <v>97</v>
      </c>
      <c r="O6" s="893">
        <v>1150</v>
      </c>
      <c r="P6" s="894">
        <v>0.83</v>
      </c>
      <c r="Q6" s="895"/>
      <c r="R6" s="896"/>
    </row>
    <row r="7" spans="1:18" s="873" customFormat="1" ht="14.25" x14ac:dyDescent="0.15">
      <c r="A7" s="135"/>
      <c r="B7" s="884" t="s">
        <v>5</v>
      </c>
      <c r="C7" s="906" t="s">
        <v>1304</v>
      </c>
      <c r="D7" s="906" t="s">
        <v>612</v>
      </c>
      <c r="E7" s="907" t="s">
        <v>633</v>
      </c>
      <c r="F7" s="908">
        <v>10000</v>
      </c>
      <c r="G7" s="361">
        <f t="shared" si="0"/>
        <v>10000</v>
      </c>
      <c r="H7" s="361">
        <v>10000</v>
      </c>
      <c r="I7" s="361" t="s">
        <v>1199</v>
      </c>
      <c r="J7" s="913">
        <v>1353.6199999999899</v>
      </c>
      <c r="K7" s="913">
        <v>9044.0400000000009</v>
      </c>
      <c r="L7" s="914">
        <v>27135</v>
      </c>
      <c r="M7" s="914">
        <v>39624</v>
      </c>
      <c r="N7" s="915" t="s">
        <v>1627</v>
      </c>
      <c r="O7" s="904">
        <v>212</v>
      </c>
      <c r="P7" s="905">
        <v>6.88</v>
      </c>
      <c r="Q7" s="895"/>
      <c r="R7" s="896"/>
    </row>
    <row r="8" spans="1:18" s="873" customFormat="1" ht="14.25" x14ac:dyDescent="0.15">
      <c r="A8" s="135"/>
      <c r="B8" s="884" t="s">
        <v>9</v>
      </c>
      <c r="C8" s="897" t="s">
        <v>1458</v>
      </c>
      <c r="D8" s="897" t="s">
        <v>612</v>
      </c>
      <c r="E8" s="898" t="s">
        <v>632</v>
      </c>
      <c r="F8" s="899">
        <v>10400</v>
      </c>
      <c r="G8" s="900">
        <f t="shared" si="0"/>
        <v>10400</v>
      </c>
      <c r="H8" s="900">
        <v>10400</v>
      </c>
      <c r="I8" s="900" t="s">
        <v>97</v>
      </c>
      <c r="J8" s="916">
        <v>637.08000000000004</v>
      </c>
      <c r="K8" s="917">
        <v>5358.55</v>
      </c>
      <c r="L8" s="891">
        <v>32049</v>
      </c>
      <c r="M8" s="891">
        <v>38258</v>
      </c>
      <c r="N8" s="892" t="s">
        <v>97</v>
      </c>
      <c r="O8" s="893">
        <v>344</v>
      </c>
      <c r="P8" s="894">
        <v>6.37</v>
      </c>
      <c r="Q8" s="895"/>
      <c r="R8" s="896"/>
    </row>
    <row r="9" spans="1:18" s="873" customFormat="1" ht="14.25" x14ac:dyDescent="0.15">
      <c r="A9" s="135"/>
      <c r="B9" s="884" t="s">
        <v>10</v>
      </c>
      <c r="C9" s="906" t="s">
        <v>283</v>
      </c>
      <c r="D9" s="906" t="s">
        <v>626</v>
      </c>
      <c r="E9" s="907" t="s">
        <v>632</v>
      </c>
      <c r="F9" s="908">
        <v>11100</v>
      </c>
      <c r="G9" s="361">
        <f t="shared" si="0"/>
        <v>11100</v>
      </c>
      <c r="H9" s="361">
        <v>11100</v>
      </c>
      <c r="I9" s="361" t="s">
        <v>97</v>
      </c>
      <c r="J9" s="913">
        <v>1844.44</v>
      </c>
      <c r="K9" s="913">
        <v>8683.7299999999905</v>
      </c>
      <c r="L9" s="914">
        <v>38391</v>
      </c>
      <c r="M9" s="914">
        <v>38961</v>
      </c>
      <c r="N9" s="915" t="s">
        <v>1627</v>
      </c>
      <c r="O9" s="904">
        <v>87</v>
      </c>
      <c r="P9" s="905">
        <v>1.29</v>
      </c>
      <c r="Q9" s="895"/>
      <c r="R9" s="896"/>
    </row>
    <row r="10" spans="1:18" s="873" customFormat="1" ht="14.25" x14ac:dyDescent="0.15">
      <c r="A10" s="135"/>
      <c r="B10" s="884" t="s">
        <v>11</v>
      </c>
      <c r="C10" s="897" t="s">
        <v>1459</v>
      </c>
      <c r="D10" s="897" t="s">
        <v>628</v>
      </c>
      <c r="E10" s="898" t="s">
        <v>1628</v>
      </c>
      <c r="F10" s="899">
        <v>7040</v>
      </c>
      <c r="G10" s="900">
        <f t="shared" si="0"/>
        <v>7040</v>
      </c>
      <c r="H10" s="900">
        <v>7040</v>
      </c>
      <c r="I10" s="900" t="s">
        <v>1199</v>
      </c>
      <c r="J10" s="901">
        <v>2074.6520743649899</v>
      </c>
      <c r="K10" s="918">
        <v>11425.2</v>
      </c>
      <c r="L10" s="891">
        <v>33305</v>
      </c>
      <c r="M10" s="891">
        <v>38132</v>
      </c>
      <c r="N10" s="892" t="s">
        <v>1199</v>
      </c>
      <c r="O10" s="893">
        <v>560</v>
      </c>
      <c r="P10" s="894">
        <v>2.99</v>
      </c>
      <c r="Q10" s="895"/>
      <c r="R10" s="896"/>
    </row>
    <row r="11" spans="1:18" s="873" customFormat="1" ht="14.25" x14ac:dyDescent="0.15">
      <c r="A11" s="135"/>
      <c r="B11" s="884" t="s">
        <v>12</v>
      </c>
      <c r="C11" s="906" t="s">
        <v>285</v>
      </c>
      <c r="D11" s="906" t="s">
        <v>609</v>
      </c>
      <c r="E11" s="907" t="s">
        <v>632</v>
      </c>
      <c r="F11" s="908">
        <v>8140</v>
      </c>
      <c r="G11" s="361">
        <f t="shared" si="0"/>
        <v>8140</v>
      </c>
      <c r="H11" s="361">
        <v>8140</v>
      </c>
      <c r="I11" s="361" t="s">
        <v>1199</v>
      </c>
      <c r="J11" s="913">
        <v>1101.49</v>
      </c>
      <c r="K11" s="913">
        <v>5858.26</v>
      </c>
      <c r="L11" s="914">
        <v>30064</v>
      </c>
      <c r="M11" s="914">
        <v>38686</v>
      </c>
      <c r="N11" s="915" t="s">
        <v>1199</v>
      </c>
      <c r="O11" s="904">
        <v>417</v>
      </c>
      <c r="P11" s="905">
        <v>11.6</v>
      </c>
      <c r="Q11" s="895"/>
      <c r="R11" s="896"/>
    </row>
    <row r="12" spans="1:18" s="873" customFormat="1" ht="14.25" x14ac:dyDescent="0.15">
      <c r="A12" s="135"/>
      <c r="B12" s="884" t="s">
        <v>13</v>
      </c>
      <c r="C12" s="897" t="s">
        <v>286</v>
      </c>
      <c r="D12" s="897" t="s">
        <v>612</v>
      </c>
      <c r="E12" s="898" t="s">
        <v>632</v>
      </c>
      <c r="F12" s="899">
        <v>5310</v>
      </c>
      <c r="G12" s="900">
        <f t="shared" si="0"/>
        <v>5310</v>
      </c>
      <c r="H12" s="900">
        <v>5310</v>
      </c>
      <c r="I12" s="900" t="s">
        <v>97</v>
      </c>
      <c r="J12" s="916">
        <v>566.22</v>
      </c>
      <c r="K12" s="917">
        <v>4463.8599999999897</v>
      </c>
      <c r="L12" s="891">
        <v>36231</v>
      </c>
      <c r="M12" s="891">
        <v>39717</v>
      </c>
      <c r="N12" s="892" t="s">
        <v>1627</v>
      </c>
      <c r="O12" s="893">
        <v>70</v>
      </c>
      <c r="P12" s="894">
        <v>5.48</v>
      </c>
      <c r="Q12" s="895"/>
      <c r="R12" s="896"/>
    </row>
    <row r="13" spans="1:18" s="873" customFormat="1" ht="14.25" x14ac:dyDescent="0.15">
      <c r="A13" s="135"/>
      <c r="B13" s="884" t="s">
        <v>15</v>
      </c>
      <c r="C13" s="906" t="s">
        <v>287</v>
      </c>
      <c r="D13" s="906" t="s">
        <v>626</v>
      </c>
      <c r="E13" s="907" t="s">
        <v>1629</v>
      </c>
      <c r="F13" s="908">
        <v>4050</v>
      </c>
      <c r="G13" s="361">
        <f t="shared" si="0"/>
        <v>4050</v>
      </c>
      <c r="H13" s="361">
        <v>4050</v>
      </c>
      <c r="I13" s="361" t="s">
        <v>97</v>
      </c>
      <c r="J13" s="913">
        <v>693.14999999999895</v>
      </c>
      <c r="K13" s="913">
        <v>5367.2799999999897</v>
      </c>
      <c r="L13" s="914">
        <v>34150</v>
      </c>
      <c r="M13" s="914">
        <v>39624</v>
      </c>
      <c r="N13" s="915" t="s">
        <v>1199</v>
      </c>
      <c r="O13" s="904">
        <v>376</v>
      </c>
      <c r="P13" s="905">
        <v>4.33</v>
      </c>
      <c r="Q13" s="895"/>
    </row>
    <row r="14" spans="1:18" s="873" customFormat="1" ht="14.25" x14ac:dyDescent="0.15">
      <c r="A14" s="135"/>
      <c r="B14" s="884" t="s">
        <v>17</v>
      </c>
      <c r="C14" s="897" t="s">
        <v>1309</v>
      </c>
      <c r="D14" s="897" t="s">
        <v>626</v>
      </c>
      <c r="E14" s="898" t="s">
        <v>632</v>
      </c>
      <c r="F14" s="899">
        <v>4690</v>
      </c>
      <c r="G14" s="361">
        <f t="shared" si="0"/>
        <v>4690</v>
      </c>
      <c r="H14" s="361">
        <v>4690</v>
      </c>
      <c r="I14" s="361" t="s">
        <v>1199</v>
      </c>
      <c r="J14" s="913">
        <v>1056.92</v>
      </c>
      <c r="K14" s="149">
        <v>5782.27</v>
      </c>
      <c r="L14" s="911">
        <v>35550</v>
      </c>
      <c r="M14" s="911">
        <v>38044</v>
      </c>
      <c r="N14" s="912" t="s">
        <v>1199</v>
      </c>
      <c r="O14" s="893">
        <v>275</v>
      </c>
      <c r="P14" s="894">
        <v>0.78</v>
      </c>
      <c r="Q14" s="895"/>
      <c r="R14" s="896"/>
    </row>
    <row r="15" spans="1:18" s="873" customFormat="1" ht="14.25" x14ac:dyDescent="0.15">
      <c r="A15" s="135"/>
      <c r="B15" s="884" t="s">
        <v>18</v>
      </c>
      <c r="C15" s="906" t="s">
        <v>289</v>
      </c>
      <c r="D15" s="906" t="s">
        <v>627</v>
      </c>
      <c r="E15" s="907" t="s">
        <v>632</v>
      </c>
      <c r="F15" s="908">
        <v>4320</v>
      </c>
      <c r="G15" s="361">
        <f t="shared" si="0"/>
        <v>4320</v>
      </c>
      <c r="H15" s="361">
        <v>4320</v>
      </c>
      <c r="I15" s="361" t="s">
        <v>97</v>
      </c>
      <c r="J15" s="913">
        <v>506.16</v>
      </c>
      <c r="K15" s="913">
        <v>3507.3699999999899</v>
      </c>
      <c r="L15" s="914">
        <v>39616</v>
      </c>
      <c r="M15" s="914">
        <v>39757</v>
      </c>
      <c r="N15" s="915" t="s">
        <v>1627</v>
      </c>
      <c r="O15" s="904">
        <v>41</v>
      </c>
      <c r="P15" s="905">
        <v>4</v>
      </c>
      <c r="Q15" s="895"/>
      <c r="R15" s="896"/>
    </row>
    <row r="16" spans="1:18" s="873" customFormat="1" ht="14.25" x14ac:dyDescent="0.15">
      <c r="A16" s="135"/>
      <c r="B16" s="884" t="s">
        <v>19</v>
      </c>
      <c r="C16" s="906" t="s">
        <v>290</v>
      </c>
      <c r="D16" s="906" t="s">
        <v>627</v>
      </c>
      <c r="E16" s="907" t="s">
        <v>632</v>
      </c>
      <c r="F16" s="908">
        <v>5010</v>
      </c>
      <c r="G16" s="361">
        <f t="shared" si="0"/>
        <v>5010</v>
      </c>
      <c r="H16" s="361">
        <v>5010</v>
      </c>
      <c r="I16" s="900" t="s">
        <v>97</v>
      </c>
      <c r="J16" s="913">
        <v>629.86</v>
      </c>
      <c r="K16" s="149">
        <v>4607.34</v>
      </c>
      <c r="L16" s="911">
        <v>41880</v>
      </c>
      <c r="M16" s="911">
        <v>42066</v>
      </c>
      <c r="N16" s="892" t="s">
        <v>1626</v>
      </c>
      <c r="O16" s="893">
        <v>43</v>
      </c>
      <c r="P16" s="894">
        <v>4.54</v>
      </c>
      <c r="Q16" s="895"/>
      <c r="R16" s="896"/>
    </row>
    <row r="17" spans="1:18" s="873" customFormat="1" ht="14.25" x14ac:dyDescent="0.15">
      <c r="A17" s="135"/>
      <c r="B17" s="884" t="s">
        <v>20</v>
      </c>
      <c r="C17" s="906" t="s">
        <v>1310</v>
      </c>
      <c r="D17" s="906" t="s">
        <v>625</v>
      </c>
      <c r="E17" s="907" t="s">
        <v>635</v>
      </c>
      <c r="F17" s="908">
        <v>4430</v>
      </c>
      <c r="G17" s="361">
        <f t="shared" si="0"/>
        <v>4430</v>
      </c>
      <c r="H17" s="361">
        <v>4430</v>
      </c>
      <c r="I17" s="361" t="s">
        <v>1199</v>
      </c>
      <c r="J17" s="913">
        <v>1047.79</v>
      </c>
      <c r="K17" s="913">
        <v>8510.20999999999</v>
      </c>
      <c r="L17" s="914">
        <v>31763</v>
      </c>
      <c r="M17" s="914">
        <v>41460</v>
      </c>
      <c r="N17" s="903" t="s">
        <v>1627</v>
      </c>
      <c r="O17" s="904">
        <v>305</v>
      </c>
      <c r="P17" s="905">
        <v>6.44</v>
      </c>
      <c r="Q17" s="895"/>
    </row>
    <row r="18" spans="1:18" s="873" customFormat="1" ht="14.25" x14ac:dyDescent="0.15">
      <c r="A18" s="135"/>
      <c r="B18" s="884" t="s">
        <v>21</v>
      </c>
      <c r="C18" s="897" t="s">
        <v>292</v>
      </c>
      <c r="D18" s="897" t="s">
        <v>627</v>
      </c>
      <c r="E18" s="898" t="s">
        <v>632</v>
      </c>
      <c r="F18" s="899">
        <v>3570</v>
      </c>
      <c r="G18" s="900">
        <f t="shared" si="0"/>
        <v>3570</v>
      </c>
      <c r="H18" s="900">
        <v>3570</v>
      </c>
      <c r="I18" s="900" t="s">
        <v>97</v>
      </c>
      <c r="J18" s="916">
        <v>918.55999999999904</v>
      </c>
      <c r="K18" s="917">
        <v>6704.5299999999897</v>
      </c>
      <c r="L18" s="891">
        <v>33144</v>
      </c>
      <c r="M18" s="891">
        <v>39827</v>
      </c>
      <c r="N18" s="892" t="s">
        <v>266</v>
      </c>
      <c r="O18" s="893">
        <v>272</v>
      </c>
      <c r="P18" s="894">
        <v>4.95</v>
      </c>
      <c r="Q18" s="895"/>
      <c r="R18" s="896"/>
    </row>
    <row r="19" spans="1:18" s="873" customFormat="1" ht="14.25" x14ac:dyDescent="0.15">
      <c r="A19" s="135"/>
      <c r="B19" s="884" t="s">
        <v>22</v>
      </c>
      <c r="C19" s="906" t="s">
        <v>293</v>
      </c>
      <c r="D19" s="906" t="s">
        <v>626</v>
      </c>
      <c r="E19" s="907" t="s">
        <v>632</v>
      </c>
      <c r="F19" s="908">
        <v>4240</v>
      </c>
      <c r="G19" s="361">
        <f t="shared" si="0"/>
        <v>4240</v>
      </c>
      <c r="H19" s="361">
        <v>4240</v>
      </c>
      <c r="I19" s="361" t="s">
        <v>1630</v>
      </c>
      <c r="J19" s="913">
        <v>730.46</v>
      </c>
      <c r="K19" s="913">
        <v>3896.26</v>
      </c>
      <c r="L19" s="914">
        <v>40207</v>
      </c>
      <c r="M19" s="914">
        <v>40921</v>
      </c>
      <c r="N19" s="915" t="s">
        <v>1199</v>
      </c>
      <c r="O19" s="904">
        <v>62</v>
      </c>
      <c r="P19" s="905">
        <v>4.62</v>
      </c>
      <c r="Q19" s="895"/>
      <c r="R19" s="896"/>
    </row>
    <row r="20" spans="1:18" s="873" customFormat="1" ht="14.25" x14ac:dyDescent="0.15">
      <c r="A20" s="135"/>
      <c r="B20" s="884" t="s">
        <v>23</v>
      </c>
      <c r="C20" s="906" t="s">
        <v>294</v>
      </c>
      <c r="D20" s="906" t="s">
        <v>627</v>
      </c>
      <c r="E20" s="907" t="s">
        <v>632</v>
      </c>
      <c r="F20" s="908">
        <v>2480</v>
      </c>
      <c r="G20" s="361">
        <f t="shared" si="0"/>
        <v>2480</v>
      </c>
      <c r="H20" s="361">
        <v>2480</v>
      </c>
      <c r="I20" s="900" t="s">
        <v>1627</v>
      </c>
      <c r="J20" s="913">
        <v>505.34999999999991</v>
      </c>
      <c r="K20" s="149">
        <v>3036.1399999999899</v>
      </c>
      <c r="L20" s="911">
        <v>33162</v>
      </c>
      <c r="M20" s="911">
        <v>39304</v>
      </c>
      <c r="N20" s="892" t="s">
        <v>1627</v>
      </c>
      <c r="O20" s="893">
        <v>165</v>
      </c>
      <c r="P20" s="894">
        <v>7.03</v>
      </c>
      <c r="Q20" s="895"/>
    </row>
    <row r="21" spans="1:18" s="873" customFormat="1" ht="14.25" x14ac:dyDescent="0.15">
      <c r="A21" s="135"/>
      <c r="B21" s="884" t="s">
        <v>24</v>
      </c>
      <c r="C21" s="906" t="s">
        <v>1460</v>
      </c>
      <c r="D21" s="906" t="s">
        <v>626</v>
      </c>
      <c r="E21" s="907" t="s">
        <v>1629</v>
      </c>
      <c r="F21" s="908">
        <v>4160</v>
      </c>
      <c r="G21" s="361">
        <f t="shared" si="0"/>
        <v>4160</v>
      </c>
      <c r="H21" s="361">
        <v>4160</v>
      </c>
      <c r="I21" s="361" t="s">
        <v>1199</v>
      </c>
      <c r="J21" s="913">
        <v>773.32</v>
      </c>
      <c r="K21" s="913">
        <v>4698.97</v>
      </c>
      <c r="L21" s="914">
        <v>32339</v>
      </c>
      <c r="M21" s="914">
        <v>38043</v>
      </c>
      <c r="N21" s="915" t="s">
        <v>1199</v>
      </c>
      <c r="O21" s="904">
        <v>363</v>
      </c>
      <c r="P21" s="905">
        <v>5.45</v>
      </c>
      <c r="Q21" s="895"/>
    </row>
    <row r="22" spans="1:18" s="873" customFormat="1" ht="14.25" x14ac:dyDescent="0.15">
      <c r="A22" s="135"/>
      <c r="B22" s="884" t="s">
        <v>25</v>
      </c>
      <c r="C22" s="906" t="s">
        <v>1312</v>
      </c>
      <c r="D22" s="906" t="s">
        <v>625</v>
      </c>
      <c r="E22" s="907" t="s">
        <v>633</v>
      </c>
      <c r="F22" s="908">
        <v>2830</v>
      </c>
      <c r="G22" s="361">
        <f t="shared" si="0"/>
        <v>2830</v>
      </c>
      <c r="H22" s="361">
        <v>2830</v>
      </c>
      <c r="I22" s="361" t="s">
        <v>97</v>
      </c>
      <c r="J22" s="909">
        <v>1083.0599999999899</v>
      </c>
      <c r="K22" s="910">
        <v>4764</v>
      </c>
      <c r="L22" s="911">
        <v>34089</v>
      </c>
      <c r="M22" s="911">
        <v>39871</v>
      </c>
      <c r="N22" s="912" t="s">
        <v>1627</v>
      </c>
      <c r="O22" s="893">
        <v>200</v>
      </c>
      <c r="P22" s="894">
        <v>5.15</v>
      </c>
      <c r="Q22" s="895"/>
    </row>
    <row r="23" spans="1:18" s="873" customFormat="1" ht="14.25" x14ac:dyDescent="0.15">
      <c r="A23" s="135"/>
      <c r="B23" s="884" t="s">
        <v>26</v>
      </c>
      <c r="C23" s="906" t="s">
        <v>297</v>
      </c>
      <c r="D23" s="906" t="s">
        <v>627</v>
      </c>
      <c r="E23" s="907" t="s">
        <v>632</v>
      </c>
      <c r="F23" s="908">
        <v>2880</v>
      </c>
      <c r="G23" s="361">
        <f t="shared" si="0"/>
        <v>2880</v>
      </c>
      <c r="H23" s="361">
        <v>2880</v>
      </c>
      <c r="I23" s="361" t="s">
        <v>1535</v>
      </c>
      <c r="J23" s="913">
        <v>386.69999999999902</v>
      </c>
      <c r="K23" s="913">
        <v>2930.15</v>
      </c>
      <c r="L23" s="914">
        <v>39955</v>
      </c>
      <c r="M23" s="914">
        <v>40848</v>
      </c>
      <c r="N23" s="915" t="s">
        <v>1627</v>
      </c>
      <c r="O23" s="904">
        <v>63</v>
      </c>
      <c r="P23" s="905">
        <v>3.82</v>
      </c>
      <c r="Q23" s="895"/>
    </row>
    <row r="24" spans="1:18" s="873" customFormat="1" ht="14.25" x14ac:dyDescent="0.15">
      <c r="A24" s="135"/>
      <c r="B24" s="884" t="s">
        <v>28</v>
      </c>
      <c r="C24" s="906" t="s">
        <v>298</v>
      </c>
      <c r="D24" s="906" t="s">
        <v>627</v>
      </c>
      <c r="E24" s="907" t="s">
        <v>632</v>
      </c>
      <c r="F24" s="908">
        <v>2210</v>
      </c>
      <c r="G24" s="361">
        <f t="shared" si="0"/>
        <v>2210</v>
      </c>
      <c r="H24" s="361">
        <v>2210</v>
      </c>
      <c r="I24" s="361" t="s">
        <v>97</v>
      </c>
      <c r="J24" s="913">
        <v>367.18</v>
      </c>
      <c r="K24" s="149">
        <v>2628.4299999999898</v>
      </c>
      <c r="L24" s="911">
        <v>40268</v>
      </c>
      <c r="M24" s="911">
        <v>41460</v>
      </c>
      <c r="N24" s="912" t="s">
        <v>97</v>
      </c>
      <c r="O24" s="893">
        <v>23</v>
      </c>
      <c r="P24" s="894">
        <v>6.03</v>
      </c>
      <c r="Q24" s="895"/>
    </row>
    <row r="25" spans="1:18" s="873" customFormat="1" ht="14.25" x14ac:dyDescent="0.15">
      <c r="A25" s="135"/>
      <c r="B25" s="884" t="s">
        <v>30</v>
      </c>
      <c r="C25" s="906" t="s">
        <v>299</v>
      </c>
      <c r="D25" s="906" t="s">
        <v>627</v>
      </c>
      <c r="E25" s="907" t="s">
        <v>632</v>
      </c>
      <c r="F25" s="908">
        <v>1690</v>
      </c>
      <c r="G25" s="361">
        <f t="shared" si="0"/>
        <v>1690</v>
      </c>
      <c r="H25" s="361">
        <v>1690</v>
      </c>
      <c r="I25" s="361" t="s">
        <v>1535</v>
      </c>
      <c r="J25" s="913">
        <v>343.16</v>
      </c>
      <c r="K25" s="913">
        <v>2376.4</v>
      </c>
      <c r="L25" s="914">
        <v>40100</v>
      </c>
      <c r="M25" s="914">
        <v>40848</v>
      </c>
      <c r="N25" s="915" t="s">
        <v>1199</v>
      </c>
      <c r="O25" s="904">
        <v>53</v>
      </c>
      <c r="P25" s="905">
        <v>3.37</v>
      </c>
      <c r="Q25" s="895"/>
    </row>
    <row r="26" spans="1:18" s="873" customFormat="1" ht="14.25" x14ac:dyDescent="0.15">
      <c r="A26" s="135"/>
      <c r="B26" s="884" t="s">
        <v>31</v>
      </c>
      <c r="C26" s="906" t="s">
        <v>300</v>
      </c>
      <c r="D26" s="906" t="s">
        <v>1631</v>
      </c>
      <c r="E26" s="907" t="s">
        <v>632</v>
      </c>
      <c r="F26" s="908">
        <v>6470</v>
      </c>
      <c r="G26" s="361">
        <f t="shared" si="0"/>
        <v>6470</v>
      </c>
      <c r="H26" s="361">
        <v>6470</v>
      </c>
      <c r="I26" s="361" t="s">
        <v>97</v>
      </c>
      <c r="J26" s="913">
        <v>891.01999999999896</v>
      </c>
      <c r="K26" s="149">
        <v>7117.7799999999897</v>
      </c>
      <c r="L26" s="911">
        <v>32962</v>
      </c>
      <c r="M26" s="911">
        <v>39827</v>
      </c>
      <c r="N26" s="912" t="s">
        <v>1626</v>
      </c>
      <c r="O26" s="893">
        <v>294</v>
      </c>
      <c r="P26" s="894">
        <v>4.3099999999999996</v>
      </c>
      <c r="Q26" s="895"/>
    </row>
    <row r="27" spans="1:18" s="873" customFormat="1" ht="14.25" x14ac:dyDescent="0.15">
      <c r="A27" s="135"/>
      <c r="B27" s="884" t="s">
        <v>33</v>
      </c>
      <c r="C27" s="897" t="s">
        <v>302</v>
      </c>
      <c r="D27" s="897" t="s">
        <v>1632</v>
      </c>
      <c r="E27" s="898" t="s">
        <v>635</v>
      </c>
      <c r="F27" s="899">
        <v>4890</v>
      </c>
      <c r="G27" s="900">
        <f t="shared" si="0"/>
        <v>4890</v>
      </c>
      <c r="H27" s="900">
        <v>4890</v>
      </c>
      <c r="I27" s="900" t="s">
        <v>97</v>
      </c>
      <c r="J27" s="916">
        <v>941.17999999999904</v>
      </c>
      <c r="K27" s="917">
        <v>6123.96</v>
      </c>
      <c r="L27" s="891">
        <v>32724</v>
      </c>
      <c r="M27" s="891">
        <v>41460</v>
      </c>
      <c r="N27" s="892" t="s">
        <v>1626</v>
      </c>
      <c r="O27" s="893">
        <v>335</v>
      </c>
      <c r="P27" s="894">
        <v>4.33</v>
      </c>
      <c r="Q27" s="895"/>
    </row>
    <row r="28" spans="1:18" s="873" customFormat="1" ht="14.25" x14ac:dyDescent="0.15">
      <c r="A28" s="135"/>
      <c r="B28" s="884" t="s">
        <v>36</v>
      </c>
      <c r="C28" s="906" t="s">
        <v>303</v>
      </c>
      <c r="D28" s="906" t="s">
        <v>1633</v>
      </c>
      <c r="E28" s="907" t="s">
        <v>636</v>
      </c>
      <c r="F28" s="908">
        <v>3390</v>
      </c>
      <c r="G28" s="361">
        <f t="shared" si="0"/>
        <v>3390</v>
      </c>
      <c r="H28" s="361">
        <v>3390</v>
      </c>
      <c r="I28" s="361" t="s">
        <v>1630</v>
      </c>
      <c r="J28" s="913">
        <v>1057.1400000000001</v>
      </c>
      <c r="K28" s="913">
        <v>3868.36</v>
      </c>
      <c r="L28" s="914">
        <v>33534</v>
      </c>
      <c r="M28" s="914">
        <v>38776</v>
      </c>
      <c r="N28" s="915" t="s">
        <v>1199</v>
      </c>
      <c r="O28" s="904">
        <v>291</v>
      </c>
      <c r="P28" s="905">
        <v>3.69</v>
      </c>
      <c r="Q28" s="895"/>
    </row>
    <row r="29" spans="1:18" s="873" customFormat="1" ht="14.25" x14ac:dyDescent="0.15">
      <c r="A29" s="135"/>
      <c r="B29" s="884" t="s">
        <v>37</v>
      </c>
      <c r="C29" s="906" t="s">
        <v>1313</v>
      </c>
      <c r="D29" s="906" t="s">
        <v>1633</v>
      </c>
      <c r="E29" s="907" t="s">
        <v>632</v>
      </c>
      <c r="F29" s="908">
        <v>1780</v>
      </c>
      <c r="G29" s="361">
        <f t="shared" si="0"/>
        <v>1780</v>
      </c>
      <c r="H29" s="361">
        <v>1780</v>
      </c>
      <c r="I29" s="361" t="s">
        <v>1627</v>
      </c>
      <c r="J29" s="913">
        <v>457.26999999999902</v>
      </c>
      <c r="K29" s="149">
        <v>2664.8299999999899</v>
      </c>
      <c r="L29" s="911">
        <v>32079</v>
      </c>
      <c r="M29" s="911">
        <v>39827</v>
      </c>
      <c r="N29" s="912" t="s">
        <v>1199</v>
      </c>
      <c r="O29" s="893">
        <v>100</v>
      </c>
      <c r="P29" s="894">
        <v>6.76</v>
      </c>
      <c r="Q29" s="895"/>
      <c r="R29" s="896"/>
    </row>
    <row r="30" spans="1:18" s="873" customFormat="1" ht="14.25" x14ac:dyDescent="0.15">
      <c r="A30" s="135"/>
      <c r="B30" s="884" t="s">
        <v>38</v>
      </c>
      <c r="C30" s="897" t="s">
        <v>305</v>
      </c>
      <c r="D30" s="897" t="s">
        <v>1634</v>
      </c>
      <c r="E30" s="898" t="s">
        <v>632</v>
      </c>
      <c r="F30" s="899">
        <v>3850</v>
      </c>
      <c r="G30" s="900">
        <f t="shared" si="0"/>
        <v>3850</v>
      </c>
      <c r="H30" s="900">
        <v>3850</v>
      </c>
      <c r="I30" s="900" t="s">
        <v>1199</v>
      </c>
      <c r="J30" s="901">
        <v>4454.59</v>
      </c>
      <c r="K30" s="901">
        <v>6865.8</v>
      </c>
      <c r="L30" s="902">
        <v>34683</v>
      </c>
      <c r="M30" s="902">
        <v>37960</v>
      </c>
      <c r="N30" s="903" t="s">
        <v>1627</v>
      </c>
      <c r="O30" s="904">
        <v>437</v>
      </c>
      <c r="P30" s="905">
        <v>1.17</v>
      </c>
      <c r="Q30" s="895"/>
      <c r="R30" s="896"/>
    </row>
    <row r="31" spans="1:18" s="873" customFormat="1" ht="14.25" x14ac:dyDescent="0.15">
      <c r="A31" s="135"/>
      <c r="B31" s="884" t="s">
        <v>39</v>
      </c>
      <c r="C31" s="906" t="s">
        <v>1314</v>
      </c>
      <c r="D31" s="906" t="s">
        <v>1635</v>
      </c>
      <c r="E31" s="907" t="s">
        <v>633</v>
      </c>
      <c r="F31" s="908">
        <v>7830</v>
      </c>
      <c r="G31" s="361">
        <f t="shared" si="0"/>
        <v>7830</v>
      </c>
      <c r="H31" s="361">
        <v>7830</v>
      </c>
      <c r="I31" s="361" t="s">
        <v>97</v>
      </c>
      <c r="J31" s="909">
        <v>1275.7</v>
      </c>
      <c r="K31" s="910">
        <v>10932.69</v>
      </c>
      <c r="L31" s="911">
        <v>32233</v>
      </c>
      <c r="M31" s="911">
        <v>38533</v>
      </c>
      <c r="N31" s="912" t="s">
        <v>1627</v>
      </c>
      <c r="O31" s="893">
        <v>483</v>
      </c>
      <c r="P31" s="894">
        <v>6.93</v>
      </c>
      <c r="Q31" s="895"/>
      <c r="R31" s="896"/>
    </row>
    <row r="32" spans="1:18" s="873" customFormat="1" ht="14.25" x14ac:dyDescent="0.15">
      <c r="A32" s="135"/>
      <c r="B32" s="884" t="s">
        <v>40</v>
      </c>
      <c r="C32" s="906" t="s">
        <v>1461</v>
      </c>
      <c r="D32" s="906" t="s">
        <v>613</v>
      </c>
      <c r="E32" s="907" t="s">
        <v>632</v>
      </c>
      <c r="F32" s="908">
        <v>5460</v>
      </c>
      <c r="G32" s="361">
        <f t="shared" si="0"/>
        <v>5460</v>
      </c>
      <c r="H32" s="361">
        <v>5460</v>
      </c>
      <c r="I32" s="361" t="s">
        <v>1630</v>
      </c>
      <c r="J32" s="913">
        <v>1502.94</v>
      </c>
      <c r="K32" s="913">
        <v>10055.129999999899</v>
      </c>
      <c r="L32" s="914">
        <v>31351</v>
      </c>
      <c r="M32" s="914">
        <v>38484</v>
      </c>
      <c r="N32" s="915" t="s">
        <v>1627</v>
      </c>
      <c r="O32" s="904">
        <v>522</v>
      </c>
      <c r="P32" s="905">
        <v>6</v>
      </c>
      <c r="Q32" s="895"/>
      <c r="R32" s="896"/>
    </row>
    <row r="33" spans="1:18" s="873" customFormat="1" ht="14.25" x14ac:dyDescent="0.15">
      <c r="A33" s="135"/>
      <c r="B33" s="884" t="s">
        <v>41</v>
      </c>
      <c r="C33" s="906" t="s">
        <v>1316</v>
      </c>
      <c r="D33" s="906" t="s">
        <v>613</v>
      </c>
      <c r="E33" s="907" t="s">
        <v>632</v>
      </c>
      <c r="F33" s="908">
        <v>2620</v>
      </c>
      <c r="G33" s="361">
        <f t="shared" si="0"/>
        <v>2620</v>
      </c>
      <c r="H33" s="361">
        <v>2620</v>
      </c>
      <c r="I33" s="361" t="s">
        <v>97</v>
      </c>
      <c r="J33" s="913">
        <v>1320</v>
      </c>
      <c r="K33" s="149">
        <v>11149.99</v>
      </c>
      <c r="L33" s="911">
        <v>33168</v>
      </c>
      <c r="M33" s="911">
        <v>37960</v>
      </c>
      <c r="N33" s="912" t="s">
        <v>1626</v>
      </c>
      <c r="O33" s="893">
        <v>390</v>
      </c>
      <c r="P33" s="894">
        <v>9.64</v>
      </c>
      <c r="Q33" s="895"/>
      <c r="R33" s="896"/>
    </row>
    <row r="34" spans="1:18" s="873" customFormat="1" ht="14.25" x14ac:dyDescent="0.15">
      <c r="A34" s="135"/>
      <c r="B34" s="884" t="s">
        <v>733</v>
      </c>
      <c r="C34" s="897" t="s">
        <v>1462</v>
      </c>
      <c r="D34" s="897" t="s">
        <v>628</v>
      </c>
      <c r="E34" s="898" t="s">
        <v>1198</v>
      </c>
      <c r="F34" s="899">
        <v>6210</v>
      </c>
      <c r="G34" s="900">
        <f t="shared" si="0"/>
        <v>6210</v>
      </c>
      <c r="H34" s="900">
        <v>6210</v>
      </c>
      <c r="I34" s="900" t="s">
        <v>1535</v>
      </c>
      <c r="J34" s="901">
        <v>709.5</v>
      </c>
      <c r="K34" s="901">
        <v>5171.17</v>
      </c>
      <c r="L34" s="902">
        <v>41677</v>
      </c>
      <c r="M34" s="902">
        <v>42430</v>
      </c>
      <c r="N34" s="903" t="s">
        <v>1199</v>
      </c>
      <c r="O34" s="904">
        <v>53</v>
      </c>
      <c r="P34" s="905">
        <v>3.82</v>
      </c>
      <c r="Q34" s="895"/>
      <c r="R34" s="896"/>
    </row>
    <row r="35" spans="1:18" s="873" customFormat="1" ht="14.25" x14ac:dyDescent="0.15">
      <c r="A35" s="135"/>
      <c r="B35" s="884" t="s">
        <v>734</v>
      </c>
      <c r="C35" s="906" t="s">
        <v>812</v>
      </c>
      <c r="D35" s="906" t="s">
        <v>627</v>
      </c>
      <c r="E35" s="907" t="s">
        <v>1228</v>
      </c>
      <c r="F35" s="908">
        <v>3970</v>
      </c>
      <c r="G35" s="361">
        <f t="shared" si="0"/>
        <v>3970</v>
      </c>
      <c r="H35" s="361">
        <v>3970</v>
      </c>
      <c r="I35" s="361" t="s">
        <v>1535</v>
      </c>
      <c r="J35" s="913">
        <v>321.39</v>
      </c>
      <c r="K35" s="149">
        <v>2487.63</v>
      </c>
      <c r="L35" s="911">
        <v>41754</v>
      </c>
      <c r="M35" s="911">
        <v>42430</v>
      </c>
      <c r="N35" s="912" t="s">
        <v>1626</v>
      </c>
      <c r="O35" s="893">
        <v>25</v>
      </c>
      <c r="P35" s="894">
        <v>3.79</v>
      </c>
      <c r="Q35" s="895"/>
      <c r="R35" s="896"/>
    </row>
    <row r="36" spans="1:18" s="873" customFormat="1" ht="14.25" x14ac:dyDescent="0.15">
      <c r="A36" s="135"/>
      <c r="B36" s="884" t="s">
        <v>736</v>
      </c>
      <c r="C36" s="897" t="s">
        <v>813</v>
      </c>
      <c r="D36" s="897" t="s">
        <v>628</v>
      </c>
      <c r="E36" s="898" t="s">
        <v>1636</v>
      </c>
      <c r="F36" s="899">
        <v>3900</v>
      </c>
      <c r="G36" s="900">
        <f t="shared" si="0"/>
        <v>3900</v>
      </c>
      <c r="H36" s="900">
        <v>3900</v>
      </c>
      <c r="I36" s="900" t="s">
        <v>1627</v>
      </c>
      <c r="J36" s="901">
        <v>547.04999999999995</v>
      </c>
      <c r="K36" s="901">
        <v>3362.95</v>
      </c>
      <c r="L36" s="902">
        <v>41851</v>
      </c>
      <c r="M36" s="902">
        <v>42430</v>
      </c>
      <c r="N36" s="903" t="s">
        <v>1199</v>
      </c>
      <c r="O36" s="904">
        <v>33</v>
      </c>
      <c r="P36" s="905">
        <v>5.26</v>
      </c>
      <c r="Q36" s="895"/>
      <c r="R36" s="896"/>
    </row>
    <row r="37" spans="1:18" s="873" customFormat="1" ht="14.25" x14ac:dyDescent="0.15">
      <c r="A37" s="135"/>
      <c r="B37" s="884" t="s">
        <v>1218</v>
      </c>
      <c r="C37" s="897" t="s">
        <v>1317</v>
      </c>
      <c r="D37" s="897" t="s">
        <v>628</v>
      </c>
      <c r="E37" s="898" t="s">
        <v>1198</v>
      </c>
      <c r="F37" s="899">
        <v>44100</v>
      </c>
      <c r="G37" s="900">
        <f t="shared" si="0"/>
        <v>44100</v>
      </c>
      <c r="H37" s="900">
        <v>44100</v>
      </c>
      <c r="I37" s="900" t="s">
        <v>97</v>
      </c>
      <c r="J37" s="901">
        <v>21190.14</v>
      </c>
      <c r="K37" s="918">
        <v>144476.04999999999</v>
      </c>
      <c r="L37" s="891">
        <v>32890</v>
      </c>
      <c r="M37" s="891">
        <v>38779</v>
      </c>
      <c r="N37" s="892" t="s">
        <v>1626</v>
      </c>
      <c r="O37" s="893">
        <v>4871</v>
      </c>
      <c r="P37" s="894">
        <v>1.78</v>
      </c>
      <c r="Q37" s="895"/>
      <c r="R37" s="896"/>
    </row>
    <row r="38" spans="1:18" s="873" customFormat="1" ht="14.25" x14ac:dyDescent="0.15">
      <c r="A38" s="135"/>
      <c r="B38" s="884" t="s">
        <v>1219</v>
      </c>
      <c r="C38" s="897" t="s">
        <v>1318</v>
      </c>
      <c r="D38" s="897" t="s">
        <v>627</v>
      </c>
      <c r="E38" s="898" t="s">
        <v>1198</v>
      </c>
      <c r="F38" s="899">
        <v>18200</v>
      </c>
      <c r="G38" s="900">
        <f t="shared" si="0"/>
        <v>18200</v>
      </c>
      <c r="H38" s="900">
        <v>18200</v>
      </c>
      <c r="I38" s="900" t="s">
        <v>1627</v>
      </c>
      <c r="J38" s="901">
        <v>39569.53</v>
      </c>
      <c r="K38" s="918">
        <v>24000.76</v>
      </c>
      <c r="L38" s="891">
        <v>37165</v>
      </c>
      <c r="M38" s="891">
        <v>38777</v>
      </c>
      <c r="N38" s="903" t="s">
        <v>1199</v>
      </c>
      <c r="O38" s="893">
        <v>918</v>
      </c>
      <c r="P38" s="894">
        <v>2.4300000000000002</v>
      </c>
      <c r="Q38" s="895"/>
      <c r="R38" s="896"/>
    </row>
    <row r="39" spans="1:18" s="873" customFormat="1" ht="14.25" x14ac:dyDescent="0.15">
      <c r="A39" s="135"/>
      <c r="B39" s="884" t="s">
        <v>1220</v>
      </c>
      <c r="C39" s="897" t="s">
        <v>1428</v>
      </c>
      <c r="D39" s="897" t="s">
        <v>628</v>
      </c>
      <c r="E39" s="898" t="s">
        <v>1637</v>
      </c>
      <c r="F39" s="899">
        <v>10400</v>
      </c>
      <c r="G39" s="900">
        <f t="shared" si="0"/>
        <v>10400</v>
      </c>
      <c r="H39" s="900">
        <v>10400</v>
      </c>
      <c r="I39" s="900" t="s">
        <v>97</v>
      </c>
      <c r="J39" s="901">
        <v>2023.72</v>
      </c>
      <c r="K39" s="918">
        <v>10063.049999999999</v>
      </c>
      <c r="L39" s="891">
        <v>32628</v>
      </c>
      <c r="M39" s="891">
        <v>38777</v>
      </c>
      <c r="N39" s="892" t="s">
        <v>266</v>
      </c>
      <c r="O39" s="893">
        <v>429</v>
      </c>
      <c r="P39" s="894">
        <v>4.76</v>
      </c>
      <c r="Q39" s="895"/>
      <c r="R39" s="896"/>
    </row>
    <row r="40" spans="1:18" s="873" customFormat="1" ht="14.25" x14ac:dyDescent="0.15">
      <c r="A40" s="135"/>
      <c r="B40" s="884" t="s">
        <v>1222</v>
      </c>
      <c r="C40" s="897" t="s">
        <v>1429</v>
      </c>
      <c r="D40" s="897" t="s">
        <v>626</v>
      </c>
      <c r="E40" s="898" t="s">
        <v>1636</v>
      </c>
      <c r="F40" s="899">
        <v>8330</v>
      </c>
      <c r="G40" s="900">
        <f t="shared" si="0"/>
        <v>8330</v>
      </c>
      <c r="H40" s="900">
        <v>8330</v>
      </c>
      <c r="I40" s="900" t="s">
        <v>1535</v>
      </c>
      <c r="J40" s="901">
        <v>2105.12</v>
      </c>
      <c r="K40" s="918">
        <v>12169.78</v>
      </c>
      <c r="L40" s="891">
        <v>26753</v>
      </c>
      <c r="M40" s="891">
        <v>40191</v>
      </c>
      <c r="N40" s="903" t="s">
        <v>1199</v>
      </c>
      <c r="O40" s="893">
        <v>397</v>
      </c>
      <c r="P40" s="894">
        <v>4.1500000000000004</v>
      </c>
      <c r="Q40" s="895"/>
      <c r="R40" s="896"/>
    </row>
    <row r="41" spans="1:18" s="873" customFormat="1" ht="14.25" x14ac:dyDescent="0.15">
      <c r="A41" s="135"/>
      <c r="B41" s="884" t="s">
        <v>1223</v>
      </c>
      <c r="C41" s="897" t="s">
        <v>1321</v>
      </c>
      <c r="D41" s="897" t="s">
        <v>627</v>
      </c>
      <c r="E41" s="898" t="s">
        <v>1198</v>
      </c>
      <c r="F41" s="899">
        <v>8180</v>
      </c>
      <c r="G41" s="900">
        <f t="shared" si="0"/>
        <v>8180</v>
      </c>
      <c r="H41" s="900">
        <v>8180</v>
      </c>
      <c r="I41" s="900" t="s">
        <v>1199</v>
      </c>
      <c r="J41" s="901">
        <v>39569.53</v>
      </c>
      <c r="K41" s="918">
        <v>10759.81</v>
      </c>
      <c r="L41" s="891">
        <v>37165</v>
      </c>
      <c r="M41" s="891">
        <v>39534</v>
      </c>
      <c r="N41" s="892" t="s">
        <v>1199</v>
      </c>
      <c r="O41" s="893">
        <v>412</v>
      </c>
      <c r="P41" s="894">
        <v>2.6</v>
      </c>
      <c r="Q41" s="895"/>
      <c r="R41" s="896"/>
    </row>
    <row r="42" spans="1:18" s="873" customFormat="1" ht="14.25" x14ac:dyDescent="0.15">
      <c r="A42" s="135"/>
      <c r="B42" s="884" t="s">
        <v>1224</v>
      </c>
      <c r="C42" s="906" t="s">
        <v>1430</v>
      </c>
      <c r="D42" s="906" t="s">
        <v>627</v>
      </c>
      <c r="E42" s="907" t="s">
        <v>635</v>
      </c>
      <c r="F42" s="908">
        <v>6070</v>
      </c>
      <c r="G42" s="900">
        <f t="shared" si="0"/>
        <v>6070</v>
      </c>
      <c r="H42" s="900">
        <v>6070</v>
      </c>
      <c r="I42" s="900" t="s">
        <v>1199</v>
      </c>
      <c r="J42" s="901">
        <v>1117.6099999999999</v>
      </c>
      <c r="K42" s="918">
        <v>7981.27</v>
      </c>
      <c r="L42" s="891">
        <v>31989</v>
      </c>
      <c r="M42" s="891">
        <v>40998</v>
      </c>
      <c r="N42" s="903" t="s">
        <v>1627</v>
      </c>
      <c r="O42" s="893">
        <v>284</v>
      </c>
      <c r="P42" s="894">
        <v>4.49</v>
      </c>
      <c r="Q42" s="895"/>
      <c r="R42" s="896"/>
    </row>
    <row r="43" spans="1:18" s="873" customFormat="1" ht="14.25" x14ac:dyDescent="0.15">
      <c r="A43" s="135"/>
      <c r="B43" s="884" t="s">
        <v>1225</v>
      </c>
      <c r="C43" s="897" t="s">
        <v>1431</v>
      </c>
      <c r="D43" s="897" t="s">
        <v>609</v>
      </c>
      <c r="E43" s="898" t="s">
        <v>1638</v>
      </c>
      <c r="F43" s="899">
        <v>5710</v>
      </c>
      <c r="G43" s="900">
        <f t="shared" si="0"/>
        <v>5710</v>
      </c>
      <c r="H43" s="900">
        <v>5710</v>
      </c>
      <c r="I43" s="900" t="s">
        <v>97</v>
      </c>
      <c r="J43" s="901">
        <v>3208.2</v>
      </c>
      <c r="K43" s="918">
        <v>10704.44</v>
      </c>
      <c r="L43" s="891">
        <v>37553</v>
      </c>
      <c r="M43" s="891">
        <v>41606</v>
      </c>
      <c r="N43" s="892" t="s">
        <v>1199</v>
      </c>
      <c r="O43" s="893">
        <v>334</v>
      </c>
      <c r="P43" s="894">
        <v>7.45</v>
      </c>
      <c r="Q43" s="895"/>
      <c r="R43" s="896"/>
    </row>
    <row r="44" spans="1:18" s="873" customFormat="1" ht="14.25" x14ac:dyDescent="0.15">
      <c r="A44" s="135"/>
      <c r="B44" s="884" t="s">
        <v>1227</v>
      </c>
      <c r="C44" s="897" t="s">
        <v>1432</v>
      </c>
      <c r="D44" s="897" t="s">
        <v>628</v>
      </c>
      <c r="E44" s="898" t="s">
        <v>1636</v>
      </c>
      <c r="F44" s="899">
        <v>3620</v>
      </c>
      <c r="G44" s="900">
        <f t="shared" si="0"/>
        <v>3620</v>
      </c>
      <c r="H44" s="900">
        <v>3620</v>
      </c>
      <c r="I44" s="900" t="s">
        <v>1535</v>
      </c>
      <c r="J44" s="901">
        <v>940.92</v>
      </c>
      <c r="K44" s="918">
        <v>4954.74</v>
      </c>
      <c r="L44" s="919">
        <v>33375</v>
      </c>
      <c r="M44" s="919">
        <v>39525</v>
      </c>
      <c r="N44" s="903" t="s">
        <v>1199</v>
      </c>
      <c r="O44" s="893">
        <v>202</v>
      </c>
      <c r="P44" s="894">
        <v>5.55</v>
      </c>
      <c r="Q44" s="895"/>
      <c r="R44" s="896"/>
    </row>
    <row r="45" spans="1:18" s="873" customFormat="1" ht="14.25" x14ac:dyDescent="0.15">
      <c r="A45" s="135"/>
      <c r="B45" s="884" t="s">
        <v>1229</v>
      </c>
      <c r="C45" s="897" t="s">
        <v>1433</v>
      </c>
      <c r="D45" s="897" t="s">
        <v>1639</v>
      </c>
      <c r="E45" s="898" t="s">
        <v>1640</v>
      </c>
      <c r="F45" s="899">
        <v>1850</v>
      </c>
      <c r="G45" s="900">
        <f t="shared" si="0"/>
        <v>1850</v>
      </c>
      <c r="H45" s="900">
        <v>1850</v>
      </c>
      <c r="I45" s="900" t="s">
        <v>97</v>
      </c>
      <c r="J45" s="901">
        <v>421.37</v>
      </c>
      <c r="K45" s="918">
        <v>3251.03</v>
      </c>
      <c r="L45" s="891">
        <v>33259</v>
      </c>
      <c r="M45" s="891">
        <v>41606</v>
      </c>
      <c r="N45" s="892" t="s">
        <v>266</v>
      </c>
      <c r="O45" s="893">
        <v>126</v>
      </c>
      <c r="P45" s="894">
        <v>4.25</v>
      </c>
      <c r="Q45" s="895"/>
      <c r="R45" s="896"/>
    </row>
    <row r="46" spans="1:18" s="873" customFormat="1" ht="14.25" x14ac:dyDescent="0.15">
      <c r="A46" s="135"/>
      <c r="B46" s="884" t="s">
        <v>1231</v>
      </c>
      <c r="C46" s="897" t="s">
        <v>1326</v>
      </c>
      <c r="D46" s="897" t="s">
        <v>1634</v>
      </c>
      <c r="E46" s="898" t="s">
        <v>1641</v>
      </c>
      <c r="F46" s="899">
        <v>1850</v>
      </c>
      <c r="G46" s="900">
        <f>ROUNDDOWN(F46,0)</f>
        <v>1850</v>
      </c>
      <c r="H46" s="900">
        <v>1850</v>
      </c>
      <c r="I46" s="900" t="s">
        <v>1535</v>
      </c>
      <c r="J46" s="901">
        <v>2350.84</v>
      </c>
      <c r="K46" s="918">
        <v>5848.73</v>
      </c>
      <c r="L46" s="891">
        <v>34683</v>
      </c>
      <c r="M46" s="891">
        <v>38777</v>
      </c>
      <c r="N46" s="903" t="s">
        <v>1627</v>
      </c>
      <c r="O46" s="893">
        <v>696</v>
      </c>
      <c r="P46" s="894">
        <v>1.93</v>
      </c>
      <c r="Q46" s="895"/>
      <c r="R46" s="896"/>
    </row>
    <row r="47" spans="1:18" s="873" customFormat="1" ht="14.25" x14ac:dyDescent="0.15">
      <c r="A47" s="135"/>
      <c r="B47" s="884" t="s">
        <v>1642</v>
      </c>
      <c r="C47" s="897" t="s">
        <v>1643</v>
      </c>
      <c r="D47" s="897" t="s">
        <v>627</v>
      </c>
      <c r="E47" s="898" t="s">
        <v>1636</v>
      </c>
      <c r="F47" s="899">
        <v>4440</v>
      </c>
      <c r="G47" s="900">
        <f>ROUNDDOWN(F47,0)</f>
        <v>4440</v>
      </c>
      <c r="H47" s="900">
        <v>4440</v>
      </c>
      <c r="I47" s="900" t="s">
        <v>1644</v>
      </c>
      <c r="J47" s="901">
        <v>552.11</v>
      </c>
      <c r="K47" s="918">
        <v>3721.63</v>
      </c>
      <c r="L47" s="891">
        <v>42704</v>
      </c>
      <c r="M47" s="891">
        <v>43007</v>
      </c>
      <c r="N47" s="892" t="s">
        <v>266</v>
      </c>
      <c r="O47" s="893">
        <v>34</v>
      </c>
      <c r="P47" s="894">
        <v>5.53</v>
      </c>
      <c r="Q47" s="895"/>
      <c r="R47" s="896"/>
    </row>
    <row r="48" spans="1:18" s="873" customFormat="1" ht="14.25" x14ac:dyDescent="0.15">
      <c r="A48" s="135"/>
      <c r="B48" s="884" t="s">
        <v>1645</v>
      </c>
      <c r="C48" s="897" t="s">
        <v>1646</v>
      </c>
      <c r="D48" s="897" t="s">
        <v>626</v>
      </c>
      <c r="E48" s="898" t="s">
        <v>1198</v>
      </c>
      <c r="F48" s="899">
        <v>3410</v>
      </c>
      <c r="G48" s="900">
        <f>ROUNDDOWN(F48,0)</f>
        <v>3410</v>
      </c>
      <c r="H48" s="900">
        <v>3410</v>
      </c>
      <c r="I48" s="900" t="s">
        <v>1644</v>
      </c>
      <c r="J48" s="901">
        <v>307.79000000000002</v>
      </c>
      <c r="K48" s="918">
        <v>2402.91</v>
      </c>
      <c r="L48" s="891">
        <v>42398</v>
      </c>
      <c r="M48" s="891">
        <v>43007</v>
      </c>
      <c r="N48" s="903" t="s">
        <v>1199</v>
      </c>
      <c r="O48" s="893">
        <v>21</v>
      </c>
      <c r="P48" s="894">
        <v>3.87</v>
      </c>
      <c r="Q48" s="895"/>
      <c r="R48" s="896"/>
    </row>
    <row r="49" spans="1:18" s="873" customFormat="1" ht="14.25" x14ac:dyDescent="0.15">
      <c r="A49" s="135"/>
      <c r="B49" s="884" t="s">
        <v>43</v>
      </c>
      <c r="C49" s="906" t="s">
        <v>309</v>
      </c>
      <c r="D49" s="906" t="s">
        <v>1647</v>
      </c>
      <c r="E49" s="907" t="s">
        <v>636</v>
      </c>
      <c r="F49" s="908">
        <v>6250</v>
      </c>
      <c r="G49" s="361">
        <f t="shared" si="0"/>
        <v>6250</v>
      </c>
      <c r="H49" s="361">
        <v>6250</v>
      </c>
      <c r="I49" s="361" t="s">
        <v>97</v>
      </c>
      <c r="J49" s="909">
        <v>2363.79</v>
      </c>
      <c r="K49" s="910">
        <v>18842.5099999999</v>
      </c>
      <c r="L49" s="911">
        <v>29815</v>
      </c>
      <c r="M49" s="911">
        <v>38869</v>
      </c>
      <c r="N49" s="912" t="s">
        <v>266</v>
      </c>
      <c r="O49" s="893">
        <v>1022</v>
      </c>
      <c r="P49" s="894">
        <v>0.18</v>
      </c>
      <c r="Q49" s="895"/>
      <c r="R49" s="896"/>
    </row>
    <row r="50" spans="1:18" s="873" customFormat="1" ht="14.25" x14ac:dyDescent="0.15">
      <c r="A50" s="135"/>
      <c r="B50" s="884" t="s">
        <v>44</v>
      </c>
      <c r="C50" s="906" t="s">
        <v>310</v>
      </c>
      <c r="D50" s="906" t="s">
        <v>1647</v>
      </c>
      <c r="E50" s="907" t="s">
        <v>632</v>
      </c>
      <c r="F50" s="908">
        <v>4140</v>
      </c>
      <c r="G50" s="361">
        <f t="shared" si="0"/>
        <v>4140</v>
      </c>
      <c r="H50" s="361">
        <v>4140</v>
      </c>
      <c r="I50" s="361" t="s">
        <v>1535</v>
      </c>
      <c r="J50" s="913">
        <v>1275.68</v>
      </c>
      <c r="K50" s="913">
        <v>9603.8099999999904</v>
      </c>
      <c r="L50" s="914">
        <v>39640</v>
      </c>
      <c r="M50" s="914">
        <v>39757</v>
      </c>
      <c r="N50" s="915" t="s">
        <v>1627</v>
      </c>
      <c r="O50" s="904">
        <v>300</v>
      </c>
      <c r="P50" s="905">
        <v>0.04</v>
      </c>
      <c r="Q50" s="895"/>
      <c r="R50" s="896"/>
    </row>
    <row r="51" spans="1:18" s="873" customFormat="1" ht="14.25" x14ac:dyDescent="0.15">
      <c r="A51" s="135"/>
      <c r="B51" s="884" t="s">
        <v>46</v>
      </c>
      <c r="C51" s="906" t="s">
        <v>1327</v>
      </c>
      <c r="D51" s="906" t="s">
        <v>1648</v>
      </c>
      <c r="E51" s="907" t="s">
        <v>636</v>
      </c>
      <c r="F51" s="908">
        <v>2030</v>
      </c>
      <c r="G51" s="361">
        <f t="shared" si="0"/>
        <v>2030</v>
      </c>
      <c r="H51" s="361">
        <v>2030</v>
      </c>
      <c r="I51" s="361" t="s">
        <v>1199</v>
      </c>
      <c r="J51" s="913">
        <v>2318.17</v>
      </c>
      <c r="K51" s="149">
        <v>12977.45</v>
      </c>
      <c r="L51" s="911">
        <v>25021</v>
      </c>
      <c r="M51" s="911">
        <v>38686</v>
      </c>
      <c r="N51" s="912" t="s">
        <v>1627</v>
      </c>
      <c r="O51" s="893">
        <v>339</v>
      </c>
      <c r="P51" s="894">
        <v>4.3899999999999997</v>
      </c>
      <c r="Q51" s="895"/>
      <c r="R51" s="896"/>
    </row>
    <row r="52" spans="1:18" s="873" customFormat="1" ht="14.25" x14ac:dyDescent="0.15">
      <c r="A52" s="135"/>
      <c r="B52" s="884" t="s">
        <v>47</v>
      </c>
      <c r="C52" s="897" t="s">
        <v>1649</v>
      </c>
      <c r="D52" s="897" t="s">
        <v>1650</v>
      </c>
      <c r="E52" s="898" t="s">
        <v>633</v>
      </c>
      <c r="F52" s="899">
        <v>2320</v>
      </c>
      <c r="G52" s="900">
        <f t="shared" si="0"/>
        <v>2320</v>
      </c>
      <c r="H52" s="900">
        <v>2320</v>
      </c>
      <c r="I52" s="900" t="s">
        <v>1199</v>
      </c>
      <c r="J52" s="901">
        <v>1563.14</v>
      </c>
      <c r="K52" s="901">
        <v>10479.629999999899</v>
      </c>
      <c r="L52" s="902">
        <v>36501</v>
      </c>
      <c r="M52" s="902">
        <v>37960</v>
      </c>
      <c r="N52" s="903" t="s">
        <v>1199</v>
      </c>
      <c r="O52" s="904">
        <v>510</v>
      </c>
      <c r="P52" s="905">
        <v>2.67</v>
      </c>
      <c r="Q52" s="895"/>
      <c r="R52" s="896"/>
    </row>
    <row r="53" spans="1:18" s="873" customFormat="1" ht="14.25" x14ac:dyDescent="0.15">
      <c r="A53" s="135"/>
      <c r="B53" s="884" t="s">
        <v>48</v>
      </c>
      <c r="C53" s="897" t="s">
        <v>1463</v>
      </c>
      <c r="D53" s="897" t="s">
        <v>1651</v>
      </c>
      <c r="E53" s="898" t="s">
        <v>1628</v>
      </c>
      <c r="F53" s="899">
        <v>2240</v>
      </c>
      <c r="G53" s="900">
        <f t="shared" si="0"/>
        <v>2240</v>
      </c>
      <c r="H53" s="900">
        <v>2240</v>
      </c>
      <c r="I53" s="900" t="s">
        <v>97</v>
      </c>
      <c r="J53" s="916">
        <v>580.58000000000004</v>
      </c>
      <c r="K53" s="917">
        <v>4954.8299999999899</v>
      </c>
      <c r="L53" s="891">
        <v>40050</v>
      </c>
      <c r="M53" s="891">
        <v>40172</v>
      </c>
      <c r="N53" s="892" t="s">
        <v>1627</v>
      </c>
      <c r="O53" s="893">
        <v>44</v>
      </c>
      <c r="P53" s="894">
        <v>8.34</v>
      </c>
      <c r="Q53" s="895"/>
      <c r="R53" s="896"/>
    </row>
    <row r="54" spans="1:18" s="873" customFormat="1" ht="14.25" x14ac:dyDescent="0.15">
      <c r="A54" s="135"/>
      <c r="B54" s="884" t="s">
        <v>49</v>
      </c>
      <c r="C54" s="897" t="s">
        <v>1464</v>
      </c>
      <c r="D54" s="897" t="s">
        <v>1651</v>
      </c>
      <c r="E54" s="898" t="s">
        <v>633</v>
      </c>
      <c r="F54" s="899">
        <v>2280</v>
      </c>
      <c r="G54" s="900">
        <f t="shared" si="0"/>
        <v>2280</v>
      </c>
      <c r="H54" s="900">
        <v>2280</v>
      </c>
      <c r="I54" s="900" t="s">
        <v>1535</v>
      </c>
      <c r="J54" s="901">
        <v>934.2</v>
      </c>
      <c r="K54" s="901">
        <v>7363.25</v>
      </c>
      <c r="L54" s="902">
        <v>33315</v>
      </c>
      <c r="M54" s="902">
        <v>38624</v>
      </c>
      <c r="N54" s="903" t="s">
        <v>1627</v>
      </c>
      <c r="O54" s="904">
        <v>567</v>
      </c>
      <c r="P54" s="905">
        <v>7.99</v>
      </c>
      <c r="Q54" s="895"/>
      <c r="R54" s="896"/>
    </row>
    <row r="55" spans="1:18" s="873" customFormat="1" ht="14.25" x14ac:dyDescent="0.15">
      <c r="A55" s="135"/>
      <c r="B55" s="884" t="s">
        <v>50</v>
      </c>
      <c r="C55" s="906" t="s">
        <v>315</v>
      </c>
      <c r="D55" s="906" t="s">
        <v>1652</v>
      </c>
      <c r="E55" s="907" t="s">
        <v>632</v>
      </c>
      <c r="F55" s="908">
        <v>18300</v>
      </c>
      <c r="G55" s="361">
        <f t="shared" si="0"/>
        <v>18300</v>
      </c>
      <c r="H55" s="361">
        <v>18300</v>
      </c>
      <c r="I55" s="900" t="s">
        <v>97</v>
      </c>
      <c r="J55" s="913">
        <v>4763.1400000000003</v>
      </c>
      <c r="K55" s="149">
        <v>34616.839999999902</v>
      </c>
      <c r="L55" s="911">
        <v>36738</v>
      </c>
      <c r="M55" s="911">
        <v>39161</v>
      </c>
      <c r="N55" s="892" t="s">
        <v>266</v>
      </c>
      <c r="O55" s="893">
        <v>765</v>
      </c>
      <c r="P55" s="894">
        <v>2.2200000000000002</v>
      </c>
      <c r="Q55" s="895"/>
      <c r="R55" s="896"/>
    </row>
    <row r="56" spans="1:18" s="873" customFormat="1" ht="14.25" x14ac:dyDescent="0.15">
      <c r="A56" s="135"/>
      <c r="B56" s="884" t="s">
        <v>51</v>
      </c>
      <c r="C56" s="906" t="s">
        <v>316</v>
      </c>
      <c r="D56" s="906" t="s">
        <v>607</v>
      </c>
      <c r="E56" s="907" t="s">
        <v>1653</v>
      </c>
      <c r="F56" s="908">
        <v>12100</v>
      </c>
      <c r="G56" s="361">
        <f t="shared" si="0"/>
        <v>12100</v>
      </c>
      <c r="H56" s="361">
        <v>12100</v>
      </c>
      <c r="I56" s="900" t="s">
        <v>1627</v>
      </c>
      <c r="J56" s="913">
        <v>4864</v>
      </c>
      <c r="K56" s="913">
        <v>38252.919999999896</v>
      </c>
      <c r="L56" s="914">
        <v>34541</v>
      </c>
      <c r="M56" s="914">
        <v>39563</v>
      </c>
      <c r="N56" s="903" t="s">
        <v>1199</v>
      </c>
      <c r="O56" s="904">
        <v>1546</v>
      </c>
      <c r="P56" s="905" t="s">
        <v>1654</v>
      </c>
      <c r="Q56" s="895"/>
      <c r="R56" s="896"/>
    </row>
    <row r="57" spans="1:18" s="873" customFormat="1" ht="14.25" x14ac:dyDescent="0.15">
      <c r="A57" s="135"/>
      <c r="B57" s="884" t="s">
        <v>52</v>
      </c>
      <c r="C57" s="906" t="s">
        <v>317</v>
      </c>
      <c r="D57" s="906" t="s">
        <v>607</v>
      </c>
      <c r="E57" s="907" t="s">
        <v>632</v>
      </c>
      <c r="F57" s="908">
        <v>6100</v>
      </c>
      <c r="G57" s="361">
        <f t="shared" si="0"/>
        <v>6100</v>
      </c>
      <c r="H57" s="361">
        <v>6100</v>
      </c>
      <c r="I57" s="900" t="s">
        <v>1535</v>
      </c>
      <c r="J57" s="909">
        <v>3136.5599999999899</v>
      </c>
      <c r="K57" s="910">
        <v>23522.82</v>
      </c>
      <c r="L57" s="911">
        <v>30663</v>
      </c>
      <c r="M57" s="911">
        <v>37960</v>
      </c>
      <c r="N57" s="892" t="s">
        <v>1626</v>
      </c>
      <c r="O57" s="893">
        <v>1914</v>
      </c>
      <c r="P57" s="894" t="s">
        <v>1655</v>
      </c>
      <c r="Q57" s="895"/>
      <c r="R57" s="896"/>
    </row>
    <row r="58" spans="1:18" s="873" customFormat="1" ht="14.25" x14ac:dyDescent="0.15">
      <c r="A58" s="135"/>
      <c r="B58" s="884" t="s">
        <v>53</v>
      </c>
      <c r="C58" s="906" t="s">
        <v>318</v>
      </c>
      <c r="D58" s="906" t="s">
        <v>607</v>
      </c>
      <c r="E58" s="907" t="s">
        <v>632</v>
      </c>
      <c r="F58" s="908">
        <v>3450</v>
      </c>
      <c r="G58" s="361">
        <f t="shared" si="0"/>
        <v>3450</v>
      </c>
      <c r="H58" s="361">
        <v>3450</v>
      </c>
      <c r="I58" s="900" t="s">
        <v>1630</v>
      </c>
      <c r="J58" s="913">
        <v>818.39</v>
      </c>
      <c r="K58" s="913">
        <v>8036.71</v>
      </c>
      <c r="L58" s="914">
        <v>34148</v>
      </c>
      <c r="M58" s="914">
        <v>39717</v>
      </c>
      <c r="N58" s="903" t="s">
        <v>1199</v>
      </c>
      <c r="O58" s="904">
        <v>372</v>
      </c>
      <c r="P58" s="905">
        <v>8.5500000000000007</v>
      </c>
      <c r="Q58" s="895"/>
      <c r="R58" s="896"/>
    </row>
    <row r="59" spans="1:18" s="873" customFormat="1" ht="14.25" x14ac:dyDescent="0.15">
      <c r="A59" s="135"/>
      <c r="B59" s="884" t="s">
        <v>54</v>
      </c>
      <c r="C59" s="906" t="s">
        <v>319</v>
      </c>
      <c r="D59" s="906" t="s">
        <v>607</v>
      </c>
      <c r="E59" s="907" t="s">
        <v>632</v>
      </c>
      <c r="F59" s="908">
        <v>4000</v>
      </c>
      <c r="G59" s="361">
        <f t="shared" si="0"/>
        <v>4000</v>
      </c>
      <c r="H59" s="361">
        <v>4000</v>
      </c>
      <c r="I59" s="900" t="s">
        <v>1627</v>
      </c>
      <c r="J59" s="913">
        <v>1865.3399999999899</v>
      </c>
      <c r="K59" s="149">
        <v>16845.869999999901</v>
      </c>
      <c r="L59" s="911">
        <v>33557</v>
      </c>
      <c r="M59" s="911">
        <v>37960</v>
      </c>
      <c r="N59" s="892" t="s">
        <v>1199</v>
      </c>
      <c r="O59" s="893">
        <v>1082</v>
      </c>
      <c r="P59" s="894">
        <v>1.63</v>
      </c>
      <c r="Q59" s="895"/>
      <c r="R59" s="896"/>
    </row>
    <row r="60" spans="1:18" s="873" customFormat="1" ht="14.25" x14ac:dyDescent="0.15">
      <c r="A60" s="135"/>
      <c r="B60" s="884" t="s">
        <v>55</v>
      </c>
      <c r="C60" s="906" t="s">
        <v>320</v>
      </c>
      <c r="D60" s="906" t="s">
        <v>1656</v>
      </c>
      <c r="E60" s="907" t="s">
        <v>633</v>
      </c>
      <c r="F60" s="908">
        <v>2280</v>
      </c>
      <c r="G60" s="361">
        <f t="shared" si="0"/>
        <v>2280</v>
      </c>
      <c r="H60" s="361">
        <v>2280</v>
      </c>
      <c r="I60" s="361" t="s">
        <v>1627</v>
      </c>
      <c r="J60" s="913">
        <v>1319.15</v>
      </c>
      <c r="K60" s="913">
        <v>11950.37</v>
      </c>
      <c r="L60" s="914">
        <v>27972</v>
      </c>
      <c r="M60" s="914">
        <v>37960</v>
      </c>
      <c r="N60" s="915" t="s">
        <v>1199</v>
      </c>
      <c r="O60" s="904">
        <v>408</v>
      </c>
      <c r="P60" s="905">
        <v>4.24</v>
      </c>
      <c r="Q60" s="895"/>
      <c r="R60" s="896"/>
    </row>
    <row r="61" spans="1:18" s="873" customFormat="1" ht="14.25" x14ac:dyDescent="0.15">
      <c r="A61" s="135"/>
      <c r="B61" s="884" t="s">
        <v>56</v>
      </c>
      <c r="C61" s="906" t="s">
        <v>1331</v>
      </c>
      <c r="D61" s="906" t="s">
        <v>1657</v>
      </c>
      <c r="E61" s="907" t="s">
        <v>1658</v>
      </c>
      <c r="F61" s="908">
        <v>4210</v>
      </c>
      <c r="G61" s="361">
        <f t="shared" si="0"/>
        <v>4210</v>
      </c>
      <c r="H61" s="361">
        <v>4210</v>
      </c>
      <c r="I61" s="361" t="s">
        <v>1630</v>
      </c>
      <c r="J61" s="909">
        <v>1440.6099999999899</v>
      </c>
      <c r="K61" s="910">
        <v>10961.34</v>
      </c>
      <c r="L61" s="911">
        <v>30512</v>
      </c>
      <c r="M61" s="911">
        <v>39626</v>
      </c>
      <c r="N61" s="912" t="s">
        <v>1627</v>
      </c>
      <c r="O61" s="893">
        <v>535</v>
      </c>
      <c r="P61" s="894">
        <v>0.9</v>
      </c>
      <c r="Q61" s="895"/>
      <c r="R61" s="896"/>
    </row>
    <row r="62" spans="1:18" s="873" customFormat="1" ht="15" thickBot="1" x14ac:dyDescent="0.2">
      <c r="A62" s="135"/>
      <c r="B62" s="920" t="s">
        <v>57</v>
      </c>
      <c r="C62" s="921" t="s">
        <v>1332</v>
      </c>
      <c r="D62" s="921" t="s">
        <v>1657</v>
      </c>
      <c r="E62" s="922" t="s">
        <v>1658</v>
      </c>
      <c r="F62" s="923">
        <v>2230</v>
      </c>
      <c r="G62" s="365">
        <f t="shared" si="0"/>
        <v>2230</v>
      </c>
      <c r="H62" s="365">
        <v>2230</v>
      </c>
      <c r="I62" s="365" t="s">
        <v>1535</v>
      </c>
      <c r="J62" s="924">
        <v>745.32</v>
      </c>
      <c r="K62" s="924">
        <v>4603.6099999999897</v>
      </c>
      <c r="L62" s="925">
        <v>39496</v>
      </c>
      <c r="M62" s="925">
        <v>39899</v>
      </c>
      <c r="N62" s="926" t="s">
        <v>1199</v>
      </c>
      <c r="O62" s="927">
        <v>59</v>
      </c>
      <c r="P62" s="928">
        <v>1.57</v>
      </c>
      <c r="Q62" s="895"/>
      <c r="R62" s="896"/>
    </row>
    <row r="63" spans="1:18" s="873" customFormat="1" ht="15" thickTop="1" x14ac:dyDescent="0.15">
      <c r="A63" s="135"/>
      <c r="B63" s="929" t="s">
        <v>59</v>
      </c>
      <c r="C63" s="897" t="s">
        <v>324</v>
      </c>
      <c r="D63" s="897" t="s">
        <v>1659</v>
      </c>
      <c r="E63" s="898" t="s">
        <v>633</v>
      </c>
      <c r="F63" s="899">
        <v>13640</v>
      </c>
      <c r="G63" s="900">
        <f t="shared" si="0"/>
        <v>13640</v>
      </c>
      <c r="H63" s="900">
        <v>13640</v>
      </c>
      <c r="I63" s="900" t="s">
        <v>1199</v>
      </c>
      <c r="J63" s="901">
        <v>9613.68</v>
      </c>
      <c r="K63" s="901">
        <v>43890.82</v>
      </c>
      <c r="L63" s="902">
        <v>35627</v>
      </c>
      <c r="M63" s="902">
        <v>41439</v>
      </c>
      <c r="N63" s="903" t="s">
        <v>1199</v>
      </c>
      <c r="O63" s="904">
        <v>814</v>
      </c>
      <c r="P63" s="905" t="s">
        <v>1660</v>
      </c>
      <c r="Q63" s="895"/>
      <c r="R63" s="896"/>
    </row>
    <row r="64" spans="1:18" s="873" customFormat="1" ht="14.25" x14ac:dyDescent="0.15">
      <c r="A64" s="135"/>
      <c r="B64" s="929" t="s">
        <v>60</v>
      </c>
      <c r="C64" s="930" t="s">
        <v>271</v>
      </c>
      <c r="D64" s="930" t="s">
        <v>608</v>
      </c>
      <c r="E64" s="931" t="s">
        <v>634</v>
      </c>
      <c r="F64" s="932">
        <v>10407</v>
      </c>
      <c r="G64" s="799">
        <f t="shared" si="0"/>
        <v>10407</v>
      </c>
      <c r="H64" s="799">
        <v>10407</v>
      </c>
      <c r="I64" s="799" t="s">
        <v>97</v>
      </c>
      <c r="J64" s="918">
        <v>1716.03</v>
      </c>
      <c r="K64" s="918">
        <v>8552.5299999999916</v>
      </c>
      <c r="L64" s="891">
        <v>40751</v>
      </c>
      <c r="M64" s="891">
        <v>41621</v>
      </c>
      <c r="N64" s="892" t="s">
        <v>97</v>
      </c>
      <c r="O64" s="893">
        <v>29</v>
      </c>
      <c r="P64" s="894">
        <v>4.38</v>
      </c>
      <c r="Q64" s="895"/>
      <c r="R64" s="896"/>
    </row>
    <row r="65" spans="1:18" s="873" customFormat="1" ht="14.25" x14ac:dyDescent="0.15">
      <c r="A65" s="135"/>
      <c r="B65" s="929" t="s">
        <v>61</v>
      </c>
      <c r="C65" s="897" t="s">
        <v>325</v>
      </c>
      <c r="D65" s="897" t="s">
        <v>1635</v>
      </c>
      <c r="E65" s="898" t="s">
        <v>633</v>
      </c>
      <c r="F65" s="899">
        <v>6080</v>
      </c>
      <c r="G65" s="900">
        <f t="shared" si="0"/>
        <v>6080</v>
      </c>
      <c r="H65" s="900">
        <v>4000</v>
      </c>
      <c r="I65" s="900">
        <v>2080</v>
      </c>
      <c r="J65" s="901">
        <v>2082.9099999999899</v>
      </c>
      <c r="K65" s="901">
        <v>22235.96</v>
      </c>
      <c r="L65" s="902">
        <v>29439</v>
      </c>
      <c r="M65" s="902">
        <v>41439</v>
      </c>
      <c r="N65" s="902">
        <v>41992</v>
      </c>
      <c r="O65" s="904">
        <v>749</v>
      </c>
      <c r="P65" s="905">
        <v>7.39</v>
      </c>
      <c r="Q65" s="895"/>
      <c r="R65" s="896"/>
    </row>
    <row r="66" spans="1:18" s="873" customFormat="1" ht="14.25" x14ac:dyDescent="0.15">
      <c r="A66" s="135"/>
      <c r="B66" s="929" t="s">
        <v>62</v>
      </c>
      <c r="C66" s="930" t="s">
        <v>326</v>
      </c>
      <c r="D66" s="930" t="s">
        <v>609</v>
      </c>
      <c r="E66" s="931" t="s">
        <v>635</v>
      </c>
      <c r="F66" s="932">
        <v>4260</v>
      </c>
      <c r="G66" s="799">
        <f t="shared" si="0"/>
        <v>4260</v>
      </c>
      <c r="H66" s="799">
        <v>4260</v>
      </c>
      <c r="I66" s="799" t="s">
        <v>97</v>
      </c>
      <c r="J66" s="918">
        <v>568.98</v>
      </c>
      <c r="K66" s="918">
        <v>5221.88</v>
      </c>
      <c r="L66" s="891">
        <v>32212</v>
      </c>
      <c r="M66" s="891">
        <v>41439</v>
      </c>
      <c r="N66" s="892" t="s">
        <v>97</v>
      </c>
      <c r="O66" s="893">
        <v>240</v>
      </c>
      <c r="P66" s="894">
        <v>5.81</v>
      </c>
      <c r="Q66" s="895"/>
      <c r="R66" s="896"/>
    </row>
    <row r="67" spans="1:18" s="873" customFormat="1" ht="14.25" x14ac:dyDescent="0.15">
      <c r="A67" s="135"/>
      <c r="B67" s="929" t="s">
        <v>63</v>
      </c>
      <c r="C67" s="897" t="s">
        <v>327</v>
      </c>
      <c r="D67" s="897" t="s">
        <v>1661</v>
      </c>
      <c r="E67" s="898" t="s">
        <v>635</v>
      </c>
      <c r="F67" s="899">
        <v>3990</v>
      </c>
      <c r="G67" s="900">
        <f t="shared" si="0"/>
        <v>3990</v>
      </c>
      <c r="H67" s="900">
        <v>3990</v>
      </c>
      <c r="I67" s="900" t="s">
        <v>1627</v>
      </c>
      <c r="J67" s="901">
        <v>428.97</v>
      </c>
      <c r="K67" s="901">
        <v>3476.36</v>
      </c>
      <c r="L67" s="902">
        <v>26938</v>
      </c>
      <c r="M67" s="902">
        <v>41439</v>
      </c>
      <c r="N67" s="903" t="s">
        <v>1627</v>
      </c>
      <c r="O67" s="904">
        <v>158</v>
      </c>
      <c r="P67" s="905">
        <v>8.36</v>
      </c>
      <c r="Q67" s="895"/>
      <c r="R67" s="896"/>
    </row>
    <row r="68" spans="1:18" s="873" customFormat="1" ht="14.25" x14ac:dyDescent="0.15">
      <c r="A68" s="135"/>
      <c r="B68" s="929" t="s">
        <v>64</v>
      </c>
      <c r="C68" s="930" t="s">
        <v>2</v>
      </c>
      <c r="D68" s="930" t="s">
        <v>610</v>
      </c>
      <c r="E68" s="931" t="s">
        <v>634</v>
      </c>
      <c r="F68" s="932">
        <v>3440</v>
      </c>
      <c r="G68" s="799">
        <f t="shared" si="0"/>
        <v>3440</v>
      </c>
      <c r="H68" s="799">
        <v>3440</v>
      </c>
      <c r="I68" s="799" t="s">
        <v>97</v>
      </c>
      <c r="J68" s="918">
        <v>1033.05</v>
      </c>
      <c r="K68" s="918">
        <v>4209.0600000000004</v>
      </c>
      <c r="L68" s="891">
        <v>29837</v>
      </c>
      <c r="M68" s="891">
        <v>41439</v>
      </c>
      <c r="N68" s="912" t="s">
        <v>97</v>
      </c>
      <c r="O68" s="893">
        <v>187</v>
      </c>
      <c r="P68" s="894">
        <v>10.85</v>
      </c>
      <c r="Q68" s="895"/>
      <c r="R68" s="896"/>
    </row>
    <row r="69" spans="1:18" s="873" customFormat="1" ht="14.25" x14ac:dyDescent="0.15">
      <c r="A69" s="135"/>
      <c r="B69" s="929" t="s">
        <v>65</v>
      </c>
      <c r="C69" s="897" t="s">
        <v>328</v>
      </c>
      <c r="D69" s="897" t="s">
        <v>1662</v>
      </c>
      <c r="E69" s="898" t="s">
        <v>633</v>
      </c>
      <c r="F69" s="899">
        <v>3080</v>
      </c>
      <c r="G69" s="900">
        <f t="shared" si="0"/>
        <v>3080</v>
      </c>
      <c r="H69" s="900">
        <v>3080</v>
      </c>
      <c r="I69" s="900" t="s">
        <v>97</v>
      </c>
      <c r="J69" s="901">
        <v>8053.38</v>
      </c>
      <c r="K69" s="901">
        <v>13521.889999999899</v>
      </c>
      <c r="L69" s="902">
        <v>39412</v>
      </c>
      <c r="M69" s="902">
        <v>41438</v>
      </c>
      <c r="N69" s="903" t="s">
        <v>97</v>
      </c>
      <c r="O69" s="904">
        <v>77</v>
      </c>
      <c r="P69" s="905">
        <v>3.9</v>
      </c>
      <c r="Q69" s="895"/>
      <c r="R69" s="896"/>
    </row>
    <row r="70" spans="1:18" x14ac:dyDescent="0.15">
      <c r="A70" s="1"/>
      <c r="B70" s="929" t="s">
        <v>66</v>
      </c>
      <c r="C70" s="930" t="s">
        <v>329</v>
      </c>
      <c r="D70" s="930" t="s">
        <v>611</v>
      </c>
      <c r="E70" s="931" t="s">
        <v>633</v>
      </c>
      <c r="F70" s="932">
        <v>2730</v>
      </c>
      <c r="G70" s="799">
        <f t="shared" ref="G70:G135" si="1">ROUNDDOWN(F70,0)</f>
        <v>2730</v>
      </c>
      <c r="H70" s="799">
        <v>2730</v>
      </c>
      <c r="I70" s="799" t="s">
        <v>97</v>
      </c>
      <c r="J70" s="918">
        <v>3743.3899999999899</v>
      </c>
      <c r="K70" s="918">
        <v>12214.969999999899</v>
      </c>
      <c r="L70" s="891">
        <v>36565</v>
      </c>
      <c r="M70" s="891">
        <v>41438</v>
      </c>
      <c r="N70" s="912" t="s">
        <v>97</v>
      </c>
      <c r="O70" s="893">
        <v>204</v>
      </c>
      <c r="P70" s="894">
        <v>2.76</v>
      </c>
      <c r="Q70" s="933"/>
      <c r="R70" s="896"/>
    </row>
    <row r="71" spans="1:18" x14ac:dyDescent="0.15">
      <c r="A71" s="1"/>
      <c r="B71" s="929" t="s">
        <v>67</v>
      </c>
      <c r="C71" s="897" t="s">
        <v>272</v>
      </c>
      <c r="D71" s="897" t="s">
        <v>1663</v>
      </c>
      <c r="E71" s="898" t="s">
        <v>633</v>
      </c>
      <c r="F71" s="899">
        <v>2600</v>
      </c>
      <c r="G71" s="900">
        <f t="shared" si="1"/>
        <v>2600</v>
      </c>
      <c r="H71" s="900">
        <v>2600</v>
      </c>
      <c r="I71" s="900" t="s">
        <v>1199</v>
      </c>
      <c r="J71" s="901">
        <v>7342.43</v>
      </c>
      <c r="K71" s="901">
        <v>7292.1599999999899</v>
      </c>
      <c r="L71" s="902">
        <v>39699</v>
      </c>
      <c r="M71" s="902">
        <v>41438</v>
      </c>
      <c r="N71" s="903" t="s">
        <v>1199</v>
      </c>
      <c r="O71" s="904">
        <v>43</v>
      </c>
      <c r="P71" s="905">
        <v>5.4</v>
      </c>
      <c r="Q71" s="933"/>
      <c r="R71" s="896"/>
    </row>
    <row r="72" spans="1:18" x14ac:dyDescent="0.15">
      <c r="A72" s="1"/>
      <c r="B72" s="929" t="s">
        <v>68</v>
      </c>
      <c r="C72" s="930" t="s">
        <v>330</v>
      </c>
      <c r="D72" s="930" t="s">
        <v>612</v>
      </c>
      <c r="E72" s="931" t="s">
        <v>634</v>
      </c>
      <c r="F72" s="932">
        <v>2490</v>
      </c>
      <c r="G72" s="799">
        <f t="shared" si="1"/>
        <v>2490</v>
      </c>
      <c r="H72" s="799">
        <v>2490</v>
      </c>
      <c r="I72" s="799" t="s">
        <v>97</v>
      </c>
      <c r="J72" s="918">
        <v>323.64999999999901</v>
      </c>
      <c r="K72" s="918">
        <v>2000.7</v>
      </c>
      <c r="L72" s="891">
        <v>41180</v>
      </c>
      <c r="M72" s="891">
        <v>41486</v>
      </c>
      <c r="N72" s="912" t="s">
        <v>97</v>
      </c>
      <c r="O72" s="893">
        <v>14</v>
      </c>
      <c r="P72" s="894">
        <v>4.18</v>
      </c>
      <c r="Q72" s="933"/>
      <c r="R72" s="896"/>
    </row>
    <row r="73" spans="1:18" x14ac:dyDescent="0.15">
      <c r="A73" s="1"/>
      <c r="B73" s="929" t="s">
        <v>69</v>
      </c>
      <c r="C73" s="897" t="s">
        <v>331</v>
      </c>
      <c r="D73" s="897" t="s">
        <v>613</v>
      </c>
      <c r="E73" s="898" t="s">
        <v>633</v>
      </c>
      <c r="F73" s="899">
        <v>1700</v>
      </c>
      <c r="G73" s="900">
        <f t="shared" si="1"/>
        <v>1700</v>
      </c>
      <c r="H73" s="900">
        <v>1700</v>
      </c>
      <c r="I73" s="900" t="s">
        <v>97</v>
      </c>
      <c r="J73" s="901">
        <v>742.63</v>
      </c>
      <c r="K73" s="901">
        <v>2145.8499999999899</v>
      </c>
      <c r="L73" s="902">
        <v>39763</v>
      </c>
      <c r="M73" s="902">
        <v>41439</v>
      </c>
      <c r="N73" s="903" t="s">
        <v>97</v>
      </c>
      <c r="O73" s="904">
        <v>31</v>
      </c>
      <c r="P73" s="905">
        <v>4.8899999999999997</v>
      </c>
      <c r="Q73" s="933"/>
      <c r="R73" s="896"/>
    </row>
    <row r="74" spans="1:18" x14ac:dyDescent="0.15">
      <c r="A74" s="1"/>
      <c r="B74" s="929" t="s">
        <v>70</v>
      </c>
      <c r="C74" s="930" t="s">
        <v>332</v>
      </c>
      <c r="D74" s="930" t="s">
        <v>613</v>
      </c>
      <c r="E74" s="931" t="s">
        <v>635</v>
      </c>
      <c r="F74" s="932">
        <v>1560</v>
      </c>
      <c r="G74" s="799">
        <f t="shared" si="1"/>
        <v>1560</v>
      </c>
      <c r="H74" s="799">
        <v>1560</v>
      </c>
      <c r="I74" s="799" t="s">
        <v>97</v>
      </c>
      <c r="J74" s="918">
        <v>846.77999999999895</v>
      </c>
      <c r="K74" s="918">
        <v>3320.15</v>
      </c>
      <c r="L74" s="891">
        <v>30273</v>
      </c>
      <c r="M74" s="891">
        <v>41439</v>
      </c>
      <c r="N74" s="892" t="s">
        <v>97</v>
      </c>
      <c r="O74" s="893">
        <v>137</v>
      </c>
      <c r="P74" s="894">
        <v>9.33</v>
      </c>
      <c r="Q74" s="933"/>
      <c r="R74" s="896"/>
    </row>
    <row r="75" spans="1:18" x14ac:dyDescent="0.15">
      <c r="A75" s="1"/>
      <c r="B75" s="929" t="s">
        <v>71</v>
      </c>
      <c r="C75" s="897" t="s">
        <v>333</v>
      </c>
      <c r="D75" s="897" t="s">
        <v>613</v>
      </c>
      <c r="E75" s="898" t="s">
        <v>633</v>
      </c>
      <c r="F75" s="899">
        <v>1000</v>
      </c>
      <c r="G75" s="900">
        <f t="shared" si="1"/>
        <v>1000</v>
      </c>
      <c r="H75" s="900">
        <v>1000</v>
      </c>
      <c r="I75" s="900" t="s">
        <v>1199</v>
      </c>
      <c r="J75" s="901">
        <v>3398.57</v>
      </c>
      <c r="K75" s="901">
        <v>6217.85</v>
      </c>
      <c r="L75" s="902">
        <v>37395</v>
      </c>
      <c r="M75" s="902">
        <v>41438</v>
      </c>
      <c r="N75" s="915" t="s">
        <v>1199</v>
      </c>
      <c r="O75" s="904">
        <v>94</v>
      </c>
      <c r="P75" s="905">
        <v>9.06</v>
      </c>
      <c r="Q75" s="933"/>
      <c r="R75" s="896"/>
    </row>
    <row r="76" spans="1:18" x14ac:dyDescent="0.15">
      <c r="A76" s="1"/>
      <c r="B76" s="929" t="s">
        <v>72</v>
      </c>
      <c r="C76" s="930" t="s">
        <v>1829</v>
      </c>
      <c r="D76" s="930" t="s">
        <v>614</v>
      </c>
      <c r="E76" s="931" t="s">
        <v>633</v>
      </c>
      <c r="F76" s="932">
        <v>2740</v>
      </c>
      <c r="G76" s="799">
        <f t="shared" si="1"/>
        <v>2740</v>
      </c>
      <c r="H76" s="799">
        <v>2740</v>
      </c>
      <c r="I76" s="799" t="s">
        <v>97</v>
      </c>
      <c r="J76" s="918">
        <v>3381.19</v>
      </c>
      <c r="K76" s="918">
        <v>0</v>
      </c>
      <c r="L76" s="891" t="s">
        <v>97</v>
      </c>
      <c r="M76" s="891">
        <v>41438</v>
      </c>
      <c r="N76" s="912" t="s">
        <v>97</v>
      </c>
      <c r="O76" s="893" t="s">
        <v>97</v>
      </c>
      <c r="P76" s="893" t="s">
        <v>97</v>
      </c>
      <c r="Q76" s="933"/>
      <c r="R76" s="896"/>
    </row>
    <row r="77" spans="1:18" x14ac:dyDescent="0.15">
      <c r="A77" s="1"/>
      <c r="B77" s="929" t="s">
        <v>73</v>
      </c>
      <c r="C77" s="897" t="s">
        <v>1831</v>
      </c>
      <c r="D77" s="897" t="s">
        <v>1664</v>
      </c>
      <c r="E77" s="898" t="s">
        <v>633</v>
      </c>
      <c r="F77" s="899">
        <v>1760</v>
      </c>
      <c r="G77" s="900">
        <f t="shared" si="1"/>
        <v>1760</v>
      </c>
      <c r="H77" s="900">
        <v>1760</v>
      </c>
      <c r="I77" s="900" t="s">
        <v>97</v>
      </c>
      <c r="J77" s="901">
        <v>4183.63</v>
      </c>
      <c r="K77" s="901">
        <v>0</v>
      </c>
      <c r="L77" s="902" t="s">
        <v>97</v>
      </c>
      <c r="M77" s="902">
        <v>41438</v>
      </c>
      <c r="N77" s="915" t="s">
        <v>97</v>
      </c>
      <c r="O77" s="904" t="s">
        <v>97</v>
      </c>
      <c r="P77" s="904" t="s">
        <v>97</v>
      </c>
      <c r="Q77" s="933"/>
      <c r="R77" s="896"/>
    </row>
    <row r="78" spans="1:18" x14ac:dyDescent="0.15">
      <c r="A78" s="1"/>
      <c r="B78" s="929" t="s">
        <v>75</v>
      </c>
      <c r="C78" s="897" t="s">
        <v>1833</v>
      </c>
      <c r="D78" s="897" t="s">
        <v>1665</v>
      </c>
      <c r="E78" s="898" t="s">
        <v>633</v>
      </c>
      <c r="F78" s="899">
        <v>1240</v>
      </c>
      <c r="G78" s="900">
        <f t="shared" si="1"/>
        <v>1240</v>
      </c>
      <c r="H78" s="900">
        <v>1240</v>
      </c>
      <c r="I78" s="900" t="s">
        <v>97</v>
      </c>
      <c r="J78" s="901">
        <v>1725.6099999999899</v>
      </c>
      <c r="K78" s="901">
        <v>0</v>
      </c>
      <c r="L78" s="902" t="s">
        <v>97</v>
      </c>
      <c r="M78" s="902">
        <v>41438</v>
      </c>
      <c r="N78" s="915" t="s">
        <v>97</v>
      </c>
      <c r="O78" s="904" t="s">
        <v>97</v>
      </c>
      <c r="P78" s="904" t="s">
        <v>97</v>
      </c>
      <c r="Q78" s="933"/>
      <c r="R78" s="896"/>
    </row>
    <row r="79" spans="1:18" x14ac:dyDescent="0.15">
      <c r="A79" s="1"/>
      <c r="B79" s="929" t="s">
        <v>76</v>
      </c>
      <c r="C79" s="930" t="s">
        <v>1835</v>
      </c>
      <c r="D79" s="930" t="s">
        <v>1635</v>
      </c>
      <c r="E79" s="931" t="s">
        <v>633</v>
      </c>
      <c r="F79" s="932">
        <v>950</v>
      </c>
      <c r="G79" s="799">
        <f t="shared" si="1"/>
        <v>950</v>
      </c>
      <c r="H79" s="799">
        <v>950</v>
      </c>
      <c r="I79" s="799" t="s">
        <v>97</v>
      </c>
      <c r="J79" s="918">
        <v>3057.02</v>
      </c>
      <c r="K79" s="918">
        <v>0</v>
      </c>
      <c r="L79" s="891" t="s">
        <v>97</v>
      </c>
      <c r="M79" s="891">
        <v>41438</v>
      </c>
      <c r="N79" s="912" t="s">
        <v>97</v>
      </c>
      <c r="O79" s="893" t="s">
        <v>97</v>
      </c>
      <c r="P79" s="893" t="s">
        <v>97</v>
      </c>
      <c r="Q79" s="933"/>
      <c r="R79" s="896"/>
    </row>
    <row r="80" spans="1:18" x14ac:dyDescent="0.15">
      <c r="A80" s="1"/>
      <c r="B80" s="929" t="s">
        <v>77</v>
      </c>
      <c r="C80" s="897" t="s">
        <v>1837</v>
      </c>
      <c r="D80" s="897" t="s">
        <v>615</v>
      </c>
      <c r="E80" s="898" t="s">
        <v>633</v>
      </c>
      <c r="F80" s="899">
        <v>850</v>
      </c>
      <c r="G80" s="900">
        <f t="shared" si="1"/>
        <v>850</v>
      </c>
      <c r="H80" s="900">
        <v>850</v>
      </c>
      <c r="I80" s="900" t="s">
        <v>1627</v>
      </c>
      <c r="J80" s="901">
        <v>1923.64</v>
      </c>
      <c r="K80" s="901">
        <v>0</v>
      </c>
      <c r="L80" s="902" t="s">
        <v>97</v>
      </c>
      <c r="M80" s="902">
        <v>41438</v>
      </c>
      <c r="N80" s="915" t="s">
        <v>1627</v>
      </c>
      <c r="O80" s="904" t="s">
        <v>97</v>
      </c>
      <c r="P80" s="904" t="s">
        <v>97</v>
      </c>
      <c r="Q80" s="933"/>
      <c r="R80" s="896"/>
    </row>
    <row r="81" spans="1:18" x14ac:dyDescent="0.15">
      <c r="A81" s="1"/>
      <c r="B81" s="929" t="s">
        <v>78</v>
      </c>
      <c r="C81" s="930" t="s">
        <v>1839</v>
      </c>
      <c r="D81" s="930" t="s">
        <v>1666</v>
      </c>
      <c r="E81" s="931" t="s">
        <v>633</v>
      </c>
      <c r="F81" s="932">
        <v>800</v>
      </c>
      <c r="G81" s="799">
        <f t="shared" si="1"/>
        <v>800</v>
      </c>
      <c r="H81" s="799">
        <v>800</v>
      </c>
      <c r="I81" s="799" t="s">
        <v>1627</v>
      </c>
      <c r="J81" s="918">
        <v>1930.05</v>
      </c>
      <c r="K81" s="918">
        <v>0</v>
      </c>
      <c r="L81" s="891" t="s">
        <v>97</v>
      </c>
      <c r="M81" s="891">
        <v>41438</v>
      </c>
      <c r="N81" s="912" t="s">
        <v>1199</v>
      </c>
      <c r="O81" s="893" t="s">
        <v>97</v>
      </c>
      <c r="P81" s="893" t="s">
        <v>97</v>
      </c>
      <c r="Q81" s="933"/>
      <c r="R81" s="896"/>
    </row>
    <row r="82" spans="1:18" x14ac:dyDescent="0.15">
      <c r="A82" s="1"/>
      <c r="B82" s="929" t="s">
        <v>79</v>
      </c>
      <c r="C82" s="897" t="s">
        <v>1841</v>
      </c>
      <c r="D82" s="897" t="s">
        <v>1667</v>
      </c>
      <c r="E82" s="898" t="s">
        <v>633</v>
      </c>
      <c r="F82" s="899">
        <v>800</v>
      </c>
      <c r="G82" s="900">
        <f t="shared" si="1"/>
        <v>800</v>
      </c>
      <c r="H82" s="900">
        <v>800</v>
      </c>
      <c r="I82" s="900" t="s">
        <v>97</v>
      </c>
      <c r="J82" s="901">
        <v>4105</v>
      </c>
      <c r="K82" s="901">
        <v>0</v>
      </c>
      <c r="L82" s="902" t="s">
        <v>97</v>
      </c>
      <c r="M82" s="902">
        <v>41438</v>
      </c>
      <c r="N82" s="915" t="s">
        <v>97</v>
      </c>
      <c r="O82" s="904" t="s">
        <v>97</v>
      </c>
      <c r="P82" s="904" t="s">
        <v>97</v>
      </c>
      <c r="Q82" s="933"/>
      <c r="R82" s="896"/>
    </row>
    <row r="83" spans="1:18" x14ac:dyDescent="0.15">
      <c r="A83" s="1"/>
      <c r="B83" s="929" t="s">
        <v>80</v>
      </c>
      <c r="C83" s="930" t="s">
        <v>1843</v>
      </c>
      <c r="D83" s="930" t="s">
        <v>608</v>
      </c>
      <c r="E83" s="931" t="s">
        <v>633</v>
      </c>
      <c r="F83" s="932">
        <v>770</v>
      </c>
      <c r="G83" s="799">
        <f t="shared" si="1"/>
        <v>770</v>
      </c>
      <c r="H83" s="799">
        <v>770</v>
      </c>
      <c r="I83" s="799" t="s">
        <v>1627</v>
      </c>
      <c r="J83" s="918">
        <v>1305.78</v>
      </c>
      <c r="K83" s="918">
        <v>0</v>
      </c>
      <c r="L83" s="891" t="s">
        <v>97</v>
      </c>
      <c r="M83" s="891">
        <v>41438</v>
      </c>
      <c r="N83" s="912" t="s">
        <v>1199</v>
      </c>
      <c r="O83" s="893" t="s">
        <v>97</v>
      </c>
      <c r="P83" s="893" t="s">
        <v>97</v>
      </c>
      <c r="Q83" s="933"/>
      <c r="R83" s="896"/>
    </row>
    <row r="84" spans="1:18" x14ac:dyDescent="0.15">
      <c r="A84" s="1"/>
      <c r="B84" s="929" t="s">
        <v>82</v>
      </c>
      <c r="C84" s="930" t="s">
        <v>1845</v>
      </c>
      <c r="D84" s="930" t="s">
        <v>1665</v>
      </c>
      <c r="E84" s="931" t="s">
        <v>633</v>
      </c>
      <c r="F84" s="932">
        <v>600</v>
      </c>
      <c r="G84" s="799">
        <f t="shared" si="1"/>
        <v>600</v>
      </c>
      <c r="H84" s="799">
        <v>600</v>
      </c>
      <c r="I84" s="799" t="s">
        <v>97</v>
      </c>
      <c r="J84" s="918">
        <v>989.76999999999896</v>
      </c>
      <c r="K84" s="918">
        <v>0</v>
      </c>
      <c r="L84" s="891" t="s">
        <v>97</v>
      </c>
      <c r="M84" s="891">
        <v>41438</v>
      </c>
      <c r="N84" s="912" t="s">
        <v>97</v>
      </c>
      <c r="O84" s="893" t="s">
        <v>97</v>
      </c>
      <c r="P84" s="893" t="s">
        <v>97</v>
      </c>
      <c r="Q84" s="933"/>
      <c r="R84" s="896"/>
    </row>
    <row r="85" spans="1:18" x14ac:dyDescent="0.15">
      <c r="A85" s="1"/>
      <c r="B85" s="929" t="s">
        <v>83</v>
      </c>
      <c r="C85" s="897" t="s">
        <v>1847</v>
      </c>
      <c r="D85" s="897" t="s">
        <v>1668</v>
      </c>
      <c r="E85" s="898" t="s">
        <v>633</v>
      </c>
      <c r="F85" s="899">
        <v>450</v>
      </c>
      <c r="G85" s="900">
        <f t="shared" si="1"/>
        <v>450</v>
      </c>
      <c r="H85" s="900">
        <v>450</v>
      </c>
      <c r="I85" s="900" t="s">
        <v>1627</v>
      </c>
      <c r="J85" s="901">
        <v>2783.79</v>
      </c>
      <c r="K85" s="901">
        <v>0</v>
      </c>
      <c r="L85" s="902" t="s">
        <v>97</v>
      </c>
      <c r="M85" s="902">
        <v>41438</v>
      </c>
      <c r="N85" s="915" t="s">
        <v>1199</v>
      </c>
      <c r="O85" s="904" t="s">
        <v>97</v>
      </c>
      <c r="P85" s="904" t="s">
        <v>97</v>
      </c>
      <c r="Q85" s="933"/>
      <c r="R85" s="896"/>
    </row>
    <row r="86" spans="1:18" x14ac:dyDescent="0.15">
      <c r="A86" s="1"/>
      <c r="B86" s="929" t="s">
        <v>84</v>
      </c>
      <c r="C86" s="930" t="s">
        <v>1849</v>
      </c>
      <c r="D86" s="930" t="s">
        <v>1635</v>
      </c>
      <c r="E86" s="931" t="s">
        <v>633</v>
      </c>
      <c r="F86" s="932">
        <v>370</v>
      </c>
      <c r="G86" s="799">
        <f t="shared" si="1"/>
        <v>370</v>
      </c>
      <c r="H86" s="799">
        <v>370</v>
      </c>
      <c r="I86" s="799" t="s">
        <v>1199</v>
      </c>
      <c r="J86" s="918">
        <v>1646.97</v>
      </c>
      <c r="K86" s="918">
        <v>0</v>
      </c>
      <c r="L86" s="891" t="s">
        <v>97</v>
      </c>
      <c r="M86" s="891">
        <v>41438</v>
      </c>
      <c r="N86" s="912" t="s">
        <v>1627</v>
      </c>
      <c r="O86" s="893" t="s">
        <v>97</v>
      </c>
      <c r="P86" s="893" t="s">
        <v>97</v>
      </c>
      <c r="Q86" s="933"/>
      <c r="R86" s="896"/>
    </row>
    <row r="87" spans="1:18" x14ac:dyDescent="0.15">
      <c r="A87" s="1"/>
      <c r="B87" s="929" t="s">
        <v>85</v>
      </c>
      <c r="C87" s="897" t="s">
        <v>1851</v>
      </c>
      <c r="D87" s="897" t="s">
        <v>616</v>
      </c>
      <c r="E87" s="898" t="s">
        <v>633</v>
      </c>
      <c r="F87" s="899">
        <v>350</v>
      </c>
      <c r="G87" s="900">
        <f t="shared" si="1"/>
        <v>350</v>
      </c>
      <c r="H87" s="900">
        <v>350</v>
      </c>
      <c r="I87" s="900" t="s">
        <v>97</v>
      </c>
      <c r="J87" s="901">
        <v>2462.4</v>
      </c>
      <c r="K87" s="901">
        <v>0</v>
      </c>
      <c r="L87" s="902" t="s">
        <v>97</v>
      </c>
      <c r="M87" s="902">
        <v>41438</v>
      </c>
      <c r="N87" s="915" t="s">
        <v>97</v>
      </c>
      <c r="O87" s="904" t="s">
        <v>97</v>
      </c>
      <c r="P87" s="904" t="s">
        <v>97</v>
      </c>
      <c r="Q87" s="933"/>
      <c r="R87" s="896"/>
    </row>
    <row r="88" spans="1:18" x14ac:dyDescent="0.15">
      <c r="A88" s="1"/>
      <c r="B88" s="929" t="s">
        <v>86</v>
      </c>
      <c r="C88" s="930" t="s">
        <v>1853</v>
      </c>
      <c r="D88" s="930" t="s">
        <v>1669</v>
      </c>
      <c r="E88" s="931" t="s">
        <v>633</v>
      </c>
      <c r="F88" s="932">
        <v>200</v>
      </c>
      <c r="G88" s="799">
        <f t="shared" si="1"/>
        <v>200</v>
      </c>
      <c r="H88" s="799">
        <v>200</v>
      </c>
      <c r="I88" s="799" t="s">
        <v>1199</v>
      </c>
      <c r="J88" s="918">
        <v>892.55999999999904</v>
      </c>
      <c r="K88" s="918">
        <v>0</v>
      </c>
      <c r="L88" s="891" t="s">
        <v>97</v>
      </c>
      <c r="M88" s="891">
        <v>41438</v>
      </c>
      <c r="N88" s="912" t="s">
        <v>1199</v>
      </c>
      <c r="O88" s="893" t="s">
        <v>97</v>
      </c>
      <c r="P88" s="893" t="s">
        <v>97</v>
      </c>
      <c r="Q88" s="933"/>
      <c r="R88" s="896"/>
    </row>
    <row r="89" spans="1:18" x14ac:dyDescent="0.15">
      <c r="A89" s="1"/>
      <c r="B89" s="929" t="s">
        <v>87</v>
      </c>
      <c r="C89" s="897" t="s">
        <v>1855</v>
      </c>
      <c r="D89" s="897" t="s">
        <v>1670</v>
      </c>
      <c r="E89" s="898" t="s">
        <v>633</v>
      </c>
      <c r="F89" s="899">
        <v>160</v>
      </c>
      <c r="G89" s="900">
        <f t="shared" si="1"/>
        <v>160</v>
      </c>
      <c r="H89" s="900">
        <v>160</v>
      </c>
      <c r="I89" s="900" t="s">
        <v>97</v>
      </c>
      <c r="J89" s="901">
        <v>1793</v>
      </c>
      <c r="K89" s="901">
        <v>0</v>
      </c>
      <c r="L89" s="902" t="s">
        <v>97</v>
      </c>
      <c r="M89" s="902">
        <v>41438</v>
      </c>
      <c r="N89" s="915" t="s">
        <v>97</v>
      </c>
      <c r="O89" s="904" t="s">
        <v>97</v>
      </c>
      <c r="P89" s="904" t="s">
        <v>97</v>
      </c>
      <c r="Q89" s="933"/>
      <c r="R89" s="896"/>
    </row>
    <row r="90" spans="1:18" x14ac:dyDescent="0.15">
      <c r="A90" s="1"/>
      <c r="B90" s="929" t="s">
        <v>88</v>
      </c>
      <c r="C90" s="930" t="s">
        <v>1465</v>
      </c>
      <c r="D90" s="930" t="s">
        <v>1633</v>
      </c>
      <c r="E90" s="931" t="s">
        <v>634</v>
      </c>
      <c r="F90" s="932">
        <f>H90+I90</f>
        <v>10410</v>
      </c>
      <c r="G90" s="799">
        <f t="shared" si="1"/>
        <v>10410</v>
      </c>
      <c r="H90" s="799">
        <v>5310</v>
      </c>
      <c r="I90" s="799">
        <v>5100</v>
      </c>
      <c r="J90" s="918">
        <v>923.72</v>
      </c>
      <c r="K90" s="918">
        <v>5550.35</v>
      </c>
      <c r="L90" s="891">
        <v>41830</v>
      </c>
      <c r="M90" s="891">
        <v>42307</v>
      </c>
      <c r="N90" s="891">
        <v>42825</v>
      </c>
      <c r="O90" s="893">
        <v>60</v>
      </c>
      <c r="P90" s="894" t="s">
        <v>1671</v>
      </c>
      <c r="Q90" s="933"/>
      <c r="R90" s="896"/>
    </row>
    <row r="91" spans="1:18" x14ac:dyDescent="0.15">
      <c r="A91" s="1"/>
      <c r="B91" s="929" t="s">
        <v>89</v>
      </c>
      <c r="C91" s="897" t="s">
        <v>350</v>
      </c>
      <c r="D91" s="897" t="s">
        <v>626</v>
      </c>
      <c r="E91" s="898" t="s">
        <v>634</v>
      </c>
      <c r="F91" s="899">
        <v>2080</v>
      </c>
      <c r="G91" s="900">
        <f t="shared" si="1"/>
        <v>2080</v>
      </c>
      <c r="H91" s="900">
        <v>2080</v>
      </c>
      <c r="I91" s="900" t="s">
        <v>1627</v>
      </c>
      <c r="J91" s="901">
        <v>236.59</v>
      </c>
      <c r="K91" s="901">
        <v>1477.0999999999899</v>
      </c>
      <c r="L91" s="902">
        <v>41943</v>
      </c>
      <c r="M91" s="902">
        <v>42307</v>
      </c>
      <c r="N91" s="915" t="s">
        <v>1199</v>
      </c>
      <c r="O91" s="904">
        <v>9</v>
      </c>
      <c r="P91" s="905" t="s">
        <v>1672</v>
      </c>
      <c r="Q91" s="933"/>
      <c r="R91" s="896"/>
    </row>
    <row r="92" spans="1:18" x14ac:dyDescent="0.15">
      <c r="A92" s="1"/>
      <c r="B92" s="929" t="s">
        <v>1262</v>
      </c>
      <c r="C92" s="934" t="s">
        <v>1339</v>
      </c>
      <c r="D92" s="934" t="s">
        <v>618</v>
      </c>
      <c r="E92" s="935" t="s">
        <v>1673</v>
      </c>
      <c r="F92" s="932">
        <v>6840</v>
      </c>
      <c r="G92" s="936">
        <f t="shared" si="1"/>
        <v>6840</v>
      </c>
      <c r="H92" s="936">
        <v>6840</v>
      </c>
      <c r="I92" s="936" t="s">
        <v>266</v>
      </c>
      <c r="J92" s="918">
        <v>30949.8</v>
      </c>
      <c r="K92" s="918">
        <v>56351.42</v>
      </c>
      <c r="L92" s="891">
        <v>34191</v>
      </c>
      <c r="M92" s="891">
        <v>38777</v>
      </c>
      <c r="N92" s="892" t="s">
        <v>1626</v>
      </c>
      <c r="O92" s="893">
        <v>1582</v>
      </c>
      <c r="P92" s="894" t="s">
        <v>1674</v>
      </c>
      <c r="Q92" s="933"/>
      <c r="R92" s="896"/>
    </row>
    <row r="93" spans="1:18" ht="28.5" x14ac:dyDescent="0.15">
      <c r="A93" s="1"/>
      <c r="B93" s="929" t="s">
        <v>1263</v>
      </c>
      <c r="C93" s="937" t="s">
        <v>1340</v>
      </c>
      <c r="D93" s="937" t="s">
        <v>1663</v>
      </c>
      <c r="E93" s="938" t="s">
        <v>1675</v>
      </c>
      <c r="F93" s="939">
        <v>2720</v>
      </c>
      <c r="G93" s="936">
        <f t="shared" si="1"/>
        <v>2720</v>
      </c>
      <c r="H93" s="936">
        <v>2720</v>
      </c>
      <c r="I93" s="936" t="s">
        <v>266</v>
      </c>
      <c r="J93" s="918">
        <v>8317.99</v>
      </c>
      <c r="K93" s="918">
        <v>28930.36</v>
      </c>
      <c r="L93" s="891">
        <v>38637</v>
      </c>
      <c r="M93" s="891">
        <v>39156</v>
      </c>
      <c r="N93" s="892" t="s">
        <v>266</v>
      </c>
      <c r="O93" s="893">
        <v>270</v>
      </c>
      <c r="P93" s="894" t="s">
        <v>1676</v>
      </c>
      <c r="Q93" s="933"/>
      <c r="R93" s="896"/>
    </row>
    <row r="94" spans="1:18" x14ac:dyDescent="0.15">
      <c r="A94" s="1"/>
      <c r="B94" s="929" t="s">
        <v>1547</v>
      </c>
      <c r="C94" s="940" t="s">
        <v>1827</v>
      </c>
      <c r="D94" s="940" t="s">
        <v>615</v>
      </c>
      <c r="E94" s="941" t="s">
        <v>633</v>
      </c>
      <c r="F94" s="939">
        <v>700</v>
      </c>
      <c r="G94" s="936">
        <v>700</v>
      </c>
      <c r="H94" s="936">
        <v>700</v>
      </c>
      <c r="I94" s="936" t="s">
        <v>266</v>
      </c>
      <c r="J94" s="918">
        <v>1607.89</v>
      </c>
      <c r="K94" s="918" t="s">
        <v>1626</v>
      </c>
      <c r="L94" s="891" t="s">
        <v>266</v>
      </c>
      <c r="M94" s="891">
        <v>42853</v>
      </c>
      <c r="N94" s="892" t="s">
        <v>1626</v>
      </c>
      <c r="O94" s="893" t="s">
        <v>97</v>
      </c>
      <c r="P94" s="894" t="s">
        <v>266</v>
      </c>
      <c r="Q94" s="933"/>
      <c r="R94" s="896"/>
    </row>
    <row r="95" spans="1:18" x14ac:dyDescent="0.15">
      <c r="A95" s="1"/>
      <c r="B95" s="929" t="s">
        <v>1677</v>
      </c>
      <c r="C95" s="897" t="s">
        <v>1678</v>
      </c>
      <c r="D95" s="897" t="s">
        <v>628</v>
      </c>
      <c r="E95" s="898" t="s">
        <v>634</v>
      </c>
      <c r="F95" s="932">
        <v>2060</v>
      </c>
      <c r="G95" s="936">
        <v>2060</v>
      </c>
      <c r="H95" s="799">
        <v>2060</v>
      </c>
      <c r="I95" s="799"/>
      <c r="J95" s="918">
        <v>241.43</v>
      </c>
      <c r="K95" s="918">
        <v>1387.89</v>
      </c>
      <c r="L95" s="891">
        <v>42415</v>
      </c>
      <c r="M95" s="891">
        <v>43007</v>
      </c>
      <c r="N95" s="892" t="s">
        <v>266</v>
      </c>
      <c r="O95" s="893">
        <v>15</v>
      </c>
      <c r="P95" s="894">
        <v>6.44</v>
      </c>
      <c r="Q95" s="933"/>
      <c r="R95" s="896"/>
    </row>
    <row r="96" spans="1:18" x14ac:dyDescent="0.15">
      <c r="A96" s="1"/>
      <c r="B96" s="929" t="s">
        <v>1679</v>
      </c>
      <c r="C96" s="897" t="s">
        <v>1680</v>
      </c>
      <c r="D96" s="897" t="s">
        <v>626</v>
      </c>
      <c r="E96" s="898" t="s">
        <v>634</v>
      </c>
      <c r="F96" s="932">
        <v>1500</v>
      </c>
      <c r="G96" s="936">
        <v>1500</v>
      </c>
      <c r="H96" s="799">
        <v>1500</v>
      </c>
      <c r="I96" s="799"/>
      <c r="J96" s="918">
        <v>198.73</v>
      </c>
      <c r="K96" s="918">
        <v>1177.49</v>
      </c>
      <c r="L96" s="891">
        <v>42536</v>
      </c>
      <c r="M96" s="891">
        <v>43007</v>
      </c>
      <c r="N96" s="892" t="s">
        <v>1626</v>
      </c>
      <c r="O96" s="893">
        <v>8</v>
      </c>
      <c r="P96" s="894">
        <v>5.24</v>
      </c>
      <c r="Q96" s="933"/>
      <c r="R96" s="896"/>
    </row>
    <row r="97" spans="1:18" x14ac:dyDescent="0.15">
      <c r="A97" s="1"/>
      <c r="B97" s="929" t="s">
        <v>1681</v>
      </c>
      <c r="C97" s="897" t="s">
        <v>1682</v>
      </c>
      <c r="D97" s="897" t="s">
        <v>1683</v>
      </c>
      <c r="E97" s="898" t="s">
        <v>634</v>
      </c>
      <c r="F97" s="932">
        <v>5100</v>
      </c>
      <c r="G97" s="936">
        <v>5100</v>
      </c>
      <c r="H97" s="799">
        <v>5100</v>
      </c>
      <c r="I97" s="799"/>
      <c r="J97" s="918">
        <v>6166.41</v>
      </c>
      <c r="K97" s="918">
        <v>10659.55</v>
      </c>
      <c r="L97" s="891">
        <v>39891</v>
      </c>
      <c r="M97" s="891">
        <v>43069</v>
      </c>
      <c r="N97" s="892" t="s">
        <v>1626</v>
      </c>
      <c r="O97" s="893">
        <v>44</v>
      </c>
      <c r="P97" s="894">
        <v>7.33</v>
      </c>
      <c r="Q97" s="933"/>
      <c r="R97" s="896"/>
    </row>
    <row r="98" spans="1:18" x14ac:dyDescent="0.15">
      <c r="A98" s="1"/>
      <c r="B98" s="929" t="s">
        <v>90</v>
      </c>
      <c r="C98" s="930" t="s">
        <v>351</v>
      </c>
      <c r="D98" s="930" t="s">
        <v>607</v>
      </c>
      <c r="E98" s="931" t="s">
        <v>634</v>
      </c>
      <c r="F98" s="932">
        <v>15500</v>
      </c>
      <c r="G98" s="799">
        <f t="shared" si="1"/>
        <v>15500</v>
      </c>
      <c r="H98" s="799">
        <v>15500</v>
      </c>
      <c r="I98" s="799" t="s">
        <v>1199</v>
      </c>
      <c r="J98" s="918">
        <v>17574.099999999999</v>
      </c>
      <c r="K98" s="918">
        <v>86888.639999999999</v>
      </c>
      <c r="L98" s="891">
        <v>37072</v>
      </c>
      <c r="M98" s="891">
        <v>41912</v>
      </c>
      <c r="N98" s="892" t="s">
        <v>1627</v>
      </c>
      <c r="O98" s="893">
        <v>434</v>
      </c>
      <c r="P98" s="894" t="s">
        <v>1684</v>
      </c>
      <c r="Q98" s="933"/>
      <c r="R98" s="896"/>
    </row>
    <row r="99" spans="1:18" ht="28.5" x14ac:dyDescent="0.15">
      <c r="A99" s="1"/>
      <c r="B99" s="929" t="s">
        <v>91</v>
      </c>
      <c r="C99" s="897" t="s">
        <v>352</v>
      </c>
      <c r="D99" s="897" t="s">
        <v>1685</v>
      </c>
      <c r="E99" s="898" t="s">
        <v>633</v>
      </c>
      <c r="F99" s="899">
        <v>8930</v>
      </c>
      <c r="G99" s="900">
        <f t="shared" si="1"/>
        <v>8930</v>
      </c>
      <c r="H99" s="900">
        <v>8930</v>
      </c>
      <c r="I99" s="900" t="s">
        <v>97</v>
      </c>
      <c r="J99" s="901">
        <v>13026.08</v>
      </c>
      <c r="K99" s="901">
        <v>24399.119999999901</v>
      </c>
      <c r="L99" s="839" t="s">
        <v>1266</v>
      </c>
      <c r="M99" s="902">
        <v>41438</v>
      </c>
      <c r="N99" s="903" t="s">
        <v>97</v>
      </c>
      <c r="O99" s="904">
        <v>585</v>
      </c>
      <c r="P99" s="905" t="s">
        <v>1686</v>
      </c>
      <c r="Q99" s="933"/>
      <c r="R99" s="896"/>
    </row>
    <row r="100" spans="1:18" ht="28.5" x14ac:dyDescent="0.15">
      <c r="A100" s="1"/>
      <c r="B100" s="929" t="s">
        <v>93</v>
      </c>
      <c r="C100" s="897" t="s">
        <v>354</v>
      </c>
      <c r="D100" s="897" t="s">
        <v>1687</v>
      </c>
      <c r="E100" s="898" t="s">
        <v>633</v>
      </c>
      <c r="F100" s="899">
        <v>4406.1409999999996</v>
      </c>
      <c r="G100" s="900">
        <f t="shared" si="1"/>
        <v>4406</v>
      </c>
      <c r="H100" s="900">
        <v>4406</v>
      </c>
      <c r="I100" s="900" t="s">
        <v>1199</v>
      </c>
      <c r="J100" s="901">
        <v>32128.5</v>
      </c>
      <c r="K100" s="901">
        <v>34198.01</v>
      </c>
      <c r="L100" s="839" t="s">
        <v>1267</v>
      </c>
      <c r="M100" s="902">
        <v>41438</v>
      </c>
      <c r="N100" s="903" t="s">
        <v>1199</v>
      </c>
      <c r="O100" s="904">
        <v>168</v>
      </c>
      <c r="P100" s="905" t="s">
        <v>1688</v>
      </c>
      <c r="Q100" s="933"/>
      <c r="R100" s="896"/>
    </row>
    <row r="101" spans="1:18" ht="42.75" x14ac:dyDescent="0.15">
      <c r="A101" s="1"/>
      <c r="B101" s="929" t="s">
        <v>94</v>
      </c>
      <c r="C101" s="930" t="s">
        <v>355</v>
      </c>
      <c r="D101" s="930" t="s">
        <v>1689</v>
      </c>
      <c r="E101" s="931" t="s">
        <v>633</v>
      </c>
      <c r="F101" s="932">
        <v>3020</v>
      </c>
      <c r="G101" s="799">
        <f t="shared" si="1"/>
        <v>3020</v>
      </c>
      <c r="H101" s="799">
        <v>3020</v>
      </c>
      <c r="I101" s="799" t="s">
        <v>1199</v>
      </c>
      <c r="J101" s="918">
        <v>9338.17</v>
      </c>
      <c r="K101" s="918">
        <v>11714.36</v>
      </c>
      <c r="L101" s="839" t="s">
        <v>1268</v>
      </c>
      <c r="M101" s="891">
        <v>41438</v>
      </c>
      <c r="N101" s="892" t="s">
        <v>1199</v>
      </c>
      <c r="O101" s="893">
        <v>260</v>
      </c>
      <c r="P101" s="894" t="s">
        <v>1690</v>
      </c>
      <c r="Q101" s="933"/>
      <c r="R101" s="896"/>
    </row>
    <row r="102" spans="1:18" x14ac:dyDescent="0.15">
      <c r="A102" s="1"/>
      <c r="B102" s="929" t="s">
        <v>95</v>
      </c>
      <c r="C102" s="897" t="s">
        <v>356</v>
      </c>
      <c r="D102" s="897" t="s">
        <v>1691</v>
      </c>
      <c r="E102" s="898" t="s">
        <v>634</v>
      </c>
      <c r="F102" s="899">
        <v>4700</v>
      </c>
      <c r="G102" s="900">
        <f t="shared" si="1"/>
        <v>4700</v>
      </c>
      <c r="H102" s="900">
        <v>4700</v>
      </c>
      <c r="I102" s="900" t="s">
        <v>1199</v>
      </c>
      <c r="J102" s="901">
        <v>2098.1799999999898</v>
      </c>
      <c r="K102" s="901">
        <v>6637.53</v>
      </c>
      <c r="L102" s="942">
        <v>38768</v>
      </c>
      <c r="M102" s="902">
        <v>41439</v>
      </c>
      <c r="N102" s="903" t="s">
        <v>1627</v>
      </c>
      <c r="O102" s="904">
        <v>66</v>
      </c>
      <c r="P102" s="905" t="s">
        <v>1692</v>
      </c>
      <c r="Q102" s="933"/>
      <c r="R102" s="896"/>
    </row>
    <row r="103" spans="1:18" x14ac:dyDescent="0.15">
      <c r="A103" s="1"/>
      <c r="B103" s="929" t="s">
        <v>96</v>
      </c>
      <c r="C103" s="930" t="s">
        <v>357</v>
      </c>
      <c r="D103" s="930" t="s">
        <v>1691</v>
      </c>
      <c r="E103" s="931" t="s">
        <v>1629</v>
      </c>
      <c r="F103" s="932">
        <v>1640</v>
      </c>
      <c r="G103" s="799">
        <f t="shared" si="1"/>
        <v>1640</v>
      </c>
      <c r="H103" s="799">
        <v>1640</v>
      </c>
      <c r="I103" s="799" t="s">
        <v>1199</v>
      </c>
      <c r="J103" s="918">
        <v>787.31</v>
      </c>
      <c r="K103" s="918">
        <v>5692.0299999999897</v>
      </c>
      <c r="L103" s="919">
        <v>39609</v>
      </c>
      <c r="M103" s="891">
        <v>41439</v>
      </c>
      <c r="N103" s="892" t="s">
        <v>1199</v>
      </c>
      <c r="O103" s="893">
        <v>81</v>
      </c>
      <c r="P103" s="894" t="s">
        <v>1693</v>
      </c>
      <c r="Q103" s="933"/>
      <c r="R103" s="896"/>
    </row>
    <row r="104" spans="1:18" ht="28.5" x14ac:dyDescent="0.15">
      <c r="A104" s="1"/>
      <c r="B104" s="929" t="s">
        <v>1694</v>
      </c>
      <c r="C104" s="897" t="s">
        <v>1346</v>
      </c>
      <c r="D104" s="897" t="s">
        <v>1691</v>
      </c>
      <c r="E104" s="898" t="s">
        <v>635</v>
      </c>
      <c r="F104" s="899">
        <v>1060</v>
      </c>
      <c r="G104" s="900">
        <f t="shared" si="1"/>
        <v>1060</v>
      </c>
      <c r="H104" s="900">
        <v>1060</v>
      </c>
      <c r="I104" s="900" t="s">
        <v>97</v>
      </c>
      <c r="J104" s="901">
        <v>895.66</v>
      </c>
      <c r="K104" s="901">
        <v>1756.32</v>
      </c>
      <c r="L104" s="839" t="s">
        <v>1695</v>
      </c>
      <c r="M104" s="902">
        <v>41394</v>
      </c>
      <c r="N104" s="915" t="s">
        <v>266</v>
      </c>
      <c r="O104" s="904">
        <v>71</v>
      </c>
      <c r="P104" s="905" t="s">
        <v>1696</v>
      </c>
      <c r="Q104" s="933"/>
      <c r="R104" s="896"/>
    </row>
    <row r="105" spans="1:18" x14ac:dyDescent="0.15">
      <c r="A105" s="1"/>
      <c r="B105" s="929" t="s">
        <v>1416</v>
      </c>
      <c r="C105" s="930" t="s">
        <v>1473</v>
      </c>
      <c r="D105" s="930" t="s">
        <v>1647</v>
      </c>
      <c r="E105" s="931" t="s">
        <v>1697</v>
      </c>
      <c r="F105" s="932">
        <v>8500</v>
      </c>
      <c r="G105" s="799">
        <v>8500</v>
      </c>
      <c r="H105" s="799">
        <v>8500</v>
      </c>
      <c r="I105" s="799" t="s">
        <v>1627</v>
      </c>
      <c r="J105" s="918">
        <v>3491.74</v>
      </c>
      <c r="K105" s="918">
        <v>21564.42</v>
      </c>
      <c r="L105" s="919">
        <v>38820</v>
      </c>
      <c r="M105" s="891">
        <v>42811</v>
      </c>
      <c r="N105" s="892" t="s">
        <v>1199</v>
      </c>
      <c r="O105" s="893">
        <v>335</v>
      </c>
      <c r="P105" s="894" t="s">
        <v>1698</v>
      </c>
      <c r="Q105" s="933"/>
      <c r="R105" s="896"/>
    </row>
    <row r="106" spans="1:18" ht="16.5" thickBot="1" x14ac:dyDescent="0.2">
      <c r="A106" s="1"/>
      <c r="B106" s="929" t="s">
        <v>1417</v>
      </c>
      <c r="C106" s="897" t="s">
        <v>1475</v>
      </c>
      <c r="D106" s="897" t="s">
        <v>607</v>
      </c>
      <c r="E106" s="898" t="s">
        <v>634</v>
      </c>
      <c r="F106" s="899">
        <v>11600</v>
      </c>
      <c r="G106" s="900">
        <v>11600</v>
      </c>
      <c r="H106" s="943">
        <v>11600</v>
      </c>
      <c r="I106" s="943" t="s">
        <v>266</v>
      </c>
      <c r="J106" s="944">
        <v>1686.28</v>
      </c>
      <c r="K106" s="944">
        <v>8280.08</v>
      </c>
      <c r="L106" s="945">
        <v>38035</v>
      </c>
      <c r="M106" s="945">
        <v>42825</v>
      </c>
      <c r="N106" s="334" t="s">
        <v>266</v>
      </c>
      <c r="O106" s="927">
        <v>111</v>
      </c>
      <c r="P106" s="946" t="s">
        <v>1699</v>
      </c>
      <c r="Q106" s="933"/>
      <c r="R106" s="896"/>
    </row>
    <row r="107" spans="1:18" ht="29.25" thickTop="1" x14ac:dyDescent="0.15">
      <c r="A107" s="1"/>
      <c r="B107" s="947" t="s">
        <v>98</v>
      </c>
      <c r="C107" s="948" t="s">
        <v>358</v>
      </c>
      <c r="D107" s="948" t="s">
        <v>617</v>
      </c>
      <c r="E107" s="949" t="s">
        <v>1700</v>
      </c>
      <c r="F107" s="950">
        <v>17400</v>
      </c>
      <c r="G107" s="951">
        <f t="shared" si="1"/>
        <v>17400</v>
      </c>
      <c r="H107" s="799">
        <v>17400</v>
      </c>
      <c r="I107" s="799" t="s">
        <v>97</v>
      </c>
      <c r="J107" s="918">
        <v>35873</v>
      </c>
      <c r="K107" s="918">
        <v>71570.639999999898</v>
      </c>
      <c r="L107" s="891">
        <v>39577</v>
      </c>
      <c r="M107" s="891">
        <v>41439</v>
      </c>
      <c r="N107" s="892" t="s">
        <v>97</v>
      </c>
      <c r="O107" s="893">
        <v>292</v>
      </c>
      <c r="P107" s="894" t="s">
        <v>1701</v>
      </c>
      <c r="Q107" s="933"/>
      <c r="R107" s="896"/>
    </row>
    <row r="108" spans="1:18" ht="28.5" x14ac:dyDescent="0.15">
      <c r="A108" s="1"/>
      <c r="B108" s="952" t="s">
        <v>99</v>
      </c>
      <c r="C108" s="937" t="s">
        <v>359</v>
      </c>
      <c r="D108" s="937" t="s">
        <v>1702</v>
      </c>
      <c r="E108" s="938" t="s">
        <v>1700</v>
      </c>
      <c r="F108" s="953">
        <v>15710</v>
      </c>
      <c r="G108" s="900">
        <f t="shared" si="1"/>
        <v>15710</v>
      </c>
      <c r="H108" s="900">
        <v>15710</v>
      </c>
      <c r="I108" s="900" t="s">
        <v>97</v>
      </c>
      <c r="J108" s="901">
        <v>27305.119999999901</v>
      </c>
      <c r="K108" s="901">
        <v>53561.440000000002</v>
      </c>
      <c r="L108" s="902">
        <v>39457</v>
      </c>
      <c r="M108" s="902">
        <v>41439</v>
      </c>
      <c r="N108" s="903" t="s">
        <v>97</v>
      </c>
      <c r="O108" s="904">
        <v>176</v>
      </c>
      <c r="P108" s="905" t="s">
        <v>1703</v>
      </c>
      <c r="Q108" s="933"/>
      <c r="R108" s="896"/>
    </row>
    <row r="109" spans="1:18" ht="28.5" x14ac:dyDescent="0.15">
      <c r="A109" s="1"/>
      <c r="B109" s="952" t="s">
        <v>100</v>
      </c>
      <c r="C109" s="954" t="s">
        <v>360</v>
      </c>
      <c r="D109" s="954" t="s">
        <v>616</v>
      </c>
      <c r="E109" s="955" t="s">
        <v>1700</v>
      </c>
      <c r="F109" s="953">
        <v>13700</v>
      </c>
      <c r="G109" s="956">
        <f t="shared" si="1"/>
        <v>13700</v>
      </c>
      <c r="H109" s="956">
        <v>13700</v>
      </c>
      <c r="I109" s="956" t="s">
        <v>97</v>
      </c>
      <c r="J109" s="901">
        <v>36436.349999999897</v>
      </c>
      <c r="K109" s="901">
        <v>72352.88</v>
      </c>
      <c r="L109" s="902">
        <v>39962</v>
      </c>
      <c r="M109" s="902">
        <v>41486</v>
      </c>
      <c r="N109" s="903" t="s">
        <v>97</v>
      </c>
      <c r="O109" s="904">
        <v>310</v>
      </c>
      <c r="P109" s="905" t="s">
        <v>1704</v>
      </c>
      <c r="Q109" s="933"/>
      <c r="R109" s="896"/>
    </row>
    <row r="110" spans="1:18" ht="28.5" x14ac:dyDescent="0.15">
      <c r="A110" s="1"/>
      <c r="B110" s="952" t="s">
        <v>101</v>
      </c>
      <c r="C110" s="937" t="s">
        <v>361</v>
      </c>
      <c r="D110" s="937" t="s">
        <v>1705</v>
      </c>
      <c r="E110" s="938" t="s">
        <v>1700</v>
      </c>
      <c r="F110" s="953">
        <v>11410</v>
      </c>
      <c r="G110" s="900">
        <f t="shared" si="1"/>
        <v>11410</v>
      </c>
      <c r="H110" s="900">
        <v>11410</v>
      </c>
      <c r="I110" s="900" t="s">
        <v>97</v>
      </c>
      <c r="J110" s="901">
        <v>24808.98</v>
      </c>
      <c r="K110" s="901">
        <v>49504.379999999903</v>
      </c>
      <c r="L110" s="902">
        <v>39153</v>
      </c>
      <c r="M110" s="902">
        <v>41439</v>
      </c>
      <c r="N110" s="903" t="s">
        <v>97</v>
      </c>
      <c r="O110" s="904">
        <v>313</v>
      </c>
      <c r="P110" s="905" t="s">
        <v>1706</v>
      </c>
      <c r="Q110" s="933"/>
      <c r="R110" s="896"/>
    </row>
    <row r="111" spans="1:18" ht="28.5" x14ac:dyDescent="0.15">
      <c r="A111" s="1"/>
      <c r="B111" s="952" t="s">
        <v>102</v>
      </c>
      <c r="C111" s="954" t="s">
        <v>362</v>
      </c>
      <c r="D111" s="954" t="s">
        <v>618</v>
      </c>
      <c r="E111" s="955" t="s">
        <v>1700</v>
      </c>
      <c r="F111" s="953">
        <v>10600</v>
      </c>
      <c r="G111" s="956">
        <f t="shared" si="1"/>
        <v>10600</v>
      </c>
      <c r="H111" s="956">
        <v>10600</v>
      </c>
      <c r="I111" s="956" t="s">
        <v>97</v>
      </c>
      <c r="J111" s="901">
        <v>46401.69</v>
      </c>
      <c r="K111" s="901">
        <v>51474.82</v>
      </c>
      <c r="L111" s="902">
        <v>39386</v>
      </c>
      <c r="M111" s="902">
        <v>41474</v>
      </c>
      <c r="N111" s="903" t="s">
        <v>97</v>
      </c>
      <c r="O111" s="904">
        <v>422</v>
      </c>
      <c r="P111" s="905" t="s">
        <v>1707</v>
      </c>
      <c r="Q111" s="933"/>
      <c r="R111" s="896"/>
    </row>
    <row r="112" spans="1:18" ht="28.5" x14ac:dyDescent="0.15">
      <c r="A112" s="1"/>
      <c r="B112" s="952" t="s">
        <v>103</v>
      </c>
      <c r="C112" s="937" t="s">
        <v>363</v>
      </c>
      <c r="D112" s="937" t="s">
        <v>618</v>
      </c>
      <c r="E112" s="938" t="s">
        <v>1700</v>
      </c>
      <c r="F112" s="953">
        <v>8700</v>
      </c>
      <c r="G112" s="900">
        <f t="shared" si="1"/>
        <v>8700</v>
      </c>
      <c r="H112" s="900">
        <v>8700</v>
      </c>
      <c r="I112" s="900" t="s">
        <v>97</v>
      </c>
      <c r="J112" s="901">
        <v>26978.95</v>
      </c>
      <c r="K112" s="901">
        <v>49927.889999999898</v>
      </c>
      <c r="L112" s="902">
        <v>36753</v>
      </c>
      <c r="M112" s="902">
        <v>41439</v>
      </c>
      <c r="N112" s="903" t="s">
        <v>97</v>
      </c>
      <c r="O112" s="904">
        <v>427</v>
      </c>
      <c r="P112" s="905" t="s">
        <v>1708</v>
      </c>
      <c r="Q112" s="933"/>
      <c r="R112" s="896"/>
    </row>
    <row r="113" spans="1:18" ht="28.5" x14ac:dyDescent="0.15">
      <c r="A113" s="1"/>
      <c r="B113" s="952" t="s">
        <v>104</v>
      </c>
      <c r="C113" s="954" t="s">
        <v>364</v>
      </c>
      <c r="D113" s="954" t="s">
        <v>619</v>
      </c>
      <c r="E113" s="955" t="s">
        <v>1700</v>
      </c>
      <c r="F113" s="953">
        <v>8250</v>
      </c>
      <c r="G113" s="956">
        <f t="shared" si="1"/>
        <v>8250</v>
      </c>
      <c r="H113" s="956">
        <v>8250</v>
      </c>
      <c r="I113" s="956" t="s">
        <v>97</v>
      </c>
      <c r="J113" s="901">
        <v>18172.049999999901</v>
      </c>
      <c r="K113" s="901">
        <v>35948.630000000005</v>
      </c>
      <c r="L113" s="902">
        <v>39756</v>
      </c>
      <c r="M113" s="902">
        <v>41439</v>
      </c>
      <c r="N113" s="903" t="s">
        <v>97</v>
      </c>
      <c r="O113" s="904">
        <v>164</v>
      </c>
      <c r="P113" s="905" t="s">
        <v>1709</v>
      </c>
      <c r="Q113" s="933"/>
      <c r="R113" s="896"/>
    </row>
    <row r="114" spans="1:18" ht="28.5" x14ac:dyDescent="0.15">
      <c r="A114" s="1"/>
      <c r="B114" s="952" t="s">
        <v>105</v>
      </c>
      <c r="C114" s="937" t="s">
        <v>365</v>
      </c>
      <c r="D114" s="937" t="s">
        <v>1710</v>
      </c>
      <c r="E114" s="938" t="s">
        <v>1700</v>
      </c>
      <c r="F114" s="953">
        <v>7340</v>
      </c>
      <c r="G114" s="900">
        <f t="shared" si="1"/>
        <v>7340</v>
      </c>
      <c r="H114" s="900">
        <v>7340</v>
      </c>
      <c r="I114" s="900" t="s">
        <v>97</v>
      </c>
      <c r="J114" s="901">
        <v>14857.27</v>
      </c>
      <c r="K114" s="901">
        <v>29553.64</v>
      </c>
      <c r="L114" s="902">
        <v>39994</v>
      </c>
      <c r="M114" s="902">
        <v>41439</v>
      </c>
      <c r="N114" s="903" t="s">
        <v>97</v>
      </c>
      <c r="O114" s="904">
        <v>78</v>
      </c>
      <c r="P114" s="905" t="s">
        <v>1711</v>
      </c>
      <c r="Q114" s="933"/>
      <c r="R114" s="896"/>
    </row>
    <row r="115" spans="1:18" ht="28.5" x14ac:dyDescent="0.15">
      <c r="A115" s="1"/>
      <c r="B115" s="952" t="s">
        <v>107</v>
      </c>
      <c r="C115" s="937" t="s">
        <v>367</v>
      </c>
      <c r="D115" s="937" t="s">
        <v>1705</v>
      </c>
      <c r="E115" s="938" t="s">
        <v>1700</v>
      </c>
      <c r="F115" s="953">
        <v>4590</v>
      </c>
      <c r="G115" s="900">
        <f t="shared" si="1"/>
        <v>4590</v>
      </c>
      <c r="H115" s="900">
        <v>4590</v>
      </c>
      <c r="I115" s="900" t="s">
        <v>97</v>
      </c>
      <c r="J115" s="901">
        <v>17561.5099999999</v>
      </c>
      <c r="K115" s="901">
        <v>24929.27</v>
      </c>
      <c r="L115" s="902">
        <v>38491</v>
      </c>
      <c r="M115" s="902">
        <v>41439</v>
      </c>
      <c r="N115" s="903" t="s">
        <v>97</v>
      </c>
      <c r="O115" s="904">
        <v>10</v>
      </c>
      <c r="P115" s="905" t="s">
        <v>1706</v>
      </c>
      <c r="Q115" s="933"/>
      <c r="R115" s="896"/>
    </row>
    <row r="116" spans="1:18" ht="28.5" x14ac:dyDescent="0.15">
      <c r="A116" s="1"/>
      <c r="B116" s="952" t="s">
        <v>108</v>
      </c>
      <c r="C116" s="954" t="s">
        <v>368</v>
      </c>
      <c r="D116" s="954" t="s">
        <v>621</v>
      </c>
      <c r="E116" s="955" t="s">
        <v>1700</v>
      </c>
      <c r="F116" s="953">
        <v>3810</v>
      </c>
      <c r="G116" s="956">
        <f t="shared" si="1"/>
        <v>3810</v>
      </c>
      <c r="H116" s="956">
        <v>3810</v>
      </c>
      <c r="I116" s="956" t="s">
        <v>97</v>
      </c>
      <c r="J116" s="901">
        <v>27608.9399999999</v>
      </c>
      <c r="K116" s="901">
        <v>24888.6699999999</v>
      </c>
      <c r="L116" s="902">
        <v>38762</v>
      </c>
      <c r="M116" s="902">
        <v>41439</v>
      </c>
      <c r="N116" s="903" t="s">
        <v>97</v>
      </c>
      <c r="O116" s="904">
        <v>84</v>
      </c>
      <c r="P116" s="905" t="s">
        <v>1712</v>
      </c>
      <c r="Q116" s="933"/>
      <c r="R116" s="896"/>
    </row>
    <row r="117" spans="1:18" ht="28.5" x14ac:dyDescent="0.15">
      <c r="A117" s="1"/>
      <c r="B117" s="952" t="s">
        <v>109</v>
      </c>
      <c r="C117" s="937" t="s">
        <v>369</v>
      </c>
      <c r="D117" s="937" t="s">
        <v>622</v>
      </c>
      <c r="E117" s="938" t="s">
        <v>1700</v>
      </c>
      <c r="F117" s="953">
        <v>3750</v>
      </c>
      <c r="G117" s="900">
        <f t="shared" si="1"/>
        <v>3750</v>
      </c>
      <c r="H117" s="900">
        <v>3750</v>
      </c>
      <c r="I117" s="900" t="s">
        <v>97</v>
      </c>
      <c r="J117" s="901">
        <v>9732.8700000000008</v>
      </c>
      <c r="K117" s="901">
        <v>13186.309999999899</v>
      </c>
      <c r="L117" s="902">
        <v>35185</v>
      </c>
      <c r="M117" s="902">
        <v>41439</v>
      </c>
      <c r="N117" s="903" t="s">
        <v>97</v>
      </c>
      <c r="O117" s="904">
        <v>155</v>
      </c>
      <c r="P117" s="905" t="s">
        <v>1713</v>
      </c>
      <c r="Q117" s="933"/>
      <c r="R117" s="896"/>
    </row>
    <row r="118" spans="1:18" ht="28.5" x14ac:dyDescent="0.15">
      <c r="A118" s="1"/>
      <c r="B118" s="952" t="s">
        <v>110</v>
      </c>
      <c r="C118" s="954" t="s">
        <v>370</v>
      </c>
      <c r="D118" s="954" t="s">
        <v>622</v>
      </c>
      <c r="E118" s="955" t="s">
        <v>1700</v>
      </c>
      <c r="F118" s="953">
        <v>2830</v>
      </c>
      <c r="G118" s="956">
        <f t="shared" si="1"/>
        <v>2830</v>
      </c>
      <c r="H118" s="956">
        <v>2830</v>
      </c>
      <c r="I118" s="956" t="s">
        <v>97</v>
      </c>
      <c r="J118" s="901">
        <v>12376.309999999899</v>
      </c>
      <c r="K118" s="901">
        <v>11580.059999999899</v>
      </c>
      <c r="L118" s="902">
        <v>33511</v>
      </c>
      <c r="M118" s="902">
        <v>41439</v>
      </c>
      <c r="N118" s="903" t="s">
        <v>97</v>
      </c>
      <c r="O118" s="904">
        <v>187</v>
      </c>
      <c r="P118" s="905" t="s">
        <v>1713</v>
      </c>
      <c r="Q118" s="933"/>
      <c r="R118" s="896"/>
    </row>
    <row r="119" spans="1:18" ht="28.5" x14ac:dyDescent="0.15">
      <c r="A119" s="1"/>
      <c r="B119" s="952" t="s">
        <v>111</v>
      </c>
      <c r="C119" s="937" t="s">
        <v>371</v>
      </c>
      <c r="D119" s="937" t="s">
        <v>1705</v>
      </c>
      <c r="E119" s="938" t="s">
        <v>1700</v>
      </c>
      <c r="F119" s="953">
        <v>2690</v>
      </c>
      <c r="G119" s="900">
        <f t="shared" si="1"/>
        <v>2690</v>
      </c>
      <c r="H119" s="900">
        <v>2690</v>
      </c>
      <c r="I119" s="900" t="s">
        <v>97</v>
      </c>
      <c r="J119" s="901">
        <v>16081.79</v>
      </c>
      <c r="K119" s="901">
        <v>9788.6200000000008</v>
      </c>
      <c r="L119" s="902">
        <v>37924</v>
      </c>
      <c r="M119" s="902">
        <v>41439</v>
      </c>
      <c r="N119" s="903" t="s">
        <v>97</v>
      </c>
      <c r="O119" s="904">
        <v>93</v>
      </c>
      <c r="P119" s="905" t="s">
        <v>1714</v>
      </c>
      <c r="Q119" s="933"/>
      <c r="R119" s="896"/>
    </row>
    <row r="120" spans="1:18" ht="28.5" x14ac:dyDescent="0.15">
      <c r="A120" s="1"/>
      <c r="B120" s="952" t="s">
        <v>112</v>
      </c>
      <c r="C120" s="954" t="s">
        <v>372</v>
      </c>
      <c r="D120" s="954" t="s">
        <v>622</v>
      </c>
      <c r="E120" s="955" t="s">
        <v>1700</v>
      </c>
      <c r="F120" s="953">
        <v>10790</v>
      </c>
      <c r="G120" s="956">
        <f t="shared" si="1"/>
        <v>10790</v>
      </c>
      <c r="H120" s="956">
        <v>10790</v>
      </c>
      <c r="I120" s="956" t="s">
        <v>97</v>
      </c>
      <c r="J120" s="901">
        <v>22770.720000000001</v>
      </c>
      <c r="K120" s="901">
        <v>41867.82</v>
      </c>
      <c r="L120" s="902">
        <v>37915</v>
      </c>
      <c r="M120" s="902">
        <v>42186</v>
      </c>
      <c r="N120" s="903" t="s">
        <v>97</v>
      </c>
      <c r="O120" s="904">
        <v>348</v>
      </c>
      <c r="P120" s="905" t="s">
        <v>1715</v>
      </c>
      <c r="Q120" s="933"/>
      <c r="R120" s="896"/>
    </row>
    <row r="121" spans="1:18" ht="28.5" x14ac:dyDescent="0.15">
      <c r="A121" s="1"/>
      <c r="B121" s="952" t="s">
        <v>1280</v>
      </c>
      <c r="C121" s="954" t="s">
        <v>1353</v>
      </c>
      <c r="D121" s="954" t="s">
        <v>1716</v>
      </c>
      <c r="E121" s="955" t="s">
        <v>1700</v>
      </c>
      <c r="F121" s="953">
        <v>10800</v>
      </c>
      <c r="G121" s="956">
        <f>ROUNDDOWN(F121,0)</f>
        <v>10800</v>
      </c>
      <c r="H121" s="956">
        <v>10800</v>
      </c>
      <c r="I121" s="900" t="s">
        <v>97</v>
      </c>
      <c r="J121" s="901">
        <v>49164.98</v>
      </c>
      <c r="K121" s="901">
        <v>51485.62</v>
      </c>
      <c r="L121" s="902">
        <v>42473</v>
      </c>
      <c r="M121" s="902">
        <v>42614</v>
      </c>
      <c r="N121" s="903" t="s">
        <v>97</v>
      </c>
      <c r="O121" s="904">
        <v>84</v>
      </c>
      <c r="P121" s="905" t="s">
        <v>1717</v>
      </c>
      <c r="Q121" s="933"/>
      <c r="R121" s="896"/>
    </row>
    <row r="122" spans="1:18" ht="28.5" x14ac:dyDescent="0.15">
      <c r="A122" s="1"/>
      <c r="B122" s="957" t="s">
        <v>1418</v>
      </c>
      <c r="C122" s="958" t="s">
        <v>1482</v>
      </c>
      <c r="D122" s="958" t="s">
        <v>1716</v>
      </c>
      <c r="E122" s="959" t="s">
        <v>1700</v>
      </c>
      <c r="F122" s="960">
        <v>9900</v>
      </c>
      <c r="G122" s="961">
        <v>9900</v>
      </c>
      <c r="H122" s="961">
        <v>9900</v>
      </c>
      <c r="I122" s="956" t="s">
        <v>97</v>
      </c>
      <c r="J122" s="962">
        <v>28029.31</v>
      </c>
      <c r="K122" s="962">
        <v>49394.87</v>
      </c>
      <c r="L122" s="963">
        <v>42398</v>
      </c>
      <c r="M122" s="963">
        <v>42825</v>
      </c>
      <c r="N122" s="903" t="s">
        <v>97</v>
      </c>
      <c r="O122" s="964">
        <v>76</v>
      </c>
      <c r="P122" s="965" t="s">
        <v>1718</v>
      </c>
      <c r="Q122" s="933"/>
      <c r="R122" s="896"/>
    </row>
    <row r="123" spans="1:18" ht="29.25" thickBot="1" x14ac:dyDescent="0.2">
      <c r="A123" s="1"/>
      <c r="B123" s="966" t="s">
        <v>1282</v>
      </c>
      <c r="C123" s="967" t="s">
        <v>1357</v>
      </c>
      <c r="D123" s="967" t="s">
        <v>1719</v>
      </c>
      <c r="E123" s="968" t="s">
        <v>1700</v>
      </c>
      <c r="F123" s="969">
        <v>3460</v>
      </c>
      <c r="G123" s="943">
        <f t="shared" si="1"/>
        <v>3460</v>
      </c>
      <c r="H123" s="943">
        <v>3460</v>
      </c>
      <c r="I123" s="943" t="s">
        <v>97</v>
      </c>
      <c r="J123" s="333">
        <v>14315.7</v>
      </c>
      <c r="K123" s="333">
        <v>19628.03</v>
      </c>
      <c r="L123" s="945">
        <v>37726</v>
      </c>
      <c r="M123" s="945">
        <v>42487</v>
      </c>
      <c r="N123" s="970" t="s">
        <v>97</v>
      </c>
      <c r="O123" s="334">
        <v>241</v>
      </c>
      <c r="P123" s="946" t="s">
        <v>1720</v>
      </c>
      <c r="Q123" s="933"/>
      <c r="R123" s="896"/>
    </row>
    <row r="124" spans="1:18" ht="16.5" thickTop="1" x14ac:dyDescent="0.15">
      <c r="A124" s="1"/>
      <c r="B124" s="971" t="s">
        <v>117</v>
      </c>
      <c r="C124" s="972" t="s">
        <v>377</v>
      </c>
      <c r="D124" s="972" t="s">
        <v>628</v>
      </c>
      <c r="E124" s="65" t="s">
        <v>633</v>
      </c>
      <c r="F124" s="973">
        <v>3400</v>
      </c>
      <c r="G124" s="80">
        <f t="shared" si="1"/>
        <v>3400</v>
      </c>
      <c r="H124" s="80">
        <v>3400</v>
      </c>
      <c r="I124" s="80" t="s">
        <v>97</v>
      </c>
      <c r="J124" s="149">
        <v>623.70000000000005</v>
      </c>
      <c r="K124" s="149">
        <v>3620.46</v>
      </c>
      <c r="L124" s="911">
        <v>39657</v>
      </c>
      <c r="M124" s="911">
        <v>39696</v>
      </c>
      <c r="N124" s="974" t="s">
        <v>97</v>
      </c>
      <c r="O124" s="893">
        <v>130</v>
      </c>
      <c r="P124" s="894">
        <v>9.06</v>
      </c>
      <c r="Q124" s="933"/>
      <c r="R124" s="896"/>
    </row>
    <row r="125" spans="1:18" x14ac:dyDescent="0.15">
      <c r="A125" s="1"/>
      <c r="B125" s="971" t="s">
        <v>118</v>
      </c>
      <c r="C125" s="972" t="s">
        <v>378</v>
      </c>
      <c r="D125" s="972" t="s">
        <v>612</v>
      </c>
      <c r="E125" s="65" t="s">
        <v>633</v>
      </c>
      <c r="F125" s="973">
        <v>989</v>
      </c>
      <c r="G125" s="80">
        <f t="shared" si="1"/>
        <v>989</v>
      </c>
      <c r="H125" s="80">
        <v>989</v>
      </c>
      <c r="I125" s="80" t="s">
        <v>97</v>
      </c>
      <c r="J125" s="149">
        <v>447.29</v>
      </c>
      <c r="K125" s="149">
        <v>1229.03</v>
      </c>
      <c r="L125" s="911">
        <v>38663</v>
      </c>
      <c r="M125" s="911">
        <v>39135</v>
      </c>
      <c r="N125" s="974" t="s">
        <v>97</v>
      </c>
      <c r="O125" s="893">
        <v>92</v>
      </c>
      <c r="P125" s="894">
        <v>4.68</v>
      </c>
      <c r="Q125" s="933"/>
      <c r="R125" s="896"/>
    </row>
    <row r="126" spans="1:18" x14ac:dyDescent="0.15">
      <c r="A126" s="1"/>
      <c r="B126" s="971" t="s">
        <v>119</v>
      </c>
      <c r="C126" s="975" t="s">
        <v>379</v>
      </c>
      <c r="D126" s="975" t="s">
        <v>612</v>
      </c>
      <c r="E126" s="976" t="s">
        <v>633</v>
      </c>
      <c r="F126" s="908">
        <v>713</v>
      </c>
      <c r="G126" s="977">
        <f t="shared" si="1"/>
        <v>713</v>
      </c>
      <c r="H126" s="977">
        <v>713</v>
      </c>
      <c r="I126" s="977" t="s">
        <v>97</v>
      </c>
      <c r="J126" s="913">
        <v>667.77999999999895</v>
      </c>
      <c r="K126" s="913">
        <v>995.95</v>
      </c>
      <c r="L126" s="914">
        <v>39119</v>
      </c>
      <c r="M126" s="914">
        <v>39203</v>
      </c>
      <c r="N126" s="978" t="s">
        <v>97</v>
      </c>
      <c r="O126" s="904">
        <v>20</v>
      </c>
      <c r="P126" s="905">
        <v>6.9</v>
      </c>
      <c r="Q126" s="933"/>
      <c r="R126" s="896"/>
    </row>
    <row r="127" spans="1:18" x14ac:dyDescent="0.15">
      <c r="A127" s="1"/>
      <c r="B127" s="971" t="s">
        <v>120</v>
      </c>
      <c r="C127" s="972" t="s">
        <v>380</v>
      </c>
      <c r="D127" s="972" t="s">
        <v>612</v>
      </c>
      <c r="E127" s="65" t="s">
        <v>633</v>
      </c>
      <c r="F127" s="973">
        <v>750</v>
      </c>
      <c r="G127" s="80">
        <f t="shared" si="1"/>
        <v>750</v>
      </c>
      <c r="H127" s="80">
        <v>750</v>
      </c>
      <c r="I127" s="80" t="s">
        <v>97</v>
      </c>
      <c r="J127" s="149">
        <v>306.54000000000002</v>
      </c>
      <c r="K127" s="149">
        <v>729.99</v>
      </c>
      <c r="L127" s="911">
        <v>39478</v>
      </c>
      <c r="M127" s="911">
        <v>39549</v>
      </c>
      <c r="N127" s="974" t="s">
        <v>97</v>
      </c>
      <c r="O127" s="893">
        <v>54</v>
      </c>
      <c r="P127" s="894">
        <v>6.2</v>
      </c>
      <c r="Q127" s="933"/>
      <c r="R127" s="896"/>
    </row>
    <row r="128" spans="1:18" x14ac:dyDescent="0.15">
      <c r="A128" s="1"/>
      <c r="B128" s="971" t="s">
        <v>121</v>
      </c>
      <c r="C128" s="975" t="s">
        <v>381</v>
      </c>
      <c r="D128" s="975" t="s">
        <v>614</v>
      </c>
      <c r="E128" s="976" t="s">
        <v>633</v>
      </c>
      <c r="F128" s="908">
        <v>746</v>
      </c>
      <c r="G128" s="977">
        <f t="shared" si="1"/>
        <v>746</v>
      </c>
      <c r="H128" s="977">
        <v>746</v>
      </c>
      <c r="I128" s="977" t="s">
        <v>97</v>
      </c>
      <c r="J128" s="913">
        <v>489.25</v>
      </c>
      <c r="K128" s="913">
        <v>1029.3399999999899</v>
      </c>
      <c r="L128" s="914">
        <v>38986</v>
      </c>
      <c r="M128" s="914">
        <v>39021</v>
      </c>
      <c r="N128" s="978" t="s">
        <v>97</v>
      </c>
      <c r="O128" s="904">
        <v>52</v>
      </c>
      <c r="P128" s="905">
        <v>8.83</v>
      </c>
      <c r="Q128" s="933"/>
      <c r="R128" s="896"/>
    </row>
    <row r="129" spans="1:18" x14ac:dyDescent="0.15">
      <c r="A129" s="1"/>
      <c r="B129" s="971" t="s">
        <v>122</v>
      </c>
      <c r="C129" s="972" t="s">
        <v>382</v>
      </c>
      <c r="D129" s="972" t="s">
        <v>614</v>
      </c>
      <c r="E129" s="65" t="s">
        <v>633</v>
      </c>
      <c r="F129" s="973">
        <v>939</v>
      </c>
      <c r="G129" s="80">
        <f t="shared" si="1"/>
        <v>939</v>
      </c>
      <c r="H129" s="80">
        <v>939</v>
      </c>
      <c r="I129" s="80" t="s">
        <v>97</v>
      </c>
      <c r="J129" s="149">
        <v>410.77999999999901</v>
      </c>
      <c r="K129" s="149">
        <v>969.46</v>
      </c>
      <c r="L129" s="911">
        <v>39065</v>
      </c>
      <c r="M129" s="911">
        <v>39203</v>
      </c>
      <c r="N129" s="974" t="s">
        <v>97</v>
      </c>
      <c r="O129" s="893">
        <v>16</v>
      </c>
      <c r="P129" s="894">
        <v>7.41</v>
      </c>
      <c r="Q129" s="933"/>
      <c r="R129" s="896"/>
    </row>
    <row r="130" spans="1:18" x14ac:dyDescent="0.15">
      <c r="A130" s="1"/>
      <c r="B130" s="971" t="s">
        <v>123</v>
      </c>
      <c r="C130" s="975" t="s">
        <v>383</v>
      </c>
      <c r="D130" s="975" t="s">
        <v>627</v>
      </c>
      <c r="E130" s="976" t="s">
        <v>633</v>
      </c>
      <c r="F130" s="908">
        <v>2280</v>
      </c>
      <c r="G130" s="977">
        <f t="shared" si="1"/>
        <v>2280</v>
      </c>
      <c r="H130" s="977">
        <v>2280</v>
      </c>
      <c r="I130" s="977" t="s">
        <v>97</v>
      </c>
      <c r="J130" s="913">
        <v>529.02999999999895</v>
      </c>
      <c r="K130" s="913">
        <v>3812.44</v>
      </c>
      <c r="L130" s="914">
        <v>39140</v>
      </c>
      <c r="M130" s="914">
        <v>39234</v>
      </c>
      <c r="N130" s="978" t="s">
        <v>97</v>
      </c>
      <c r="O130" s="904">
        <v>128</v>
      </c>
      <c r="P130" s="905">
        <v>3.97</v>
      </c>
      <c r="Q130" s="933"/>
      <c r="R130" s="896"/>
    </row>
    <row r="131" spans="1:18" x14ac:dyDescent="0.15">
      <c r="A131" s="1"/>
      <c r="B131" s="971" t="s">
        <v>124</v>
      </c>
      <c r="C131" s="972" t="s">
        <v>384</v>
      </c>
      <c r="D131" s="972" t="s">
        <v>609</v>
      </c>
      <c r="E131" s="65" t="s">
        <v>633</v>
      </c>
      <c r="F131" s="973">
        <v>1590</v>
      </c>
      <c r="G131" s="80">
        <f t="shared" si="1"/>
        <v>1590</v>
      </c>
      <c r="H131" s="80">
        <v>1590</v>
      </c>
      <c r="I131" s="80" t="s">
        <v>97</v>
      </c>
      <c r="J131" s="149">
        <v>621.62</v>
      </c>
      <c r="K131" s="149">
        <v>1886.3399999999899</v>
      </c>
      <c r="L131" s="911">
        <v>39038</v>
      </c>
      <c r="M131" s="911">
        <v>39203</v>
      </c>
      <c r="N131" s="974" t="s">
        <v>97</v>
      </c>
      <c r="O131" s="893">
        <v>36</v>
      </c>
      <c r="P131" s="894">
        <v>5.0599999999999996</v>
      </c>
      <c r="Q131" s="933"/>
      <c r="R131" s="896"/>
    </row>
    <row r="132" spans="1:18" x14ac:dyDescent="0.15">
      <c r="A132" s="1"/>
      <c r="B132" s="971" t="s">
        <v>125</v>
      </c>
      <c r="C132" s="972" t="s">
        <v>385</v>
      </c>
      <c r="D132" s="972" t="s">
        <v>609</v>
      </c>
      <c r="E132" s="65" t="s">
        <v>633</v>
      </c>
      <c r="F132" s="973">
        <v>1110</v>
      </c>
      <c r="G132" s="80">
        <f t="shared" si="1"/>
        <v>1110</v>
      </c>
      <c r="H132" s="80">
        <v>1110</v>
      </c>
      <c r="I132" s="80" t="s">
        <v>97</v>
      </c>
      <c r="J132" s="149">
        <v>385.33999999999901</v>
      </c>
      <c r="K132" s="149">
        <v>1542.58</v>
      </c>
      <c r="L132" s="911">
        <v>39100</v>
      </c>
      <c r="M132" s="911">
        <v>39234</v>
      </c>
      <c r="N132" s="974" t="s">
        <v>97</v>
      </c>
      <c r="O132" s="893">
        <v>22</v>
      </c>
      <c r="P132" s="894">
        <v>5.22</v>
      </c>
      <c r="Q132" s="933"/>
      <c r="R132" s="896"/>
    </row>
    <row r="133" spans="1:18" x14ac:dyDescent="0.15">
      <c r="A133" s="1"/>
      <c r="B133" s="971" t="s">
        <v>126</v>
      </c>
      <c r="C133" s="972" t="s">
        <v>386</v>
      </c>
      <c r="D133" s="972" t="s">
        <v>609</v>
      </c>
      <c r="E133" s="65" t="s">
        <v>633</v>
      </c>
      <c r="F133" s="973">
        <v>947</v>
      </c>
      <c r="G133" s="80">
        <f t="shared" si="1"/>
        <v>947</v>
      </c>
      <c r="H133" s="80">
        <v>947</v>
      </c>
      <c r="I133" s="80" t="s">
        <v>97</v>
      </c>
      <c r="J133" s="149">
        <v>421.77999999999901</v>
      </c>
      <c r="K133" s="149">
        <v>1217.9000000000001</v>
      </c>
      <c r="L133" s="911">
        <v>39416</v>
      </c>
      <c r="M133" s="911">
        <v>39549</v>
      </c>
      <c r="N133" s="974" t="s">
        <v>97</v>
      </c>
      <c r="O133" s="893">
        <v>66</v>
      </c>
      <c r="P133" s="894">
        <v>6.53</v>
      </c>
      <c r="Q133" s="933"/>
      <c r="R133" s="896"/>
    </row>
    <row r="134" spans="1:18" x14ac:dyDescent="0.15">
      <c r="A134" s="1"/>
      <c r="B134" s="971" t="s">
        <v>127</v>
      </c>
      <c r="C134" s="975" t="s">
        <v>387</v>
      </c>
      <c r="D134" s="975" t="s">
        <v>608</v>
      </c>
      <c r="E134" s="976" t="s">
        <v>633</v>
      </c>
      <c r="F134" s="908">
        <v>1190</v>
      </c>
      <c r="G134" s="977">
        <f t="shared" si="1"/>
        <v>1190</v>
      </c>
      <c r="H134" s="977">
        <v>1190</v>
      </c>
      <c r="I134" s="977" t="s">
        <v>97</v>
      </c>
      <c r="J134" s="913">
        <v>272.38999999999902</v>
      </c>
      <c r="K134" s="913">
        <v>1398.55</v>
      </c>
      <c r="L134" s="914">
        <v>39108</v>
      </c>
      <c r="M134" s="914">
        <v>39203</v>
      </c>
      <c r="N134" s="978" t="s">
        <v>97</v>
      </c>
      <c r="O134" s="904">
        <v>24</v>
      </c>
      <c r="P134" s="905">
        <v>5.28</v>
      </c>
      <c r="Q134" s="933"/>
      <c r="R134" s="896"/>
    </row>
    <row r="135" spans="1:18" x14ac:dyDescent="0.15">
      <c r="A135" s="1"/>
      <c r="B135" s="971" t="s">
        <v>128</v>
      </c>
      <c r="C135" s="972" t="s">
        <v>388</v>
      </c>
      <c r="D135" s="972" t="s">
        <v>1721</v>
      </c>
      <c r="E135" s="65" t="s">
        <v>633</v>
      </c>
      <c r="F135" s="973">
        <v>1160</v>
      </c>
      <c r="G135" s="80">
        <f t="shared" si="1"/>
        <v>1160</v>
      </c>
      <c r="H135" s="80">
        <v>1160</v>
      </c>
      <c r="I135" s="80" t="s">
        <v>97</v>
      </c>
      <c r="J135" s="149">
        <v>246.509999999999</v>
      </c>
      <c r="K135" s="149">
        <v>1625.18</v>
      </c>
      <c r="L135" s="911">
        <v>39108</v>
      </c>
      <c r="M135" s="911">
        <v>39203</v>
      </c>
      <c r="N135" s="974" t="s">
        <v>97</v>
      </c>
      <c r="O135" s="893">
        <v>22</v>
      </c>
      <c r="P135" s="894">
        <v>8.1300000000000008</v>
      </c>
      <c r="Q135" s="933"/>
      <c r="R135" s="896"/>
    </row>
    <row r="136" spans="1:18" x14ac:dyDescent="0.15">
      <c r="A136" s="1"/>
      <c r="B136" s="971" t="s">
        <v>129</v>
      </c>
      <c r="C136" s="975" t="s">
        <v>389</v>
      </c>
      <c r="D136" s="975" t="s">
        <v>1721</v>
      </c>
      <c r="E136" s="976" t="s">
        <v>633</v>
      </c>
      <c r="F136" s="908">
        <v>3320</v>
      </c>
      <c r="G136" s="977">
        <f t="shared" ref="G136:G199" si="2">ROUNDDOWN(F136,0)</f>
        <v>3320</v>
      </c>
      <c r="H136" s="977">
        <v>3320</v>
      </c>
      <c r="I136" s="977" t="s">
        <v>97</v>
      </c>
      <c r="J136" s="913">
        <v>726.24</v>
      </c>
      <c r="K136" s="913">
        <v>5315.8299999999899</v>
      </c>
      <c r="L136" s="914">
        <v>39486</v>
      </c>
      <c r="M136" s="914">
        <v>40162</v>
      </c>
      <c r="N136" s="978" t="s">
        <v>97</v>
      </c>
      <c r="O136" s="904">
        <v>224</v>
      </c>
      <c r="P136" s="905">
        <v>8.01</v>
      </c>
      <c r="Q136" s="933"/>
      <c r="R136" s="896"/>
    </row>
    <row r="137" spans="1:18" x14ac:dyDescent="0.15">
      <c r="A137" s="1"/>
      <c r="B137" s="971" t="s">
        <v>130</v>
      </c>
      <c r="C137" s="972" t="s">
        <v>390</v>
      </c>
      <c r="D137" s="972" t="s">
        <v>1661</v>
      </c>
      <c r="E137" s="65" t="s">
        <v>633</v>
      </c>
      <c r="F137" s="973">
        <v>623</v>
      </c>
      <c r="G137" s="80">
        <f t="shared" si="2"/>
        <v>623</v>
      </c>
      <c r="H137" s="80">
        <v>623</v>
      </c>
      <c r="I137" s="80" t="s">
        <v>97</v>
      </c>
      <c r="J137" s="149">
        <v>204.75</v>
      </c>
      <c r="K137" s="149">
        <v>873.85</v>
      </c>
      <c r="L137" s="911">
        <v>39525</v>
      </c>
      <c r="M137" s="911">
        <v>39559</v>
      </c>
      <c r="N137" s="974" t="s">
        <v>97</v>
      </c>
      <c r="O137" s="893">
        <v>60</v>
      </c>
      <c r="P137" s="894">
        <v>5</v>
      </c>
      <c r="Q137" s="933"/>
      <c r="R137" s="896"/>
    </row>
    <row r="138" spans="1:18" x14ac:dyDescent="0.15">
      <c r="A138" s="1"/>
      <c r="B138" s="971" t="s">
        <v>131</v>
      </c>
      <c r="C138" s="975" t="s">
        <v>391</v>
      </c>
      <c r="D138" s="975" t="s">
        <v>629</v>
      </c>
      <c r="E138" s="976" t="s">
        <v>633</v>
      </c>
      <c r="F138" s="908">
        <v>928</v>
      </c>
      <c r="G138" s="977">
        <f t="shared" si="2"/>
        <v>928</v>
      </c>
      <c r="H138" s="977">
        <v>928</v>
      </c>
      <c r="I138" s="977" t="s">
        <v>97</v>
      </c>
      <c r="J138" s="913">
        <v>256.44999999999902</v>
      </c>
      <c r="K138" s="913">
        <v>1372.42</v>
      </c>
      <c r="L138" s="914">
        <v>39113</v>
      </c>
      <c r="M138" s="914">
        <v>39141</v>
      </c>
      <c r="N138" s="978" t="s">
        <v>97</v>
      </c>
      <c r="O138" s="904">
        <v>64</v>
      </c>
      <c r="P138" s="905">
        <v>6.97</v>
      </c>
      <c r="Q138" s="933"/>
      <c r="R138" s="896"/>
    </row>
    <row r="139" spans="1:18" x14ac:dyDescent="0.15">
      <c r="A139" s="1"/>
      <c r="B139" s="971" t="s">
        <v>132</v>
      </c>
      <c r="C139" s="972" t="s">
        <v>392</v>
      </c>
      <c r="D139" s="972" t="s">
        <v>629</v>
      </c>
      <c r="E139" s="65" t="s">
        <v>633</v>
      </c>
      <c r="F139" s="973">
        <v>652</v>
      </c>
      <c r="G139" s="80">
        <f t="shared" si="2"/>
        <v>652</v>
      </c>
      <c r="H139" s="80">
        <v>652</v>
      </c>
      <c r="I139" s="80" t="s">
        <v>97</v>
      </c>
      <c r="J139" s="149">
        <v>328.23</v>
      </c>
      <c r="K139" s="149">
        <v>894.13999999999896</v>
      </c>
      <c r="L139" s="911">
        <v>39513</v>
      </c>
      <c r="M139" s="911">
        <v>39549</v>
      </c>
      <c r="N139" s="974" t="s">
        <v>97</v>
      </c>
      <c r="O139" s="893">
        <v>56</v>
      </c>
      <c r="P139" s="894">
        <v>3.59</v>
      </c>
      <c r="Q139" s="933"/>
      <c r="R139" s="896"/>
    </row>
    <row r="140" spans="1:18" x14ac:dyDescent="0.15">
      <c r="A140" s="1"/>
      <c r="B140" s="971" t="s">
        <v>133</v>
      </c>
      <c r="C140" s="972" t="s">
        <v>393</v>
      </c>
      <c r="D140" s="972" t="s">
        <v>629</v>
      </c>
      <c r="E140" s="65" t="s">
        <v>633</v>
      </c>
      <c r="F140" s="973">
        <v>1030</v>
      </c>
      <c r="G140" s="80">
        <f t="shared" si="2"/>
        <v>1030</v>
      </c>
      <c r="H140" s="80">
        <v>1030</v>
      </c>
      <c r="I140" s="80" t="s">
        <v>97</v>
      </c>
      <c r="J140" s="149">
        <v>323.75</v>
      </c>
      <c r="K140" s="149">
        <v>1515.28</v>
      </c>
      <c r="L140" s="911">
        <v>39631</v>
      </c>
      <c r="M140" s="911">
        <v>39665</v>
      </c>
      <c r="N140" s="974" t="s">
        <v>97</v>
      </c>
      <c r="O140" s="893">
        <v>93</v>
      </c>
      <c r="P140" s="894">
        <v>7.23</v>
      </c>
      <c r="Q140" s="933"/>
      <c r="R140" s="896"/>
    </row>
    <row r="141" spans="1:18" x14ac:dyDescent="0.15">
      <c r="A141" s="1"/>
      <c r="B141" s="971" t="s">
        <v>134</v>
      </c>
      <c r="C141" s="972" t="s">
        <v>394</v>
      </c>
      <c r="D141" s="972" t="s">
        <v>1665</v>
      </c>
      <c r="E141" s="65" t="s">
        <v>633</v>
      </c>
      <c r="F141" s="973">
        <v>1470</v>
      </c>
      <c r="G141" s="80">
        <f t="shared" si="2"/>
        <v>1470</v>
      </c>
      <c r="H141" s="80">
        <v>1470</v>
      </c>
      <c r="I141" s="80" t="s">
        <v>97</v>
      </c>
      <c r="J141" s="149">
        <v>726.6</v>
      </c>
      <c r="K141" s="149">
        <v>2761.09</v>
      </c>
      <c r="L141" s="911">
        <v>40199</v>
      </c>
      <c r="M141" s="911">
        <v>40883</v>
      </c>
      <c r="N141" s="974" t="s">
        <v>97</v>
      </c>
      <c r="O141" s="893">
        <v>32</v>
      </c>
      <c r="P141" s="894">
        <v>7.12</v>
      </c>
      <c r="Q141" s="933"/>
      <c r="R141" s="896"/>
    </row>
    <row r="142" spans="1:18" x14ac:dyDescent="0.15">
      <c r="A142" s="1"/>
      <c r="B142" s="971" t="s">
        <v>135</v>
      </c>
      <c r="C142" s="975" t="s">
        <v>1485</v>
      </c>
      <c r="D142" s="975" t="s">
        <v>1631</v>
      </c>
      <c r="E142" s="976" t="s">
        <v>633</v>
      </c>
      <c r="F142" s="908">
        <v>1920</v>
      </c>
      <c r="G142" s="977">
        <f t="shared" si="2"/>
        <v>1920</v>
      </c>
      <c r="H142" s="977">
        <v>1920</v>
      </c>
      <c r="I142" s="977" t="s">
        <v>97</v>
      </c>
      <c r="J142" s="913">
        <v>409.19</v>
      </c>
      <c r="K142" s="913">
        <v>2992.29</v>
      </c>
      <c r="L142" s="914">
        <v>39512</v>
      </c>
      <c r="M142" s="914">
        <v>40162</v>
      </c>
      <c r="N142" s="978" t="s">
        <v>97</v>
      </c>
      <c r="O142" s="904">
        <v>40</v>
      </c>
      <c r="P142" s="905">
        <v>3.27</v>
      </c>
      <c r="Q142" s="933"/>
      <c r="R142" s="896"/>
    </row>
    <row r="143" spans="1:18" x14ac:dyDescent="0.15">
      <c r="A143" s="1"/>
      <c r="B143" s="971" t="s">
        <v>136</v>
      </c>
      <c r="C143" s="972" t="s">
        <v>396</v>
      </c>
      <c r="D143" s="972" t="s">
        <v>613</v>
      </c>
      <c r="E143" s="65" t="s">
        <v>633</v>
      </c>
      <c r="F143" s="973">
        <v>2090</v>
      </c>
      <c r="G143" s="80">
        <f t="shared" si="2"/>
        <v>2090</v>
      </c>
      <c r="H143" s="80">
        <v>2090</v>
      </c>
      <c r="I143" s="80" t="s">
        <v>97</v>
      </c>
      <c r="J143" s="149">
        <v>833.58</v>
      </c>
      <c r="K143" s="149">
        <v>4584.75</v>
      </c>
      <c r="L143" s="911">
        <v>39486</v>
      </c>
      <c r="M143" s="911">
        <v>39521</v>
      </c>
      <c r="N143" s="974" t="s">
        <v>97</v>
      </c>
      <c r="O143" s="893">
        <v>133</v>
      </c>
      <c r="P143" s="894">
        <v>5.79</v>
      </c>
      <c r="Q143" s="933"/>
      <c r="R143" s="896"/>
    </row>
    <row r="144" spans="1:18" x14ac:dyDescent="0.15">
      <c r="A144" s="1"/>
      <c r="B144" s="971" t="s">
        <v>137</v>
      </c>
      <c r="C144" s="975" t="s">
        <v>397</v>
      </c>
      <c r="D144" s="975" t="s">
        <v>613</v>
      </c>
      <c r="E144" s="976" t="s">
        <v>633</v>
      </c>
      <c r="F144" s="908">
        <v>2710</v>
      </c>
      <c r="G144" s="977">
        <f t="shared" si="2"/>
        <v>2710</v>
      </c>
      <c r="H144" s="977">
        <v>2710</v>
      </c>
      <c r="I144" s="977" t="s">
        <v>97</v>
      </c>
      <c r="J144" s="913">
        <v>3645.3499999999899</v>
      </c>
      <c r="K144" s="913">
        <v>5609.86</v>
      </c>
      <c r="L144" s="914">
        <v>39512</v>
      </c>
      <c r="M144" s="914">
        <v>39526</v>
      </c>
      <c r="N144" s="978" t="s">
        <v>97</v>
      </c>
      <c r="O144" s="904">
        <v>190</v>
      </c>
      <c r="P144" s="905">
        <v>10.71</v>
      </c>
      <c r="Q144" s="933"/>
      <c r="R144" s="896"/>
    </row>
    <row r="145" spans="1:18" x14ac:dyDescent="0.15">
      <c r="A145" s="1"/>
      <c r="B145" s="971" t="s">
        <v>138</v>
      </c>
      <c r="C145" s="972" t="s">
        <v>398</v>
      </c>
      <c r="D145" s="972" t="s">
        <v>613</v>
      </c>
      <c r="E145" s="65" t="s">
        <v>633</v>
      </c>
      <c r="F145" s="973">
        <v>1650</v>
      </c>
      <c r="G145" s="80">
        <f t="shared" si="2"/>
        <v>1650</v>
      </c>
      <c r="H145" s="80">
        <v>1650</v>
      </c>
      <c r="I145" s="80" t="s">
        <v>97</v>
      </c>
      <c r="J145" s="149">
        <v>853.07</v>
      </c>
      <c r="K145" s="149">
        <v>2793.02</v>
      </c>
      <c r="L145" s="911">
        <v>39904</v>
      </c>
      <c r="M145" s="911">
        <v>40883</v>
      </c>
      <c r="N145" s="974" t="s">
        <v>97</v>
      </c>
      <c r="O145" s="893">
        <v>45</v>
      </c>
      <c r="P145" s="894">
        <v>4.58</v>
      </c>
      <c r="Q145" s="933"/>
      <c r="R145" s="896"/>
    </row>
    <row r="146" spans="1:18" x14ac:dyDescent="0.15">
      <c r="A146" s="1"/>
      <c r="B146" s="971" t="s">
        <v>139</v>
      </c>
      <c r="C146" s="975" t="s">
        <v>399</v>
      </c>
      <c r="D146" s="975" t="s">
        <v>628</v>
      </c>
      <c r="E146" s="976" t="s">
        <v>633</v>
      </c>
      <c r="F146" s="908">
        <v>1100</v>
      </c>
      <c r="G146" s="977">
        <f t="shared" si="2"/>
        <v>1100</v>
      </c>
      <c r="H146" s="977">
        <v>1100</v>
      </c>
      <c r="I146" s="977" t="s">
        <v>97</v>
      </c>
      <c r="J146" s="913">
        <v>333.1</v>
      </c>
      <c r="K146" s="913">
        <v>1355.18</v>
      </c>
      <c r="L146" s="914">
        <v>36235</v>
      </c>
      <c r="M146" s="914">
        <v>38987</v>
      </c>
      <c r="N146" s="978" t="s">
        <v>97</v>
      </c>
      <c r="O146" s="904">
        <v>27</v>
      </c>
      <c r="P146" s="905">
        <v>6.41</v>
      </c>
      <c r="Q146" s="933"/>
      <c r="R146" s="896"/>
    </row>
    <row r="147" spans="1:18" x14ac:dyDescent="0.15">
      <c r="A147" s="1"/>
      <c r="B147" s="971" t="s">
        <v>140</v>
      </c>
      <c r="C147" s="972" t="s">
        <v>400</v>
      </c>
      <c r="D147" s="972" t="s">
        <v>628</v>
      </c>
      <c r="E147" s="65" t="s">
        <v>633</v>
      </c>
      <c r="F147" s="973">
        <v>938</v>
      </c>
      <c r="G147" s="80">
        <f t="shared" si="2"/>
        <v>938</v>
      </c>
      <c r="H147" s="80">
        <v>938</v>
      </c>
      <c r="I147" s="80" t="s">
        <v>97</v>
      </c>
      <c r="J147" s="149">
        <v>473.25999999999902</v>
      </c>
      <c r="K147" s="149">
        <v>1356.97</v>
      </c>
      <c r="L147" s="911">
        <v>37595</v>
      </c>
      <c r="M147" s="911">
        <v>38988</v>
      </c>
      <c r="N147" s="974" t="s">
        <v>97</v>
      </c>
      <c r="O147" s="893">
        <v>51</v>
      </c>
      <c r="P147" s="894">
        <v>6.77</v>
      </c>
      <c r="Q147" s="933"/>
      <c r="R147" s="896"/>
    </row>
    <row r="148" spans="1:18" x14ac:dyDescent="0.15">
      <c r="A148" s="1"/>
      <c r="B148" s="971" t="s">
        <v>141</v>
      </c>
      <c r="C148" s="975" t="s">
        <v>401</v>
      </c>
      <c r="D148" s="975" t="s">
        <v>628</v>
      </c>
      <c r="E148" s="976" t="s">
        <v>633</v>
      </c>
      <c r="F148" s="908">
        <v>972</v>
      </c>
      <c r="G148" s="977">
        <f t="shared" si="2"/>
        <v>972</v>
      </c>
      <c r="H148" s="977">
        <v>972</v>
      </c>
      <c r="I148" s="977" t="s">
        <v>97</v>
      </c>
      <c r="J148" s="913">
        <v>287.58999999999901</v>
      </c>
      <c r="K148" s="913">
        <v>1372.95</v>
      </c>
      <c r="L148" s="914">
        <v>38379</v>
      </c>
      <c r="M148" s="914">
        <v>39135</v>
      </c>
      <c r="N148" s="978" t="s">
        <v>97</v>
      </c>
      <c r="O148" s="904">
        <v>79</v>
      </c>
      <c r="P148" s="905">
        <v>5.65</v>
      </c>
      <c r="Q148" s="933"/>
      <c r="R148" s="896"/>
    </row>
    <row r="149" spans="1:18" x14ac:dyDescent="0.15">
      <c r="A149" s="1"/>
      <c r="B149" s="971" t="s">
        <v>142</v>
      </c>
      <c r="C149" s="972" t="s">
        <v>1486</v>
      </c>
      <c r="D149" s="972" t="s">
        <v>628</v>
      </c>
      <c r="E149" s="65" t="s">
        <v>633</v>
      </c>
      <c r="F149" s="973">
        <v>1830</v>
      </c>
      <c r="G149" s="80">
        <f t="shared" si="2"/>
        <v>1830</v>
      </c>
      <c r="H149" s="80">
        <v>1830</v>
      </c>
      <c r="I149" s="80" t="s">
        <v>97</v>
      </c>
      <c r="J149" s="149">
        <v>495.86</v>
      </c>
      <c r="K149" s="149">
        <v>2429.98</v>
      </c>
      <c r="L149" s="911">
        <v>38917</v>
      </c>
      <c r="M149" s="911">
        <v>40162</v>
      </c>
      <c r="N149" s="974" t="s">
        <v>97</v>
      </c>
      <c r="O149" s="893">
        <v>71</v>
      </c>
      <c r="P149" s="894">
        <v>7.9</v>
      </c>
      <c r="Q149" s="933"/>
      <c r="R149" s="896"/>
    </row>
    <row r="150" spans="1:18" x14ac:dyDescent="0.15">
      <c r="A150" s="1"/>
      <c r="B150" s="971" t="s">
        <v>144</v>
      </c>
      <c r="C150" s="975" t="s">
        <v>403</v>
      </c>
      <c r="D150" s="975" t="s">
        <v>612</v>
      </c>
      <c r="E150" s="976" t="s">
        <v>633</v>
      </c>
      <c r="F150" s="908">
        <v>359</v>
      </c>
      <c r="G150" s="977">
        <f t="shared" si="2"/>
        <v>359</v>
      </c>
      <c r="H150" s="977">
        <v>359</v>
      </c>
      <c r="I150" s="977" t="s">
        <v>97</v>
      </c>
      <c r="J150" s="913">
        <v>121.95</v>
      </c>
      <c r="K150" s="913">
        <v>551.63</v>
      </c>
      <c r="L150" s="914">
        <v>37894</v>
      </c>
      <c r="M150" s="914">
        <v>38988</v>
      </c>
      <c r="N150" s="978" t="s">
        <v>97</v>
      </c>
      <c r="O150" s="904">
        <v>44</v>
      </c>
      <c r="P150" s="905">
        <v>7.68</v>
      </c>
      <c r="Q150" s="933"/>
      <c r="R150" s="896"/>
    </row>
    <row r="151" spans="1:18" x14ac:dyDescent="0.15">
      <c r="A151" s="1"/>
      <c r="B151" s="971" t="s">
        <v>145</v>
      </c>
      <c r="C151" s="972" t="s">
        <v>1487</v>
      </c>
      <c r="D151" s="972" t="s">
        <v>612</v>
      </c>
      <c r="E151" s="65" t="s">
        <v>633</v>
      </c>
      <c r="F151" s="973">
        <v>1140</v>
      </c>
      <c r="G151" s="80">
        <f t="shared" si="2"/>
        <v>1140</v>
      </c>
      <c r="H151" s="80">
        <v>1140</v>
      </c>
      <c r="I151" s="80" t="s">
        <v>97</v>
      </c>
      <c r="J151" s="149">
        <v>242.65</v>
      </c>
      <c r="K151" s="149">
        <v>1465.5</v>
      </c>
      <c r="L151" s="911">
        <v>38742</v>
      </c>
      <c r="M151" s="911">
        <v>41520</v>
      </c>
      <c r="N151" s="974" t="s">
        <v>97</v>
      </c>
      <c r="O151" s="893">
        <v>22</v>
      </c>
      <c r="P151" s="894">
        <v>6.38</v>
      </c>
      <c r="Q151" s="933"/>
      <c r="R151" s="896"/>
    </row>
    <row r="152" spans="1:18" x14ac:dyDescent="0.15">
      <c r="A152" s="1"/>
      <c r="B152" s="971" t="s">
        <v>146</v>
      </c>
      <c r="C152" s="975" t="s">
        <v>405</v>
      </c>
      <c r="D152" s="975" t="s">
        <v>626</v>
      </c>
      <c r="E152" s="976" t="s">
        <v>633</v>
      </c>
      <c r="F152" s="908">
        <v>1090</v>
      </c>
      <c r="G152" s="977">
        <f t="shared" si="2"/>
        <v>1090</v>
      </c>
      <c r="H152" s="977">
        <v>1090</v>
      </c>
      <c r="I152" s="977" t="s">
        <v>97</v>
      </c>
      <c r="J152" s="913">
        <v>273.18</v>
      </c>
      <c r="K152" s="913">
        <v>1400.3099999999899</v>
      </c>
      <c r="L152" s="914">
        <v>37656</v>
      </c>
      <c r="M152" s="914">
        <v>38988</v>
      </c>
      <c r="N152" s="978" t="s">
        <v>97</v>
      </c>
      <c r="O152" s="904">
        <v>42</v>
      </c>
      <c r="P152" s="905">
        <v>5.23</v>
      </c>
      <c r="Q152" s="933"/>
      <c r="R152" s="896"/>
    </row>
    <row r="153" spans="1:18" x14ac:dyDescent="0.15">
      <c r="A153" s="1"/>
      <c r="B153" s="971" t="s">
        <v>147</v>
      </c>
      <c r="C153" s="972" t="s">
        <v>406</v>
      </c>
      <c r="D153" s="972" t="s">
        <v>626</v>
      </c>
      <c r="E153" s="65" t="s">
        <v>633</v>
      </c>
      <c r="F153" s="973">
        <v>679</v>
      </c>
      <c r="G153" s="80">
        <f t="shared" si="2"/>
        <v>679</v>
      </c>
      <c r="H153" s="80">
        <v>679</v>
      </c>
      <c r="I153" s="80" t="s">
        <v>97</v>
      </c>
      <c r="J153" s="149">
        <v>180.96</v>
      </c>
      <c r="K153" s="149">
        <v>911.27999999999895</v>
      </c>
      <c r="L153" s="911">
        <v>37686</v>
      </c>
      <c r="M153" s="911">
        <v>38988</v>
      </c>
      <c r="N153" s="974" t="s">
        <v>97</v>
      </c>
      <c r="O153" s="893">
        <v>59</v>
      </c>
      <c r="P153" s="894">
        <v>4.92</v>
      </c>
      <c r="Q153" s="933"/>
      <c r="R153" s="896"/>
    </row>
    <row r="154" spans="1:18" x14ac:dyDescent="0.15">
      <c r="A154" s="1"/>
      <c r="B154" s="971" t="s">
        <v>148</v>
      </c>
      <c r="C154" s="972" t="s">
        <v>407</v>
      </c>
      <c r="D154" s="972" t="s">
        <v>626</v>
      </c>
      <c r="E154" s="65" t="s">
        <v>633</v>
      </c>
      <c r="F154" s="973">
        <v>2040</v>
      </c>
      <c r="G154" s="80">
        <f t="shared" si="2"/>
        <v>2040</v>
      </c>
      <c r="H154" s="80">
        <v>2040</v>
      </c>
      <c r="I154" s="80" t="s">
        <v>97</v>
      </c>
      <c r="J154" s="149">
        <v>323.62</v>
      </c>
      <c r="K154" s="149">
        <v>2317.5100000000002</v>
      </c>
      <c r="L154" s="911">
        <v>38626</v>
      </c>
      <c r="M154" s="911">
        <v>39135</v>
      </c>
      <c r="N154" s="974" t="s">
        <v>97</v>
      </c>
      <c r="O154" s="893">
        <v>61</v>
      </c>
      <c r="P154" s="894">
        <v>6.31</v>
      </c>
      <c r="Q154" s="933"/>
      <c r="R154" s="896"/>
    </row>
    <row r="155" spans="1:18" x14ac:dyDescent="0.15">
      <c r="A155" s="1"/>
      <c r="B155" s="971" t="s">
        <v>149</v>
      </c>
      <c r="C155" s="972" t="s">
        <v>408</v>
      </c>
      <c r="D155" s="972" t="s">
        <v>614</v>
      </c>
      <c r="E155" s="65" t="s">
        <v>633</v>
      </c>
      <c r="F155" s="973">
        <v>1260</v>
      </c>
      <c r="G155" s="80">
        <f t="shared" si="2"/>
        <v>1260</v>
      </c>
      <c r="H155" s="80">
        <v>1260</v>
      </c>
      <c r="I155" s="80" t="s">
        <v>97</v>
      </c>
      <c r="J155" s="149">
        <v>487.88</v>
      </c>
      <c r="K155" s="149">
        <v>1710.3499999999899</v>
      </c>
      <c r="L155" s="911">
        <v>37091</v>
      </c>
      <c r="M155" s="911">
        <v>38987</v>
      </c>
      <c r="N155" s="974" t="s">
        <v>97</v>
      </c>
      <c r="O155" s="893">
        <v>32</v>
      </c>
      <c r="P155" s="894">
        <v>10.36</v>
      </c>
      <c r="Q155" s="933"/>
      <c r="R155" s="896"/>
    </row>
    <row r="156" spans="1:18" x14ac:dyDescent="0.15">
      <c r="A156" s="1"/>
      <c r="B156" s="971" t="s">
        <v>150</v>
      </c>
      <c r="C156" s="975" t="s">
        <v>409</v>
      </c>
      <c r="D156" s="975" t="s">
        <v>614</v>
      </c>
      <c r="E156" s="976" t="s">
        <v>633</v>
      </c>
      <c r="F156" s="908">
        <v>1410</v>
      </c>
      <c r="G156" s="977">
        <f t="shared" si="2"/>
        <v>1410</v>
      </c>
      <c r="H156" s="977">
        <v>1410</v>
      </c>
      <c r="I156" s="977" t="s">
        <v>97</v>
      </c>
      <c r="J156" s="913">
        <v>919.05999999999904</v>
      </c>
      <c r="K156" s="913">
        <v>1389.5699999999899</v>
      </c>
      <c r="L156" s="914">
        <v>38333</v>
      </c>
      <c r="M156" s="914">
        <v>38988</v>
      </c>
      <c r="N156" s="978" t="s">
        <v>97</v>
      </c>
      <c r="O156" s="904">
        <v>90</v>
      </c>
      <c r="P156" s="905">
        <v>9.4499999999999993</v>
      </c>
      <c r="Q156" s="933"/>
      <c r="R156" s="896"/>
    </row>
    <row r="157" spans="1:18" x14ac:dyDescent="0.15">
      <c r="A157" s="1"/>
      <c r="B157" s="971" t="s">
        <v>151</v>
      </c>
      <c r="C157" s="972" t="s">
        <v>410</v>
      </c>
      <c r="D157" s="972" t="s">
        <v>614</v>
      </c>
      <c r="E157" s="65" t="s">
        <v>633</v>
      </c>
      <c r="F157" s="973">
        <v>775</v>
      </c>
      <c r="G157" s="80">
        <f t="shared" si="2"/>
        <v>775</v>
      </c>
      <c r="H157" s="80">
        <v>775</v>
      </c>
      <c r="I157" s="80" t="s">
        <v>97</v>
      </c>
      <c r="J157" s="149">
        <v>423.45999999999901</v>
      </c>
      <c r="K157" s="149">
        <v>1203.79</v>
      </c>
      <c r="L157" s="911">
        <v>39055</v>
      </c>
      <c r="M157" s="911">
        <v>39135</v>
      </c>
      <c r="N157" s="974" t="s">
        <v>97</v>
      </c>
      <c r="O157" s="893">
        <v>40</v>
      </c>
      <c r="P157" s="894">
        <v>6.18</v>
      </c>
      <c r="Q157" s="933"/>
      <c r="R157" s="896"/>
    </row>
    <row r="158" spans="1:18" x14ac:dyDescent="0.15">
      <c r="A158" s="1"/>
      <c r="B158" s="971" t="s">
        <v>152</v>
      </c>
      <c r="C158" s="975" t="s">
        <v>411</v>
      </c>
      <c r="D158" s="975" t="s">
        <v>614</v>
      </c>
      <c r="E158" s="976" t="s">
        <v>633</v>
      </c>
      <c r="F158" s="908">
        <v>474</v>
      </c>
      <c r="G158" s="977">
        <f t="shared" si="2"/>
        <v>474</v>
      </c>
      <c r="H158" s="977">
        <v>474</v>
      </c>
      <c r="I158" s="977" t="s">
        <v>97</v>
      </c>
      <c r="J158" s="913">
        <v>283.23</v>
      </c>
      <c r="K158" s="913">
        <v>732.23</v>
      </c>
      <c r="L158" s="914">
        <v>39030</v>
      </c>
      <c r="M158" s="914">
        <v>39171</v>
      </c>
      <c r="N158" s="978" t="s">
        <v>97</v>
      </c>
      <c r="O158" s="904">
        <v>29</v>
      </c>
      <c r="P158" s="905">
        <v>8.5299999999999994</v>
      </c>
      <c r="Q158" s="933"/>
      <c r="R158" s="896"/>
    </row>
    <row r="159" spans="1:18" x14ac:dyDescent="0.15">
      <c r="A159" s="1"/>
      <c r="B159" s="971" t="s">
        <v>153</v>
      </c>
      <c r="C159" s="972" t="s">
        <v>412</v>
      </c>
      <c r="D159" s="972" t="s">
        <v>614</v>
      </c>
      <c r="E159" s="65" t="s">
        <v>633</v>
      </c>
      <c r="F159" s="973">
        <v>414</v>
      </c>
      <c r="G159" s="80">
        <f t="shared" si="2"/>
        <v>414</v>
      </c>
      <c r="H159" s="80">
        <v>414</v>
      </c>
      <c r="I159" s="80" t="s">
        <v>97</v>
      </c>
      <c r="J159" s="149">
        <v>261.98</v>
      </c>
      <c r="K159" s="149">
        <v>604.40999999999894</v>
      </c>
      <c r="L159" s="911">
        <v>39078</v>
      </c>
      <c r="M159" s="911">
        <v>39352</v>
      </c>
      <c r="N159" s="974" t="s">
        <v>97</v>
      </c>
      <c r="O159" s="893">
        <v>37</v>
      </c>
      <c r="P159" s="894">
        <v>7.97</v>
      </c>
      <c r="Q159" s="933"/>
      <c r="R159" s="896"/>
    </row>
    <row r="160" spans="1:18" x14ac:dyDescent="0.15">
      <c r="A160" s="1"/>
      <c r="B160" s="971" t="s">
        <v>154</v>
      </c>
      <c r="C160" s="975" t="s">
        <v>413</v>
      </c>
      <c r="D160" s="975" t="s">
        <v>614</v>
      </c>
      <c r="E160" s="976" t="s">
        <v>633</v>
      </c>
      <c r="F160" s="908">
        <v>2970</v>
      </c>
      <c r="G160" s="977">
        <f t="shared" si="2"/>
        <v>2970</v>
      </c>
      <c r="H160" s="977">
        <v>2970</v>
      </c>
      <c r="I160" s="977" t="s">
        <v>97</v>
      </c>
      <c r="J160" s="913">
        <v>1056.48</v>
      </c>
      <c r="K160" s="913">
        <v>3658.54</v>
      </c>
      <c r="L160" s="914">
        <v>39504</v>
      </c>
      <c r="M160" s="914">
        <v>39528</v>
      </c>
      <c r="N160" s="978" t="s">
        <v>97</v>
      </c>
      <c r="O160" s="904">
        <v>126</v>
      </c>
      <c r="P160" s="905">
        <v>5.2</v>
      </c>
      <c r="Q160" s="933"/>
      <c r="R160" s="896"/>
    </row>
    <row r="161" spans="1:18" x14ac:dyDescent="0.15">
      <c r="A161" s="1"/>
      <c r="B161" s="971" t="s">
        <v>155</v>
      </c>
      <c r="C161" s="972" t="s">
        <v>414</v>
      </c>
      <c r="D161" s="972" t="s">
        <v>614</v>
      </c>
      <c r="E161" s="65" t="s">
        <v>633</v>
      </c>
      <c r="F161" s="973">
        <v>1310</v>
      </c>
      <c r="G161" s="80">
        <f t="shared" si="2"/>
        <v>1310</v>
      </c>
      <c r="H161" s="80">
        <v>1310</v>
      </c>
      <c r="I161" s="80" t="s">
        <v>97</v>
      </c>
      <c r="J161" s="149">
        <v>312.18</v>
      </c>
      <c r="K161" s="149">
        <v>1806.3699999999899</v>
      </c>
      <c r="L161" s="911">
        <v>38792</v>
      </c>
      <c r="M161" s="911">
        <v>41520</v>
      </c>
      <c r="N161" s="974" t="s">
        <v>97</v>
      </c>
      <c r="O161" s="893">
        <v>23</v>
      </c>
      <c r="P161" s="894">
        <v>6.04</v>
      </c>
      <c r="Q161" s="933"/>
      <c r="R161" s="896"/>
    </row>
    <row r="162" spans="1:18" x14ac:dyDescent="0.15">
      <c r="A162" s="1"/>
      <c r="B162" s="971" t="s">
        <v>156</v>
      </c>
      <c r="C162" s="975" t="s">
        <v>1488</v>
      </c>
      <c r="D162" s="975" t="s">
        <v>614</v>
      </c>
      <c r="E162" s="976" t="s">
        <v>633</v>
      </c>
      <c r="F162" s="908">
        <v>1080</v>
      </c>
      <c r="G162" s="977">
        <f t="shared" si="2"/>
        <v>1080</v>
      </c>
      <c r="H162" s="977">
        <v>1080</v>
      </c>
      <c r="I162" s="977" t="s">
        <v>97</v>
      </c>
      <c r="J162" s="913">
        <v>545.979999999999</v>
      </c>
      <c r="K162" s="913">
        <v>1432.79</v>
      </c>
      <c r="L162" s="914">
        <v>38932</v>
      </c>
      <c r="M162" s="914">
        <v>41520</v>
      </c>
      <c r="N162" s="978" t="s">
        <v>97</v>
      </c>
      <c r="O162" s="904">
        <v>17</v>
      </c>
      <c r="P162" s="905">
        <v>5.66</v>
      </c>
      <c r="Q162" s="933"/>
      <c r="R162" s="896"/>
    </row>
    <row r="163" spans="1:18" x14ac:dyDescent="0.15">
      <c r="A163" s="1"/>
      <c r="B163" s="971" t="s">
        <v>157</v>
      </c>
      <c r="C163" s="972" t="s">
        <v>1489</v>
      </c>
      <c r="D163" s="972" t="s">
        <v>614</v>
      </c>
      <c r="E163" s="65" t="s">
        <v>633</v>
      </c>
      <c r="F163" s="973">
        <v>2850</v>
      </c>
      <c r="G163" s="80">
        <f t="shared" si="2"/>
        <v>2850</v>
      </c>
      <c r="H163" s="80">
        <v>2850</v>
      </c>
      <c r="I163" s="80" t="s">
        <v>97</v>
      </c>
      <c r="J163" s="149">
        <v>499.51999999999902</v>
      </c>
      <c r="K163" s="149">
        <v>2990.65</v>
      </c>
      <c r="L163" s="911">
        <v>37271</v>
      </c>
      <c r="M163" s="911">
        <v>41992</v>
      </c>
      <c r="N163" s="974" t="s">
        <v>97</v>
      </c>
      <c r="O163" s="893">
        <v>37</v>
      </c>
      <c r="P163" s="894">
        <v>6.16</v>
      </c>
      <c r="Q163" s="933"/>
      <c r="R163" s="896"/>
    </row>
    <row r="164" spans="1:18" x14ac:dyDescent="0.15">
      <c r="A164" s="1"/>
      <c r="B164" s="971" t="s">
        <v>158</v>
      </c>
      <c r="C164" s="972" t="s">
        <v>417</v>
      </c>
      <c r="D164" s="972" t="s">
        <v>627</v>
      </c>
      <c r="E164" s="65" t="s">
        <v>633</v>
      </c>
      <c r="F164" s="973">
        <v>2570</v>
      </c>
      <c r="G164" s="80">
        <f t="shared" si="2"/>
        <v>2570</v>
      </c>
      <c r="H164" s="80">
        <v>2570</v>
      </c>
      <c r="I164" s="80" t="s">
        <v>97</v>
      </c>
      <c r="J164" s="149">
        <v>1324.96</v>
      </c>
      <c r="K164" s="149">
        <v>5451.4099999999899</v>
      </c>
      <c r="L164" s="911">
        <v>31813</v>
      </c>
      <c r="M164" s="911">
        <v>39135</v>
      </c>
      <c r="N164" s="974" t="s">
        <v>97</v>
      </c>
      <c r="O164" s="893">
        <v>600</v>
      </c>
      <c r="P164" s="894">
        <v>5.54</v>
      </c>
      <c r="Q164" s="933"/>
      <c r="R164" s="896"/>
    </row>
    <row r="165" spans="1:18" x14ac:dyDescent="0.15">
      <c r="A165" s="1"/>
      <c r="B165" s="971" t="s">
        <v>159</v>
      </c>
      <c r="C165" s="972" t="s">
        <v>418</v>
      </c>
      <c r="D165" s="972" t="s">
        <v>627</v>
      </c>
      <c r="E165" s="65" t="s">
        <v>633</v>
      </c>
      <c r="F165" s="973">
        <v>2100</v>
      </c>
      <c r="G165" s="80">
        <f t="shared" si="2"/>
        <v>2100</v>
      </c>
      <c r="H165" s="80">
        <v>2100</v>
      </c>
      <c r="I165" s="80" t="s">
        <v>97</v>
      </c>
      <c r="J165" s="149">
        <v>503.81</v>
      </c>
      <c r="K165" s="149">
        <v>4696.7700000000004</v>
      </c>
      <c r="L165" s="911">
        <v>36433</v>
      </c>
      <c r="M165" s="911">
        <v>39430</v>
      </c>
      <c r="N165" s="974" t="s">
        <v>97</v>
      </c>
      <c r="O165" s="893">
        <v>81</v>
      </c>
      <c r="P165" s="894">
        <v>4.75</v>
      </c>
      <c r="Q165" s="933"/>
      <c r="R165" s="896"/>
    </row>
    <row r="166" spans="1:18" x14ac:dyDescent="0.15">
      <c r="A166" s="1"/>
      <c r="B166" s="971" t="s">
        <v>160</v>
      </c>
      <c r="C166" s="975" t="s">
        <v>419</v>
      </c>
      <c r="D166" s="975" t="s">
        <v>627</v>
      </c>
      <c r="E166" s="976" t="s">
        <v>633</v>
      </c>
      <c r="F166" s="908">
        <v>4220</v>
      </c>
      <c r="G166" s="977">
        <f t="shared" si="2"/>
        <v>4220</v>
      </c>
      <c r="H166" s="977">
        <v>4220</v>
      </c>
      <c r="I166" s="977" t="s">
        <v>97</v>
      </c>
      <c r="J166" s="913">
        <v>858.30999999999904</v>
      </c>
      <c r="K166" s="913">
        <v>6898.3299999999899</v>
      </c>
      <c r="L166" s="914">
        <v>39472</v>
      </c>
      <c r="M166" s="914">
        <v>40162</v>
      </c>
      <c r="N166" s="978" t="s">
        <v>97</v>
      </c>
      <c r="O166" s="904">
        <v>191</v>
      </c>
      <c r="P166" s="905">
        <v>6.51</v>
      </c>
      <c r="Q166" s="933"/>
      <c r="R166" s="896"/>
    </row>
    <row r="167" spans="1:18" x14ac:dyDescent="0.15">
      <c r="A167" s="1"/>
      <c r="B167" s="971" t="s">
        <v>161</v>
      </c>
      <c r="C167" s="972" t="s">
        <v>1490</v>
      </c>
      <c r="D167" s="972" t="s">
        <v>627</v>
      </c>
      <c r="E167" s="65" t="s">
        <v>633</v>
      </c>
      <c r="F167" s="973">
        <v>1550</v>
      </c>
      <c r="G167" s="80">
        <f t="shared" si="2"/>
        <v>1550</v>
      </c>
      <c r="H167" s="80">
        <v>1550</v>
      </c>
      <c r="I167" s="80" t="s">
        <v>97</v>
      </c>
      <c r="J167" s="149">
        <v>289.60000000000002</v>
      </c>
      <c r="K167" s="149">
        <v>2493.8000000000002</v>
      </c>
      <c r="L167" s="911">
        <v>38373</v>
      </c>
      <c r="M167" s="911">
        <v>41520</v>
      </c>
      <c r="N167" s="974" t="s">
        <v>97</v>
      </c>
      <c r="O167" s="893">
        <v>28</v>
      </c>
      <c r="P167" s="894">
        <v>3.27</v>
      </c>
      <c r="Q167" s="933"/>
      <c r="R167" s="896"/>
    </row>
    <row r="168" spans="1:18" x14ac:dyDescent="0.15">
      <c r="A168" s="1"/>
      <c r="B168" s="971" t="s">
        <v>162</v>
      </c>
      <c r="C168" s="975" t="s">
        <v>421</v>
      </c>
      <c r="D168" s="975" t="s">
        <v>1632</v>
      </c>
      <c r="E168" s="976" t="s">
        <v>633</v>
      </c>
      <c r="F168" s="908">
        <v>557</v>
      </c>
      <c r="G168" s="977">
        <f t="shared" si="2"/>
        <v>557</v>
      </c>
      <c r="H168" s="977">
        <v>557</v>
      </c>
      <c r="I168" s="977" t="s">
        <v>97</v>
      </c>
      <c r="J168" s="913">
        <v>144.289999999999</v>
      </c>
      <c r="K168" s="913">
        <v>833.01999999999896</v>
      </c>
      <c r="L168" s="914">
        <v>38723</v>
      </c>
      <c r="M168" s="914">
        <v>39428</v>
      </c>
      <c r="N168" s="978" t="s">
        <v>97</v>
      </c>
      <c r="O168" s="904">
        <v>17</v>
      </c>
      <c r="P168" s="905">
        <v>8.26</v>
      </c>
      <c r="Q168" s="933"/>
      <c r="R168" s="896"/>
    </row>
    <row r="169" spans="1:18" x14ac:dyDescent="0.15">
      <c r="A169" s="1"/>
      <c r="B169" s="971" t="s">
        <v>163</v>
      </c>
      <c r="C169" s="972" t="s">
        <v>422</v>
      </c>
      <c r="D169" s="972" t="s">
        <v>1632</v>
      </c>
      <c r="E169" s="65" t="s">
        <v>633</v>
      </c>
      <c r="F169" s="973">
        <v>866</v>
      </c>
      <c r="G169" s="80">
        <f t="shared" si="2"/>
        <v>866</v>
      </c>
      <c r="H169" s="80">
        <v>866</v>
      </c>
      <c r="I169" s="80" t="s">
        <v>97</v>
      </c>
      <c r="J169" s="149">
        <v>297.19</v>
      </c>
      <c r="K169" s="149">
        <v>1182.5799999999899</v>
      </c>
      <c r="L169" s="911">
        <v>39484</v>
      </c>
      <c r="M169" s="911">
        <v>39507</v>
      </c>
      <c r="N169" s="974" t="s">
        <v>97</v>
      </c>
      <c r="O169" s="893">
        <v>17</v>
      </c>
      <c r="P169" s="894">
        <v>3.64</v>
      </c>
      <c r="Q169" s="933"/>
      <c r="R169" s="896"/>
    </row>
    <row r="170" spans="1:18" x14ac:dyDescent="0.15">
      <c r="A170" s="1"/>
      <c r="B170" s="971" t="s">
        <v>164</v>
      </c>
      <c r="C170" s="975" t="s">
        <v>423</v>
      </c>
      <c r="D170" s="975" t="s">
        <v>609</v>
      </c>
      <c r="E170" s="976" t="s">
        <v>633</v>
      </c>
      <c r="F170" s="908">
        <v>1490</v>
      </c>
      <c r="G170" s="977">
        <f t="shared" si="2"/>
        <v>1490</v>
      </c>
      <c r="H170" s="977">
        <v>1490</v>
      </c>
      <c r="I170" s="977" t="s">
        <v>97</v>
      </c>
      <c r="J170" s="913">
        <v>380.76999999999902</v>
      </c>
      <c r="K170" s="913">
        <v>1911.8699999999899</v>
      </c>
      <c r="L170" s="914">
        <v>37995</v>
      </c>
      <c r="M170" s="914">
        <v>38988</v>
      </c>
      <c r="N170" s="978" t="s">
        <v>97</v>
      </c>
      <c r="O170" s="904">
        <v>118</v>
      </c>
      <c r="P170" s="905">
        <v>2.89</v>
      </c>
      <c r="Q170" s="933"/>
      <c r="R170" s="896"/>
    </row>
    <row r="171" spans="1:18" x14ac:dyDescent="0.15">
      <c r="A171" s="1"/>
      <c r="B171" s="971" t="s">
        <v>166</v>
      </c>
      <c r="C171" s="972" t="s">
        <v>424</v>
      </c>
      <c r="D171" s="972" t="s">
        <v>609</v>
      </c>
      <c r="E171" s="65" t="s">
        <v>633</v>
      </c>
      <c r="F171" s="973">
        <v>1090</v>
      </c>
      <c r="G171" s="80">
        <f t="shared" si="2"/>
        <v>1090</v>
      </c>
      <c r="H171" s="80">
        <v>1090</v>
      </c>
      <c r="I171" s="80" t="s">
        <v>97</v>
      </c>
      <c r="J171" s="149">
        <v>330.6</v>
      </c>
      <c r="K171" s="149">
        <v>1576.23</v>
      </c>
      <c r="L171" s="911">
        <v>38930</v>
      </c>
      <c r="M171" s="911">
        <v>39135</v>
      </c>
      <c r="N171" s="974" t="s">
        <v>97</v>
      </c>
      <c r="O171" s="893">
        <v>91</v>
      </c>
      <c r="P171" s="894">
        <v>5.53</v>
      </c>
      <c r="Q171" s="933"/>
      <c r="R171" s="896"/>
    </row>
    <row r="172" spans="1:18" x14ac:dyDescent="0.15">
      <c r="A172" s="1"/>
      <c r="B172" s="971" t="s">
        <v>167</v>
      </c>
      <c r="C172" s="972" t="s">
        <v>425</v>
      </c>
      <c r="D172" s="972" t="s">
        <v>609</v>
      </c>
      <c r="E172" s="65" t="s">
        <v>633</v>
      </c>
      <c r="F172" s="973">
        <v>885</v>
      </c>
      <c r="G172" s="80">
        <f t="shared" si="2"/>
        <v>885</v>
      </c>
      <c r="H172" s="80">
        <v>885</v>
      </c>
      <c r="I172" s="80" t="s">
        <v>97</v>
      </c>
      <c r="J172" s="149">
        <v>180.259999999999</v>
      </c>
      <c r="K172" s="149">
        <v>1365.4</v>
      </c>
      <c r="L172" s="911">
        <v>39118</v>
      </c>
      <c r="M172" s="911">
        <v>39141</v>
      </c>
      <c r="N172" s="974" t="s">
        <v>97</v>
      </c>
      <c r="O172" s="893">
        <v>14</v>
      </c>
      <c r="P172" s="894">
        <v>4.79</v>
      </c>
      <c r="Q172" s="933"/>
      <c r="R172" s="896"/>
    </row>
    <row r="173" spans="1:18" x14ac:dyDescent="0.15">
      <c r="A173" s="1"/>
      <c r="B173" s="971" t="s">
        <v>168</v>
      </c>
      <c r="C173" s="972" t="s">
        <v>426</v>
      </c>
      <c r="D173" s="972" t="s">
        <v>609</v>
      </c>
      <c r="E173" s="65" t="s">
        <v>633</v>
      </c>
      <c r="F173" s="973">
        <v>430</v>
      </c>
      <c r="G173" s="80">
        <f t="shared" si="2"/>
        <v>430</v>
      </c>
      <c r="H173" s="80">
        <v>430</v>
      </c>
      <c r="I173" s="80" t="s">
        <v>97</v>
      </c>
      <c r="J173" s="149">
        <v>415.5</v>
      </c>
      <c r="K173" s="149">
        <v>629.63</v>
      </c>
      <c r="L173" s="911">
        <v>39108</v>
      </c>
      <c r="M173" s="911">
        <v>39141</v>
      </c>
      <c r="N173" s="974" t="s">
        <v>97</v>
      </c>
      <c r="O173" s="893">
        <v>7</v>
      </c>
      <c r="P173" s="894">
        <v>3.76</v>
      </c>
      <c r="Q173" s="933"/>
      <c r="R173" s="896"/>
    </row>
    <row r="174" spans="1:18" x14ac:dyDescent="0.15">
      <c r="A174" s="1"/>
      <c r="B174" s="971" t="s">
        <v>169</v>
      </c>
      <c r="C174" s="975" t="s">
        <v>427</v>
      </c>
      <c r="D174" s="975" t="s">
        <v>609</v>
      </c>
      <c r="E174" s="976" t="s">
        <v>633</v>
      </c>
      <c r="F174" s="908">
        <v>421</v>
      </c>
      <c r="G174" s="977">
        <f t="shared" si="2"/>
        <v>421</v>
      </c>
      <c r="H174" s="977">
        <v>421</v>
      </c>
      <c r="I174" s="977" t="s">
        <v>97</v>
      </c>
      <c r="J174" s="913">
        <v>244.03</v>
      </c>
      <c r="K174" s="913">
        <v>656.72</v>
      </c>
      <c r="L174" s="914">
        <v>39078</v>
      </c>
      <c r="M174" s="914">
        <v>39352</v>
      </c>
      <c r="N174" s="978" t="s">
        <v>97</v>
      </c>
      <c r="O174" s="904">
        <v>35</v>
      </c>
      <c r="P174" s="905">
        <v>4.7</v>
      </c>
      <c r="Q174" s="933"/>
      <c r="R174" s="896"/>
    </row>
    <row r="175" spans="1:18" x14ac:dyDescent="0.15">
      <c r="A175" s="1"/>
      <c r="B175" s="971" t="s">
        <v>170</v>
      </c>
      <c r="C175" s="972" t="s">
        <v>428</v>
      </c>
      <c r="D175" s="972" t="s">
        <v>609</v>
      </c>
      <c r="E175" s="65" t="s">
        <v>633</v>
      </c>
      <c r="F175" s="973">
        <v>594</v>
      </c>
      <c r="G175" s="80">
        <f t="shared" si="2"/>
        <v>594</v>
      </c>
      <c r="H175" s="80">
        <v>594</v>
      </c>
      <c r="I175" s="80" t="s">
        <v>97</v>
      </c>
      <c r="J175" s="149">
        <v>492.91</v>
      </c>
      <c r="K175" s="149">
        <v>1146.46</v>
      </c>
      <c r="L175" s="911">
        <v>34780</v>
      </c>
      <c r="M175" s="911">
        <v>39428</v>
      </c>
      <c r="N175" s="974" t="s">
        <v>97</v>
      </c>
      <c r="O175" s="893">
        <v>20</v>
      </c>
      <c r="P175" s="894">
        <v>6.9</v>
      </c>
      <c r="Q175" s="933"/>
      <c r="R175" s="896"/>
    </row>
    <row r="176" spans="1:18" x14ac:dyDescent="0.15">
      <c r="A176" s="1"/>
      <c r="B176" s="971" t="s">
        <v>171</v>
      </c>
      <c r="C176" s="975" t="s">
        <v>429</v>
      </c>
      <c r="D176" s="975" t="s">
        <v>609</v>
      </c>
      <c r="E176" s="976" t="s">
        <v>633</v>
      </c>
      <c r="F176" s="908">
        <v>1430</v>
      </c>
      <c r="G176" s="977">
        <f t="shared" si="2"/>
        <v>1430</v>
      </c>
      <c r="H176" s="977">
        <v>1430</v>
      </c>
      <c r="I176" s="977" t="s">
        <v>97</v>
      </c>
      <c r="J176" s="913">
        <v>669.02999999999895</v>
      </c>
      <c r="K176" s="913">
        <v>2190.0500000000002</v>
      </c>
      <c r="L176" s="914">
        <v>38511</v>
      </c>
      <c r="M176" s="914">
        <v>41424</v>
      </c>
      <c r="N176" s="978" t="s">
        <v>97</v>
      </c>
      <c r="O176" s="904">
        <v>30</v>
      </c>
      <c r="P176" s="905">
        <v>2.85</v>
      </c>
      <c r="Q176" s="933"/>
      <c r="R176" s="896"/>
    </row>
    <row r="177" spans="1:18" x14ac:dyDescent="0.15">
      <c r="A177" s="1"/>
      <c r="B177" s="971" t="s">
        <v>172</v>
      </c>
      <c r="C177" s="972" t="s">
        <v>1491</v>
      </c>
      <c r="D177" s="972" t="s">
        <v>609</v>
      </c>
      <c r="E177" s="65" t="s">
        <v>633</v>
      </c>
      <c r="F177" s="973">
        <v>2900</v>
      </c>
      <c r="G177" s="80">
        <f t="shared" si="2"/>
        <v>2900</v>
      </c>
      <c r="H177" s="80">
        <v>2900</v>
      </c>
      <c r="I177" s="80" t="s">
        <v>97</v>
      </c>
      <c r="J177" s="149">
        <v>635.80999999999904</v>
      </c>
      <c r="K177" s="149">
        <v>4079.8299999999899</v>
      </c>
      <c r="L177" s="911">
        <v>39520</v>
      </c>
      <c r="M177" s="911">
        <v>41520</v>
      </c>
      <c r="N177" s="974" t="s">
        <v>97</v>
      </c>
      <c r="O177" s="893">
        <v>38</v>
      </c>
      <c r="P177" s="894">
        <v>5.25</v>
      </c>
      <c r="Q177" s="933"/>
      <c r="R177" s="896"/>
    </row>
    <row r="178" spans="1:18" x14ac:dyDescent="0.15">
      <c r="A178" s="1"/>
      <c r="B178" s="971" t="s">
        <v>173</v>
      </c>
      <c r="C178" s="975" t="s">
        <v>1492</v>
      </c>
      <c r="D178" s="975" t="s">
        <v>608</v>
      </c>
      <c r="E178" s="976" t="s">
        <v>633</v>
      </c>
      <c r="F178" s="908">
        <v>718</v>
      </c>
      <c r="G178" s="977">
        <f t="shared" si="2"/>
        <v>718</v>
      </c>
      <c r="H178" s="977">
        <v>718</v>
      </c>
      <c r="I178" s="977" t="s">
        <v>97</v>
      </c>
      <c r="J178" s="913">
        <v>409.68</v>
      </c>
      <c r="K178" s="913">
        <v>1105.76</v>
      </c>
      <c r="L178" s="914">
        <v>33667</v>
      </c>
      <c r="M178" s="914">
        <v>38988</v>
      </c>
      <c r="N178" s="978" t="s">
        <v>97</v>
      </c>
      <c r="O178" s="904">
        <v>113</v>
      </c>
      <c r="P178" s="905">
        <v>6.91</v>
      </c>
      <c r="Q178" s="933"/>
      <c r="R178" s="896"/>
    </row>
    <row r="179" spans="1:18" x14ac:dyDescent="0.15">
      <c r="A179" s="1"/>
      <c r="B179" s="971" t="s">
        <v>174</v>
      </c>
      <c r="C179" s="972" t="s">
        <v>432</v>
      </c>
      <c r="D179" s="972" t="s">
        <v>608</v>
      </c>
      <c r="E179" s="65" t="s">
        <v>633</v>
      </c>
      <c r="F179" s="973">
        <v>717</v>
      </c>
      <c r="G179" s="80">
        <f t="shared" si="2"/>
        <v>717</v>
      </c>
      <c r="H179" s="80">
        <v>717</v>
      </c>
      <c r="I179" s="80" t="s">
        <v>97</v>
      </c>
      <c r="J179" s="149">
        <v>1020.88</v>
      </c>
      <c r="K179" s="149">
        <v>1873.58</v>
      </c>
      <c r="L179" s="911">
        <v>32477</v>
      </c>
      <c r="M179" s="911">
        <v>38988</v>
      </c>
      <c r="N179" s="974" t="s">
        <v>97</v>
      </c>
      <c r="O179" s="893">
        <v>76</v>
      </c>
      <c r="P179" s="894">
        <v>8.3800000000000008</v>
      </c>
      <c r="Q179" s="933"/>
      <c r="R179" s="896"/>
    </row>
    <row r="180" spans="1:18" x14ac:dyDescent="0.15">
      <c r="A180" s="1"/>
      <c r="B180" s="971" t="s">
        <v>176</v>
      </c>
      <c r="C180" s="972" t="s">
        <v>433</v>
      </c>
      <c r="D180" s="972" t="s">
        <v>608</v>
      </c>
      <c r="E180" s="65" t="s">
        <v>633</v>
      </c>
      <c r="F180" s="973">
        <v>724</v>
      </c>
      <c r="G180" s="80">
        <f t="shared" si="2"/>
        <v>724</v>
      </c>
      <c r="H180" s="80">
        <v>724</v>
      </c>
      <c r="I180" s="80" t="s">
        <v>97</v>
      </c>
      <c r="J180" s="149">
        <v>313.98</v>
      </c>
      <c r="K180" s="149">
        <v>1115.68</v>
      </c>
      <c r="L180" s="911">
        <v>38359</v>
      </c>
      <c r="M180" s="911">
        <v>39135</v>
      </c>
      <c r="N180" s="974" t="s">
        <v>97</v>
      </c>
      <c r="O180" s="893">
        <v>24</v>
      </c>
      <c r="P180" s="894">
        <v>7.01</v>
      </c>
      <c r="Q180" s="933"/>
      <c r="R180" s="896"/>
    </row>
    <row r="181" spans="1:18" x14ac:dyDescent="0.15">
      <c r="A181" s="1"/>
      <c r="B181" s="971" t="s">
        <v>177</v>
      </c>
      <c r="C181" s="972" t="s">
        <v>434</v>
      </c>
      <c r="D181" s="972" t="s">
        <v>608</v>
      </c>
      <c r="E181" s="65" t="s">
        <v>633</v>
      </c>
      <c r="F181" s="973">
        <v>667</v>
      </c>
      <c r="G181" s="80">
        <f t="shared" si="2"/>
        <v>667</v>
      </c>
      <c r="H181" s="80">
        <v>667</v>
      </c>
      <c r="I181" s="80" t="s">
        <v>97</v>
      </c>
      <c r="J181" s="149">
        <v>685.69</v>
      </c>
      <c r="K181" s="149">
        <v>1170.5799999999899</v>
      </c>
      <c r="L181" s="911">
        <v>39113</v>
      </c>
      <c r="M181" s="911">
        <v>39353</v>
      </c>
      <c r="N181" s="974" t="s">
        <v>97</v>
      </c>
      <c r="O181" s="893">
        <v>56</v>
      </c>
      <c r="P181" s="894">
        <v>9.15</v>
      </c>
      <c r="Q181" s="933"/>
      <c r="R181" s="896"/>
    </row>
    <row r="182" spans="1:18" x14ac:dyDescent="0.15">
      <c r="A182" s="1"/>
      <c r="B182" s="971" t="s">
        <v>178</v>
      </c>
      <c r="C182" s="975" t="s">
        <v>435</v>
      </c>
      <c r="D182" s="975" t="s">
        <v>608</v>
      </c>
      <c r="E182" s="976" t="s">
        <v>633</v>
      </c>
      <c r="F182" s="908">
        <v>549</v>
      </c>
      <c r="G182" s="977">
        <f t="shared" si="2"/>
        <v>549</v>
      </c>
      <c r="H182" s="977">
        <v>549</v>
      </c>
      <c r="I182" s="977" t="s">
        <v>97</v>
      </c>
      <c r="J182" s="913">
        <v>436.61</v>
      </c>
      <c r="K182" s="913">
        <v>994.53999999999905</v>
      </c>
      <c r="L182" s="914">
        <v>39156</v>
      </c>
      <c r="M182" s="914">
        <v>39353</v>
      </c>
      <c r="N182" s="978" t="s">
        <v>97</v>
      </c>
      <c r="O182" s="904">
        <v>40</v>
      </c>
      <c r="P182" s="905">
        <v>6.22</v>
      </c>
      <c r="Q182" s="933"/>
      <c r="R182" s="896"/>
    </row>
    <row r="183" spans="1:18" x14ac:dyDescent="0.15">
      <c r="A183" s="1"/>
      <c r="B183" s="971" t="s">
        <v>179</v>
      </c>
      <c r="C183" s="972" t="s">
        <v>436</v>
      </c>
      <c r="D183" s="972" t="s">
        <v>608</v>
      </c>
      <c r="E183" s="65" t="s">
        <v>633</v>
      </c>
      <c r="F183" s="973">
        <v>338</v>
      </c>
      <c r="G183" s="80">
        <f t="shared" si="2"/>
        <v>338</v>
      </c>
      <c r="H183" s="80">
        <v>338</v>
      </c>
      <c r="I183" s="80" t="s">
        <v>97</v>
      </c>
      <c r="J183" s="149">
        <v>358.68</v>
      </c>
      <c r="K183" s="149">
        <v>634.19000000000005</v>
      </c>
      <c r="L183" s="911">
        <v>39167</v>
      </c>
      <c r="M183" s="911">
        <v>39353</v>
      </c>
      <c r="N183" s="974" t="s">
        <v>97</v>
      </c>
      <c r="O183" s="893">
        <v>27</v>
      </c>
      <c r="P183" s="894">
        <v>4.95</v>
      </c>
      <c r="Q183" s="933"/>
      <c r="R183" s="896"/>
    </row>
    <row r="184" spans="1:18" x14ac:dyDescent="0.15">
      <c r="A184" s="1"/>
      <c r="B184" s="971" t="s">
        <v>181</v>
      </c>
      <c r="C184" s="975" t="s">
        <v>437</v>
      </c>
      <c r="D184" s="975" t="s">
        <v>608</v>
      </c>
      <c r="E184" s="976" t="s">
        <v>633</v>
      </c>
      <c r="F184" s="908">
        <v>746</v>
      </c>
      <c r="G184" s="977">
        <f t="shared" si="2"/>
        <v>746</v>
      </c>
      <c r="H184" s="977">
        <v>746</v>
      </c>
      <c r="I184" s="977" t="s">
        <v>97</v>
      </c>
      <c r="J184" s="913">
        <v>550.97</v>
      </c>
      <c r="K184" s="913">
        <v>1266.0999999999899</v>
      </c>
      <c r="L184" s="914">
        <v>39836</v>
      </c>
      <c r="M184" s="914">
        <v>39871</v>
      </c>
      <c r="N184" s="978" t="s">
        <v>97</v>
      </c>
      <c r="O184" s="904">
        <v>51</v>
      </c>
      <c r="P184" s="905">
        <v>12.16</v>
      </c>
      <c r="Q184" s="933"/>
      <c r="R184" s="896"/>
    </row>
    <row r="185" spans="1:18" x14ac:dyDescent="0.15">
      <c r="A185" s="1"/>
      <c r="B185" s="971" t="s">
        <v>182</v>
      </c>
      <c r="C185" s="972" t="s">
        <v>438</v>
      </c>
      <c r="D185" s="972" t="s">
        <v>608</v>
      </c>
      <c r="E185" s="65" t="s">
        <v>633</v>
      </c>
      <c r="F185" s="973">
        <v>1390</v>
      </c>
      <c r="G185" s="80">
        <f t="shared" si="2"/>
        <v>1390</v>
      </c>
      <c r="H185" s="80">
        <v>1390</v>
      </c>
      <c r="I185" s="80" t="s">
        <v>97</v>
      </c>
      <c r="J185" s="149">
        <v>1102.3199999999899</v>
      </c>
      <c r="K185" s="149">
        <v>2370.21</v>
      </c>
      <c r="L185" s="911">
        <v>39283</v>
      </c>
      <c r="M185" s="911">
        <v>40410</v>
      </c>
      <c r="N185" s="974" t="s">
        <v>97</v>
      </c>
      <c r="O185" s="893">
        <v>31</v>
      </c>
      <c r="P185" s="894">
        <v>6.91</v>
      </c>
      <c r="Q185" s="933"/>
      <c r="R185" s="896"/>
    </row>
    <row r="186" spans="1:18" x14ac:dyDescent="0.15">
      <c r="A186" s="1"/>
      <c r="B186" s="971" t="s">
        <v>183</v>
      </c>
      <c r="C186" s="975" t="s">
        <v>439</v>
      </c>
      <c r="D186" s="975" t="s">
        <v>625</v>
      </c>
      <c r="E186" s="976" t="s">
        <v>633</v>
      </c>
      <c r="F186" s="908">
        <v>494</v>
      </c>
      <c r="G186" s="977">
        <f t="shared" si="2"/>
        <v>494</v>
      </c>
      <c r="H186" s="977">
        <v>494</v>
      </c>
      <c r="I186" s="977" t="s">
        <v>97</v>
      </c>
      <c r="J186" s="913">
        <v>313.31999999999903</v>
      </c>
      <c r="K186" s="913">
        <v>1106.1600000000001</v>
      </c>
      <c r="L186" s="914">
        <v>33616</v>
      </c>
      <c r="M186" s="914">
        <v>38987</v>
      </c>
      <c r="N186" s="978" t="s">
        <v>97</v>
      </c>
      <c r="O186" s="904">
        <v>89</v>
      </c>
      <c r="P186" s="905">
        <v>5.4</v>
      </c>
      <c r="Q186" s="933"/>
      <c r="R186" s="896"/>
    </row>
    <row r="187" spans="1:18" x14ac:dyDescent="0.15">
      <c r="A187" s="1"/>
      <c r="B187" s="971" t="s">
        <v>184</v>
      </c>
      <c r="C187" s="972" t="s">
        <v>440</v>
      </c>
      <c r="D187" s="972" t="s">
        <v>625</v>
      </c>
      <c r="E187" s="65" t="s">
        <v>633</v>
      </c>
      <c r="F187" s="973">
        <v>1860</v>
      </c>
      <c r="G187" s="80">
        <f t="shared" si="2"/>
        <v>1860</v>
      </c>
      <c r="H187" s="80">
        <v>1860</v>
      </c>
      <c r="I187" s="80" t="s">
        <v>97</v>
      </c>
      <c r="J187" s="149">
        <v>502.25999999999902</v>
      </c>
      <c r="K187" s="149">
        <v>2584.17</v>
      </c>
      <c r="L187" s="911">
        <v>38029</v>
      </c>
      <c r="M187" s="911">
        <v>38988</v>
      </c>
      <c r="N187" s="974" t="s">
        <v>97</v>
      </c>
      <c r="O187" s="893">
        <v>142</v>
      </c>
      <c r="P187" s="894">
        <v>8.98</v>
      </c>
      <c r="Q187" s="933"/>
      <c r="R187" s="896"/>
    </row>
    <row r="188" spans="1:18" x14ac:dyDescent="0.15">
      <c r="A188" s="1"/>
      <c r="B188" s="971" t="s">
        <v>185</v>
      </c>
      <c r="C188" s="972" t="s">
        <v>441</v>
      </c>
      <c r="D188" s="972" t="s">
        <v>625</v>
      </c>
      <c r="E188" s="65" t="s">
        <v>633</v>
      </c>
      <c r="F188" s="973">
        <v>1040</v>
      </c>
      <c r="G188" s="80">
        <f t="shared" si="2"/>
        <v>1040</v>
      </c>
      <c r="H188" s="80">
        <v>1040</v>
      </c>
      <c r="I188" s="80" t="s">
        <v>97</v>
      </c>
      <c r="J188" s="149">
        <v>411.02999999999901</v>
      </c>
      <c r="K188" s="149">
        <v>2402.27</v>
      </c>
      <c r="L188" s="911">
        <v>32583</v>
      </c>
      <c r="M188" s="911">
        <v>38988</v>
      </c>
      <c r="N188" s="974" t="s">
        <v>97</v>
      </c>
      <c r="O188" s="893">
        <v>168</v>
      </c>
      <c r="P188" s="894">
        <v>5.56</v>
      </c>
      <c r="Q188" s="933"/>
      <c r="R188" s="896"/>
    </row>
    <row r="189" spans="1:18" x14ac:dyDescent="0.15">
      <c r="A189" s="1"/>
      <c r="B189" s="971" t="s">
        <v>186</v>
      </c>
      <c r="C189" s="972" t="s">
        <v>442</v>
      </c>
      <c r="D189" s="972" t="s">
        <v>1721</v>
      </c>
      <c r="E189" s="65" t="s">
        <v>633</v>
      </c>
      <c r="F189" s="973">
        <v>951</v>
      </c>
      <c r="G189" s="80">
        <f t="shared" si="2"/>
        <v>951</v>
      </c>
      <c r="H189" s="80">
        <v>951</v>
      </c>
      <c r="I189" s="80" t="s">
        <v>97</v>
      </c>
      <c r="J189" s="149">
        <v>885.91999999999905</v>
      </c>
      <c r="K189" s="149">
        <v>1629.9</v>
      </c>
      <c r="L189" s="911">
        <v>32081</v>
      </c>
      <c r="M189" s="911">
        <v>38988</v>
      </c>
      <c r="N189" s="974" t="s">
        <v>97</v>
      </c>
      <c r="O189" s="893">
        <v>216</v>
      </c>
      <c r="P189" s="894">
        <v>8.1</v>
      </c>
      <c r="Q189" s="933"/>
      <c r="R189" s="896"/>
    </row>
    <row r="190" spans="1:18" x14ac:dyDescent="0.15">
      <c r="A190" s="1"/>
      <c r="B190" s="971" t="s">
        <v>187</v>
      </c>
      <c r="C190" s="975" t="s">
        <v>443</v>
      </c>
      <c r="D190" s="975" t="s">
        <v>1721</v>
      </c>
      <c r="E190" s="976" t="s">
        <v>633</v>
      </c>
      <c r="F190" s="908">
        <v>905</v>
      </c>
      <c r="G190" s="977">
        <f t="shared" si="2"/>
        <v>905</v>
      </c>
      <c r="H190" s="977">
        <v>905</v>
      </c>
      <c r="I190" s="977" t="s">
        <v>97</v>
      </c>
      <c r="J190" s="913">
        <v>252.16</v>
      </c>
      <c r="K190" s="913">
        <v>1369.2</v>
      </c>
      <c r="L190" s="914">
        <v>38357</v>
      </c>
      <c r="M190" s="914">
        <v>38988</v>
      </c>
      <c r="N190" s="978" t="s">
        <v>97</v>
      </c>
      <c r="O190" s="904">
        <v>87</v>
      </c>
      <c r="P190" s="905">
        <v>4.91</v>
      </c>
      <c r="Q190" s="933"/>
      <c r="R190" s="896"/>
    </row>
    <row r="191" spans="1:18" x14ac:dyDescent="0.15">
      <c r="A191" s="1"/>
      <c r="B191" s="971" t="s">
        <v>188</v>
      </c>
      <c r="C191" s="972" t="s">
        <v>444</v>
      </c>
      <c r="D191" s="972" t="s">
        <v>1721</v>
      </c>
      <c r="E191" s="65" t="s">
        <v>633</v>
      </c>
      <c r="F191" s="973">
        <v>774</v>
      </c>
      <c r="G191" s="80">
        <f t="shared" si="2"/>
        <v>774</v>
      </c>
      <c r="H191" s="80">
        <v>774</v>
      </c>
      <c r="I191" s="80" t="s">
        <v>97</v>
      </c>
      <c r="J191" s="149">
        <v>581.64999999999895</v>
      </c>
      <c r="K191" s="149">
        <v>1446.39</v>
      </c>
      <c r="L191" s="911">
        <v>39518</v>
      </c>
      <c r="M191" s="911">
        <v>39569</v>
      </c>
      <c r="N191" s="974" t="s">
        <v>97</v>
      </c>
      <c r="O191" s="893">
        <v>64</v>
      </c>
      <c r="P191" s="894">
        <v>5.33</v>
      </c>
      <c r="Q191" s="933"/>
      <c r="R191" s="896"/>
    </row>
    <row r="192" spans="1:18" x14ac:dyDescent="0.15">
      <c r="A192" s="1"/>
      <c r="B192" s="971" t="s">
        <v>189</v>
      </c>
      <c r="C192" s="975" t="s">
        <v>1493</v>
      </c>
      <c r="D192" s="975" t="s">
        <v>1721</v>
      </c>
      <c r="E192" s="976" t="s">
        <v>633</v>
      </c>
      <c r="F192" s="908">
        <v>1720</v>
      </c>
      <c r="G192" s="977">
        <f t="shared" si="2"/>
        <v>1720</v>
      </c>
      <c r="H192" s="977">
        <v>1720</v>
      </c>
      <c r="I192" s="977" t="s">
        <v>97</v>
      </c>
      <c r="J192" s="913">
        <v>867.24</v>
      </c>
      <c r="K192" s="913">
        <v>2660.78</v>
      </c>
      <c r="L192" s="914">
        <v>39477</v>
      </c>
      <c r="M192" s="914">
        <v>41992</v>
      </c>
      <c r="N192" s="978" t="s">
        <v>97</v>
      </c>
      <c r="O192" s="904">
        <v>29</v>
      </c>
      <c r="P192" s="905">
        <v>6.17</v>
      </c>
      <c r="Q192" s="933"/>
      <c r="R192" s="896"/>
    </row>
    <row r="193" spans="1:18" x14ac:dyDescent="0.15">
      <c r="A193" s="1"/>
      <c r="B193" s="971" t="s">
        <v>191</v>
      </c>
      <c r="C193" s="972" t="s">
        <v>446</v>
      </c>
      <c r="D193" s="972" t="s">
        <v>1722</v>
      </c>
      <c r="E193" s="65" t="s">
        <v>633</v>
      </c>
      <c r="F193" s="973">
        <v>498</v>
      </c>
      <c r="G193" s="80">
        <f t="shared" si="2"/>
        <v>498</v>
      </c>
      <c r="H193" s="80">
        <v>498</v>
      </c>
      <c r="I193" s="80" t="s">
        <v>97</v>
      </c>
      <c r="J193" s="149">
        <v>593.03999999999905</v>
      </c>
      <c r="K193" s="149">
        <v>1004.53</v>
      </c>
      <c r="L193" s="911">
        <v>39489</v>
      </c>
      <c r="M193" s="911">
        <v>39510</v>
      </c>
      <c r="N193" s="974" t="s">
        <v>97</v>
      </c>
      <c r="O193" s="893">
        <v>43</v>
      </c>
      <c r="P193" s="894">
        <v>11.76</v>
      </c>
      <c r="Q193" s="933"/>
      <c r="R193" s="896"/>
    </row>
    <row r="194" spans="1:18" x14ac:dyDescent="0.15">
      <c r="A194" s="1"/>
      <c r="B194" s="971" t="s">
        <v>192</v>
      </c>
      <c r="C194" s="975" t="s">
        <v>447</v>
      </c>
      <c r="D194" s="975" t="s">
        <v>615</v>
      </c>
      <c r="E194" s="976" t="s">
        <v>633</v>
      </c>
      <c r="F194" s="908">
        <v>1060</v>
      </c>
      <c r="G194" s="977">
        <f t="shared" si="2"/>
        <v>1060</v>
      </c>
      <c r="H194" s="977">
        <v>1060</v>
      </c>
      <c r="I194" s="977" t="s">
        <v>97</v>
      </c>
      <c r="J194" s="913">
        <v>990.38</v>
      </c>
      <c r="K194" s="913">
        <v>2247.35</v>
      </c>
      <c r="L194" s="914">
        <v>31787</v>
      </c>
      <c r="M194" s="914">
        <v>38987</v>
      </c>
      <c r="N194" s="978" t="s">
        <v>97</v>
      </c>
      <c r="O194" s="904">
        <v>48</v>
      </c>
      <c r="P194" s="905">
        <v>9.6999999999999993</v>
      </c>
      <c r="Q194" s="933"/>
      <c r="R194" s="896"/>
    </row>
    <row r="195" spans="1:18" x14ac:dyDescent="0.15">
      <c r="A195" s="1"/>
      <c r="B195" s="971" t="s">
        <v>193</v>
      </c>
      <c r="C195" s="972" t="s">
        <v>448</v>
      </c>
      <c r="D195" s="972" t="s">
        <v>615</v>
      </c>
      <c r="E195" s="65" t="s">
        <v>633</v>
      </c>
      <c r="F195" s="973">
        <v>414</v>
      </c>
      <c r="G195" s="80">
        <f t="shared" si="2"/>
        <v>414</v>
      </c>
      <c r="H195" s="80">
        <v>414</v>
      </c>
      <c r="I195" s="80" t="s">
        <v>97</v>
      </c>
      <c r="J195" s="149">
        <v>260.88</v>
      </c>
      <c r="K195" s="149">
        <v>666.90999999999894</v>
      </c>
      <c r="L195" s="911">
        <v>37663</v>
      </c>
      <c r="M195" s="911">
        <v>38988</v>
      </c>
      <c r="N195" s="974" t="s">
        <v>97</v>
      </c>
      <c r="O195" s="893">
        <v>20</v>
      </c>
      <c r="P195" s="894">
        <v>8.16</v>
      </c>
      <c r="Q195" s="933"/>
      <c r="R195" s="896"/>
    </row>
    <row r="196" spans="1:18" x14ac:dyDescent="0.15">
      <c r="A196" s="1"/>
      <c r="B196" s="971" t="s">
        <v>194</v>
      </c>
      <c r="C196" s="972" t="s">
        <v>1494</v>
      </c>
      <c r="D196" s="972" t="s">
        <v>615</v>
      </c>
      <c r="E196" s="65" t="s">
        <v>633</v>
      </c>
      <c r="F196" s="973">
        <v>1790</v>
      </c>
      <c r="G196" s="80">
        <f t="shared" si="2"/>
        <v>1790</v>
      </c>
      <c r="H196" s="80">
        <v>1790</v>
      </c>
      <c r="I196" s="80" t="s">
        <v>97</v>
      </c>
      <c r="J196" s="149">
        <v>916.74</v>
      </c>
      <c r="K196" s="149">
        <v>2638.21</v>
      </c>
      <c r="L196" s="911">
        <v>39479</v>
      </c>
      <c r="M196" s="911">
        <v>41992</v>
      </c>
      <c r="N196" s="974" t="s">
        <v>97</v>
      </c>
      <c r="O196" s="893">
        <v>26</v>
      </c>
      <c r="P196" s="894">
        <v>10.1</v>
      </c>
      <c r="Q196" s="933"/>
      <c r="R196" s="896"/>
    </row>
    <row r="197" spans="1:18" x14ac:dyDescent="0.15">
      <c r="A197" s="1"/>
      <c r="B197" s="971" t="s">
        <v>195</v>
      </c>
      <c r="C197" s="972" t="s">
        <v>450</v>
      </c>
      <c r="D197" s="972" t="s">
        <v>1661</v>
      </c>
      <c r="E197" s="65" t="s">
        <v>633</v>
      </c>
      <c r="F197" s="973">
        <v>730</v>
      </c>
      <c r="G197" s="80">
        <f t="shared" si="2"/>
        <v>730</v>
      </c>
      <c r="H197" s="80">
        <v>730</v>
      </c>
      <c r="I197" s="80" t="s">
        <v>97</v>
      </c>
      <c r="J197" s="149">
        <v>386.23</v>
      </c>
      <c r="K197" s="149">
        <v>1094.23</v>
      </c>
      <c r="L197" s="911">
        <v>38967</v>
      </c>
      <c r="M197" s="911">
        <v>39135</v>
      </c>
      <c r="N197" s="974" t="s">
        <v>97</v>
      </c>
      <c r="O197" s="893">
        <v>20</v>
      </c>
      <c r="P197" s="894">
        <v>6.72</v>
      </c>
      <c r="Q197" s="933"/>
      <c r="R197" s="896"/>
    </row>
    <row r="198" spans="1:18" x14ac:dyDescent="0.15">
      <c r="A198" s="1"/>
      <c r="B198" s="971" t="s">
        <v>196</v>
      </c>
      <c r="C198" s="975" t="s">
        <v>451</v>
      </c>
      <c r="D198" s="975" t="s">
        <v>1661</v>
      </c>
      <c r="E198" s="976" t="s">
        <v>633</v>
      </c>
      <c r="F198" s="908">
        <v>437</v>
      </c>
      <c r="G198" s="977">
        <f t="shared" si="2"/>
        <v>437</v>
      </c>
      <c r="H198" s="977">
        <v>437</v>
      </c>
      <c r="I198" s="977" t="s">
        <v>97</v>
      </c>
      <c r="J198" s="913">
        <v>831.00999999999794</v>
      </c>
      <c r="K198" s="913">
        <v>1374.14</v>
      </c>
      <c r="L198" s="914">
        <v>32387</v>
      </c>
      <c r="M198" s="914">
        <v>39171</v>
      </c>
      <c r="N198" s="978" t="s">
        <v>97</v>
      </c>
      <c r="O198" s="904">
        <v>67</v>
      </c>
      <c r="P198" s="905">
        <v>8.0500000000000007</v>
      </c>
      <c r="Q198" s="933"/>
      <c r="R198" s="896"/>
    </row>
    <row r="199" spans="1:18" x14ac:dyDescent="0.15">
      <c r="A199" s="1"/>
      <c r="B199" s="971" t="s">
        <v>197</v>
      </c>
      <c r="C199" s="972" t="s">
        <v>452</v>
      </c>
      <c r="D199" s="972" t="s">
        <v>1661</v>
      </c>
      <c r="E199" s="65" t="s">
        <v>633</v>
      </c>
      <c r="F199" s="973">
        <v>3800</v>
      </c>
      <c r="G199" s="80">
        <f t="shared" si="2"/>
        <v>3800</v>
      </c>
      <c r="H199" s="80">
        <v>3800</v>
      </c>
      <c r="I199" s="80" t="s">
        <v>97</v>
      </c>
      <c r="J199" s="149">
        <v>771.08</v>
      </c>
      <c r="K199" s="149">
        <v>5110.9799999999896</v>
      </c>
      <c r="L199" s="911">
        <v>39072</v>
      </c>
      <c r="M199" s="911">
        <v>41520</v>
      </c>
      <c r="N199" s="974" t="s">
        <v>97</v>
      </c>
      <c r="O199" s="893">
        <v>58</v>
      </c>
      <c r="P199" s="894">
        <v>8.42</v>
      </c>
      <c r="Q199" s="933"/>
      <c r="R199" s="896"/>
    </row>
    <row r="200" spans="1:18" x14ac:dyDescent="0.15">
      <c r="A200" s="1"/>
      <c r="B200" s="971" t="s">
        <v>198</v>
      </c>
      <c r="C200" s="975" t="s">
        <v>453</v>
      </c>
      <c r="D200" s="975" t="s">
        <v>629</v>
      </c>
      <c r="E200" s="976" t="s">
        <v>633</v>
      </c>
      <c r="F200" s="908">
        <v>2420</v>
      </c>
      <c r="G200" s="977">
        <f t="shared" ref="G200:G266" si="3">ROUNDDOWN(F200,0)</f>
        <v>2420</v>
      </c>
      <c r="H200" s="977">
        <v>2420</v>
      </c>
      <c r="I200" s="977" t="s">
        <v>97</v>
      </c>
      <c r="J200" s="913">
        <v>574.23</v>
      </c>
      <c r="K200" s="913">
        <v>3917.5999999999899</v>
      </c>
      <c r="L200" s="914">
        <v>38049</v>
      </c>
      <c r="M200" s="914">
        <v>38988</v>
      </c>
      <c r="N200" s="978" t="s">
        <v>97</v>
      </c>
      <c r="O200" s="904">
        <v>79</v>
      </c>
      <c r="P200" s="905">
        <v>7.56</v>
      </c>
      <c r="Q200" s="933"/>
      <c r="R200" s="896"/>
    </row>
    <row r="201" spans="1:18" x14ac:dyDescent="0.15">
      <c r="A201" s="1"/>
      <c r="B201" s="971" t="s">
        <v>199</v>
      </c>
      <c r="C201" s="972" t="s">
        <v>454</v>
      </c>
      <c r="D201" s="972" t="s">
        <v>629</v>
      </c>
      <c r="E201" s="65" t="s">
        <v>633</v>
      </c>
      <c r="F201" s="973">
        <v>779</v>
      </c>
      <c r="G201" s="80">
        <f t="shared" si="3"/>
        <v>779</v>
      </c>
      <c r="H201" s="80">
        <v>779</v>
      </c>
      <c r="I201" s="80" t="s">
        <v>97</v>
      </c>
      <c r="J201" s="149">
        <v>273.76999999999902</v>
      </c>
      <c r="K201" s="149">
        <v>1185.3399999999899</v>
      </c>
      <c r="L201" s="911">
        <v>38049</v>
      </c>
      <c r="M201" s="911">
        <v>38988</v>
      </c>
      <c r="N201" s="974" t="s">
        <v>97</v>
      </c>
      <c r="O201" s="893">
        <v>28</v>
      </c>
      <c r="P201" s="894">
        <v>3.9</v>
      </c>
      <c r="Q201" s="933"/>
      <c r="R201" s="896"/>
    </row>
    <row r="202" spans="1:18" x14ac:dyDescent="0.15">
      <c r="A202" s="1"/>
      <c r="B202" s="971" t="s">
        <v>200</v>
      </c>
      <c r="C202" s="975" t="s">
        <v>455</v>
      </c>
      <c r="D202" s="975" t="s">
        <v>629</v>
      </c>
      <c r="E202" s="976" t="s">
        <v>633</v>
      </c>
      <c r="F202" s="908">
        <v>632</v>
      </c>
      <c r="G202" s="977">
        <f t="shared" si="3"/>
        <v>632</v>
      </c>
      <c r="H202" s="977">
        <v>632</v>
      </c>
      <c r="I202" s="977" t="s">
        <v>97</v>
      </c>
      <c r="J202" s="913">
        <v>192.33</v>
      </c>
      <c r="K202" s="913">
        <v>958.47</v>
      </c>
      <c r="L202" s="914">
        <v>37697</v>
      </c>
      <c r="M202" s="914">
        <v>38988</v>
      </c>
      <c r="N202" s="978" t="s">
        <v>97</v>
      </c>
      <c r="O202" s="904">
        <v>12</v>
      </c>
      <c r="P202" s="905">
        <v>3.78</v>
      </c>
      <c r="Q202" s="933"/>
      <c r="R202" s="896"/>
    </row>
    <row r="203" spans="1:18" x14ac:dyDescent="0.15">
      <c r="A203" s="1"/>
      <c r="B203" s="971" t="s">
        <v>201</v>
      </c>
      <c r="C203" s="972" t="s">
        <v>456</v>
      </c>
      <c r="D203" s="972" t="s">
        <v>630</v>
      </c>
      <c r="E203" s="65" t="s">
        <v>633</v>
      </c>
      <c r="F203" s="973">
        <v>528</v>
      </c>
      <c r="G203" s="80">
        <f t="shared" si="3"/>
        <v>528</v>
      </c>
      <c r="H203" s="80">
        <v>528</v>
      </c>
      <c r="I203" s="80" t="s">
        <v>97</v>
      </c>
      <c r="J203" s="149">
        <v>281.63999999999902</v>
      </c>
      <c r="K203" s="149">
        <v>1350.89</v>
      </c>
      <c r="L203" s="911">
        <v>32756</v>
      </c>
      <c r="M203" s="911">
        <v>38987</v>
      </c>
      <c r="N203" s="974" t="s">
        <v>97</v>
      </c>
      <c r="O203" s="893">
        <v>64</v>
      </c>
      <c r="P203" s="894">
        <v>5.88</v>
      </c>
      <c r="Q203" s="933"/>
      <c r="R203" s="896"/>
    </row>
    <row r="204" spans="1:18" x14ac:dyDescent="0.15">
      <c r="A204" s="1"/>
      <c r="B204" s="971" t="s">
        <v>202</v>
      </c>
      <c r="C204" s="972" t="s">
        <v>457</v>
      </c>
      <c r="D204" s="972" t="s">
        <v>630</v>
      </c>
      <c r="E204" s="65" t="s">
        <v>633</v>
      </c>
      <c r="F204" s="973">
        <v>1290</v>
      </c>
      <c r="G204" s="80">
        <f t="shared" si="3"/>
        <v>1290</v>
      </c>
      <c r="H204" s="80">
        <v>1290</v>
      </c>
      <c r="I204" s="80" t="s">
        <v>97</v>
      </c>
      <c r="J204" s="149">
        <v>408.94999999999902</v>
      </c>
      <c r="K204" s="149">
        <v>2200.7800000000002</v>
      </c>
      <c r="L204" s="911">
        <v>38359</v>
      </c>
      <c r="M204" s="911">
        <v>38988</v>
      </c>
      <c r="N204" s="974" t="s">
        <v>97</v>
      </c>
      <c r="O204" s="893">
        <v>112</v>
      </c>
      <c r="P204" s="894">
        <v>6.3</v>
      </c>
      <c r="Q204" s="933"/>
      <c r="R204" s="896"/>
    </row>
    <row r="205" spans="1:18" x14ac:dyDescent="0.15">
      <c r="A205" s="1"/>
      <c r="B205" s="971" t="s">
        <v>203</v>
      </c>
      <c r="C205" s="972" t="s">
        <v>458</v>
      </c>
      <c r="D205" s="972" t="s">
        <v>630</v>
      </c>
      <c r="E205" s="65" t="s">
        <v>633</v>
      </c>
      <c r="F205" s="973">
        <v>758</v>
      </c>
      <c r="G205" s="80">
        <f t="shared" si="3"/>
        <v>758</v>
      </c>
      <c r="H205" s="80">
        <v>758</v>
      </c>
      <c r="I205" s="80" t="s">
        <v>97</v>
      </c>
      <c r="J205" s="149">
        <v>348.75</v>
      </c>
      <c r="K205" s="149">
        <v>1073.74</v>
      </c>
      <c r="L205" s="911">
        <v>38049</v>
      </c>
      <c r="M205" s="911">
        <v>38988</v>
      </c>
      <c r="N205" s="974" t="s">
        <v>97</v>
      </c>
      <c r="O205" s="893">
        <v>75</v>
      </c>
      <c r="P205" s="894">
        <v>3.66</v>
      </c>
      <c r="Q205" s="933"/>
      <c r="R205" s="896"/>
    </row>
    <row r="206" spans="1:18" x14ac:dyDescent="0.15">
      <c r="A206" s="1"/>
      <c r="B206" s="971" t="s">
        <v>204</v>
      </c>
      <c r="C206" s="975" t="s">
        <v>459</v>
      </c>
      <c r="D206" s="975" t="s">
        <v>1669</v>
      </c>
      <c r="E206" s="976" t="s">
        <v>633</v>
      </c>
      <c r="F206" s="908">
        <v>722</v>
      </c>
      <c r="G206" s="977">
        <f t="shared" si="3"/>
        <v>722</v>
      </c>
      <c r="H206" s="977">
        <v>722</v>
      </c>
      <c r="I206" s="977" t="s">
        <v>97</v>
      </c>
      <c r="J206" s="913">
        <v>388.24</v>
      </c>
      <c r="K206" s="913">
        <v>1159.3499999999899</v>
      </c>
      <c r="L206" s="914">
        <v>37705</v>
      </c>
      <c r="M206" s="914">
        <v>38988</v>
      </c>
      <c r="N206" s="978" t="s">
        <v>97</v>
      </c>
      <c r="O206" s="904">
        <v>21</v>
      </c>
      <c r="P206" s="905">
        <v>4.37</v>
      </c>
      <c r="Q206" s="933"/>
      <c r="R206" s="896"/>
    </row>
    <row r="207" spans="1:18" x14ac:dyDescent="0.15">
      <c r="A207" s="1"/>
      <c r="B207" s="971" t="s">
        <v>205</v>
      </c>
      <c r="C207" s="972" t="s">
        <v>460</v>
      </c>
      <c r="D207" s="972" t="s">
        <v>1669</v>
      </c>
      <c r="E207" s="65" t="s">
        <v>633</v>
      </c>
      <c r="F207" s="973">
        <v>640</v>
      </c>
      <c r="G207" s="80">
        <f t="shared" si="3"/>
        <v>640</v>
      </c>
      <c r="H207" s="80">
        <v>640</v>
      </c>
      <c r="I207" s="80" t="s">
        <v>97</v>
      </c>
      <c r="J207" s="149">
        <v>317.85000000000002</v>
      </c>
      <c r="K207" s="149">
        <v>1076.5699999999899</v>
      </c>
      <c r="L207" s="911">
        <v>38030</v>
      </c>
      <c r="M207" s="911">
        <v>38988</v>
      </c>
      <c r="N207" s="974" t="s">
        <v>97</v>
      </c>
      <c r="O207" s="893">
        <v>71</v>
      </c>
      <c r="P207" s="894">
        <v>4.78</v>
      </c>
      <c r="Q207" s="933"/>
      <c r="R207" s="896"/>
    </row>
    <row r="208" spans="1:18" x14ac:dyDescent="0.15">
      <c r="A208" s="1"/>
      <c r="B208" s="971" t="s">
        <v>206</v>
      </c>
      <c r="C208" s="975" t="s">
        <v>461</v>
      </c>
      <c r="D208" s="975" t="s">
        <v>1669</v>
      </c>
      <c r="E208" s="976" t="s">
        <v>633</v>
      </c>
      <c r="F208" s="908">
        <v>981</v>
      </c>
      <c r="G208" s="977">
        <f t="shared" si="3"/>
        <v>981</v>
      </c>
      <c r="H208" s="977">
        <v>981</v>
      </c>
      <c r="I208" s="977" t="s">
        <v>97</v>
      </c>
      <c r="J208" s="913">
        <v>502.88999999999902</v>
      </c>
      <c r="K208" s="913">
        <v>1563.1099999999899</v>
      </c>
      <c r="L208" s="914">
        <v>38776</v>
      </c>
      <c r="M208" s="914">
        <v>39135</v>
      </c>
      <c r="N208" s="978" t="s">
        <v>97</v>
      </c>
      <c r="O208" s="904">
        <v>108</v>
      </c>
      <c r="P208" s="905">
        <v>4.5999999999999996</v>
      </c>
      <c r="Q208" s="933"/>
      <c r="R208" s="896"/>
    </row>
    <row r="209" spans="1:18" x14ac:dyDescent="0.15">
      <c r="A209" s="1"/>
      <c r="B209" s="971" t="s">
        <v>207</v>
      </c>
      <c r="C209" s="972" t="s">
        <v>462</v>
      </c>
      <c r="D209" s="972" t="s">
        <v>1669</v>
      </c>
      <c r="E209" s="65" t="s">
        <v>633</v>
      </c>
      <c r="F209" s="973">
        <v>1140</v>
      </c>
      <c r="G209" s="80">
        <f t="shared" si="3"/>
        <v>1140</v>
      </c>
      <c r="H209" s="80">
        <v>1140</v>
      </c>
      <c r="I209" s="80" t="s">
        <v>97</v>
      </c>
      <c r="J209" s="149">
        <v>703.46</v>
      </c>
      <c r="K209" s="149">
        <v>2118.4299999999898</v>
      </c>
      <c r="L209" s="911">
        <v>38784</v>
      </c>
      <c r="M209" s="911">
        <v>40555</v>
      </c>
      <c r="N209" s="974" t="s">
        <v>97</v>
      </c>
      <c r="O209" s="893">
        <v>29</v>
      </c>
      <c r="P209" s="894">
        <v>5.22</v>
      </c>
      <c r="Q209" s="933"/>
      <c r="R209" s="896"/>
    </row>
    <row r="210" spans="1:18" x14ac:dyDescent="0.15">
      <c r="A210" s="1"/>
      <c r="B210" s="971" t="s">
        <v>209</v>
      </c>
      <c r="C210" s="975" t="s">
        <v>463</v>
      </c>
      <c r="D210" s="975" t="s">
        <v>1702</v>
      </c>
      <c r="E210" s="976" t="s">
        <v>633</v>
      </c>
      <c r="F210" s="908">
        <v>1080</v>
      </c>
      <c r="G210" s="977">
        <f t="shared" si="3"/>
        <v>1080</v>
      </c>
      <c r="H210" s="977">
        <v>1080</v>
      </c>
      <c r="I210" s="977" t="s">
        <v>97</v>
      </c>
      <c r="J210" s="913">
        <v>475.41</v>
      </c>
      <c r="K210" s="913">
        <v>2179.8499999999899</v>
      </c>
      <c r="L210" s="914">
        <v>39042</v>
      </c>
      <c r="M210" s="914">
        <v>40367</v>
      </c>
      <c r="N210" s="978" t="s">
        <v>97</v>
      </c>
      <c r="O210" s="904">
        <v>29</v>
      </c>
      <c r="P210" s="905">
        <v>5.29</v>
      </c>
      <c r="Q210" s="933"/>
      <c r="R210" s="896"/>
    </row>
    <row r="211" spans="1:18" x14ac:dyDescent="0.15">
      <c r="A211" s="1"/>
      <c r="B211" s="971" t="s">
        <v>210</v>
      </c>
      <c r="C211" s="972" t="s">
        <v>464</v>
      </c>
      <c r="D211" s="972" t="s">
        <v>1631</v>
      </c>
      <c r="E211" s="65" t="s">
        <v>633</v>
      </c>
      <c r="F211" s="973">
        <v>384</v>
      </c>
      <c r="G211" s="80">
        <f t="shared" si="3"/>
        <v>384</v>
      </c>
      <c r="H211" s="80">
        <v>384</v>
      </c>
      <c r="I211" s="80" t="s">
        <v>97</v>
      </c>
      <c r="J211" s="149">
        <v>311.06999999999903</v>
      </c>
      <c r="K211" s="149">
        <v>1101.69</v>
      </c>
      <c r="L211" s="911">
        <v>31831</v>
      </c>
      <c r="M211" s="911">
        <v>38987</v>
      </c>
      <c r="N211" s="974" t="s">
        <v>97</v>
      </c>
      <c r="O211" s="893">
        <v>101</v>
      </c>
      <c r="P211" s="894">
        <v>10.63</v>
      </c>
      <c r="Q211" s="933"/>
      <c r="R211" s="896"/>
    </row>
    <row r="212" spans="1:18" x14ac:dyDescent="0.15">
      <c r="A212" s="1"/>
      <c r="B212" s="971" t="s">
        <v>211</v>
      </c>
      <c r="C212" s="972" t="s">
        <v>465</v>
      </c>
      <c r="D212" s="972" t="s">
        <v>631</v>
      </c>
      <c r="E212" s="65" t="s">
        <v>633</v>
      </c>
      <c r="F212" s="973">
        <v>1910</v>
      </c>
      <c r="G212" s="80">
        <f t="shared" si="3"/>
        <v>1910</v>
      </c>
      <c r="H212" s="80">
        <v>1910</v>
      </c>
      <c r="I212" s="80" t="s">
        <v>97</v>
      </c>
      <c r="J212" s="149">
        <v>694.61</v>
      </c>
      <c r="K212" s="149">
        <v>4417.42</v>
      </c>
      <c r="L212" s="911">
        <v>36909</v>
      </c>
      <c r="M212" s="911">
        <v>40883</v>
      </c>
      <c r="N212" s="974" t="s">
        <v>97</v>
      </c>
      <c r="O212" s="893">
        <v>147</v>
      </c>
      <c r="P212" s="894">
        <v>7.86</v>
      </c>
      <c r="Q212" s="933"/>
      <c r="R212" s="896"/>
    </row>
    <row r="213" spans="1:18" x14ac:dyDescent="0.15">
      <c r="A213" s="1"/>
      <c r="B213" s="971" t="s">
        <v>212</v>
      </c>
      <c r="C213" s="972" t="s">
        <v>466</v>
      </c>
      <c r="D213" s="972" t="s">
        <v>1723</v>
      </c>
      <c r="E213" s="65" t="s">
        <v>633</v>
      </c>
      <c r="F213" s="973">
        <v>1910</v>
      </c>
      <c r="G213" s="80">
        <f t="shared" si="3"/>
        <v>1910</v>
      </c>
      <c r="H213" s="80">
        <v>1910</v>
      </c>
      <c r="I213" s="80" t="s">
        <v>97</v>
      </c>
      <c r="J213" s="149">
        <v>6402.84</v>
      </c>
      <c r="K213" s="149">
        <v>6220.34</v>
      </c>
      <c r="L213" s="911">
        <v>33271</v>
      </c>
      <c r="M213" s="911">
        <v>39428</v>
      </c>
      <c r="N213" s="974" t="s">
        <v>97</v>
      </c>
      <c r="O213" s="893">
        <v>95</v>
      </c>
      <c r="P213" s="894">
        <v>5.53</v>
      </c>
      <c r="Q213" s="933"/>
      <c r="R213" s="896"/>
    </row>
    <row r="214" spans="1:18" ht="28.5" x14ac:dyDescent="0.15">
      <c r="A214" s="1"/>
      <c r="B214" s="971" t="s">
        <v>213</v>
      </c>
      <c r="C214" s="975" t="s">
        <v>467</v>
      </c>
      <c r="D214" s="975" t="s">
        <v>1723</v>
      </c>
      <c r="E214" s="976" t="s">
        <v>633</v>
      </c>
      <c r="F214" s="908">
        <v>1280</v>
      </c>
      <c r="G214" s="977">
        <f t="shared" si="3"/>
        <v>1280</v>
      </c>
      <c r="H214" s="977">
        <v>1280</v>
      </c>
      <c r="I214" s="977" t="s">
        <v>97</v>
      </c>
      <c r="J214" s="913">
        <v>2812.25</v>
      </c>
      <c r="K214" s="913">
        <v>3224.4</v>
      </c>
      <c r="L214" s="914">
        <v>33985</v>
      </c>
      <c r="M214" s="914">
        <v>39430</v>
      </c>
      <c r="N214" s="978" t="s">
        <v>97</v>
      </c>
      <c r="O214" s="592" t="s">
        <v>1290</v>
      </c>
      <c r="P214" s="593" t="s">
        <v>1724</v>
      </c>
      <c r="Q214" s="933"/>
      <c r="R214" s="896"/>
    </row>
    <row r="215" spans="1:18" x14ac:dyDescent="0.15">
      <c r="A215" s="1"/>
      <c r="B215" s="971" t="s">
        <v>214</v>
      </c>
      <c r="C215" s="972" t="s">
        <v>1495</v>
      </c>
      <c r="D215" s="972" t="s">
        <v>1723</v>
      </c>
      <c r="E215" s="65" t="s">
        <v>633</v>
      </c>
      <c r="F215" s="973">
        <v>791</v>
      </c>
      <c r="G215" s="80">
        <f t="shared" si="3"/>
        <v>791</v>
      </c>
      <c r="H215" s="80">
        <v>791</v>
      </c>
      <c r="I215" s="80" t="s">
        <v>97</v>
      </c>
      <c r="J215" s="149">
        <v>611.63</v>
      </c>
      <c r="K215" s="149">
        <v>1741.55</v>
      </c>
      <c r="L215" s="911">
        <v>38195</v>
      </c>
      <c r="M215" s="911">
        <v>41068</v>
      </c>
      <c r="N215" s="974" t="s">
        <v>97</v>
      </c>
      <c r="O215" s="893">
        <v>26</v>
      </c>
      <c r="P215" s="894">
        <v>5.01</v>
      </c>
      <c r="Q215" s="933"/>
      <c r="R215" s="896"/>
    </row>
    <row r="216" spans="1:18" x14ac:dyDescent="0.15">
      <c r="A216" s="1"/>
      <c r="B216" s="971" t="s">
        <v>215</v>
      </c>
      <c r="C216" s="975" t="s">
        <v>469</v>
      </c>
      <c r="D216" s="975" t="s">
        <v>1725</v>
      </c>
      <c r="E216" s="976" t="s">
        <v>633</v>
      </c>
      <c r="F216" s="908">
        <v>1520</v>
      </c>
      <c r="G216" s="977">
        <f t="shared" si="3"/>
        <v>1520</v>
      </c>
      <c r="H216" s="977">
        <v>1520</v>
      </c>
      <c r="I216" s="977" t="s">
        <v>97</v>
      </c>
      <c r="J216" s="913">
        <v>679.77999999999895</v>
      </c>
      <c r="K216" s="913">
        <v>2839.9099999999899</v>
      </c>
      <c r="L216" s="914">
        <v>39721</v>
      </c>
      <c r="M216" s="914">
        <v>40883</v>
      </c>
      <c r="N216" s="978" t="s">
        <v>97</v>
      </c>
      <c r="O216" s="904">
        <v>144</v>
      </c>
      <c r="P216" s="905">
        <v>2.1800000000000002</v>
      </c>
      <c r="Q216" s="933"/>
      <c r="R216" s="896"/>
    </row>
    <row r="217" spans="1:18" x14ac:dyDescent="0.15">
      <c r="A217" s="1"/>
      <c r="B217" s="971" t="s">
        <v>216</v>
      </c>
      <c r="C217" s="972" t="s">
        <v>470</v>
      </c>
      <c r="D217" s="972" t="s">
        <v>1635</v>
      </c>
      <c r="E217" s="65" t="s">
        <v>633</v>
      </c>
      <c r="F217" s="973">
        <v>1940</v>
      </c>
      <c r="G217" s="80">
        <f t="shared" si="3"/>
        <v>1940</v>
      </c>
      <c r="H217" s="80">
        <v>1940</v>
      </c>
      <c r="I217" s="80" t="s">
        <v>97</v>
      </c>
      <c r="J217" s="149">
        <v>1614.3199999999899</v>
      </c>
      <c r="K217" s="149">
        <v>4233.6199999999899</v>
      </c>
      <c r="L217" s="911">
        <v>31833</v>
      </c>
      <c r="M217" s="911">
        <v>39353</v>
      </c>
      <c r="N217" s="974" t="s">
        <v>97</v>
      </c>
      <c r="O217" s="893">
        <v>220</v>
      </c>
      <c r="P217" s="894">
        <v>3.97</v>
      </c>
      <c r="Q217" s="933"/>
      <c r="R217" s="896"/>
    </row>
    <row r="218" spans="1:18" x14ac:dyDescent="0.15">
      <c r="A218" s="1"/>
      <c r="B218" s="971" t="s">
        <v>217</v>
      </c>
      <c r="C218" s="975" t="s">
        <v>471</v>
      </c>
      <c r="D218" s="975" t="s">
        <v>1635</v>
      </c>
      <c r="E218" s="976" t="s">
        <v>633</v>
      </c>
      <c r="F218" s="908">
        <v>962</v>
      </c>
      <c r="G218" s="977">
        <f t="shared" si="3"/>
        <v>962</v>
      </c>
      <c r="H218" s="977">
        <v>962</v>
      </c>
      <c r="I218" s="977" t="s">
        <v>97</v>
      </c>
      <c r="J218" s="913">
        <v>496.19</v>
      </c>
      <c r="K218" s="913">
        <v>2071.0100000000002</v>
      </c>
      <c r="L218" s="914">
        <v>35866</v>
      </c>
      <c r="M218" s="914">
        <v>39504</v>
      </c>
      <c r="N218" s="978" t="s">
        <v>97</v>
      </c>
      <c r="O218" s="904">
        <v>72</v>
      </c>
      <c r="P218" s="905">
        <v>7.18</v>
      </c>
      <c r="Q218" s="933"/>
      <c r="R218" s="896"/>
    </row>
    <row r="219" spans="1:18" x14ac:dyDescent="0.15">
      <c r="A219" s="1"/>
      <c r="B219" s="971" t="s">
        <v>218</v>
      </c>
      <c r="C219" s="972" t="s">
        <v>472</v>
      </c>
      <c r="D219" s="972" t="s">
        <v>1635</v>
      </c>
      <c r="E219" s="65" t="s">
        <v>633</v>
      </c>
      <c r="F219" s="973">
        <v>1020</v>
      </c>
      <c r="G219" s="80">
        <f t="shared" si="3"/>
        <v>1020</v>
      </c>
      <c r="H219" s="80">
        <v>1020</v>
      </c>
      <c r="I219" s="80" t="s">
        <v>97</v>
      </c>
      <c r="J219" s="149">
        <v>603.62</v>
      </c>
      <c r="K219" s="149">
        <v>1895.91</v>
      </c>
      <c r="L219" s="911">
        <v>39834</v>
      </c>
      <c r="M219" s="911">
        <v>39875</v>
      </c>
      <c r="N219" s="974" t="s">
        <v>97</v>
      </c>
      <c r="O219" s="893">
        <v>28</v>
      </c>
      <c r="P219" s="894">
        <v>5.68</v>
      </c>
      <c r="Q219" s="933"/>
      <c r="R219" s="896"/>
    </row>
    <row r="220" spans="1:18" x14ac:dyDescent="0.15">
      <c r="A220" s="1"/>
      <c r="B220" s="971" t="s">
        <v>219</v>
      </c>
      <c r="C220" s="972" t="s">
        <v>473</v>
      </c>
      <c r="D220" s="972" t="s">
        <v>613</v>
      </c>
      <c r="E220" s="65" t="s">
        <v>633</v>
      </c>
      <c r="F220" s="973">
        <v>493</v>
      </c>
      <c r="G220" s="80">
        <f t="shared" si="3"/>
        <v>493</v>
      </c>
      <c r="H220" s="80">
        <v>493</v>
      </c>
      <c r="I220" s="80" t="s">
        <v>97</v>
      </c>
      <c r="J220" s="149">
        <v>582.08000000000004</v>
      </c>
      <c r="K220" s="149">
        <v>1218.26</v>
      </c>
      <c r="L220" s="911">
        <v>33655</v>
      </c>
      <c r="M220" s="911">
        <v>38987</v>
      </c>
      <c r="N220" s="974" t="s">
        <v>97</v>
      </c>
      <c r="O220" s="893">
        <v>107</v>
      </c>
      <c r="P220" s="894">
        <v>9.42</v>
      </c>
      <c r="Q220" s="933"/>
      <c r="R220" s="896"/>
    </row>
    <row r="221" spans="1:18" x14ac:dyDescent="0.15">
      <c r="A221" s="1"/>
      <c r="B221" s="971" t="s">
        <v>221</v>
      </c>
      <c r="C221" s="972" t="s">
        <v>474</v>
      </c>
      <c r="D221" s="972" t="s">
        <v>617</v>
      </c>
      <c r="E221" s="65" t="s">
        <v>633</v>
      </c>
      <c r="F221" s="973">
        <v>804</v>
      </c>
      <c r="G221" s="80">
        <f t="shared" si="3"/>
        <v>804</v>
      </c>
      <c r="H221" s="80">
        <v>804</v>
      </c>
      <c r="I221" s="80" t="s">
        <v>97</v>
      </c>
      <c r="J221" s="149">
        <v>652.94000000000005</v>
      </c>
      <c r="K221" s="149">
        <v>1526.01</v>
      </c>
      <c r="L221" s="911">
        <v>38049</v>
      </c>
      <c r="M221" s="911">
        <v>38988</v>
      </c>
      <c r="N221" s="974" t="s">
        <v>97</v>
      </c>
      <c r="O221" s="893">
        <v>80</v>
      </c>
      <c r="P221" s="894">
        <v>3.03</v>
      </c>
      <c r="Q221" s="933"/>
      <c r="R221" s="896"/>
    </row>
    <row r="222" spans="1:18" x14ac:dyDescent="0.15">
      <c r="A222" s="1"/>
      <c r="B222" s="971" t="s">
        <v>222</v>
      </c>
      <c r="C222" s="975" t="s">
        <v>475</v>
      </c>
      <c r="D222" s="975" t="s">
        <v>1726</v>
      </c>
      <c r="E222" s="976" t="s">
        <v>633</v>
      </c>
      <c r="F222" s="908">
        <v>633</v>
      </c>
      <c r="G222" s="977">
        <f t="shared" si="3"/>
        <v>633</v>
      </c>
      <c r="H222" s="977">
        <v>633</v>
      </c>
      <c r="I222" s="977" t="s">
        <v>97</v>
      </c>
      <c r="J222" s="913">
        <v>598</v>
      </c>
      <c r="K222" s="913">
        <v>1283.01</v>
      </c>
      <c r="L222" s="914">
        <v>37235</v>
      </c>
      <c r="M222" s="914">
        <v>38987</v>
      </c>
      <c r="N222" s="978" t="s">
        <v>97</v>
      </c>
      <c r="O222" s="904">
        <v>89</v>
      </c>
      <c r="P222" s="905">
        <v>3.07</v>
      </c>
      <c r="Q222" s="933"/>
      <c r="R222" s="896"/>
    </row>
    <row r="223" spans="1:18" x14ac:dyDescent="0.15">
      <c r="A223" s="1"/>
      <c r="B223" s="971" t="s">
        <v>223</v>
      </c>
      <c r="C223" s="972" t="s">
        <v>476</v>
      </c>
      <c r="D223" s="972" t="s">
        <v>1726</v>
      </c>
      <c r="E223" s="65" t="s">
        <v>633</v>
      </c>
      <c r="F223" s="973">
        <v>730</v>
      </c>
      <c r="G223" s="80">
        <f t="shared" si="3"/>
        <v>730</v>
      </c>
      <c r="H223" s="80">
        <v>730</v>
      </c>
      <c r="I223" s="80" t="s">
        <v>97</v>
      </c>
      <c r="J223" s="149">
        <v>640</v>
      </c>
      <c r="K223" s="149">
        <v>1445.5899999999899</v>
      </c>
      <c r="L223" s="911">
        <v>37400</v>
      </c>
      <c r="M223" s="911">
        <v>38988</v>
      </c>
      <c r="N223" s="974" t="s">
        <v>97</v>
      </c>
      <c r="O223" s="893">
        <v>80</v>
      </c>
      <c r="P223" s="894">
        <v>3</v>
      </c>
      <c r="Q223" s="933"/>
      <c r="R223" s="896"/>
    </row>
    <row r="224" spans="1:18" x14ac:dyDescent="0.15">
      <c r="A224" s="1"/>
      <c r="B224" s="971" t="s">
        <v>224</v>
      </c>
      <c r="C224" s="975" t="s">
        <v>477</v>
      </c>
      <c r="D224" s="975" t="s">
        <v>1726</v>
      </c>
      <c r="E224" s="976" t="s">
        <v>633</v>
      </c>
      <c r="F224" s="908">
        <v>488</v>
      </c>
      <c r="G224" s="977">
        <f t="shared" si="3"/>
        <v>488</v>
      </c>
      <c r="H224" s="977">
        <v>488</v>
      </c>
      <c r="I224" s="977" t="s">
        <v>97</v>
      </c>
      <c r="J224" s="913">
        <v>427</v>
      </c>
      <c r="K224" s="913">
        <v>821.47</v>
      </c>
      <c r="L224" s="914">
        <v>38864</v>
      </c>
      <c r="M224" s="914">
        <v>39135</v>
      </c>
      <c r="N224" s="978" t="s">
        <v>97</v>
      </c>
      <c r="O224" s="904">
        <v>31</v>
      </c>
      <c r="P224" s="905">
        <v>2.65</v>
      </c>
      <c r="Q224" s="933"/>
      <c r="R224" s="896"/>
    </row>
    <row r="225" spans="1:18" x14ac:dyDescent="0.15">
      <c r="A225" s="1"/>
      <c r="B225" s="971" t="s">
        <v>225</v>
      </c>
      <c r="C225" s="972" t="s">
        <v>1496</v>
      </c>
      <c r="D225" s="972" t="s">
        <v>1726</v>
      </c>
      <c r="E225" s="65" t="s">
        <v>633</v>
      </c>
      <c r="F225" s="973">
        <v>469</v>
      </c>
      <c r="G225" s="80">
        <f t="shared" si="3"/>
        <v>469</v>
      </c>
      <c r="H225" s="80">
        <v>469</v>
      </c>
      <c r="I225" s="80" t="s">
        <v>97</v>
      </c>
      <c r="J225" s="149">
        <v>505</v>
      </c>
      <c r="K225" s="149">
        <v>1016.51</v>
      </c>
      <c r="L225" s="911">
        <v>36951</v>
      </c>
      <c r="M225" s="911">
        <v>39420</v>
      </c>
      <c r="N225" s="974" t="s">
        <v>97</v>
      </c>
      <c r="O225" s="893">
        <v>77</v>
      </c>
      <c r="P225" s="894">
        <v>3.05</v>
      </c>
      <c r="Q225" s="933"/>
      <c r="R225" s="896"/>
    </row>
    <row r="226" spans="1:18" x14ac:dyDescent="0.15">
      <c r="A226" s="1"/>
      <c r="B226" s="971" t="s">
        <v>226</v>
      </c>
      <c r="C226" s="975" t="s">
        <v>1497</v>
      </c>
      <c r="D226" s="975" t="s">
        <v>1726</v>
      </c>
      <c r="E226" s="976" t="s">
        <v>633</v>
      </c>
      <c r="F226" s="908">
        <v>747</v>
      </c>
      <c r="G226" s="977">
        <f t="shared" si="3"/>
        <v>747</v>
      </c>
      <c r="H226" s="977">
        <v>747</v>
      </c>
      <c r="I226" s="977" t="s">
        <v>97</v>
      </c>
      <c r="J226" s="913">
        <v>923.89999999999895</v>
      </c>
      <c r="K226" s="913">
        <v>1925.16</v>
      </c>
      <c r="L226" s="914">
        <v>37072</v>
      </c>
      <c r="M226" s="914">
        <v>39493</v>
      </c>
      <c r="N226" s="978" t="s">
        <v>97</v>
      </c>
      <c r="O226" s="904">
        <v>150</v>
      </c>
      <c r="P226" s="905">
        <v>3.5</v>
      </c>
      <c r="Q226" s="933"/>
      <c r="R226" s="896"/>
    </row>
    <row r="227" spans="1:18" x14ac:dyDescent="0.15">
      <c r="A227" s="1"/>
      <c r="B227" s="971" t="s">
        <v>227</v>
      </c>
      <c r="C227" s="972" t="s">
        <v>480</v>
      </c>
      <c r="D227" s="972" t="s">
        <v>620</v>
      </c>
      <c r="E227" s="65" t="s">
        <v>633</v>
      </c>
      <c r="F227" s="973">
        <v>761</v>
      </c>
      <c r="G227" s="80">
        <f t="shared" si="3"/>
        <v>761</v>
      </c>
      <c r="H227" s="80">
        <v>761</v>
      </c>
      <c r="I227" s="80" t="s">
        <v>97</v>
      </c>
      <c r="J227" s="149">
        <v>323.60000000000002</v>
      </c>
      <c r="K227" s="149">
        <v>1319.3399999999899</v>
      </c>
      <c r="L227" s="911">
        <v>38776</v>
      </c>
      <c r="M227" s="911">
        <v>39135</v>
      </c>
      <c r="N227" s="974" t="s">
        <v>97</v>
      </c>
      <c r="O227" s="893">
        <v>77</v>
      </c>
      <c r="P227" s="894">
        <v>3.78</v>
      </c>
      <c r="Q227" s="933"/>
      <c r="R227" s="896"/>
    </row>
    <row r="228" spans="1:18" x14ac:dyDescent="0.15">
      <c r="A228" s="1"/>
      <c r="B228" s="971" t="s">
        <v>228</v>
      </c>
      <c r="C228" s="972" t="s">
        <v>481</v>
      </c>
      <c r="D228" s="972" t="s">
        <v>622</v>
      </c>
      <c r="E228" s="65" t="s">
        <v>633</v>
      </c>
      <c r="F228" s="973">
        <v>1580</v>
      </c>
      <c r="G228" s="80">
        <f t="shared" si="3"/>
        <v>1580</v>
      </c>
      <c r="H228" s="80">
        <v>1580</v>
      </c>
      <c r="I228" s="80" t="s">
        <v>97</v>
      </c>
      <c r="J228" s="149">
        <v>781.45</v>
      </c>
      <c r="K228" s="149">
        <v>2999.35</v>
      </c>
      <c r="L228" s="911">
        <v>39497</v>
      </c>
      <c r="M228" s="911">
        <v>39539</v>
      </c>
      <c r="N228" s="974" t="s">
        <v>97</v>
      </c>
      <c r="O228" s="893">
        <v>49</v>
      </c>
      <c r="P228" s="894">
        <v>4.1399999999999997</v>
      </c>
      <c r="Q228" s="933"/>
      <c r="R228" s="896"/>
    </row>
    <row r="229" spans="1:18" x14ac:dyDescent="0.15">
      <c r="A229" s="1"/>
      <c r="B229" s="971" t="s">
        <v>229</v>
      </c>
      <c r="C229" s="972" t="s">
        <v>482</v>
      </c>
      <c r="D229" s="972" t="s">
        <v>627</v>
      </c>
      <c r="E229" s="65" t="s">
        <v>633</v>
      </c>
      <c r="F229" s="973">
        <v>920</v>
      </c>
      <c r="G229" s="80">
        <f t="shared" si="3"/>
        <v>920</v>
      </c>
      <c r="H229" s="80">
        <v>920</v>
      </c>
      <c r="I229" s="80" t="s">
        <v>97</v>
      </c>
      <c r="J229" s="149">
        <v>179.9</v>
      </c>
      <c r="K229" s="149">
        <v>1163.3</v>
      </c>
      <c r="L229" s="911">
        <v>41786</v>
      </c>
      <c r="M229" s="911">
        <v>42307</v>
      </c>
      <c r="N229" s="974" t="s">
        <v>97</v>
      </c>
      <c r="O229" s="893">
        <v>15</v>
      </c>
      <c r="P229" s="894">
        <v>4.37</v>
      </c>
      <c r="Q229" s="933"/>
      <c r="R229" s="896"/>
    </row>
    <row r="230" spans="1:18" x14ac:dyDescent="0.15">
      <c r="A230" s="1"/>
      <c r="B230" s="971" t="s">
        <v>230</v>
      </c>
      <c r="C230" s="975" t="s">
        <v>483</v>
      </c>
      <c r="D230" s="975" t="s">
        <v>1702</v>
      </c>
      <c r="E230" s="976" t="s">
        <v>633</v>
      </c>
      <c r="F230" s="908">
        <v>720</v>
      </c>
      <c r="G230" s="977">
        <f t="shared" si="3"/>
        <v>720</v>
      </c>
      <c r="H230" s="977">
        <v>720</v>
      </c>
      <c r="I230" s="977" t="s">
        <v>97</v>
      </c>
      <c r="J230" s="913">
        <v>326.01999999999902</v>
      </c>
      <c r="K230" s="913">
        <v>1401.3199999999899</v>
      </c>
      <c r="L230" s="914">
        <v>41828</v>
      </c>
      <c r="M230" s="914">
        <v>42307</v>
      </c>
      <c r="N230" s="978" t="s">
        <v>97</v>
      </c>
      <c r="O230" s="904">
        <v>18</v>
      </c>
      <c r="P230" s="905">
        <v>4.32</v>
      </c>
      <c r="Q230" s="933"/>
      <c r="R230" s="896"/>
    </row>
    <row r="231" spans="1:18" x14ac:dyDescent="0.15">
      <c r="A231" s="1"/>
      <c r="B231" s="971" t="s">
        <v>795</v>
      </c>
      <c r="C231" s="972" t="s">
        <v>1361</v>
      </c>
      <c r="D231" s="972" t="s">
        <v>614</v>
      </c>
      <c r="E231" s="65" t="s">
        <v>633</v>
      </c>
      <c r="F231" s="973">
        <v>1058</v>
      </c>
      <c r="G231" s="80">
        <f t="shared" si="3"/>
        <v>1058</v>
      </c>
      <c r="H231" s="80">
        <v>1058</v>
      </c>
      <c r="I231" s="80" t="s">
        <v>97</v>
      </c>
      <c r="J231" s="149">
        <v>515.34</v>
      </c>
      <c r="K231" s="149">
        <v>1101.06</v>
      </c>
      <c r="L231" s="911">
        <v>39658</v>
      </c>
      <c r="M231" s="911">
        <v>42485</v>
      </c>
      <c r="N231" s="974" t="s">
        <v>97</v>
      </c>
      <c r="O231" s="893">
        <v>17</v>
      </c>
      <c r="P231" s="894" t="s">
        <v>1727</v>
      </c>
      <c r="Q231" s="933"/>
      <c r="R231" s="896"/>
    </row>
    <row r="232" spans="1:18" x14ac:dyDescent="0.15">
      <c r="A232" s="1"/>
      <c r="B232" s="971" t="s">
        <v>1294</v>
      </c>
      <c r="C232" s="972" t="s">
        <v>1362</v>
      </c>
      <c r="D232" s="972" t="s">
        <v>608</v>
      </c>
      <c r="E232" s="65" t="s">
        <v>1728</v>
      </c>
      <c r="F232" s="973">
        <v>7140</v>
      </c>
      <c r="G232" s="80">
        <f t="shared" si="3"/>
        <v>7140</v>
      </c>
      <c r="H232" s="80">
        <v>7140</v>
      </c>
      <c r="I232" s="977" t="s">
        <v>97</v>
      </c>
      <c r="J232" s="918">
        <v>39840.9</v>
      </c>
      <c r="K232" s="149">
        <v>12135.36</v>
      </c>
      <c r="L232" s="911">
        <v>38146</v>
      </c>
      <c r="M232" s="911">
        <v>39059</v>
      </c>
      <c r="N232" s="978" t="s">
        <v>97</v>
      </c>
      <c r="O232" s="893">
        <v>391</v>
      </c>
      <c r="P232" s="894" t="s">
        <v>1729</v>
      </c>
      <c r="Q232" s="933"/>
      <c r="R232" s="896"/>
    </row>
    <row r="233" spans="1:18" x14ac:dyDescent="0.15">
      <c r="A233" s="1"/>
      <c r="B233" s="971" t="s">
        <v>1296</v>
      </c>
      <c r="C233" s="972" t="s">
        <v>1363</v>
      </c>
      <c r="D233" s="972" t="s">
        <v>629</v>
      </c>
      <c r="E233" s="65" t="s">
        <v>633</v>
      </c>
      <c r="F233" s="973">
        <v>5290</v>
      </c>
      <c r="G233" s="80">
        <f t="shared" si="3"/>
        <v>5290</v>
      </c>
      <c r="H233" s="80">
        <v>5290</v>
      </c>
      <c r="I233" s="80" t="s">
        <v>97</v>
      </c>
      <c r="J233" s="149">
        <v>2499.1</v>
      </c>
      <c r="K233" s="149">
        <v>9630.9599999999991</v>
      </c>
      <c r="L233" s="911">
        <v>38359</v>
      </c>
      <c r="M233" s="911">
        <v>39598</v>
      </c>
      <c r="N233" s="974" t="s">
        <v>97</v>
      </c>
      <c r="O233" s="893">
        <v>149</v>
      </c>
      <c r="P233" s="894">
        <v>4.99</v>
      </c>
      <c r="Q233" s="933"/>
      <c r="R233" s="896"/>
    </row>
    <row r="234" spans="1:18" x14ac:dyDescent="0.15">
      <c r="A234" s="1"/>
      <c r="B234" s="971" t="s">
        <v>1297</v>
      </c>
      <c r="C234" s="972" t="s">
        <v>1364</v>
      </c>
      <c r="D234" s="972" t="s">
        <v>627</v>
      </c>
      <c r="E234" s="65" t="s">
        <v>633</v>
      </c>
      <c r="F234" s="973">
        <v>2850</v>
      </c>
      <c r="G234" s="80">
        <f t="shared" si="3"/>
        <v>2850</v>
      </c>
      <c r="H234" s="80">
        <v>2850</v>
      </c>
      <c r="I234" s="80" t="s">
        <v>97</v>
      </c>
      <c r="J234" s="149">
        <v>479.93</v>
      </c>
      <c r="K234" s="149">
        <v>4540.7</v>
      </c>
      <c r="L234" s="911">
        <v>38031</v>
      </c>
      <c r="M234" s="911">
        <v>40940</v>
      </c>
      <c r="N234" s="974" t="s">
        <v>97</v>
      </c>
      <c r="O234" s="893">
        <v>130</v>
      </c>
      <c r="P234" s="894">
        <v>3.81</v>
      </c>
      <c r="Q234" s="933"/>
      <c r="R234" s="896"/>
    </row>
    <row r="235" spans="1:18" x14ac:dyDescent="0.15">
      <c r="A235" s="1"/>
      <c r="B235" s="971" t="s">
        <v>1298</v>
      </c>
      <c r="C235" s="972" t="s">
        <v>1365</v>
      </c>
      <c r="D235" s="972" t="s">
        <v>608</v>
      </c>
      <c r="E235" s="65" t="s">
        <v>633</v>
      </c>
      <c r="F235" s="973">
        <v>1320</v>
      </c>
      <c r="G235" s="80">
        <f t="shared" si="3"/>
        <v>1320</v>
      </c>
      <c r="H235" s="80">
        <v>1320</v>
      </c>
      <c r="I235" s="80" t="s">
        <v>97</v>
      </c>
      <c r="J235" s="149">
        <v>777.85</v>
      </c>
      <c r="K235" s="149">
        <v>1894.35</v>
      </c>
      <c r="L235" s="911">
        <v>39483</v>
      </c>
      <c r="M235" s="911">
        <v>40830</v>
      </c>
      <c r="N235" s="974" t="s">
        <v>97</v>
      </c>
      <c r="O235" s="893">
        <v>23</v>
      </c>
      <c r="P235" s="894">
        <v>8.1999999999999993</v>
      </c>
      <c r="Q235" s="933"/>
      <c r="R235" s="896"/>
    </row>
    <row r="236" spans="1:18" x14ac:dyDescent="0.15">
      <c r="A236" s="1"/>
      <c r="B236" s="971" t="s">
        <v>1299</v>
      </c>
      <c r="C236" s="972" t="s">
        <v>1498</v>
      </c>
      <c r="D236" s="972" t="s">
        <v>1723</v>
      </c>
      <c r="E236" s="65" t="s">
        <v>633</v>
      </c>
      <c r="F236" s="973">
        <v>1310</v>
      </c>
      <c r="G236" s="80">
        <f t="shared" si="3"/>
        <v>1310</v>
      </c>
      <c r="H236" s="80">
        <v>1310</v>
      </c>
      <c r="I236" s="977" t="s">
        <v>97</v>
      </c>
      <c r="J236" s="149">
        <v>760.85</v>
      </c>
      <c r="K236" s="149">
        <v>2471.3000000000002</v>
      </c>
      <c r="L236" s="911">
        <v>39605</v>
      </c>
      <c r="M236" s="911">
        <v>40767</v>
      </c>
      <c r="N236" s="978" t="s">
        <v>97</v>
      </c>
      <c r="O236" s="893">
        <v>31</v>
      </c>
      <c r="P236" s="894">
        <v>7.23</v>
      </c>
      <c r="Q236" s="933"/>
      <c r="R236" s="896"/>
    </row>
    <row r="237" spans="1:18" x14ac:dyDescent="0.15">
      <c r="A237" s="1"/>
      <c r="B237" s="971" t="s">
        <v>1419</v>
      </c>
      <c r="C237" s="972" t="s">
        <v>1499</v>
      </c>
      <c r="D237" s="972" t="s">
        <v>614</v>
      </c>
      <c r="E237" s="65" t="s">
        <v>633</v>
      </c>
      <c r="F237" s="973">
        <v>1300</v>
      </c>
      <c r="G237" s="80">
        <v>1300</v>
      </c>
      <c r="H237" s="80">
        <v>1300</v>
      </c>
      <c r="I237" s="80" t="s">
        <v>97</v>
      </c>
      <c r="J237" s="149">
        <v>750.39</v>
      </c>
      <c r="K237" s="149">
        <v>1541.81</v>
      </c>
      <c r="L237" s="911">
        <v>39507</v>
      </c>
      <c r="M237" s="911">
        <v>42825</v>
      </c>
      <c r="N237" s="974" t="s">
        <v>97</v>
      </c>
      <c r="O237" s="893">
        <v>22</v>
      </c>
      <c r="P237" s="894">
        <v>8.51</v>
      </c>
      <c r="Q237" s="933"/>
      <c r="R237" s="896"/>
    </row>
    <row r="238" spans="1:18" x14ac:dyDescent="0.15">
      <c r="A238" s="1"/>
      <c r="B238" s="971" t="s">
        <v>1420</v>
      </c>
      <c r="C238" s="972" t="s">
        <v>1500</v>
      </c>
      <c r="D238" s="972" t="s">
        <v>625</v>
      </c>
      <c r="E238" s="65" t="s">
        <v>633</v>
      </c>
      <c r="F238" s="973">
        <v>1110</v>
      </c>
      <c r="G238" s="80">
        <v>1110</v>
      </c>
      <c r="H238" s="80">
        <v>1110</v>
      </c>
      <c r="I238" s="977" t="s">
        <v>97</v>
      </c>
      <c r="J238" s="149">
        <v>526.83000000000004</v>
      </c>
      <c r="K238" s="149">
        <v>1742.08</v>
      </c>
      <c r="L238" s="911">
        <v>41927</v>
      </c>
      <c r="M238" s="911">
        <v>42825</v>
      </c>
      <c r="N238" s="974" t="s">
        <v>97</v>
      </c>
      <c r="O238" s="893">
        <v>16</v>
      </c>
      <c r="P238" s="894">
        <v>5.84</v>
      </c>
      <c r="Q238" s="933"/>
      <c r="R238" s="896"/>
    </row>
    <row r="239" spans="1:18" x14ac:dyDescent="0.15">
      <c r="A239" s="1"/>
      <c r="B239" s="971" t="s">
        <v>1421</v>
      </c>
      <c r="C239" s="972" t="s">
        <v>1501</v>
      </c>
      <c r="D239" s="972" t="s">
        <v>630</v>
      </c>
      <c r="E239" s="65" t="s">
        <v>633</v>
      </c>
      <c r="F239" s="973">
        <v>785</v>
      </c>
      <c r="G239" s="80">
        <v>785</v>
      </c>
      <c r="H239" s="80">
        <v>785</v>
      </c>
      <c r="I239" s="80" t="s">
        <v>97</v>
      </c>
      <c r="J239" s="149">
        <v>175.86</v>
      </c>
      <c r="K239" s="149">
        <v>1259.73</v>
      </c>
      <c r="L239" s="911">
        <v>41992</v>
      </c>
      <c r="M239" s="911">
        <v>42825</v>
      </c>
      <c r="N239" s="974" t="s">
        <v>97</v>
      </c>
      <c r="O239" s="893">
        <v>15</v>
      </c>
      <c r="P239" s="894">
        <v>6.47</v>
      </c>
      <c r="Q239" s="933"/>
      <c r="R239" s="896"/>
    </row>
    <row r="240" spans="1:18" x14ac:dyDescent="0.15">
      <c r="A240" s="1"/>
      <c r="B240" s="971" t="s">
        <v>231</v>
      </c>
      <c r="C240" s="975" t="s">
        <v>484</v>
      </c>
      <c r="D240" s="975" t="s">
        <v>1691</v>
      </c>
      <c r="E240" s="976" t="s">
        <v>639</v>
      </c>
      <c r="F240" s="908">
        <v>652</v>
      </c>
      <c r="G240" s="977">
        <f t="shared" si="3"/>
        <v>652</v>
      </c>
      <c r="H240" s="977">
        <v>652</v>
      </c>
      <c r="I240" s="977" t="s">
        <v>97</v>
      </c>
      <c r="J240" s="913">
        <v>484.87</v>
      </c>
      <c r="K240" s="913">
        <v>2087.94</v>
      </c>
      <c r="L240" s="914">
        <v>39118</v>
      </c>
      <c r="M240" s="914">
        <v>39203</v>
      </c>
      <c r="N240" s="978" t="s">
        <v>97</v>
      </c>
      <c r="O240" s="904">
        <v>90</v>
      </c>
      <c r="P240" s="905">
        <v>1.61</v>
      </c>
      <c r="Q240" s="933"/>
      <c r="R240" s="896"/>
    </row>
    <row r="241" spans="1:18" x14ac:dyDescent="0.15">
      <c r="A241" s="1"/>
      <c r="B241" s="971" t="s">
        <v>232</v>
      </c>
      <c r="C241" s="972" t="s">
        <v>485</v>
      </c>
      <c r="D241" s="972" t="s">
        <v>1691</v>
      </c>
      <c r="E241" s="65" t="s">
        <v>639</v>
      </c>
      <c r="F241" s="973">
        <v>735</v>
      </c>
      <c r="G241" s="80">
        <f t="shared" si="3"/>
        <v>735</v>
      </c>
      <c r="H241" s="80">
        <v>735</v>
      </c>
      <c r="I241" s="80" t="s">
        <v>97</v>
      </c>
      <c r="J241" s="149">
        <v>1188.54</v>
      </c>
      <c r="K241" s="149">
        <v>2181.4299999999898</v>
      </c>
      <c r="L241" s="911">
        <v>39766</v>
      </c>
      <c r="M241" s="911">
        <v>39801</v>
      </c>
      <c r="N241" s="974" t="s">
        <v>97</v>
      </c>
      <c r="O241" s="893">
        <v>95</v>
      </c>
      <c r="P241" s="894">
        <v>4.55</v>
      </c>
      <c r="Q241" s="933"/>
      <c r="R241" s="896"/>
    </row>
    <row r="242" spans="1:18" x14ac:dyDescent="0.15">
      <c r="A242" s="1"/>
      <c r="B242" s="971" t="s">
        <v>233</v>
      </c>
      <c r="C242" s="975" t="s">
        <v>486</v>
      </c>
      <c r="D242" s="975" t="s">
        <v>607</v>
      </c>
      <c r="E242" s="976" t="s">
        <v>1730</v>
      </c>
      <c r="F242" s="908">
        <v>1620</v>
      </c>
      <c r="G242" s="977">
        <f t="shared" si="3"/>
        <v>1620</v>
      </c>
      <c r="H242" s="977">
        <v>1620</v>
      </c>
      <c r="I242" s="977" t="s">
        <v>97</v>
      </c>
      <c r="J242" s="913">
        <v>787.00999999999897</v>
      </c>
      <c r="K242" s="913">
        <v>3201.17</v>
      </c>
      <c r="L242" s="914">
        <v>40063</v>
      </c>
      <c r="M242" s="914">
        <v>40883</v>
      </c>
      <c r="N242" s="978" t="s">
        <v>97</v>
      </c>
      <c r="O242" s="904">
        <v>47</v>
      </c>
      <c r="P242" s="905">
        <v>10.86</v>
      </c>
      <c r="Q242" s="933"/>
      <c r="R242" s="896"/>
    </row>
    <row r="243" spans="1:18" x14ac:dyDescent="0.15">
      <c r="A243" s="1"/>
      <c r="B243" s="971" t="s">
        <v>235</v>
      </c>
      <c r="C243" s="972" t="s">
        <v>487</v>
      </c>
      <c r="D243" s="972" t="s">
        <v>1647</v>
      </c>
      <c r="E243" s="65" t="s">
        <v>1732</v>
      </c>
      <c r="F243" s="973">
        <v>274</v>
      </c>
      <c r="G243" s="80">
        <f t="shared" si="3"/>
        <v>274</v>
      </c>
      <c r="H243" s="80">
        <v>274</v>
      </c>
      <c r="I243" s="80" t="s">
        <v>97</v>
      </c>
      <c r="J243" s="149">
        <v>408.19</v>
      </c>
      <c r="K243" s="149">
        <v>1342.44</v>
      </c>
      <c r="L243" s="911">
        <v>38648</v>
      </c>
      <c r="M243" s="911">
        <v>39135</v>
      </c>
      <c r="N243" s="974" t="s">
        <v>97</v>
      </c>
      <c r="O243" s="893">
        <v>62</v>
      </c>
      <c r="P243" s="894">
        <v>0.41</v>
      </c>
      <c r="Q243" s="933"/>
      <c r="R243" s="896"/>
    </row>
    <row r="244" spans="1:18" x14ac:dyDescent="0.15">
      <c r="A244" s="1"/>
      <c r="B244" s="971" t="s">
        <v>236</v>
      </c>
      <c r="C244" s="972" t="s">
        <v>488</v>
      </c>
      <c r="D244" s="972" t="s">
        <v>1647</v>
      </c>
      <c r="E244" s="65" t="s">
        <v>1731</v>
      </c>
      <c r="F244" s="973">
        <v>502</v>
      </c>
      <c r="G244" s="80">
        <f t="shared" si="3"/>
        <v>502</v>
      </c>
      <c r="H244" s="80">
        <v>502</v>
      </c>
      <c r="I244" s="80" t="s">
        <v>97</v>
      </c>
      <c r="J244" s="149">
        <v>336.1</v>
      </c>
      <c r="K244" s="149">
        <v>2278.4899999999898</v>
      </c>
      <c r="L244" s="911">
        <v>38721</v>
      </c>
      <c r="M244" s="911">
        <v>39171</v>
      </c>
      <c r="N244" s="974" t="s">
        <v>97</v>
      </c>
      <c r="O244" s="893">
        <v>66</v>
      </c>
      <c r="P244" s="894">
        <v>0.39</v>
      </c>
      <c r="Q244" s="933"/>
      <c r="R244" s="896"/>
    </row>
    <row r="245" spans="1:18" x14ac:dyDescent="0.15">
      <c r="A245" s="1"/>
      <c r="B245" s="971" t="s">
        <v>237</v>
      </c>
      <c r="C245" s="972" t="s">
        <v>489</v>
      </c>
      <c r="D245" s="972" t="s">
        <v>1647</v>
      </c>
      <c r="E245" s="65" t="s">
        <v>1731</v>
      </c>
      <c r="F245" s="973">
        <v>334</v>
      </c>
      <c r="G245" s="80">
        <f t="shared" si="3"/>
        <v>334</v>
      </c>
      <c r="H245" s="80">
        <v>334</v>
      </c>
      <c r="I245" s="80" t="s">
        <v>97</v>
      </c>
      <c r="J245" s="149">
        <v>224.069999999999</v>
      </c>
      <c r="K245" s="149">
        <v>1462.3399999999899</v>
      </c>
      <c r="L245" s="911">
        <v>38620</v>
      </c>
      <c r="M245" s="911">
        <v>39171</v>
      </c>
      <c r="N245" s="974" t="s">
        <v>97</v>
      </c>
      <c r="O245" s="893">
        <v>50</v>
      </c>
      <c r="P245" s="894">
        <v>0.42</v>
      </c>
      <c r="Q245" s="933"/>
      <c r="R245" s="896"/>
    </row>
    <row r="246" spans="1:18" x14ac:dyDescent="0.15">
      <c r="A246" s="1"/>
      <c r="B246" s="971" t="s">
        <v>238</v>
      </c>
      <c r="C246" s="975" t="s">
        <v>490</v>
      </c>
      <c r="D246" s="975" t="s">
        <v>1647</v>
      </c>
      <c r="E246" s="976" t="s">
        <v>1732</v>
      </c>
      <c r="F246" s="908">
        <v>547</v>
      </c>
      <c r="G246" s="977">
        <f t="shared" si="3"/>
        <v>547</v>
      </c>
      <c r="H246" s="977">
        <v>547</v>
      </c>
      <c r="I246" s="977" t="s">
        <v>97</v>
      </c>
      <c r="J246" s="913">
        <v>642.63999999999896</v>
      </c>
      <c r="K246" s="913">
        <v>2297.9499999999898</v>
      </c>
      <c r="L246" s="914">
        <v>39469</v>
      </c>
      <c r="M246" s="914">
        <v>39505</v>
      </c>
      <c r="N246" s="978" t="s">
        <v>97</v>
      </c>
      <c r="O246" s="904">
        <v>56</v>
      </c>
      <c r="P246" s="905">
        <v>0.44</v>
      </c>
      <c r="Q246" s="933"/>
      <c r="R246" s="896"/>
    </row>
    <row r="247" spans="1:18" x14ac:dyDescent="0.15">
      <c r="A247" s="1"/>
      <c r="B247" s="971" t="s">
        <v>239</v>
      </c>
      <c r="C247" s="972" t="s">
        <v>491</v>
      </c>
      <c r="D247" s="972" t="s">
        <v>1647</v>
      </c>
      <c r="E247" s="65" t="s">
        <v>1732</v>
      </c>
      <c r="F247" s="973">
        <v>475</v>
      </c>
      <c r="G247" s="80">
        <f t="shared" si="3"/>
        <v>475</v>
      </c>
      <c r="H247" s="80">
        <v>475</v>
      </c>
      <c r="I247" s="80" t="s">
        <v>97</v>
      </c>
      <c r="J247" s="149">
        <v>1441.8499999999899</v>
      </c>
      <c r="K247" s="149">
        <v>2470.6399999999899</v>
      </c>
      <c r="L247" s="911">
        <v>39476</v>
      </c>
      <c r="M247" s="911">
        <v>39505</v>
      </c>
      <c r="N247" s="974" t="s">
        <v>97</v>
      </c>
      <c r="O247" s="893">
        <v>71</v>
      </c>
      <c r="P247" s="894">
        <v>0.5</v>
      </c>
      <c r="Q247" s="933"/>
      <c r="R247" s="896"/>
    </row>
    <row r="248" spans="1:18" x14ac:dyDescent="0.15">
      <c r="A248" s="1"/>
      <c r="B248" s="971" t="s">
        <v>240</v>
      </c>
      <c r="C248" s="975" t="s">
        <v>492</v>
      </c>
      <c r="D248" s="975" t="s">
        <v>1647</v>
      </c>
      <c r="E248" s="976" t="s">
        <v>1732</v>
      </c>
      <c r="F248" s="908">
        <v>394</v>
      </c>
      <c r="G248" s="977">
        <f t="shared" si="3"/>
        <v>394</v>
      </c>
      <c r="H248" s="977">
        <v>394</v>
      </c>
      <c r="I248" s="977" t="s">
        <v>97</v>
      </c>
      <c r="J248" s="913">
        <v>529.92999999999904</v>
      </c>
      <c r="K248" s="913">
        <v>1787.96</v>
      </c>
      <c r="L248" s="914">
        <v>39469</v>
      </c>
      <c r="M248" s="914">
        <v>39505</v>
      </c>
      <c r="N248" s="978" t="s">
        <v>97</v>
      </c>
      <c r="O248" s="904">
        <v>50</v>
      </c>
      <c r="P248" s="905">
        <v>0.86</v>
      </c>
      <c r="Q248" s="933"/>
      <c r="R248" s="896"/>
    </row>
    <row r="249" spans="1:18" x14ac:dyDescent="0.15">
      <c r="A249" s="1"/>
      <c r="B249" s="971" t="s">
        <v>241</v>
      </c>
      <c r="C249" s="972" t="s">
        <v>493</v>
      </c>
      <c r="D249" s="972" t="s">
        <v>1647</v>
      </c>
      <c r="E249" s="65" t="s">
        <v>1732</v>
      </c>
      <c r="F249" s="973">
        <v>249</v>
      </c>
      <c r="G249" s="80">
        <f t="shared" si="3"/>
        <v>249</v>
      </c>
      <c r="H249" s="80">
        <v>249</v>
      </c>
      <c r="I249" s="80" t="s">
        <v>97</v>
      </c>
      <c r="J249" s="149">
        <v>269.13999999999902</v>
      </c>
      <c r="K249" s="149">
        <v>1363.6099999999899</v>
      </c>
      <c r="L249" s="911">
        <v>39464</v>
      </c>
      <c r="M249" s="911">
        <v>39505</v>
      </c>
      <c r="N249" s="974" t="s">
        <v>97</v>
      </c>
      <c r="O249" s="893">
        <v>47</v>
      </c>
      <c r="P249" s="894">
        <v>0.67</v>
      </c>
      <c r="Q249" s="933"/>
      <c r="R249" s="896"/>
    </row>
    <row r="250" spans="1:18" x14ac:dyDescent="0.15">
      <c r="A250" s="1"/>
      <c r="B250" s="971" t="s">
        <v>242</v>
      </c>
      <c r="C250" s="975" t="s">
        <v>494</v>
      </c>
      <c r="D250" s="975" t="s">
        <v>1647</v>
      </c>
      <c r="E250" s="976" t="s">
        <v>1732</v>
      </c>
      <c r="F250" s="908">
        <v>229</v>
      </c>
      <c r="G250" s="977">
        <f t="shared" si="3"/>
        <v>229</v>
      </c>
      <c r="H250" s="977">
        <v>229</v>
      </c>
      <c r="I250" s="977" t="s">
        <v>97</v>
      </c>
      <c r="J250" s="913">
        <v>481.41</v>
      </c>
      <c r="K250" s="913">
        <v>1085.98</v>
      </c>
      <c r="L250" s="914">
        <v>39469</v>
      </c>
      <c r="M250" s="914">
        <v>39505</v>
      </c>
      <c r="N250" s="978" t="s">
        <v>97</v>
      </c>
      <c r="O250" s="904">
        <v>35</v>
      </c>
      <c r="P250" s="905">
        <v>0.82</v>
      </c>
      <c r="Q250" s="933"/>
      <c r="R250" s="896"/>
    </row>
    <row r="251" spans="1:18" x14ac:dyDescent="0.15">
      <c r="A251" s="1"/>
      <c r="B251" s="971" t="s">
        <v>243</v>
      </c>
      <c r="C251" s="972" t="s">
        <v>495</v>
      </c>
      <c r="D251" s="972" t="s">
        <v>1647</v>
      </c>
      <c r="E251" s="65" t="s">
        <v>1732</v>
      </c>
      <c r="F251" s="973">
        <v>437</v>
      </c>
      <c r="G251" s="80">
        <f t="shared" si="3"/>
        <v>437</v>
      </c>
      <c r="H251" s="80">
        <v>437</v>
      </c>
      <c r="I251" s="80" t="s">
        <v>97</v>
      </c>
      <c r="J251" s="149">
        <v>928.53999999999905</v>
      </c>
      <c r="K251" s="149">
        <v>2228.2199999999898</v>
      </c>
      <c r="L251" s="911">
        <v>39465</v>
      </c>
      <c r="M251" s="911">
        <v>39507</v>
      </c>
      <c r="N251" s="974" t="s">
        <v>97</v>
      </c>
      <c r="O251" s="893">
        <v>54</v>
      </c>
      <c r="P251" s="894">
        <v>0.33</v>
      </c>
      <c r="Q251" s="933"/>
      <c r="R251" s="896"/>
    </row>
    <row r="252" spans="1:18" x14ac:dyDescent="0.15">
      <c r="A252" s="1"/>
      <c r="B252" s="971" t="s">
        <v>244</v>
      </c>
      <c r="C252" s="972" t="s">
        <v>496</v>
      </c>
      <c r="D252" s="972" t="s">
        <v>1647</v>
      </c>
      <c r="E252" s="65" t="s">
        <v>1732</v>
      </c>
      <c r="F252" s="973">
        <v>616</v>
      </c>
      <c r="G252" s="80">
        <f t="shared" si="3"/>
        <v>616</v>
      </c>
      <c r="H252" s="80">
        <v>616</v>
      </c>
      <c r="I252" s="80" t="s">
        <v>97</v>
      </c>
      <c r="J252" s="149">
        <v>852.78999999999905</v>
      </c>
      <c r="K252" s="149">
        <v>2792.04</v>
      </c>
      <c r="L252" s="911">
        <v>39507</v>
      </c>
      <c r="M252" s="911">
        <v>39533</v>
      </c>
      <c r="N252" s="974" t="s">
        <v>97</v>
      </c>
      <c r="O252" s="893">
        <v>72</v>
      </c>
      <c r="P252" s="894">
        <v>1.0900000000000001</v>
      </c>
      <c r="Q252" s="933"/>
      <c r="R252" s="896"/>
    </row>
    <row r="253" spans="1:18" x14ac:dyDescent="0.15">
      <c r="A253" s="1"/>
      <c r="B253" s="971" t="s">
        <v>245</v>
      </c>
      <c r="C253" s="972" t="s">
        <v>497</v>
      </c>
      <c r="D253" s="972" t="s">
        <v>1647</v>
      </c>
      <c r="E253" s="65" t="s">
        <v>1732</v>
      </c>
      <c r="F253" s="973">
        <v>4480</v>
      </c>
      <c r="G253" s="80">
        <f t="shared" si="3"/>
        <v>4480</v>
      </c>
      <c r="H253" s="80">
        <v>4480</v>
      </c>
      <c r="I253" s="80" t="s">
        <v>97</v>
      </c>
      <c r="J253" s="149">
        <v>2718.8099999999899</v>
      </c>
      <c r="K253" s="149">
        <v>21239.84</v>
      </c>
      <c r="L253" s="911">
        <v>39475</v>
      </c>
      <c r="M253" s="911">
        <v>40883</v>
      </c>
      <c r="N253" s="974" t="s">
        <v>97</v>
      </c>
      <c r="O253" s="893">
        <v>91</v>
      </c>
      <c r="P253" s="894">
        <v>0.02</v>
      </c>
      <c r="Q253" s="933"/>
      <c r="R253" s="896"/>
    </row>
    <row r="254" spans="1:18" x14ac:dyDescent="0.15">
      <c r="A254" s="1"/>
      <c r="B254" s="971" t="s">
        <v>246</v>
      </c>
      <c r="C254" s="975" t="s">
        <v>498</v>
      </c>
      <c r="D254" s="975" t="s">
        <v>1647</v>
      </c>
      <c r="E254" s="976" t="s">
        <v>1732</v>
      </c>
      <c r="F254" s="908">
        <v>1730</v>
      </c>
      <c r="G254" s="977">
        <f t="shared" si="3"/>
        <v>1730</v>
      </c>
      <c r="H254" s="977">
        <v>1730</v>
      </c>
      <c r="I254" s="977" t="s">
        <v>97</v>
      </c>
      <c r="J254" s="913">
        <v>875.71</v>
      </c>
      <c r="K254" s="913">
        <v>6350.13</v>
      </c>
      <c r="L254" s="914">
        <v>39132</v>
      </c>
      <c r="M254" s="914">
        <v>40883</v>
      </c>
      <c r="N254" s="978" t="s">
        <v>97</v>
      </c>
      <c r="O254" s="904">
        <v>82</v>
      </c>
      <c r="P254" s="905">
        <v>0.98</v>
      </c>
      <c r="Q254" s="933"/>
      <c r="R254" s="896"/>
    </row>
    <row r="255" spans="1:18" x14ac:dyDescent="0.15">
      <c r="A255" s="1"/>
      <c r="B255" s="971" t="s">
        <v>247</v>
      </c>
      <c r="C255" s="972" t="s">
        <v>499</v>
      </c>
      <c r="D255" s="972" t="s">
        <v>1691</v>
      </c>
      <c r="E255" s="65" t="s">
        <v>639</v>
      </c>
      <c r="F255" s="973">
        <v>1140</v>
      </c>
      <c r="G255" s="80">
        <f t="shared" si="3"/>
        <v>1140</v>
      </c>
      <c r="H255" s="80">
        <v>1140</v>
      </c>
      <c r="I255" s="80" t="s">
        <v>97</v>
      </c>
      <c r="J255" s="149">
        <v>1075.1400000000001</v>
      </c>
      <c r="K255" s="149">
        <v>3821.8899999999899</v>
      </c>
      <c r="L255" s="911">
        <v>39462</v>
      </c>
      <c r="M255" s="911">
        <v>39479</v>
      </c>
      <c r="N255" s="974" t="s">
        <v>97</v>
      </c>
      <c r="O255" s="893">
        <v>126</v>
      </c>
      <c r="P255" s="894">
        <v>3.65</v>
      </c>
      <c r="Q255" s="933"/>
      <c r="R255" s="896"/>
    </row>
    <row r="256" spans="1:18" x14ac:dyDescent="0.15">
      <c r="A256" s="1"/>
      <c r="B256" s="971" t="s">
        <v>248</v>
      </c>
      <c r="C256" s="975" t="s">
        <v>500</v>
      </c>
      <c r="D256" s="975" t="s">
        <v>1691</v>
      </c>
      <c r="E256" s="976" t="s">
        <v>639</v>
      </c>
      <c r="F256" s="908">
        <v>466</v>
      </c>
      <c r="G256" s="977">
        <f t="shared" si="3"/>
        <v>466</v>
      </c>
      <c r="H256" s="977">
        <v>466</v>
      </c>
      <c r="I256" s="977" t="s">
        <v>97</v>
      </c>
      <c r="J256" s="913">
        <v>894.52999999999895</v>
      </c>
      <c r="K256" s="913">
        <v>1473.76</v>
      </c>
      <c r="L256" s="914">
        <v>39462</v>
      </c>
      <c r="M256" s="914">
        <v>39479</v>
      </c>
      <c r="N256" s="978" t="s">
        <v>97</v>
      </c>
      <c r="O256" s="904">
        <v>56</v>
      </c>
      <c r="P256" s="905">
        <v>4.34</v>
      </c>
      <c r="Q256" s="933"/>
      <c r="R256" s="896"/>
    </row>
    <row r="257" spans="1:18" x14ac:dyDescent="0.15">
      <c r="A257" s="1"/>
      <c r="B257" s="971" t="s">
        <v>249</v>
      </c>
      <c r="C257" s="972" t="s">
        <v>501</v>
      </c>
      <c r="D257" s="972" t="s">
        <v>1691</v>
      </c>
      <c r="E257" s="65" t="s">
        <v>639</v>
      </c>
      <c r="F257" s="973">
        <v>949</v>
      </c>
      <c r="G257" s="80">
        <f t="shared" si="3"/>
        <v>949</v>
      </c>
      <c r="H257" s="80">
        <v>949</v>
      </c>
      <c r="I257" s="80" t="s">
        <v>97</v>
      </c>
      <c r="J257" s="149">
        <v>1274.45</v>
      </c>
      <c r="K257" s="149">
        <v>4482.22</v>
      </c>
      <c r="L257" s="911">
        <v>34936</v>
      </c>
      <c r="M257" s="911">
        <v>39630</v>
      </c>
      <c r="N257" s="974" t="s">
        <v>97</v>
      </c>
      <c r="O257" s="893">
        <v>225</v>
      </c>
      <c r="P257" s="894">
        <v>1.48</v>
      </c>
      <c r="Q257" s="933"/>
      <c r="R257" s="896"/>
    </row>
    <row r="258" spans="1:18" x14ac:dyDescent="0.15">
      <c r="A258" s="1"/>
      <c r="B258" s="971" t="s">
        <v>250</v>
      </c>
      <c r="C258" s="975" t="s">
        <v>502</v>
      </c>
      <c r="D258" s="975" t="s">
        <v>1651</v>
      </c>
      <c r="E258" s="976" t="s">
        <v>1733</v>
      </c>
      <c r="F258" s="908">
        <v>712</v>
      </c>
      <c r="G258" s="977">
        <f t="shared" si="3"/>
        <v>712</v>
      </c>
      <c r="H258" s="977">
        <v>712</v>
      </c>
      <c r="I258" s="977" t="s">
        <v>97</v>
      </c>
      <c r="J258" s="913">
        <v>710.49</v>
      </c>
      <c r="K258" s="913">
        <v>1686.3299999999899</v>
      </c>
      <c r="L258" s="914">
        <v>38938</v>
      </c>
      <c r="M258" s="914">
        <v>39135</v>
      </c>
      <c r="N258" s="978" t="s">
        <v>97</v>
      </c>
      <c r="O258" s="904">
        <v>22</v>
      </c>
      <c r="P258" s="905">
        <v>10.66</v>
      </c>
      <c r="Q258" s="933"/>
      <c r="R258" s="896"/>
    </row>
    <row r="259" spans="1:18" x14ac:dyDescent="0.15">
      <c r="A259" s="1"/>
      <c r="B259" s="971" t="s">
        <v>251</v>
      </c>
      <c r="C259" s="972" t="s">
        <v>503</v>
      </c>
      <c r="D259" s="972" t="s">
        <v>1651</v>
      </c>
      <c r="E259" s="65" t="s">
        <v>1733</v>
      </c>
      <c r="F259" s="973">
        <v>553</v>
      </c>
      <c r="G259" s="80">
        <f t="shared" si="3"/>
        <v>553</v>
      </c>
      <c r="H259" s="80">
        <v>553</v>
      </c>
      <c r="I259" s="80" t="s">
        <v>97</v>
      </c>
      <c r="J259" s="149">
        <v>378.27999999999901</v>
      </c>
      <c r="K259" s="149">
        <v>1678.6099999999899</v>
      </c>
      <c r="L259" s="911">
        <v>39466</v>
      </c>
      <c r="M259" s="911">
        <v>39507</v>
      </c>
      <c r="N259" s="974" t="s">
        <v>97</v>
      </c>
      <c r="O259" s="893">
        <v>86</v>
      </c>
      <c r="P259" s="894">
        <v>8.77</v>
      </c>
      <c r="Q259" s="933"/>
      <c r="R259" s="896"/>
    </row>
    <row r="260" spans="1:18" x14ac:dyDescent="0.15">
      <c r="A260" s="1"/>
      <c r="B260" s="971" t="s">
        <v>252</v>
      </c>
      <c r="C260" s="972" t="s">
        <v>504</v>
      </c>
      <c r="D260" s="972" t="s">
        <v>1651</v>
      </c>
      <c r="E260" s="65" t="s">
        <v>1733</v>
      </c>
      <c r="F260" s="973">
        <v>1020</v>
      </c>
      <c r="G260" s="80">
        <f t="shared" si="3"/>
        <v>1020</v>
      </c>
      <c r="H260" s="80">
        <v>1020</v>
      </c>
      <c r="I260" s="80" t="s">
        <v>97</v>
      </c>
      <c r="J260" s="149">
        <v>553.1</v>
      </c>
      <c r="K260" s="149">
        <v>2893.3499999999899</v>
      </c>
      <c r="L260" s="911">
        <v>39625</v>
      </c>
      <c r="M260" s="911">
        <v>39877</v>
      </c>
      <c r="N260" s="974" t="s">
        <v>97</v>
      </c>
      <c r="O260" s="893">
        <v>136</v>
      </c>
      <c r="P260" s="894">
        <v>6.77</v>
      </c>
      <c r="Q260" s="933"/>
      <c r="R260" s="896"/>
    </row>
    <row r="261" spans="1:18" x14ac:dyDescent="0.15">
      <c r="A261" s="1"/>
      <c r="B261" s="971" t="s">
        <v>253</v>
      </c>
      <c r="C261" s="972" t="s">
        <v>1502</v>
      </c>
      <c r="D261" s="972" t="s">
        <v>1651</v>
      </c>
      <c r="E261" s="65" t="s">
        <v>1733</v>
      </c>
      <c r="F261" s="973">
        <v>1590</v>
      </c>
      <c r="G261" s="80">
        <f t="shared" si="3"/>
        <v>1590</v>
      </c>
      <c r="H261" s="80">
        <v>1590</v>
      </c>
      <c r="I261" s="80" t="s">
        <v>97</v>
      </c>
      <c r="J261" s="149">
        <v>743.16999999999905</v>
      </c>
      <c r="K261" s="149">
        <v>3824.15</v>
      </c>
      <c r="L261" s="911">
        <v>39659</v>
      </c>
      <c r="M261" s="911">
        <v>40729</v>
      </c>
      <c r="N261" s="974" t="s">
        <v>97</v>
      </c>
      <c r="O261" s="893">
        <v>57</v>
      </c>
      <c r="P261" s="894">
        <v>7.73</v>
      </c>
      <c r="Q261" s="933"/>
      <c r="R261" s="896"/>
    </row>
    <row r="262" spans="1:18" x14ac:dyDescent="0.15">
      <c r="A262" s="1"/>
      <c r="B262" s="971" t="s">
        <v>254</v>
      </c>
      <c r="C262" s="975" t="s">
        <v>506</v>
      </c>
      <c r="D262" s="975" t="s">
        <v>1651</v>
      </c>
      <c r="E262" s="976" t="s">
        <v>1733</v>
      </c>
      <c r="F262" s="908">
        <v>3770</v>
      </c>
      <c r="G262" s="977">
        <f t="shared" si="3"/>
        <v>3770</v>
      </c>
      <c r="H262" s="977">
        <v>3770</v>
      </c>
      <c r="I262" s="977" t="s">
        <v>97</v>
      </c>
      <c r="J262" s="913">
        <v>1145.3199999999899</v>
      </c>
      <c r="K262" s="913">
        <v>9636.5</v>
      </c>
      <c r="L262" s="914">
        <v>39475</v>
      </c>
      <c r="M262" s="914">
        <v>40883</v>
      </c>
      <c r="N262" s="978" t="s">
        <v>97</v>
      </c>
      <c r="O262" s="904">
        <v>58</v>
      </c>
      <c r="P262" s="905">
        <v>5.99</v>
      </c>
      <c r="Q262" s="933"/>
      <c r="R262" s="896"/>
    </row>
    <row r="263" spans="1:18" x14ac:dyDescent="0.15">
      <c r="A263" s="1"/>
      <c r="B263" s="971" t="s">
        <v>255</v>
      </c>
      <c r="C263" s="972" t="s">
        <v>507</v>
      </c>
      <c r="D263" s="972" t="s">
        <v>1685</v>
      </c>
      <c r="E263" s="65" t="s">
        <v>1733</v>
      </c>
      <c r="F263" s="973">
        <v>652</v>
      </c>
      <c r="G263" s="80">
        <f t="shared" si="3"/>
        <v>652</v>
      </c>
      <c r="H263" s="80">
        <v>652</v>
      </c>
      <c r="I263" s="80" t="s">
        <v>97</v>
      </c>
      <c r="J263" s="149">
        <v>417.94</v>
      </c>
      <c r="K263" s="149">
        <v>1432.75</v>
      </c>
      <c r="L263" s="911">
        <v>39113</v>
      </c>
      <c r="M263" s="911">
        <v>39142</v>
      </c>
      <c r="N263" s="974" t="s">
        <v>97</v>
      </c>
      <c r="O263" s="893">
        <v>14</v>
      </c>
      <c r="P263" s="894">
        <v>6.04</v>
      </c>
      <c r="Q263" s="933"/>
      <c r="R263" s="896"/>
    </row>
    <row r="264" spans="1:18" x14ac:dyDescent="0.15">
      <c r="A264" s="1"/>
      <c r="B264" s="971" t="s">
        <v>256</v>
      </c>
      <c r="C264" s="972" t="s">
        <v>508</v>
      </c>
      <c r="D264" s="972" t="s">
        <v>1685</v>
      </c>
      <c r="E264" s="65" t="s">
        <v>1733</v>
      </c>
      <c r="F264" s="973">
        <v>794</v>
      </c>
      <c r="G264" s="80">
        <f t="shared" si="3"/>
        <v>794</v>
      </c>
      <c r="H264" s="80">
        <v>794</v>
      </c>
      <c r="I264" s="80" t="s">
        <v>97</v>
      </c>
      <c r="J264" s="149">
        <v>441.76999999999902</v>
      </c>
      <c r="K264" s="149">
        <v>1589.9</v>
      </c>
      <c r="L264" s="911">
        <v>39128</v>
      </c>
      <c r="M264" s="911">
        <v>39150</v>
      </c>
      <c r="N264" s="974" t="s">
        <v>97</v>
      </c>
      <c r="O264" s="893">
        <v>23</v>
      </c>
      <c r="P264" s="894">
        <v>5.95</v>
      </c>
      <c r="Q264" s="933"/>
      <c r="R264" s="896"/>
    </row>
    <row r="265" spans="1:18" x14ac:dyDescent="0.15">
      <c r="A265" s="1"/>
      <c r="B265" s="971" t="s">
        <v>257</v>
      </c>
      <c r="C265" s="972" t="s">
        <v>509</v>
      </c>
      <c r="D265" s="972" t="s">
        <v>1685</v>
      </c>
      <c r="E265" s="65" t="s">
        <v>1733</v>
      </c>
      <c r="F265" s="973">
        <v>1190</v>
      </c>
      <c r="G265" s="80">
        <f t="shared" si="3"/>
        <v>1190</v>
      </c>
      <c r="H265" s="80">
        <v>1190</v>
      </c>
      <c r="I265" s="80" t="s">
        <v>97</v>
      </c>
      <c r="J265" s="149">
        <v>384.47</v>
      </c>
      <c r="K265" s="149">
        <v>2956.4099999999899</v>
      </c>
      <c r="L265" s="911">
        <v>39665</v>
      </c>
      <c r="M265" s="911">
        <v>39786</v>
      </c>
      <c r="N265" s="974" t="s">
        <v>97</v>
      </c>
      <c r="O265" s="893">
        <v>55</v>
      </c>
      <c r="P265" s="894">
        <v>7.51</v>
      </c>
      <c r="Q265" s="933"/>
      <c r="R265" s="896"/>
    </row>
    <row r="266" spans="1:18" x14ac:dyDescent="0.15">
      <c r="A266" s="1"/>
      <c r="B266" s="971" t="s">
        <v>258</v>
      </c>
      <c r="C266" s="975" t="s">
        <v>1503</v>
      </c>
      <c r="D266" s="975" t="s">
        <v>607</v>
      </c>
      <c r="E266" s="976" t="s">
        <v>1733</v>
      </c>
      <c r="F266" s="908">
        <v>1020</v>
      </c>
      <c r="G266" s="977">
        <f t="shared" si="3"/>
        <v>1020</v>
      </c>
      <c r="H266" s="977">
        <v>1020</v>
      </c>
      <c r="I266" s="977" t="s">
        <v>97</v>
      </c>
      <c r="J266" s="913">
        <v>436.6</v>
      </c>
      <c r="K266" s="913">
        <v>2618.13</v>
      </c>
      <c r="L266" s="914">
        <v>39864</v>
      </c>
      <c r="M266" s="914">
        <v>40855</v>
      </c>
      <c r="N266" s="978" t="s">
        <v>97</v>
      </c>
      <c r="O266" s="904">
        <v>8</v>
      </c>
      <c r="P266" s="905">
        <v>11.4</v>
      </c>
      <c r="Q266" s="933"/>
      <c r="R266" s="896"/>
    </row>
    <row r="267" spans="1:18" x14ac:dyDescent="0.15">
      <c r="A267" s="1"/>
      <c r="B267" s="971" t="s">
        <v>259</v>
      </c>
      <c r="C267" s="972" t="s">
        <v>1504</v>
      </c>
      <c r="D267" s="972" t="s">
        <v>607</v>
      </c>
      <c r="E267" s="65" t="s">
        <v>1733</v>
      </c>
      <c r="F267" s="973">
        <v>1810</v>
      </c>
      <c r="G267" s="80">
        <f t="shared" ref="G267:G274" si="4">ROUNDDOWN(F267,0)</f>
        <v>1810</v>
      </c>
      <c r="H267" s="80">
        <v>1810</v>
      </c>
      <c r="I267" s="80" t="s">
        <v>97</v>
      </c>
      <c r="J267" s="149">
        <v>694.62</v>
      </c>
      <c r="K267" s="149">
        <v>4231.4099999999899</v>
      </c>
      <c r="L267" s="911">
        <v>39123</v>
      </c>
      <c r="M267" s="911">
        <v>41520</v>
      </c>
      <c r="N267" s="974" t="s">
        <v>97</v>
      </c>
      <c r="O267" s="893">
        <v>29</v>
      </c>
      <c r="P267" s="894">
        <v>9.93</v>
      </c>
      <c r="Q267" s="933"/>
      <c r="R267" s="896"/>
    </row>
    <row r="268" spans="1:18" x14ac:dyDescent="0.15">
      <c r="A268" s="1"/>
      <c r="B268" s="971" t="s">
        <v>260</v>
      </c>
      <c r="C268" s="972" t="s">
        <v>512</v>
      </c>
      <c r="D268" s="972" t="s">
        <v>1657</v>
      </c>
      <c r="E268" s="65" t="s">
        <v>640</v>
      </c>
      <c r="F268" s="973">
        <v>588</v>
      </c>
      <c r="G268" s="80">
        <f t="shared" si="4"/>
        <v>588</v>
      </c>
      <c r="H268" s="80">
        <v>588</v>
      </c>
      <c r="I268" s="80" t="s">
        <v>97</v>
      </c>
      <c r="J268" s="149">
        <v>449.00999999999902</v>
      </c>
      <c r="K268" s="149">
        <v>2299.36</v>
      </c>
      <c r="L268" s="911">
        <v>39149</v>
      </c>
      <c r="M268" s="911">
        <v>39218</v>
      </c>
      <c r="N268" s="974" t="s">
        <v>97</v>
      </c>
      <c r="O268" s="893">
        <v>99</v>
      </c>
      <c r="P268" s="894">
        <v>1.46</v>
      </c>
      <c r="Q268" s="933"/>
      <c r="R268" s="896"/>
    </row>
    <row r="269" spans="1:18" x14ac:dyDescent="0.15">
      <c r="A269" s="1"/>
      <c r="B269" s="971" t="s">
        <v>261</v>
      </c>
      <c r="C269" s="972" t="s">
        <v>513</v>
      </c>
      <c r="D269" s="972" t="s">
        <v>1657</v>
      </c>
      <c r="E269" s="65" t="s">
        <v>640</v>
      </c>
      <c r="F269" s="973">
        <v>265</v>
      </c>
      <c r="G269" s="80">
        <f t="shared" si="4"/>
        <v>265</v>
      </c>
      <c r="H269" s="80">
        <v>265</v>
      </c>
      <c r="I269" s="80" t="s">
        <v>97</v>
      </c>
      <c r="J269" s="149">
        <v>331.13999999999902</v>
      </c>
      <c r="K269" s="149">
        <v>994.22</v>
      </c>
      <c r="L269" s="911">
        <v>39153</v>
      </c>
      <c r="M269" s="911">
        <v>39218</v>
      </c>
      <c r="N269" s="974" t="s">
        <v>97</v>
      </c>
      <c r="O269" s="893">
        <v>50</v>
      </c>
      <c r="P269" s="894">
        <v>2.4700000000000002</v>
      </c>
      <c r="Q269" s="933"/>
      <c r="R269" s="896"/>
    </row>
    <row r="270" spans="1:18" x14ac:dyDescent="0.15">
      <c r="A270" s="1"/>
      <c r="B270" s="971" t="s">
        <v>262</v>
      </c>
      <c r="C270" s="975" t="s">
        <v>514</v>
      </c>
      <c r="D270" s="975" t="s">
        <v>1657</v>
      </c>
      <c r="E270" s="976" t="s">
        <v>640</v>
      </c>
      <c r="F270" s="908">
        <v>398</v>
      </c>
      <c r="G270" s="977">
        <f t="shared" si="4"/>
        <v>398</v>
      </c>
      <c r="H270" s="977">
        <v>398</v>
      </c>
      <c r="I270" s="977" t="s">
        <v>97</v>
      </c>
      <c r="J270" s="913">
        <v>369.88</v>
      </c>
      <c r="K270" s="913">
        <v>1345.0799999999899</v>
      </c>
      <c r="L270" s="914">
        <v>39492</v>
      </c>
      <c r="M270" s="914">
        <v>39512</v>
      </c>
      <c r="N270" s="978" t="s">
        <v>97</v>
      </c>
      <c r="O270" s="904">
        <v>62</v>
      </c>
      <c r="P270" s="905">
        <v>0.63</v>
      </c>
      <c r="Q270" s="933"/>
      <c r="R270" s="896"/>
    </row>
    <row r="271" spans="1:18" x14ac:dyDescent="0.15">
      <c r="A271" s="1"/>
      <c r="B271" s="971" t="s">
        <v>263</v>
      </c>
      <c r="C271" s="972" t="s">
        <v>515</v>
      </c>
      <c r="D271" s="972" t="s">
        <v>1657</v>
      </c>
      <c r="E271" s="65" t="s">
        <v>640</v>
      </c>
      <c r="F271" s="973">
        <v>622</v>
      </c>
      <c r="G271" s="80">
        <f>ROUNDDOWN(F271,0)</f>
        <v>622</v>
      </c>
      <c r="H271" s="80">
        <v>622</v>
      </c>
      <c r="I271" s="80" t="s">
        <v>97</v>
      </c>
      <c r="J271" s="149">
        <v>490.50999999999902</v>
      </c>
      <c r="K271" s="149">
        <v>2080.0799999999899</v>
      </c>
      <c r="L271" s="911">
        <v>39510</v>
      </c>
      <c r="M271" s="911">
        <v>39526</v>
      </c>
      <c r="N271" s="974" t="s">
        <v>97</v>
      </c>
      <c r="O271" s="893">
        <v>94</v>
      </c>
      <c r="P271" s="894">
        <v>2.37</v>
      </c>
      <c r="Q271" s="933"/>
      <c r="R271" s="896"/>
    </row>
    <row r="272" spans="1:18" x14ac:dyDescent="0.15">
      <c r="A272" s="1"/>
      <c r="B272" s="971" t="s">
        <v>264</v>
      </c>
      <c r="C272" s="972" t="s">
        <v>516</v>
      </c>
      <c r="D272" s="972" t="s">
        <v>1657</v>
      </c>
      <c r="E272" s="65" t="s">
        <v>640</v>
      </c>
      <c r="F272" s="973">
        <v>604</v>
      </c>
      <c r="G272" s="80">
        <f t="shared" si="4"/>
        <v>604</v>
      </c>
      <c r="H272" s="80">
        <v>604</v>
      </c>
      <c r="I272" s="80" t="s">
        <v>97</v>
      </c>
      <c r="J272" s="149">
        <v>1010.33</v>
      </c>
      <c r="K272" s="149">
        <v>2194.85</v>
      </c>
      <c r="L272" s="911">
        <v>39518</v>
      </c>
      <c r="M272" s="911">
        <v>39535</v>
      </c>
      <c r="N272" s="974" t="s">
        <v>97</v>
      </c>
      <c r="O272" s="893">
        <v>59</v>
      </c>
      <c r="P272" s="894">
        <v>0.67</v>
      </c>
      <c r="Q272" s="933"/>
      <c r="R272" s="896"/>
    </row>
    <row r="273" spans="1:18" ht="16.5" thickBot="1" x14ac:dyDescent="0.2">
      <c r="A273" s="1"/>
      <c r="B273" s="979" t="s">
        <v>803</v>
      </c>
      <c r="C273" s="972" t="s">
        <v>816</v>
      </c>
      <c r="D273" s="972" t="s">
        <v>1651</v>
      </c>
      <c r="E273" s="65" t="s">
        <v>1733</v>
      </c>
      <c r="F273" s="973">
        <v>1110</v>
      </c>
      <c r="G273" s="80">
        <f t="shared" si="4"/>
        <v>1110</v>
      </c>
      <c r="H273" s="80">
        <v>1110</v>
      </c>
      <c r="I273" s="80" t="s">
        <v>97</v>
      </c>
      <c r="J273" s="149">
        <v>400.53</v>
      </c>
      <c r="K273" s="149">
        <v>2393.4699999999998</v>
      </c>
      <c r="L273" s="911">
        <v>39672</v>
      </c>
      <c r="M273" s="911">
        <v>42465</v>
      </c>
      <c r="N273" s="974" t="s">
        <v>97</v>
      </c>
      <c r="O273" s="893">
        <v>31</v>
      </c>
      <c r="P273" s="894">
        <v>6.66</v>
      </c>
      <c r="Q273" s="933"/>
      <c r="R273" s="896"/>
    </row>
    <row r="274" spans="1:18" ht="16.5" thickTop="1" x14ac:dyDescent="0.15">
      <c r="A274" s="1"/>
      <c r="B274" s="980" t="s">
        <v>1734</v>
      </c>
      <c r="C274" s="981" t="s">
        <v>817</v>
      </c>
      <c r="D274" s="981" t="s">
        <v>617</v>
      </c>
      <c r="E274" s="982" t="s">
        <v>633</v>
      </c>
      <c r="F274" s="983">
        <v>4900</v>
      </c>
      <c r="G274" s="984">
        <f t="shared" si="4"/>
        <v>4900</v>
      </c>
      <c r="H274" s="984">
        <v>4900</v>
      </c>
      <c r="I274" s="985" t="s">
        <v>1630</v>
      </c>
      <c r="J274" s="986">
        <v>14427.02</v>
      </c>
      <c r="K274" s="986" t="s">
        <v>275</v>
      </c>
      <c r="L274" s="987" t="s">
        <v>1630</v>
      </c>
      <c r="M274" s="987">
        <v>42516</v>
      </c>
      <c r="N274" s="983" t="s">
        <v>266</v>
      </c>
      <c r="O274" s="983" t="s">
        <v>1630</v>
      </c>
      <c r="P274" s="988" t="s">
        <v>1630</v>
      </c>
      <c r="Q274" s="933"/>
      <c r="R274" s="896"/>
    </row>
    <row r="275" spans="1:18" ht="16.149999999999999" customHeight="1" x14ac:dyDescent="0.15">
      <c r="A275" s="1"/>
      <c r="O275" s="993"/>
      <c r="P275" s="993"/>
      <c r="R275" s="896"/>
    </row>
    <row r="276" spans="1:18" ht="16.149999999999999" customHeight="1" x14ac:dyDescent="0.15">
      <c r="A276" s="1"/>
      <c r="B276" s="994"/>
      <c r="C276" s="995" t="s">
        <v>1735</v>
      </c>
      <c r="D276" s="996" t="s">
        <v>1535</v>
      </c>
      <c r="E276" s="996" t="s">
        <v>1630</v>
      </c>
      <c r="F276" s="997">
        <f>SUM(F4:F274)</f>
        <v>922568.14099999995</v>
      </c>
      <c r="G276" s="997">
        <v>922568</v>
      </c>
      <c r="H276" s="997">
        <v>915388</v>
      </c>
      <c r="I276" s="998">
        <v>7180</v>
      </c>
      <c r="J276" s="999">
        <v>980213.94207436382</v>
      </c>
      <c r="K276" s="999">
        <v>2244174.7899999982</v>
      </c>
      <c r="L276" s="996" t="s">
        <v>97</v>
      </c>
      <c r="M276" s="996" t="s">
        <v>97</v>
      </c>
      <c r="N276" s="996" t="s">
        <v>97</v>
      </c>
      <c r="O276" s="1000">
        <v>24338</v>
      </c>
      <c r="P276" s="1001">
        <v>2.04</v>
      </c>
      <c r="R276" s="896"/>
    </row>
    <row r="277" spans="1:18" ht="16.149999999999999" customHeight="1" x14ac:dyDescent="0.15">
      <c r="A277" s="1"/>
      <c r="B277" s="1002"/>
      <c r="C277" s="1003" t="s">
        <v>1736</v>
      </c>
      <c r="D277" s="1004" t="s">
        <v>1535</v>
      </c>
      <c r="E277" s="1004" t="s">
        <v>1535</v>
      </c>
      <c r="F277" s="1005">
        <f>SUM(F4:F62)</f>
        <v>428110</v>
      </c>
      <c r="G277" s="1005">
        <v>428110</v>
      </c>
      <c r="H277" s="1005">
        <v>428110</v>
      </c>
      <c r="I277" s="1006" t="s">
        <v>97</v>
      </c>
      <c r="J277" s="1007">
        <v>198776.31207436498</v>
      </c>
      <c r="K277" s="1007">
        <v>785359.32999999903</v>
      </c>
      <c r="L277" s="1004" t="s">
        <v>97</v>
      </c>
      <c r="M277" s="1004" t="s">
        <v>97</v>
      </c>
      <c r="N277" s="1004" t="s">
        <v>97</v>
      </c>
      <c r="O277" s="1008">
        <v>3250</v>
      </c>
      <c r="P277" s="1004" t="s">
        <v>97</v>
      </c>
      <c r="R277" s="896"/>
    </row>
    <row r="278" spans="1:18" ht="16.149999999999999" customHeight="1" x14ac:dyDescent="0.15">
      <c r="A278" s="1"/>
      <c r="B278" s="1009"/>
      <c r="C278" s="1010" t="s">
        <v>1737</v>
      </c>
      <c r="D278" s="1011" t="s">
        <v>1535</v>
      </c>
      <c r="E278" s="1011" t="s">
        <v>1630</v>
      </c>
      <c r="F278" s="1012">
        <f t="shared" ref="F278" si="5">SUM(F63:F106)</f>
        <v>159783.141</v>
      </c>
      <c r="G278" s="1012">
        <v>159783</v>
      </c>
      <c r="H278" s="1012">
        <v>152603</v>
      </c>
      <c r="I278" s="1013">
        <v>7180</v>
      </c>
      <c r="J278" s="1014">
        <v>201743.43999999994</v>
      </c>
      <c r="K278" s="1014">
        <v>440964.84999999963</v>
      </c>
      <c r="L278" s="1011" t="s">
        <v>97</v>
      </c>
      <c r="M278" s="1011" t="s">
        <v>97</v>
      </c>
      <c r="N278" s="1011" t="s">
        <v>97</v>
      </c>
      <c r="O278" s="1015">
        <v>6892</v>
      </c>
      <c r="P278" s="1011" t="s">
        <v>97</v>
      </c>
      <c r="R278" s="896"/>
    </row>
    <row r="279" spans="1:18" ht="16.149999999999999" customHeight="1" x14ac:dyDescent="0.15">
      <c r="B279" s="1016"/>
      <c r="C279" s="1017" t="s">
        <v>1738</v>
      </c>
      <c r="D279" s="1018" t="s">
        <v>1535</v>
      </c>
      <c r="E279" s="1018" t="s">
        <v>1535</v>
      </c>
      <c r="F279" s="1019">
        <f>SUM(F107:F123)</f>
        <v>145730</v>
      </c>
      <c r="G279" s="1019">
        <v>145730</v>
      </c>
      <c r="H279" s="1019">
        <v>145730</v>
      </c>
      <c r="I279" s="1020" t="s">
        <v>97</v>
      </c>
      <c r="J279" s="1021">
        <v>428475.53999999934</v>
      </c>
      <c r="K279" s="1021">
        <v>660643.58999999939</v>
      </c>
      <c r="L279" s="1018" t="s">
        <v>97</v>
      </c>
      <c r="M279" s="1018" t="s">
        <v>97</v>
      </c>
      <c r="N279" s="1018" t="s">
        <v>97</v>
      </c>
      <c r="O279" s="1022">
        <v>3469</v>
      </c>
      <c r="P279" s="1023" t="s">
        <v>97</v>
      </c>
    </row>
    <row r="280" spans="1:18" ht="16.149999999999999" customHeight="1" x14ac:dyDescent="0.15">
      <c r="B280" s="1024"/>
      <c r="C280" s="1025" t="s">
        <v>1739</v>
      </c>
      <c r="D280" s="1026" t="s">
        <v>1630</v>
      </c>
      <c r="E280" s="1026" t="s">
        <v>1535</v>
      </c>
      <c r="F280" s="1027">
        <f>SUM(F124:F273)</f>
        <v>184045</v>
      </c>
      <c r="G280" s="1027">
        <v>184045</v>
      </c>
      <c r="H280" s="1027">
        <v>184045</v>
      </c>
      <c r="I280" s="1028" t="s">
        <v>97</v>
      </c>
      <c r="J280" s="1029">
        <v>136791.62999999989</v>
      </c>
      <c r="K280" s="1029">
        <v>357207.01999999967</v>
      </c>
      <c r="L280" s="1026" t="s">
        <v>97</v>
      </c>
      <c r="M280" s="1026" t="s">
        <v>97</v>
      </c>
      <c r="N280" s="1026" t="s">
        <v>97</v>
      </c>
      <c r="O280" s="1030">
        <v>10726</v>
      </c>
      <c r="P280" s="1031" t="s">
        <v>97</v>
      </c>
    </row>
    <row r="281" spans="1:18" ht="16.149999999999999" customHeight="1" x14ac:dyDescent="0.15">
      <c r="B281" s="1032"/>
      <c r="C281" s="1033" t="s">
        <v>1740</v>
      </c>
      <c r="D281" s="1034" t="s">
        <v>1630</v>
      </c>
      <c r="E281" s="1034" t="s">
        <v>1535</v>
      </c>
      <c r="F281" s="1035">
        <f>SUM(F274)</f>
        <v>4900</v>
      </c>
      <c r="G281" s="1035">
        <v>4900</v>
      </c>
      <c r="H281" s="1035">
        <v>4900</v>
      </c>
      <c r="I281" s="1036" t="s">
        <v>97</v>
      </c>
      <c r="J281" s="1037">
        <v>14427.02</v>
      </c>
      <c r="K281" s="1038" t="s">
        <v>97</v>
      </c>
      <c r="L281" s="1034" t="s">
        <v>97</v>
      </c>
      <c r="M281" s="1034" t="s">
        <v>97</v>
      </c>
      <c r="N281" s="1034" t="s">
        <v>97</v>
      </c>
      <c r="O281" s="1039" t="s">
        <v>97</v>
      </c>
      <c r="P281" s="1034" t="s">
        <v>97</v>
      </c>
    </row>
    <row r="282" spans="1:18" ht="16.149999999999999" customHeight="1" x14ac:dyDescent="0.15">
      <c r="B282" s="860" t="s">
        <v>1741</v>
      </c>
    </row>
    <row r="283" spans="1:18" ht="16.149999999999999" customHeight="1" x14ac:dyDescent="0.15"/>
    <row r="284" spans="1:18" ht="16.149999999999999" customHeight="1" x14ac:dyDescent="0.15">
      <c r="B284" s="860" t="s">
        <v>1742</v>
      </c>
    </row>
    <row r="285" spans="1:18" s="873" customFormat="1" ht="27.75" customHeight="1" x14ac:dyDescent="0.15">
      <c r="A285" s="135"/>
      <c r="B285" s="861" t="s">
        <v>699</v>
      </c>
      <c r="C285" s="862" t="s">
        <v>1743</v>
      </c>
      <c r="D285" s="862" t="s">
        <v>1744</v>
      </c>
      <c r="E285" s="863" t="s">
        <v>1745</v>
      </c>
      <c r="F285" s="864" t="s">
        <v>594</v>
      </c>
      <c r="G285" s="864" t="s">
        <v>1746</v>
      </c>
      <c r="H285" s="865" t="s">
        <v>1747</v>
      </c>
      <c r="I285" s="866" t="s">
        <v>1748</v>
      </c>
      <c r="J285" s="867" t="s">
        <v>604</v>
      </c>
      <c r="K285" s="867" t="s">
        <v>1749</v>
      </c>
      <c r="L285" s="868" t="s">
        <v>1750</v>
      </c>
      <c r="M285" s="869" t="s">
        <v>1624</v>
      </c>
      <c r="N285" s="1040" t="s">
        <v>1625</v>
      </c>
      <c r="O285" s="1041"/>
      <c r="P285" s="1041"/>
      <c r="Q285" s="1042"/>
    </row>
    <row r="286" spans="1:18" s="873" customFormat="1" ht="20.25" customHeight="1" x14ac:dyDescent="0.15">
      <c r="A286" s="135"/>
      <c r="B286" s="874"/>
      <c r="C286" s="875"/>
      <c r="D286" s="876"/>
      <c r="E286" s="877" t="s">
        <v>1193</v>
      </c>
      <c r="F286" s="878" t="s">
        <v>1751</v>
      </c>
      <c r="G286" s="878" t="s">
        <v>1751</v>
      </c>
      <c r="H286" s="878" t="s">
        <v>1194</v>
      </c>
      <c r="I286" s="878" t="s">
        <v>1751</v>
      </c>
      <c r="J286" s="879" t="s">
        <v>1752</v>
      </c>
      <c r="K286" s="879" t="s">
        <v>0</v>
      </c>
      <c r="L286" s="880"/>
      <c r="M286" s="881"/>
      <c r="N286" s="1043"/>
      <c r="O286" s="1041"/>
      <c r="P286" s="1041"/>
      <c r="Q286" s="1042"/>
    </row>
    <row r="287" spans="1:18" s="873" customFormat="1" ht="42.75" x14ac:dyDescent="0.15">
      <c r="A287" s="135"/>
      <c r="B287" s="929" t="s">
        <v>58</v>
      </c>
      <c r="C287" s="360" t="s">
        <v>323</v>
      </c>
      <c r="D287" s="1044" t="s">
        <v>1753</v>
      </c>
      <c r="E287" s="898" t="s">
        <v>634</v>
      </c>
      <c r="F287" s="899">
        <v>16600</v>
      </c>
      <c r="G287" s="900">
        <f t="shared" ref="G287" si="6">ROUNDDOWN(F287,0)</f>
        <v>16600</v>
      </c>
      <c r="H287" s="900">
        <v>16600</v>
      </c>
      <c r="I287" s="900" t="s">
        <v>1630</v>
      </c>
      <c r="J287" s="916">
        <v>19194.64</v>
      </c>
      <c r="K287" s="917">
        <v>97699.839999999895</v>
      </c>
      <c r="L287" s="919" t="s">
        <v>1754</v>
      </c>
      <c r="M287" s="891">
        <v>41439</v>
      </c>
      <c r="N287" s="892" t="s">
        <v>1627</v>
      </c>
      <c r="O287" s="705"/>
      <c r="P287" s="705"/>
    </row>
    <row r="288" spans="1:18" ht="28.5" x14ac:dyDescent="0.15">
      <c r="A288" s="1"/>
      <c r="B288" s="952" t="s">
        <v>106</v>
      </c>
      <c r="C288" s="1045" t="s">
        <v>366</v>
      </c>
      <c r="D288" s="1046" t="s">
        <v>620</v>
      </c>
      <c r="E288" s="955" t="s">
        <v>1700</v>
      </c>
      <c r="F288" s="953">
        <v>4660</v>
      </c>
      <c r="G288" s="956">
        <f>ROUNDDOWN(F288,0)</f>
        <v>4660</v>
      </c>
      <c r="H288" s="956">
        <v>4660</v>
      </c>
      <c r="I288" s="956" t="s">
        <v>97</v>
      </c>
      <c r="J288" s="901">
        <v>10335</v>
      </c>
      <c r="K288" s="901">
        <v>30421.7</v>
      </c>
      <c r="L288" s="902">
        <v>33482</v>
      </c>
      <c r="M288" s="902">
        <v>41439</v>
      </c>
      <c r="N288" s="903" t="s">
        <v>97</v>
      </c>
      <c r="O288" s="705"/>
      <c r="P288" s="705"/>
    </row>
  </sheetData>
  <sheetProtection password="DD24" sheet="1" objects="1" scenarios="1"/>
  <phoneticPr fontId="2"/>
  <conditionalFormatting sqref="C4:D274">
    <cfRule type="expression" dxfId="46" priority="5">
      <formula>MOD(ROW(),2)=0</formula>
    </cfRule>
  </conditionalFormatting>
  <conditionalFormatting sqref="C287:K287 M287:N287">
    <cfRule type="expression" dxfId="45" priority="36">
      <formula>MOD(ROW(),2)=0</formula>
    </cfRule>
  </conditionalFormatting>
  <conditionalFormatting sqref="E90:O103">
    <cfRule type="expression" dxfId="44" priority="28">
      <formula>MOD(ROW(),2)=0</formula>
    </cfRule>
  </conditionalFormatting>
  <conditionalFormatting sqref="E104:O106">
    <cfRule type="expression" dxfId="43" priority="22">
      <formula>MOD(ROW(),2)=0</formula>
    </cfRule>
  </conditionalFormatting>
  <conditionalFormatting sqref="E4:P89 E107:P213 E214:N214 E215:P274 C275:P275 C288:N288">
    <cfRule type="expression" dxfId="42" priority="39">
      <formula>MOD(ROW(),2)=0</formula>
    </cfRule>
  </conditionalFormatting>
  <conditionalFormatting sqref="L99:L101">
    <cfRule type="expression" dxfId="41" priority="27">
      <formula>MOD(ROW(),2)=0</formula>
    </cfRule>
    <cfRule type="expression" dxfId="40" priority="26">
      <formula>MOD(ROW(),2)=0</formula>
    </cfRule>
    <cfRule type="expression" dxfId="39" priority="25">
      <formula>"　=MOD(ROW(),2)=1 "</formula>
    </cfRule>
    <cfRule type="expression" dxfId="38" priority="24">
      <formula>MOD(ROW(),2)=1</formula>
    </cfRule>
    <cfRule type="expression" dxfId="37" priority="23">
      <formula>MOD(ROW(),2)=1</formula>
    </cfRule>
  </conditionalFormatting>
  <conditionalFormatting sqref="L104">
    <cfRule type="expression" dxfId="36" priority="21">
      <formula>MOD(ROW(),2)=0</formula>
    </cfRule>
    <cfRule type="expression" dxfId="35" priority="17">
      <formula>MOD(ROW(),2)=1</formula>
    </cfRule>
    <cfRule type="expression" dxfId="34" priority="18">
      <formula>MOD(ROW(),2)=1</formula>
    </cfRule>
    <cfRule type="expression" dxfId="33" priority="19">
      <formula>"　=MOD(ROW(),2)=1 "</formula>
    </cfRule>
    <cfRule type="expression" dxfId="32" priority="20">
      <formula>MOD(ROW(),2)=0</formula>
    </cfRule>
  </conditionalFormatting>
  <conditionalFormatting sqref="L287">
    <cfRule type="expression" dxfId="31" priority="16">
      <formula>MOD(ROW(),2)=0</formula>
    </cfRule>
    <cfRule type="expression" dxfId="30" priority="15">
      <formula>MOD(ROW(),2)=0</formula>
    </cfRule>
    <cfRule type="expression" dxfId="29" priority="14">
      <formula>"　=MOD(ROW(),2)=1 "</formula>
    </cfRule>
    <cfRule type="expression" dxfId="28" priority="13">
      <formula>MOD(ROW(),2)=1</formula>
    </cfRule>
    <cfRule type="expression" dxfId="27" priority="12">
      <formula>MOD(ROW(),2)=1</formula>
    </cfRule>
  </conditionalFormatting>
  <conditionalFormatting sqref="O214:P214">
    <cfRule type="expression" dxfId="26" priority="7">
      <formula>MOD(ROW(),2)=1</formula>
    </cfRule>
    <cfRule type="expression" dxfId="25" priority="8">
      <formula>MOD(ROW(),2)=1</formula>
    </cfRule>
    <cfRule type="expression" dxfId="24" priority="11">
      <formula>MOD(ROW(),2)=0</formula>
    </cfRule>
    <cfRule type="expression" dxfId="23" priority="10">
      <formula>MOD(ROW(),2)=0</formula>
    </cfRule>
    <cfRule type="expression" dxfId="22" priority="9">
      <formula>"　=MOD(ROW(),2)=1 "</formula>
    </cfRule>
  </conditionalFormatting>
  <conditionalFormatting sqref="P90:P106">
    <cfRule type="expression" dxfId="21" priority="1">
      <formula>MOD(ROW(),2)=0</formula>
    </cfRule>
  </conditionalFormatting>
  <pageMargins left="0.78740157480314965" right="0.78740157480314965" top="0.98425196850393704" bottom="0.98425196850393704" header="0.51181102362204722" footer="0.51181102362204722"/>
  <pageSetup paperSize="8" scale="42" fitToHeight="6"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V27"/>
  <sheetViews>
    <sheetView showGridLines="0" zoomScaleNormal="100" workbookViewId="0">
      <pane xSplit="2" topLeftCell="C1" activePane="topRight" state="frozen"/>
      <selection pane="topRight" activeCell="H5" sqref="H5"/>
    </sheetView>
  </sheetViews>
  <sheetFormatPr defaultColWidth="9" defaultRowHeight="23.25" customHeight="1" x14ac:dyDescent="0.25"/>
  <cols>
    <col min="1" max="1" width="3.5" style="1047" customWidth="1"/>
    <col min="2" max="2" width="24.25" style="1047" bestFit="1" customWidth="1"/>
    <col min="3" max="9" width="17" style="1049" customWidth="1"/>
    <col min="10" max="282" width="17" style="1047" customWidth="1"/>
    <col min="283" max="16384" width="9" style="1047"/>
  </cols>
  <sheetData>
    <row r="1" spans="1:282" ht="23.25" customHeight="1" x14ac:dyDescent="0.25">
      <c r="B1" s="1048" t="s">
        <v>1755</v>
      </c>
      <c r="H1" s="1050"/>
      <c r="J1" s="1049"/>
      <c r="DY1" s="1051"/>
    </row>
    <row r="2" spans="1:282" ht="23.25" customHeight="1" x14ac:dyDescent="0.25">
      <c r="A2" s="1052"/>
      <c r="B2" s="1052" t="s">
        <v>1756</v>
      </c>
      <c r="C2" s="1053"/>
      <c r="D2" s="1053"/>
      <c r="E2" s="1053"/>
      <c r="F2" s="1053"/>
      <c r="G2" s="1053"/>
      <c r="H2" s="1054"/>
      <c r="I2" s="1053"/>
      <c r="J2" s="1053"/>
      <c r="K2" s="1052"/>
      <c r="L2" s="1055"/>
      <c r="M2" s="1052"/>
      <c r="N2" s="1052"/>
      <c r="O2" s="1052"/>
      <c r="P2" s="1052"/>
      <c r="Q2" s="1052"/>
      <c r="R2" s="1052"/>
      <c r="S2" s="1052"/>
      <c r="T2" s="1052"/>
      <c r="U2" s="1052"/>
      <c r="V2" s="1052"/>
      <c r="W2" s="1052"/>
      <c r="X2" s="1052"/>
      <c r="Y2" s="1052"/>
      <c r="Z2" s="1052"/>
      <c r="AA2" s="1052"/>
      <c r="AB2" s="1052"/>
      <c r="AC2" s="1052"/>
      <c r="AD2" s="1052"/>
      <c r="AE2" s="1052"/>
      <c r="AF2" s="1055"/>
      <c r="AG2" s="1052"/>
      <c r="AH2" s="1052"/>
      <c r="AI2" s="1052"/>
      <c r="AJ2" s="1052"/>
      <c r="AK2" s="1052"/>
      <c r="AL2" s="1052"/>
      <c r="AM2" s="1052"/>
      <c r="AN2" s="1052"/>
      <c r="AO2" s="1052"/>
      <c r="AP2" s="1052"/>
      <c r="AQ2" s="1052"/>
      <c r="AR2" s="1052"/>
      <c r="AS2" s="1052"/>
      <c r="AT2" s="1052"/>
      <c r="AU2" s="1052"/>
      <c r="AV2" s="1052"/>
      <c r="AW2" s="1052"/>
      <c r="AX2" s="1052"/>
      <c r="AY2" s="1052"/>
      <c r="AZ2" s="1052"/>
      <c r="BA2" s="1052"/>
      <c r="BB2" s="1052"/>
      <c r="BC2" s="1052"/>
      <c r="BD2" s="1052"/>
      <c r="BE2" s="1052"/>
      <c r="BF2" s="1052"/>
      <c r="BG2" s="1052"/>
      <c r="BH2" s="1052"/>
      <c r="BI2" s="1052"/>
      <c r="BJ2" s="1052"/>
      <c r="BK2" s="1052"/>
      <c r="BL2" s="1052"/>
      <c r="BM2" s="1052"/>
      <c r="BN2" s="1052"/>
      <c r="BO2" s="1052"/>
      <c r="BP2" s="1052"/>
      <c r="BQ2" s="1052"/>
      <c r="BR2" s="1052"/>
      <c r="BS2" s="1052"/>
      <c r="BT2" s="1052"/>
      <c r="BU2" s="1052"/>
      <c r="BV2" s="1052"/>
      <c r="BW2" s="1052"/>
      <c r="BX2" s="1052"/>
      <c r="BY2" s="1052"/>
      <c r="BZ2" s="1052"/>
      <c r="CA2" s="1052"/>
      <c r="CB2" s="1052"/>
      <c r="CC2" s="1052"/>
      <c r="CD2" s="1052"/>
      <c r="CE2" s="1052"/>
      <c r="CF2" s="1052"/>
      <c r="CG2" s="1052"/>
      <c r="CH2" s="1052"/>
      <c r="CI2" s="1052"/>
      <c r="CJ2" s="1052"/>
      <c r="CK2" s="1052"/>
      <c r="CL2" s="1052"/>
      <c r="CM2" s="1052"/>
      <c r="CN2" s="1052"/>
      <c r="CO2" s="1052"/>
      <c r="CP2" s="1052"/>
      <c r="CQ2" s="1052"/>
      <c r="CR2" s="1052"/>
      <c r="CS2" s="1052"/>
      <c r="CT2" s="1052"/>
      <c r="CU2" s="1052"/>
      <c r="CV2" s="1055"/>
      <c r="CW2" s="1055"/>
      <c r="CX2" s="1055"/>
      <c r="CY2" s="1055"/>
      <c r="CZ2" s="1055"/>
      <c r="DA2" s="1052"/>
      <c r="DB2" s="1052"/>
      <c r="DC2" s="1052"/>
      <c r="DD2" s="1052"/>
      <c r="DE2" s="1052"/>
      <c r="DF2" s="1052"/>
      <c r="DG2" s="1055"/>
      <c r="DH2" s="1055"/>
      <c r="DI2" s="1055"/>
      <c r="DJ2" s="1052"/>
      <c r="DK2" s="1052"/>
      <c r="DL2" s="1052"/>
      <c r="DM2" s="1052"/>
      <c r="DN2" s="1052"/>
      <c r="DO2" s="1052"/>
      <c r="DP2" s="1052"/>
      <c r="DQ2" s="1052"/>
      <c r="DR2" s="1052"/>
      <c r="DS2" s="1052"/>
      <c r="DT2" s="1052"/>
      <c r="DU2" s="1052"/>
      <c r="DV2" s="1052"/>
      <c r="DW2" s="1052"/>
      <c r="DX2" s="1052"/>
      <c r="DY2" s="1055"/>
      <c r="DZ2" s="1051"/>
      <c r="EA2" s="1052"/>
      <c r="EB2" s="1052"/>
      <c r="EC2" s="1052"/>
      <c r="ED2" s="1052"/>
      <c r="EE2" s="1052"/>
      <c r="EF2" s="1052"/>
      <c r="EG2" s="1052"/>
      <c r="EH2" s="1052"/>
      <c r="EI2" s="1052"/>
      <c r="EJ2" s="1052"/>
      <c r="EK2" s="1052"/>
      <c r="EL2" s="1052"/>
      <c r="EM2" s="1052"/>
      <c r="EN2" s="1052"/>
      <c r="EO2" s="1052"/>
      <c r="EP2" s="1052"/>
      <c r="EQ2" s="1052"/>
      <c r="ER2" s="1052"/>
      <c r="ES2" s="1052"/>
      <c r="ET2" s="1052"/>
      <c r="EU2" s="1052"/>
      <c r="EV2" s="1052"/>
      <c r="EW2" s="1052"/>
      <c r="EX2" s="1052"/>
      <c r="EY2" s="1052"/>
      <c r="EZ2" s="1052"/>
      <c r="FA2" s="1052"/>
      <c r="FB2" s="1052"/>
      <c r="FC2" s="1052"/>
      <c r="FD2" s="1052"/>
      <c r="FE2" s="1052"/>
      <c r="FF2" s="1052"/>
      <c r="FG2" s="1052"/>
      <c r="FH2" s="1052"/>
      <c r="FI2" s="1052"/>
      <c r="FJ2" s="1052"/>
      <c r="FK2" s="1052"/>
      <c r="FL2" s="1052"/>
      <c r="FM2" s="1052"/>
      <c r="FN2" s="1052"/>
      <c r="FO2" s="1052"/>
      <c r="FP2" s="1052"/>
      <c r="FQ2" s="1052"/>
      <c r="FR2" s="1052"/>
      <c r="FS2" s="1052"/>
      <c r="FT2" s="1052"/>
      <c r="FU2" s="1052"/>
      <c r="FV2" s="1052"/>
      <c r="FW2" s="1052"/>
      <c r="FX2" s="1052"/>
      <c r="FY2" s="1052"/>
      <c r="FZ2" s="1052"/>
      <c r="GA2" s="1052"/>
      <c r="GB2" s="1052"/>
      <c r="GC2" s="1052"/>
      <c r="GD2" s="1052"/>
      <c r="GE2" s="1052"/>
      <c r="GF2" s="1052"/>
      <c r="GG2" s="1052"/>
      <c r="GH2" s="1052"/>
      <c r="GI2" s="1052"/>
      <c r="GJ2" s="1052"/>
      <c r="GK2" s="1052"/>
      <c r="GL2" s="1052"/>
      <c r="GM2" s="1052"/>
      <c r="GN2" s="1052"/>
      <c r="GO2" s="1052"/>
      <c r="GP2" s="1052"/>
      <c r="GQ2" s="1052"/>
      <c r="GR2" s="1052"/>
      <c r="GS2" s="1052"/>
      <c r="GT2" s="1052"/>
      <c r="GU2" s="1052"/>
      <c r="GV2" s="1052"/>
      <c r="GW2" s="1052"/>
      <c r="GX2" s="1052"/>
      <c r="GY2" s="1052"/>
      <c r="GZ2" s="1052"/>
      <c r="HA2" s="1052"/>
      <c r="HB2" s="1052"/>
      <c r="HC2" s="1052"/>
      <c r="HD2" s="1052"/>
      <c r="HE2" s="1052"/>
      <c r="HF2" s="1052"/>
      <c r="HG2" s="1052"/>
      <c r="HH2" s="1052"/>
      <c r="HI2" s="1052"/>
      <c r="HJ2" s="1052"/>
      <c r="HK2" s="1052"/>
      <c r="HL2" s="1052"/>
      <c r="HM2" s="1052"/>
      <c r="HN2" s="1052"/>
      <c r="HO2" s="1052"/>
      <c r="HP2" s="1052"/>
      <c r="HQ2" s="1052"/>
      <c r="HR2" s="1052"/>
      <c r="HS2" s="1052"/>
      <c r="HT2" s="1052"/>
      <c r="HU2" s="1052"/>
      <c r="HV2" s="1052"/>
      <c r="HW2" s="1052"/>
      <c r="HX2" s="1052"/>
      <c r="HY2" s="1052"/>
      <c r="HZ2" s="1052"/>
      <c r="IA2" s="1052"/>
      <c r="IB2" s="1052"/>
      <c r="IC2" s="1052"/>
      <c r="ID2" s="1052"/>
      <c r="IE2" s="1052"/>
      <c r="IF2" s="1052"/>
      <c r="IG2" s="1052"/>
      <c r="IH2" s="1052"/>
      <c r="II2" s="1052"/>
      <c r="IJ2" s="1055"/>
      <c r="IK2" s="1055"/>
      <c r="IL2" s="1055"/>
      <c r="IM2" s="1055"/>
      <c r="IN2" s="1052"/>
      <c r="IO2" s="1052"/>
      <c r="IP2" s="1052"/>
      <c r="IQ2" s="1052"/>
      <c r="IR2" s="1052"/>
      <c r="IS2" s="1052"/>
      <c r="IT2" s="1052"/>
      <c r="IU2" s="1052"/>
      <c r="IV2" s="1052"/>
      <c r="IW2" s="1052"/>
      <c r="IX2" s="1052"/>
      <c r="IY2" s="1052"/>
      <c r="IZ2" s="1052"/>
      <c r="JA2" s="1052"/>
      <c r="JB2" s="1052"/>
      <c r="JC2" s="1052"/>
      <c r="JD2" s="1052"/>
      <c r="JE2" s="1052"/>
      <c r="JF2" s="1052"/>
      <c r="JG2" s="1052"/>
    </row>
    <row r="3" spans="1:282" ht="23.25" customHeight="1" x14ac:dyDescent="0.25">
      <c r="A3" s="164"/>
      <c r="B3" s="352" t="s">
        <v>1757</v>
      </c>
      <c r="C3" s="1056" t="s">
        <v>97</v>
      </c>
      <c r="D3" s="1056" t="s">
        <v>97</v>
      </c>
      <c r="E3" s="1056" t="s">
        <v>97</v>
      </c>
      <c r="F3" s="1056" t="s">
        <v>97</v>
      </c>
      <c r="G3" s="1056" t="s">
        <v>97</v>
      </c>
      <c r="H3" s="1056" t="s">
        <v>97</v>
      </c>
      <c r="I3" s="709"/>
      <c r="J3" s="1056" t="s">
        <v>6</v>
      </c>
      <c r="K3" s="1056" t="s">
        <v>3</v>
      </c>
      <c r="L3" s="1056" t="s">
        <v>7</v>
      </c>
      <c r="M3" s="1056" t="s">
        <v>5</v>
      </c>
      <c r="N3" s="1056" t="s">
        <v>9</v>
      </c>
      <c r="O3" s="1056" t="s">
        <v>10</v>
      </c>
      <c r="P3" s="1056" t="s">
        <v>11</v>
      </c>
      <c r="Q3" s="1056" t="s">
        <v>12</v>
      </c>
      <c r="R3" s="1056" t="s">
        <v>13</v>
      </c>
      <c r="S3" s="1056" t="s">
        <v>15</v>
      </c>
      <c r="T3" s="1056" t="s">
        <v>17</v>
      </c>
      <c r="U3" s="1056" t="s">
        <v>18</v>
      </c>
      <c r="V3" s="1056" t="s">
        <v>19</v>
      </c>
      <c r="W3" s="1056" t="s">
        <v>20</v>
      </c>
      <c r="X3" s="1056" t="s">
        <v>21</v>
      </c>
      <c r="Y3" s="1056" t="s">
        <v>22</v>
      </c>
      <c r="Z3" s="1056" t="s">
        <v>23</v>
      </c>
      <c r="AA3" s="1056" t="s">
        <v>24</v>
      </c>
      <c r="AB3" s="1056" t="s">
        <v>25</v>
      </c>
      <c r="AC3" s="1056" t="s">
        <v>26</v>
      </c>
      <c r="AD3" s="1056" t="s">
        <v>28</v>
      </c>
      <c r="AE3" s="1056" t="s">
        <v>30</v>
      </c>
      <c r="AF3" s="1056" t="s">
        <v>31</v>
      </c>
      <c r="AG3" s="1056" t="s">
        <v>33</v>
      </c>
      <c r="AH3" s="1056" t="s">
        <v>36</v>
      </c>
      <c r="AI3" s="1056" t="s">
        <v>37</v>
      </c>
      <c r="AJ3" s="1056" t="s">
        <v>38</v>
      </c>
      <c r="AK3" s="1056" t="s">
        <v>39</v>
      </c>
      <c r="AL3" s="1056" t="s">
        <v>40</v>
      </c>
      <c r="AM3" s="1056" t="s">
        <v>41</v>
      </c>
      <c r="AN3" s="1056" t="s">
        <v>733</v>
      </c>
      <c r="AO3" s="1056" t="s">
        <v>734</v>
      </c>
      <c r="AP3" s="1056" t="s">
        <v>736</v>
      </c>
      <c r="AQ3" s="1056" t="s">
        <v>1218</v>
      </c>
      <c r="AR3" s="1056" t="s">
        <v>1219</v>
      </c>
      <c r="AS3" s="1056" t="s">
        <v>1220</v>
      </c>
      <c r="AT3" s="1056" t="s">
        <v>1222</v>
      </c>
      <c r="AU3" s="1056" t="s">
        <v>1223</v>
      </c>
      <c r="AV3" s="1056" t="s">
        <v>1224</v>
      </c>
      <c r="AW3" s="1056" t="s">
        <v>1225</v>
      </c>
      <c r="AX3" s="1056" t="s">
        <v>1227</v>
      </c>
      <c r="AY3" s="1056" t="s">
        <v>1229</v>
      </c>
      <c r="AZ3" s="1056" t="s">
        <v>1231</v>
      </c>
      <c r="BA3" s="1056" t="s">
        <v>1642</v>
      </c>
      <c r="BB3" s="1056" t="s">
        <v>1645</v>
      </c>
      <c r="BC3" s="1056" t="s">
        <v>43</v>
      </c>
      <c r="BD3" s="1056" t="s">
        <v>44</v>
      </c>
      <c r="BE3" s="1056" t="s">
        <v>46</v>
      </c>
      <c r="BF3" s="1056" t="s">
        <v>47</v>
      </c>
      <c r="BG3" s="1056" t="s">
        <v>48</v>
      </c>
      <c r="BH3" s="1056" t="s">
        <v>49</v>
      </c>
      <c r="BI3" s="1056" t="s">
        <v>50</v>
      </c>
      <c r="BJ3" s="1056" t="s">
        <v>51</v>
      </c>
      <c r="BK3" s="1056" t="s">
        <v>52</v>
      </c>
      <c r="BL3" s="1056" t="s">
        <v>53</v>
      </c>
      <c r="BM3" s="1056" t="s">
        <v>54</v>
      </c>
      <c r="BN3" s="1056" t="s">
        <v>55</v>
      </c>
      <c r="BO3" s="1056" t="s">
        <v>56</v>
      </c>
      <c r="BP3" s="1056" t="s">
        <v>57</v>
      </c>
      <c r="BQ3" s="1056" t="s">
        <v>58</v>
      </c>
      <c r="BR3" s="1056" t="s">
        <v>59</v>
      </c>
      <c r="BS3" s="1056" t="s">
        <v>60</v>
      </c>
      <c r="BT3" s="1056" t="s">
        <v>61</v>
      </c>
      <c r="BU3" s="1056" t="s">
        <v>62</v>
      </c>
      <c r="BV3" s="1056" t="s">
        <v>63</v>
      </c>
      <c r="BW3" s="1056" t="s">
        <v>64</v>
      </c>
      <c r="BX3" s="1056" t="s">
        <v>65</v>
      </c>
      <c r="BY3" s="1056" t="s">
        <v>66</v>
      </c>
      <c r="BZ3" s="1056" t="s">
        <v>67</v>
      </c>
      <c r="CA3" s="1056" t="s">
        <v>68</v>
      </c>
      <c r="CB3" s="1056" t="s">
        <v>69</v>
      </c>
      <c r="CC3" s="1056" t="s">
        <v>70</v>
      </c>
      <c r="CD3" s="1056" t="s">
        <v>71</v>
      </c>
      <c r="CE3" s="1056" t="s">
        <v>72</v>
      </c>
      <c r="CF3" s="1056" t="s">
        <v>73</v>
      </c>
      <c r="CG3" s="1056" t="s">
        <v>75</v>
      </c>
      <c r="CH3" s="1056" t="s">
        <v>76</v>
      </c>
      <c r="CI3" s="1056" t="s">
        <v>77</v>
      </c>
      <c r="CJ3" s="1056" t="s">
        <v>78</v>
      </c>
      <c r="CK3" s="1056" t="s">
        <v>79</v>
      </c>
      <c r="CL3" s="1056" t="s">
        <v>80</v>
      </c>
      <c r="CM3" s="1056" t="s">
        <v>82</v>
      </c>
      <c r="CN3" s="1056" t="s">
        <v>83</v>
      </c>
      <c r="CO3" s="1056" t="s">
        <v>84</v>
      </c>
      <c r="CP3" s="1056" t="s">
        <v>85</v>
      </c>
      <c r="CQ3" s="1056" t="s">
        <v>86</v>
      </c>
      <c r="CR3" s="1056" t="s">
        <v>87</v>
      </c>
      <c r="CS3" s="1056" t="s">
        <v>88</v>
      </c>
      <c r="CT3" s="1056" t="s">
        <v>89</v>
      </c>
      <c r="CU3" s="1056" t="s">
        <v>1262</v>
      </c>
      <c r="CV3" s="1056" t="s">
        <v>1263</v>
      </c>
      <c r="CW3" s="1056" t="s">
        <v>1415</v>
      </c>
      <c r="CX3" s="1056" t="s">
        <v>1677</v>
      </c>
      <c r="CY3" s="1056" t="s">
        <v>1679</v>
      </c>
      <c r="CZ3" s="1056" t="s">
        <v>1681</v>
      </c>
      <c r="DA3" s="1056" t="s">
        <v>90</v>
      </c>
      <c r="DB3" s="1056" t="s">
        <v>91</v>
      </c>
      <c r="DC3" s="1056" t="s">
        <v>93</v>
      </c>
      <c r="DD3" s="1056" t="s">
        <v>94</v>
      </c>
      <c r="DE3" s="1056" t="s">
        <v>95</v>
      </c>
      <c r="DF3" s="1056" t="s">
        <v>96</v>
      </c>
      <c r="DG3" s="1056" t="s">
        <v>1270</v>
      </c>
      <c r="DH3" s="1056" t="s">
        <v>1416</v>
      </c>
      <c r="DI3" s="1056" t="s">
        <v>1417</v>
      </c>
      <c r="DJ3" s="1056" t="s">
        <v>98</v>
      </c>
      <c r="DK3" s="1056" t="s">
        <v>99</v>
      </c>
      <c r="DL3" s="1056" t="s">
        <v>100</v>
      </c>
      <c r="DM3" s="1056" t="s">
        <v>101</v>
      </c>
      <c r="DN3" s="1056" t="s">
        <v>102</v>
      </c>
      <c r="DO3" s="1056" t="s">
        <v>103</v>
      </c>
      <c r="DP3" s="1056" t="s">
        <v>104</v>
      </c>
      <c r="DQ3" s="1056" t="s">
        <v>105</v>
      </c>
      <c r="DR3" s="1056" t="s">
        <v>106</v>
      </c>
      <c r="DS3" s="1056" t="s">
        <v>107</v>
      </c>
      <c r="DT3" s="1056" t="s">
        <v>108</v>
      </c>
      <c r="DU3" s="1056" t="s">
        <v>109</v>
      </c>
      <c r="DV3" s="1056" t="s">
        <v>110</v>
      </c>
      <c r="DW3" s="1056" t="s">
        <v>111</v>
      </c>
      <c r="DX3" s="1056" t="s">
        <v>112</v>
      </c>
      <c r="DY3" s="1056" t="s">
        <v>1280</v>
      </c>
      <c r="DZ3" s="1056" t="s">
        <v>1418</v>
      </c>
      <c r="EA3" s="1056" t="s">
        <v>807</v>
      </c>
      <c r="EB3" s="1056" t="s">
        <v>117</v>
      </c>
      <c r="EC3" s="1056" t="s">
        <v>118</v>
      </c>
      <c r="ED3" s="1056" t="s">
        <v>119</v>
      </c>
      <c r="EE3" s="1056" t="s">
        <v>120</v>
      </c>
      <c r="EF3" s="1056" t="s">
        <v>121</v>
      </c>
      <c r="EG3" s="1056" t="s">
        <v>122</v>
      </c>
      <c r="EH3" s="1056" t="s">
        <v>123</v>
      </c>
      <c r="EI3" s="1056" t="s">
        <v>124</v>
      </c>
      <c r="EJ3" s="1056" t="s">
        <v>125</v>
      </c>
      <c r="EK3" s="1056" t="s">
        <v>126</v>
      </c>
      <c r="EL3" s="1056" t="s">
        <v>127</v>
      </c>
      <c r="EM3" s="1056" t="s">
        <v>128</v>
      </c>
      <c r="EN3" s="1056" t="s">
        <v>129</v>
      </c>
      <c r="EO3" s="1056" t="s">
        <v>130</v>
      </c>
      <c r="EP3" s="1056" t="s">
        <v>131</v>
      </c>
      <c r="EQ3" s="1056" t="s">
        <v>132</v>
      </c>
      <c r="ER3" s="1056" t="s">
        <v>133</v>
      </c>
      <c r="ES3" s="1056" t="s">
        <v>134</v>
      </c>
      <c r="ET3" s="1056" t="s">
        <v>135</v>
      </c>
      <c r="EU3" s="1056" t="s">
        <v>136</v>
      </c>
      <c r="EV3" s="1056" t="s">
        <v>137</v>
      </c>
      <c r="EW3" s="1056" t="s">
        <v>138</v>
      </c>
      <c r="EX3" s="1056" t="s">
        <v>139</v>
      </c>
      <c r="EY3" s="1056" t="s">
        <v>140</v>
      </c>
      <c r="EZ3" s="1056" t="s">
        <v>141</v>
      </c>
      <c r="FA3" s="1056" t="s">
        <v>142</v>
      </c>
      <c r="FB3" s="1056" t="s">
        <v>144</v>
      </c>
      <c r="FC3" s="1056" t="s">
        <v>145</v>
      </c>
      <c r="FD3" s="1056" t="s">
        <v>146</v>
      </c>
      <c r="FE3" s="1056" t="s">
        <v>147</v>
      </c>
      <c r="FF3" s="1056" t="s">
        <v>148</v>
      </c>
      <c r="FG3" s="1056" t="s">
        <v>149</v>
      </c>
      <c r="FH3" s="1056" t="s">
        <v>150</v>
      </c>
      <c r="FI3" s="1056" t="s">
        <v>151</v>
      </c>
      <c r="FJ3" s="1056" t="s">
        <v>152</v>
      </c>
      <c r="FK3" s="1056" t="s">
        <v>153</v>
      </c>
      <c r="FL3" s="1056" t="s">
        <v>154</v>
      </c>
      <c r="FM3" s="1056" t="s">
        <v>155</v>
      </c>
      <c r="FN3" s="1056" t="s">
        <v>156</v>
      </c>
      <c r="FO3" s="1056" t="s">
        <v>157</v>
      </c>
      <c r="FP3" s="1056" t="s">
        <v>158</v>
      </c>
      <c r="FQ3" s="1056" t="s">
        <v>159</v>
      </c>
      <c r="FR3" s="1056" t="s">
        <v>160</v>
      </c>
      <c r="FS3" s="1056" t="s">
        <v>161</v>
      </c>
      <c r="FT3" s="1056" t="s">
        <v>162</v>
      </c>
      <c r="FU3" s="1056" t="s">
        <v>163</v>
      </c>
      <c r="FV3" s="1056" t="s">
        <v>164</v>
      </c>
      <c r="FW3" s="1056" t="s">
        <v>166</v>
      </c>
      <c r="FX3" s="1056" t="s">
        <v>167</v>
      </c>
      <c r="FY3" s="1056" t="s">
        <v>168</v>
      </c>
      <c r="FZ3" s="1056" t="s">
        <v>169</v>
      </c>
      <c r="GA3" s="1056" t="s">
        <v>170</v>
      </c>
      <c r="GB3" s="1056" t="s">
        <v>171</v>
      </c>
      <c r="GC3" s="1056" t="s">
        <v>172</v>
      </c>
      <c r="GD3" s="1056" t="s">
        <v>173</v>
      </c>
      <c r="GE3" s="1056" t="s">
        <v>174</v>
      </c>
      <c r="GF3" s="1056" t="s">
        <v>176</v>
      </c>
      <c r="GG3" s="1056" t="s">
        <v>177</v>
      </c>
      <c r="GH3" s="1056" t="s">
        <v>178</v>
      </c>
      <c r="GI3" s="1056" t="s">
        <v>179</v>
      </c>
      <c r="GJ3" s="1056" t="s">
        <v>181</v>
      </c>
      <c r="GK3" s="1056" t="s">
        <v>182</v>
      </c>
      <c r="GL3" s="1056" t="s">
        <v>183</v>
      </c>
      <c r="GM3" s="1056" t="s">
        <v>184</v>
      </c>
      <c r="GN3" s="1056" t="s">
        <v>185</v>
      </c>
      <c r="GO3" s="1056" t="s">
        <v>186</v>
      </c>
      <c r="GP3" s="1056" t="s">
        <v>187</v>
      </c>
      <c r="GQ3" s="1056" t="s">
        <v>188</v>
      </c>
      <c r="GR3" s="1056" t="s">
        <v>189</v>
      </c>
      <c r="GS3" s="1056" t="s">
        <v>191</v>
      </c>
      <c r="GT3" s="1056" t="s">
        <v>192</v>
      </c>
      <c r="GU3" s="1056" t="s">
        <v>193</v>
      </c>
      <c r="GV3" s="1056" t="s">
        <v>194</v>
      </c>
      <c r="GW3" s="1056" t="s">
        <v>195</v>
      </c>
      <c r="GX3" s="1056" t="s">
        <v>196</v>
      </c>
      <c r="GY3" s="1056" t="s">
        <v>197</v>
      </c>
      <c r="GZ3" s="1056" t="s">
        <v>198</v>
      </c>
      <c r="HA3" s="1056" t="s">
        <v>199</v>
      </c>
      <c r="HB3" s="1056" t="s">
        <v>200</v>
      </c>
      <c r="HC3" s="1056" t="s">
        <v>201</v>
      </c>
      <c r="HD3" s="1056" t="s">
        <v>202</v>
      </c>
      <c r="HE3" s="1056" t="s">
        <v>203</v>
      </c>
      <c r="HF3" s="1056" t="s">
        <v>204</v>
      </c>
      <c r="HG3" s="1056" t="s">
        <v>205</v>
      </c>
      <c r="HH3" s="1056" t="s">
        <v>206</v>
      </c>
      <c r="HI3" s="1056" t="s">
        <v>207</v>
      </c>
      <c r="HJ3" s="1056" t="s">
        <v>209</v>
      </c>
      <c r="HK3" s="1056" t="s">
        <v>210</v>
      </c>
      <c r="HL3" s="1056" t="s">
        <v>211</v>
      </c>
      <c r="HM3" s="1056" t="s">
        <v>212</v>
      </c>
      <c r="HN3" s="1056" t="s">
        <v>213</v>
      </c>
      <c r="HO3" s="1056" t="s">
        <v>214</v>
      </c>
      <c r="HP3" s="1056" t="s">
        <v>215</v>
      </c>
      <c r="HQ3" s="1056" t="s">
        <v>216</v>
      </c>
      <c r="HR3" s="1056" t="s">
        <v>217</v>
      </c>
      <c r="HS3" s="1056" t="s">
        <v>218</v>
      </c>
      <c r="HT3" s="1056" t="s">
        <v>219</v>
      </c>
      <c r="HU3" s="1056" t="s">
        <v>221</v>
      </c>
      <c r="HV3" s="1056" t="s">
        <v>222</v>
      </c>
      <c r="HW3" s="1056" t="s">
        <v>223</v>
      </c>
      <c r="HX3" s="1056" t="s">
        <v>224</v>
      </c>
      <c r="HY3" s="1056" t="s">
        <v>225</v>
      </c>
      <c r="HZ3" s="1056" t="s">
        <v>226</v>
      </c>
      <c r="IA3" s="1056" t="s">
        <v>227</v>
      </c>
      <c r="IB3" s="1056" t="s">
        <v>228</v>
      </c>
      <c r="IC3" s="1056" t="s">
        <v>229</v>
      </c>
      <c r="ID3" s="1056" t="s">
        <v>230</v>
      </c>
      <c r="IE3" s="1056" t="s">
        <v>795</v>
      </c>
      <c r="IF3" s="1056" t="s">
        <v>1294</v>
      </c>
      <c r="IG3" s="1056" t="s">
        <v>1296</v>
      </c>
      <c r="IH3" s="1056" t="s">
        <v>1297</v>
      </c>
      <c r="II3" s="1056" t="s">
        <v>1298</v>
      </c>
      <c r="IJ3" s="1056" t="s">
        <v>1299</v>
      </c>
      <c r="IK3" s="1056" t="s">
        <v>1419</v>
      </c>
      <c r="IL3" s="1056" t="s">
        <v>1420</v>
      </c>
      <c r="IM3" s="1056" t="s">
        <v>1421</v>
      </c>
      <c r="IN3" s="1056" t="s">
        <v>231</v>
      </c>
      <c r="IO3" s="1056" t="s">
        <v>232</v>
      </c>
      <c r="IP3" s="1056" t="s">
        <v>233</v>
      </c>
      <c r="IQ3" s="1056" t="s">
        <v>235</v>
      </c>
      <c r="IR3" s="1056" t="s">
        <v>236</v>
      </c>
      <c r="IS3" s="1056" t="s">
        <v>237</v>
      </c>
      <c r="IT3" s="1056" t="s">
        <v>238</v>
      </c>
      <c r="IU3" s="1056" t="s">
        <v>239</v>
      </c>
      <c r="IV3" s="1056" t="s">
        <v>240</v>
      </c>
      <c r="IW3" s="1056" t="s">
        <v>241</v>
      </c>
      <c r="IX3" s="1056" t="s">
        <v>242</v>
      </c>
      <c r="IY3" s="1056" t="s">
        <v>243</v>
      </c>
      <c r="IZ3" s="1056" t="s">
        <v>244</v>
      </c>
      <c r="JA3" s="1056" t="s">
        <v>245</v>
      </c>
      <c r="JB3" s="1056" t="s">
        <v>246</v>
      </c>
      <c r="JC3" s="1056" t="s">
        <v>247</v>
      </c>
      <c r="JD3" s="1056" t="s">
        <v>248</v>
      </c>
      <c r="JE3" s="1056" t="s">
        <v>249</v>
      </c>
      <c r="JF3" s="1056" t="s">
        <v>250</v>
      </c>
      <c r="JG3" s="1056" t="s">
        <v>251</v>
      </c>
      <c r="JH3" s="1056" t="s">
        <v>252</v>
      </c>
      <c r="JI3" s="1056" t="s">
        <v>253</v>
      </c>
      <c r="JJ3" s="1056" t="s">
        <v>254</v>
      </c>
      <c r="JK3" s="1056" t="s">
        <v>255</v>
      </c>
      <c r="JL3" s="1056" t="s">
        <v>256</v>
      </c>
      <c r="JM3" s="1056" t="s">
        <v>257</v>
      </c>
      <c r="JN3" s="1056" t="s">
        <v>258</v>
      </c>
      <c r="JO3" s="1056" t="s">
        <v>259</v>
      </c>
      <c r="JP3" s="1056" t="s">
        <v>260</v>
      </c>
      <c r="JQ3" s="1056" t="s">
        <v>261</v>
      </c>
      <c r="JR3" s="1056" t="s">
        <v>262</v>
      </c>
      <c r="JS3" s="1056" t="s">
        <v>263</v>
      </c>
      <c r="JT3" s="1056" t="s">
        <v>264</v>
      </c>
      <c r="JU3" s="1056" t="s">
        <v>803</v>
      </c>
      <c r="JV3" s="1056" t="s">
        <v>808</v>
      </c>
    </row>
    <row r="4" spans="1:282" s="1057" customFormat="1" ht="42.75" x14ac:dyDescent="0.25">
      <c r="A4" s="165"/>
      <c r="B4" s="43" t="s">
        <v>573</v>
      </c>
      <c r="C4" s="16" t="s">
        <v>598</v>
      </c>
      <c r="D4" s="16" t="s">
        <v>599</v>
      </c>
      <c r="E4" s="16" t="s">
        <v>600</v>
      </c>
      <c r="F4" s="16" t="s">
        <v>601</v>
      </c>
      <c r="G4" s="16" t="s">
        <v>1758</v>
      </c>
      <c r="H4" s="16" t="s">
        <v>810</v>
      </c>
      <c r="I4" s="710"/>
      <c r="J4" s="711" t="s">
        <v>595</v>
      </c>
      <c r="K4" s="711" t="s">
        <v>277</v>
      </c>
      <c r="L4" s="711" t="s">
        <v>278</v>
      </c>
      <c r="M4" s="711" t="s">
        <v>1304</v>
      </c>
      <c r="N4" s="711" t="s">
        <v>1458</v>
      </c>
      <c r="O4" s="711" t="s">
        <v>283</v>
      </c>
      <c r="P4" s="711" t="s">
        <v>1459</v>
      </c>
      <c r="Q4" s="711" t="s">
        <v>1759</v>
      </c>
      <c r="R4" s="711" t="s">
        <v>286</v>
      </c>
      <c r="S4" s="711" t="s">
        <v>287</v>
      </c>
      <c r="T4" s="711" t="s">
        <v>1309</v>
      </c>
      <c r="U4" s="711" t="s">
        <v>289</v>
      </c>
      <c r="V4" s="711" t="s">
        <v>290</v>
      </c>
      <c r="W4" s="711" t="s">
        <v>1310</v>
      </c>
      <c r="X4" s="711" t="s">
        <v>292</v>
      </c>
      <c r="Y4" s="711" t="s">
        <v>293</v>
      </c>
      <c r="Z4" s="711" t="s">
        <v>294</v>
      </c>
      <c r="AA4" s="711" t="s">
        <v>1460</v>
      </c>
      <c r="AB4" s="711" t="s">
        <v>1312</v>
      </c>
      <c r="AC4" s="711" t="s">
        <v>297</v>
      </c>
      <c r="AD4" s="711" t="s">
        <v>298</v>
      </c>
      <c r="AE4" s="711" t="s">
        <v>299</v>
      </c>
      <c r="AF4" s="711" t="s">
        <v>300</v>
      </c>
      <c r="AG4" s="711" t="s">
        <v>302</v>
      </c>
      <c r="AH4" s="711" t="s">
        <v>303</v>
      </c>
      <c r="AI4" s="711" t="s">
        <v>1313</v>
      </c>
      <c r="AJ4" s="711" t="s">
        <v>305</v>
      </c>
      <c r="AK4" s="711" t="s">
        <v>1314</v>
      </c>
      <c r="AL4" s="711" t="s">
        <v>1461</v>
      </c>
      <c r="AM4" s="711" t="s">
        <v>1316</v>
      </c>
      <c r="AN4" s="711" t="s">
        <v>811</v>
      </c>
      <c r="AO4" s="711" t="s">
        <v>812</v>
      </c>
      <c r="AP4" s="711" t="s">
        <v>813</v>
      </c>
      <c r="AQ4" s="711" t="s">
        <v>1317</v>
      </c>
      <c r="AR4" s="711" t="s">
        <v>1318</v>
      </c>
      <c r="AS4" s="711" t="s">
        <v>1428</v>
      </c>
      <c r="AT4" s="711" t="s">
        <v>1429</v>
      </c>
      <c r="AU4" s="711" t="s">
        <v>1321</v>
      </c>
      <c r="AV4" s="711" t="s">
        <v>1430</v>
      </c>
      <c r="AW4" s="711" t="s">
        <v>1431</v>
      </c>
      <c r="AX4" s="711" t="s">
        <v>1432</v>
      </c>
      <c r="AY4" s="711" t="s">
        <v>1433</v>
      </c>
      <c r="AZ4" s="711" t="s">
        <v>1326</v>
      </c>
      <c r="BA4" s="711" t="s">
        <v>1760</v>
      </c>
      <c r="BB4" s="711" t="s">
        <v>1646</v>
      </c>
      <c r="BC4" s="711" t="s">
        <v>309</v>
      </c>
      <c r="BD4" s="711" t="s">
        <v>310</v>
      </c>
      <c r="BE4" s="711" t="s">
        <v>1327</v>
      </c>
      <c r="BF4" s="711" t="s">
        <v>1649</v>
      </c>
      <c r="BG4" s="711" t="s">
        <v>1463</v>
      </c>
      <c r="BH4" s="711" t="s">
        <v>1464</v>
      </c>
      <c r="BI4" s="711" t="s">
        <v>315</v>
      </c>
      <c r="BJ4" s="711" t="s">
        <v>316</v>
      </c>
      <c r="BK4" s="711" t="s">
        <v>317</v>
      </c>
      <c r="BL4" s="711" t="s">
        <v>318</v>
      </c>
      <c r="BM4" s="711" t="s">
        <v>319</v>
      </c>
      <c r="BN4" s="711" t="s">
        <v>320</v>
      </c>
      <c r="BO4" s="711" t="s">
        <v>1331</v>
      </c>
      <c r="BP4" s="711" t="s">
        <v>1332</v>
      </c>
      <c r="BQ4" s="711" t="s">
        <v>323</v>
      </c>
      <c r="BR4" s="711" t="s">
        <v>324</v>
      </c>
      <c r="BS4" s="711" t="s">
        <v>271</v>
      </c>
      <c r="BT4" s="711" t="s">
        <v>325</v>
      </c>
      <c r="BU4" s="711" t="s">
        <v>326</v>
      </c>
      <c r="BV4" s="711" t="s">
        <v>327</v>
      </c>
      <c r="BW4" s="711" t="s">
        <v>2</v>
      </c>
      <c r="BX4" s="711" t="s">
        <v>328</v>
      </c>
      <c r="BY4" s="711" t="s">
        <v>329</v>
      </c>
      <c r="BZ4" s="711" t="s">
        <v>272</v>
      </c>
      <c r="CA4" s="711" t="s">
        <v>330</v>
      </c>
      <c r="CB4" s="711" t="s">
        <v>331</v>
      </c>
      <c r="CC4" s="711" t="s">
        <v>332</v>
      </c>
      <c r="CD4" s="711" t="s">
        <v>333</v>
      </c>
      <c r="CE4" s="711" t="s">
        <v>1828</v>
      </c>
      <c r="CF4" s="711" t="s">
        <v>1830</v>
      </c>
      <c r="CG4" s="711" t="s">
        <v>1832</v>
      </c>
      <c r="CH4" s="711" t="s">
        <v>1834</v>
      </c>
      <c r="CI4" s="711" t="s">
        <v>1836</v>
      </c>
      <c r="CJ4" s="711" t="s">
        <v>1838</v>
      </c>
      <c r="CK4" s="711" t="s">
        <v>1840</v>
      </c>
      <c r="CL4" s="711" t="s">
        <v>1842</v>
      </c>
      <c r="CM4" s="711" t="s">
        <v>1844</v>
      </c>
      <c r="CN4" s="711" t="s">
        <v>1846</v>
      </c>
      <c r="CO4" s="711" t="s">
        <v>1848</v>
      </c>
      <c r="CP4" s="711" t="s">
        <v>1850</v>
      </c>
      <c r="CQ4" s="711" t="s">
        <v>1852</v>
      </c>
      <c r="CR4" s="711" t="s">
        <v>1854</v>
      </c>
      <c r="CS4" s="711" t="s">
        <v>596</v>
      </c>
      <c r="CT4" s="711" t="s">
        <v>350</v>
      </c>
      <c r="CU4" s="711" t="s">
        <v>1339</v>
      </c>
      <c r="CV4" s="711" t="s">
        <v>1340</v>
      </c>
      <c r="CW4" s="711" t="s">
        <v>1467</v>
      </c>
      <c r="CX4" s="711" t="s">
        <v>1678</v>
      </c>
      <c r="CY4" s="711" t="s">
        <v>1680</v>
      </c>
      <c r="CZ4" s="711" t="s">
        <v>1682</v>
      </c>
      <c r="DA4" s="711" t="s">
        <v>351</v>
      </c>
      <c r="DB4" s="711" t="s">
        <v>352</v>
      </c>
      <c r="DC4" s="711" t="s">
        <v>354</v>
      </c>
      <c r="DD4" s="711" t="s">
        <v>355</v>
      </c>
      <c r="DE4" s="711" t="s">
        <v>356</v>
      </c>
      <c r="DF4" s="711" t="s">
        <v>357</v>
      </c>
      <c r="DG4" s="711" t="s">
        <v>1346</v>
      </c>
      <c r="DH4" s="711" t="s">
        <v>1473</v>
      </c>
      <c r="DI4" s="711" t="s">
        <v>1475</v>
      </c>
      <c r="DJ4" s="711" t="s">
        <v>358</v>
      </c>
      <c r="DK4" s="711" t="s">
        <v>359</v>
      </c>
      <c r="DL4" s="711" t="s">
        <v>360</v>
      </c>
      <c r="DM4" s="711" t="s">
        <v>361</v>
      </c>
      <c r="DN4" s="711" t="s">
        <v>362</v>
      </c>
      <c r="DO4" s="711" t="s">
        <v>363</v>
      </c>
      <c r="DP4" s="711" t="s">
        <v>364</v>
      </c>
      <c r="DQ4" s="711" t="s">
        <v>365</v>
      </c>
      <c r="DR4" s="711" t="s">
        <v>366</v>
      </c>
      <c r="DS4" s="711" t="s">
        <v>367</v>
      </c>
      <c r="DT4" s="711" t="s">
        <v>368</v>
      </c>
      <c r="DU4" s="711" t="s">
        <v>369</v>
      </c>
      <c r="DV4" s="711" t="s">
        <v>370</v>
      </c>
      <c r="DW4" s="711" t="s">
        <v>371</v>
      </c>
      <c r="DX4" s="711" t="s">
        <v>372</v>
      </c>
      <c r="DY4" s="711" t="s">
        <v>1353</v>
      </c>
      <c r="DZ4" s="711" t="s">
        <v>1482</v>
      </c>
      <c r="EA4" s="711" t="s">
        <v>1357</v>
      </c>
      <c r="EB4" s="711" t="s">
        <v>377</v>
      </c>
      <c r="EC4" s="711" t="s">
        <v>378</v>
      </c>
      <c r="ED4" s="711" t="s">
        <v>379</v>
      </c>
      <c r="EE4" s="711" t="s">
        <v>380</v>
      </c>
      <c r="EF4" s="711" t="s">
        <v>381</v>
      </c>
      <c r="EG4" s="711" t="s">
        <v>382</v>
      </c>
      <c r="EH4" s="711" t="s">
        <v>383</v>
      </c>
      <c r="EI4" s="711" t="s">
        <v>384</v>
      </c>
      <c r="EJ4" s="711" t="s">
        <v>385</v>
      </c>
      <c r="EK4" s="711" t="s">
        <v>386</v>
      </c>
      <c r="EL4" s="711" t="s">
        <v>387</v>
      </c>
      <c r="EM4" s="711" t="s">
        <v>388</v>
      </c>
      <c r="EN4" s="711" t="s">
        <v>389</v>
      </c>
      <c r="EO4" s="711" t="s">
        <v>390</v>
      </c>
      <c r="EP4" s="711" t="s">
        <v>391</v>
      </c>
      <c r="EQ4" s="711" t="s">
        <v>392</v>
      </c>
      <c r="ER4" s="711" t="s">
        <v>393</v>
      </c>
      <c r="ES4" s="711" t="s">
        <v>394</v>
      </c>
      <c r="ET4" s="711" t="s">
        <v>1485</v>
      </c>
      <c r="EU4" s="711" t="s">
        <v>396</v>
      </c>
      <c r="EV4" s="711" t="s">
        <v>397</v>
      </c>
      <c r="EW4" s="711" t="s">
        <v>398</v>
      </c>
      <c r="EX4" s="711" t="s">
        <v>399</v>
      </c>
      <c r="EY4" s="711" t="s">
        <v>400</v>
      </c>
      <c r="EZ4" s="711" t="s">
        <v>401</v>
      </c>
      <c r="FA4" s="711" t="s">
        <v>1486</v>
      </c>
      <c r="FB4" s="711" t="s">
        <v>403</v>
      </c>
      <c r="FC4" s="711" t="s">
        <v>404</v>
      </c>
      <c r="FD4" s="711" t="s">
        <v>405</v>
      </c>
      <c r="FE4" s="711" t="s">
        <v>406</v>
      </c>
      <c r="FF4" s="711" t="s">
        <v>407</v>
      </c>
      <c r="FG4" s="711" t="s">
        <v>408</v>
      </c>
      <c r="FH4" s="711" t="s">
        <v>409</v>
      </c>
      <c r="FI4" s="711" t="s">
        <v>410</v>
      </c>
      <c r="FJ4" s="711" t="s">
        <v>411</v>
      </c>
      <c r="FK4" s="711" t="s">
        <v>412</v>
      </c>
      <c r="FL4" s="711" t="s">
        <v>413</v>
      </c>
      <c r="FM4" s="711" t="s">
        <v>414</v>
      </c>
      <c r="FN4" s="711" t="s">
        <v>415</v>
      </c>
      <c r="FO4" s="711" t="s">
        <v>416</v>
      </c>
      <c r="FP4" s="711" t="s">
        <v>417</v>
      </c>
      <c r="FQ4" s="711" t="s">
        <v>418</v>
      </c>
      <c r="FR4" s="711" t="s">
        <v>419</v>
      </c>
      <c r="FS4" s="711" t="s">
        <v>420</v>
      </c>
      <c r="FT4" s="711" t="s">
        <v>421</v>
      </c>
      <c r="FU4" s="711" t="s">
        <v>422</v>
      </c>
      <c r="FV4" s="711" t="s">
        <v>423</v>
      </c>
      <c r="FW4" s="711" t="s">
        <v>424</v>
      </c>
      <c r="FX4" s="711" t="s">
        <v>425</v>
      </c>
      <c r="FY4" s="711" t="s">
        <v>426</v>
      </c>
      <c r="FZ4" s="711" t="s">
        <v>427</v>
      </c>
      <c r="GA4" s="711" t="s">
        <v>428</v>
      </c>
      <c r="GB4" s="711" t="s">
        <v>429</v>
      </c>
      <c r="GC4" s="711" t="s">
        <v>430</v>
      </c>
      <c r="GD4" s="711" t="s">
        <v>431</v>
      </c>
      <c r="GE4" s="711" t="s">
        <v>432</v>
      </c>
      <c r="GF4" s="711" t="s">
        <v>433</v>
      </c>
      <c r="GG4" s="711" t="s">
        <v>434</v>
      </c>
      <c r="GH4" s="711" t="s">
        <v>435</v>
      </c>
      <c r="GI4" s="711" t="s">
        <v>436</v>
      </c>
      <c r="GJ4" s="711" t="s">
        <v>437</v>
      </c>
      <c r="GK4" s="711" t="s">
        <v>438</v>
      </c>
      <c r="GL4" s="711" t="s">
        <v>439</v>
      </c>
      <c r="GM4" s="711" t="s">
        <v>440</v>
      </c>
      <c r="GN4" s="711" t="s">
        <v>441</v>
      </c>
      <c r="GO4" s="711" t="s">
        <v>442</v>
      </c>
      <c r="GP4" s="711" t="s">
        <v>443</v>
      </c>
      <c r="GQ4" s="711" t="s">
        <v>444</v>
      </c>
      <c r="GR4" s="711" t="s">
        <v>445</v>
      </c>
      <c r="GS4" s="711" t="s">
        <v>446</v>
      </c>
      <c r="GT4" s="711" t="s">
        <v>447</v>
      </c>
      <c r="GU4" s="711" t="s">
        <v>448</v>
      </c>
      <c r="GV4" s="711" t="s">
        <v>449</v>
      </c>
      <c r="GW4" s="711" t="s">
        <v>450</v>
      </c>
      <c r="GX4" s="711" t="s">
        <v>451</v>
      </c>
      <c r="GY4" s="711" t="s">
        <v>452</v>
      </c>
      <c r="GZ4" s="711" t="s">
        <v>453</v>
      </c>
      <c r="HA4" s="711" t="s">
        <v>454</v>
      </c>
      <c r="HB4" s="711" t="s">
        <v>455</v>
      </c>
      <c r="HC4" s="711" t="s">
        <v>456</v>
      </c>
      <c r="HD4" s="711" t="s">
        <v>457</v>
      </c>
      <c r="HE4" s="711" t="s">
        <v>458</v>
      </c>
      <c r="HF4" s="711" t="s">
        <v>459</v>
      </c>
      <c r="HG4" s="711" t="s">
        <v>460</v>
      </c>
      <c r="HH4" s="711" t="s">
        <v>461</v>
      </c>
      <c r="HI4" s="711" t="s">
        <v>462</v>
      </c>
      <c r="HJ4" s="711" t="s">
        <v>463</v>
      </c>
      <c r="HK4" s="711" t="s">
        <v>464</v>
      </c>
      <c r="HL4" s="711" t="s">
        <v>465</v>
      </c>
      <c r="HM4" s="711" t="s">
        <v>466</v>
      </c>
      <c r="HN4" s="711" t="s">
        <v>467</v>
      </c>
      <c r="HO4" s="711" t="s">
        <v>468</v>
      </c>
      <c r="HP4" s="711" t="s">
        <v>469</v>
      </c>
      <c r="HQ4" s="711" t="s">
        <v>470</v>
      </c>
      <c r="HR4" s="711" t="s">
        <v>471</v>
      </c>
      <c r="HS4" s="711" t="s">
        <v>472</v>
      </c>
      <c r="HT4" s="711" t="s">
        <v>473</v>
      </c>
      <c r="HU4" s="711" t="s">
        <v>474</v>
      </c>
      <c r="HV4" s="711" t="s">
        <v>475</v>
      </c>
      <c r="HW4" s="711" t="s">
        <v>476</v>
      </c>
      <c r="HX4" s="711" t="s">
        <v>477</v>
      </c>
      <c r="HY4" s="711" t="s">
        <v>478</v>
      </c>
      <c r="HZ4" s="711" t="s">
        <v>479</v>
      </c>
      <c r="IA4" s="711" t="s">
        <v>480</v>
      </c>
      <c r="IB4" s="711" t="s">
        <v>481</v>
      </c>
      <c r="IC4" s="711" t="s">
        <v>482</v>
      </c>
      <c r="ID4" s="711" t="s">
        <v>483</v>
      </c>
      <c r="IE4" s="711" t="s">
        <v>1361</v>
      </c>
      <c r="IF4" s="711" t="s">
        <v>1362</v>
      </c>
      <c r="IG4" s="711" t="s">
        <v>1363</v>
      </c>
      <c r="IH4" s="711" t="s">
        <v>1364</v>
      </c>
      <c r="II4" s="711" t="s">
        <v>1365</v>
      </c>
      <c r="IJ4" s="711" t="s">
        <v>1761</v>
      </c>
      <c r="IK4" s="711" t="s">
        <v>1762</v>
      </c>
      <c r="IL4" s="711" t="s">
        <v>1500</v>
      </c>
      <c r="IM4" s="711" t="s">
        <v>1501</v>
      </c>
      <c r="IN4" s="711" t="s">
        <v>484</v>
      </c>
      <c r="IO4" s="711" t="s">
        <v>485</v>
      </c>
      <c r="IP4" s="711" t="s">
        <v>486</v>
      </c>
      <c r="IQ4" s="711" t="s">
        <v>487</v>
      </c>
      <c r="IR4" s="711" t="s">
        <v>488</v>
      </c>
      <c r="IS4" s="711" t="s">
        <v>489</v>
      </c>
      <c r="IT4" s="711" t="s">
        <v>490</v>
      </c>
      <c r="IU4" s="711" t="s">
        <v>491</v>
      </c>
      <c r="IV4" s="711" t="s">
        <v>492</v>
      </c>
      <c r="IW4" s="711" t="s">
        <v>493</v>
      </c>
      <c r="IX4" s="711" t="s">
        <v>494</v>
      </c>
      <c r="IY4" s="711" t="s">
        <v>495</v>
      </c>
      <c r="IZ4" s="711" t="s">
        <v>496</v>
      </c>
      <c r="JA4" s="711" t="s">
        <v>497</v>
      </c>
      <c r="JB4" s="711" t="s">
        <v>498</v>
      </c>
      <c r="JC4" s="711" t="s">
        <v>499</v>
      </c>
      <c r="JD4" s="711" t="s">
        <v>500</v>
      </c>
      <c r="JE4" s="711" t="s">
        <v>501</v>
      </c>
      <c r="JF4" s="711" t="s">
        <v>502</v>
      </c>
      <c r="JG4" s="711" t="s">
        <v>503</v>
      </c>
      <c r="JH4" s="711" t="s">
        <v>504</v>
      </c>
      <c r="JI4" s="711" t="s">
        <v>505</v>
      </c>
      <c r="JJ4" s="711" t="s">
        <v>506</v>
      </c>
      <c r="JK4" s="711" t="s">
        <v>507</v>
      </c>
      <c r="JL4" s="711" t="s">
        <v>508</v>
      </c>
      <c r="JM4" s="711" t="s">
        <v>509</v>
      </c>
      <c r="JN4" s="711" t="s">
        <v>510</v>
      </c>
      <c r="JO4" s="711" t="s">
        <v>511</v>
      </c>
      <c r="JP4" s="711" t="s">
        <v>512</v>
      </c>
      <c r="JQ4" s="711" t="s">
        <v>513</v>
      </c>
      <c r="JR4" s="711" t="s">
        <v>514</v>
      </c>
      <c r="JS4" s="711" t="s">
        <v>515</v>
      </c>
      <c r="JT4" s="711" t="s">
        <v>516</v>
      </c>
      <c r="JU4" s="711" t="s">
        <v>816</v>
      </c>
      <c r="JV4" s="711" t="s">
        <v>817</v>
      </c>
    </row>
    <row r="5" spans="1:282" ht="32.25" customHeight="1" thickBot="1" x14ac:dyDescent="0.3">
      <c r="A5" s="164"/>
      <c r="B5" s="277" t="s">
        <v>1763</v>
      </c>
      <c r="C5" s="467" t="s">
        <v>97</v>
      </c>
      <c r="D5" s="467" t="s">
        <v>97</v>
      </c>
      <c r="E5" s="467" t="s">
        <v>97</v>
      </c>
      <c r="F5" s="467" t="s">
        <v>97</v>
      </c>
      <c r="G5" s="467" t="s">
        <v>97</v>
      </c>
      <c r="H5" s="467" t="s">
        <v>97</v>
      </c>
      <c r="I5" s="468"/>
      <c r="J5" s="469">
        <v>181</v>
      </c>
      <c r="K5" s="469">
        <v>181</v>
      </c>
      <c r="L5" s="469">
        <v>181</v>
      </c>
      <c r="M5" s="469">
        <v>181</v>
      </c>
      <c r="N5" s="469">
        <v>181</v>
      </c>
      <c r="O5" s="469">
        <v>181</v>
      </c>
      <c r="P5" s="469">
        <v>181</v>
      </c>
      <c r="Q5" s="469">
        <v>181</v>
      </c>
      <c r="R5" s="469">
        <v>181</v>
      </c>
      <c r="S5" s="469">
        <v>181</v>
      </c>
      <c r="T5" s="469">
        <v>181</v>
      </c>
      <c r="U5" s="469">
        <v>181</v>
      </c>
      <c r="V5" s="469">
        <v>181</v>
      </c>
      <c r="W5" s="469">
        <v>181</v>
      </c>
      <c r="X5" s="469">
        <v>181</v>
      </c>
      <c r="Y5" s="469">
        <v>181</v>
      </c>
      <c r="Z5" s="469">
        <v>181</v>
      </c>
      <c r="AA5" s="469">
        <v>181</v>
      </c>
      <c r="AB5" s="469">
        <v>181</v>
      </c>
      <c r="AC5" s="469">
        <v>181</v>
      </c>
      <c r="AD5" s="469">
        <v>181</v>
      </c>
      <c r="AE5" s="469">
        <v>181</v>
      </c>
      <c r="AF5" s="469">
        <v>181</v>
      </c>
      <c r="AG5" s="469">
        <v>181</v>
      </c>
      <c r="AH5" s="469">
        <v>181</v>
      </c>
      <c r="AI5" s="469">
        <v>181</v>
      </c>
      <c r="AJ5" s="469">
        <v>181</v>
      </c>
      <c r="AK5" s="469">
        <v>181</v>
      </c>
      <c r="AL5" s="469">
        <v>181</v>
      </c>
      <c r="AM5" s="469">
        <v>181</v>
      </c>
      <c r="AN5" s="469">
        <v>181</v>
      </c>
      <c r="AO5" s="469">
        <v>181</v>
      </c>
      <c r="AP5" s="469">
        <v>181</v>
      </c>
      <c r="AQ5" s="469">
        <v>181</v>
      </c>
      <c r="AR5" s="469">
        <v>181</v>
      </c>
      <c r="AS5" s="469">
        <v>181</v>
      </c>
      <c r="AT5" s="469">
        <v>181</v>
      </c>
      <c r="AU5" s="469">
        <v>181</v>
      </c>
      <c r="AV5" s="469">
        <v>181</v>
      </c>
      <c r="AW5" s="469">
        <v>181</v>
      </c>
      <c r="AX5" s="469">
        <v>181</v>
      </c>
      <c r="AY5" s="469">
        <v>181</v>
      </c>
      <c r="AZ5" s="469">
        <v>181</v>
      </c>
      <c r="BA5" s="469">
        <v>153</v>
      </c>
      <c r="BB5" s="469">
        <v>153</v>
      </c>
      <c r="BC5" s="469">
        <v>181</v>
      </c>
      <c r="BD5" s="469">
        <v>181</v>
      </c>
      <c r="BE5" s="469">
        <v>181</v>
      </c>
      <c r="BF5" s="469">
        <v>181</v>
      </c>
      <c r="BG5" s="469">
        <v>181</v>
      </c>
      <c r="BH5" s="469">
        <v>181</v>
      </c>
      <c r="BI5" s="469">
        <v>181</v>
      </c>
      <c r="BJ5" s="469">
        <v>181</v>
      </c>
      <c r="BK5" s="469">
        <v>181</v>
      </c>
      <c r="BL5" s="469">
        <v>181</v>
      </c>
      <c r="BM5" s="469">
        <v>181</v>
      </c>
      <c r="BN5" s="469">
        <v>181</v>
      </c>
      <c r="BO5" s="469">
        <v>181</v>
      </c>
      <c r="BP5" s="469">
        <v>181</v>
      </c>
      <c r="BQ5" s="469">
        <v>29</v>
      </c>
      <c r="BR5" s="469">
        <v>181</v>
      </c>
      <c r="BS5" s="469">
        <v>181</v>
      </c>
      <c r="BT5" s="469">
        <v>181</v>
      </c>
      <c r="BU5" s="469">
        <v>181</v>
      </c>
      <c r="BV5" s="469">
        <v>181</v>
      </c>
      <c r="BW5" s="469">
        <v>181</v>
      </c>
      <c r="BX5" s="469">
        <v>181</v>
      </c>
      <c r="BY5" s="469">
        <v>181</v>
      </c>
      <c r="BZ5" s="469">
        <v>181</v>
      </c>
      <c r="CA5" s="469">
        <v>181</v>
      </c>
      <c r="CB5" s="469">
        <v>181</v>
      </c>
      <c r="CC5" s="469">
        <v>181</v>
      </c>
      <c r="CD5" s="469">
        <v>181</v>
      </c>
      <c r="CE5" s="469">
        <v>181</v>
      </c>
      <c r="CF5" s="469">
        <v>181</v>
      </c>
      <c r="CG5" s="469">
        <v>181</v>
      </c>
      <c r="CH5" s="469">
        <v>181</v>
      </c>
      <c r="CI5" s="469">
        <v>181</v>
      </c>
      <c r="CJ5" s="469">
        <v>181</v>
      </c>
      <c r="CK5" s="469">
        <v>181</v>
      </c>
      <c r="CL5" s="469">
        <v>181</v>
      </c>
      <c r="CM5" s="469">
        <v>181</v>
      </c>
      <c r="CN5" s="469">
        <v>181</v>
      </c>
      <c r="CO5" s="469">
        <v>181</v>
      </c>
      <c r="CP5" s="469">
        <v>181</v>
      </c>
      <c r="CQ5" s="469">
        <v>181</v>
      </c>
      <c r="CR5" s="469">
        <v>181</v>
      </c>
      <c r="CS5" s="469">
        <v>181</v>
      </c>
      <c r="CT5" s="469">
        <v>181</v>
      </c>
      <c r="CU5" s="469">
        <v>181</v>
      </c>
      <c r="CV5" s="469">
        <v>181</v>
      </c>
      <c r="CW5" s="469">
        <v>181</v>
      </c>
      <c r="CX5" s="469">
        <v>153</v>
      </c>
      <c r="CY5" s="469">
        <v>153</v>
      </c>
      <c r="CZ5" s="469">
        <v>91</v>
      </c>
      <c r="DA5" s="469">
        <v>181</v>
      </c>
      <c r="DB5" s="469">
        <v>181</v>
      </c>
      <c r="DC5" s="469">
        <v>181</v>
      </c>
      <c r="DD5" s="469">
        <v>181</v>
      </c>
      <c r="DE5" s="469">
        <v>181</v>
      </c>
      <c r="DF5" s="469">
        <v>181</v>
      </c>
      <c r="DG5" s="469">
        <v>181</v>
      </c>
      <c r="DH5" s="469">
        <v>181</v>
      </c>
      <c r="DI5" s="469">
        <v>181</v>
      </c>
      <c r="DJ5" s="469">
        <v>181</v>
      </c>
      <c r="DK5" s="469">
        <v>181</v>
      </c>
      <c r="DL5" s="469">
        <v>181</v>
      </c>
      <c r="DM5" s="469">
        <v>181</v>
      </c>
      <c r="DN5" s="469">
        <v>181</v>
      </c>
      <c r="DO5" s="469">
        <v>181</v>
      </c>
      <c r="DP5" s="469">
        <v>181</v>
      </c>
      <c r="DQ5" s="469">
        <v>181</v>
      </c>
      <c r="DR5" s="469">
        <v>141</v>
      </c>
      <c r="DS5" s="469">
        <v>181</v>
      </c>
      <c r="DT5" s="469">
        <v>181</v>
      </c>
      <c r="DU5" s="469">
        <v>181</v>
      </c>
      <c r="DV5" s="469">
        <v>181</v>
      </c>
      <c r="DW5" s="469">
        <v>181</v>
      </c>
      <c r="DX5" s="469">
        <v>181</v>
      </c>
      <c r="DY5" s="469">
        <v>181</v>
      </c>
      <c r="DZ5" s="469">
        <v>181</v>
      </c>
      <c r="EA5" s="469">
        <v>181</v>
      </c>
      <c r="EB5" s="469">
        <v>181</v>
      </c>
      <c r="EC5" s="469">
        <v>181</v>
      </c>
      <c r="ED5" s="469">
        <v>181</v>
      </c>
      <c r="EE5" s="469">
        <v>181</v>
      </c>
      <c r="EF5" s="469">
        <v>181</v>
      </c>
      <c r="EG5" s="469">
        <v>181</v>
      </c>
      <c r="EH5" s="469">
        <v>181</v>
      </c>
      <c r="EI5" s="469">
        <v>181</v>
      </c>
      <c r="EJ5" s="469">
        <v>181</v>
      </c>
      <c r="EK5" s="469">
        <v>181</v>
      </c>
      <c r="EL5" s="469">
        <v>181</v>
      </c>
      <c r="EM5" s="469">
        <v>181</v>
      </c>
      <c r="EN5" s="469">
        <v>181</v>
      </c>
      <c r="EO5" s="469">
        <v>181</v>
      </c>
      <c r="EP5" s="469">
        <v>181</v>
      </c>
      <c r="EQ5" s="469">
        <v>181</v>
      </c>
      <c r="ER5" s="469">
        <v>181</v>
      </c>
      <c r="ES5" s="469">
        <v>181</v>
      </c>
      <c r="ET5" s="469">
        <v>181</v>
      </c>
      <c r="EU5" s="469">
        <v>181</v>
      </c>
      <c r="EV5" s="469">
        <v>181</v>
      </c>
      <c r="EW5" s="469">
        <v>181</v>
      </c>
      <c r="EX5" s="469">
        <v>181</v>
      </c>
      <c r="EY5" s="469">
        <v>181</v>
      </c>
      <c r="EZ5" s="469">
        <v>181</v>
      </c>
      <c r="FA5" s="469">
        <v>181</v>
      </c>
      <c r="FB5" s="469">
        <v>181</v>
      </c>
      <c r="FC5" s="469">
        <v>181</v>
      </c>
      <c r="FD5" s="469">
        <v>181</v>
      </c>
      <c r="FE5" s="469">
        <v>181</v>
      </c>
      <c r="FF5" s="469">
        <v>181</v>
      </c>
      <c r="FG5" s="469">
        <v>181</v>
      </c>
      <c r="FH5" s="469">
        <v>181</v>
      </c>
      <c r="FI5" s="469">
        <v>181</v>
      </c>
      <c r="FJ5" s="469">
        <v>181</v>
      </c>
      <c r="FK5" s="469">
        <v>181</v>
      </c>
      <c r="FL5" s="469">
        <v>181</v>
      </c>
      <c r="FM5" s="469">
        <v>181</v>
      </c>
      <c r="FN5" s="469">
        <v>181</v>
      </c>
      <c r="FO5" s="469">
        <v>181</v>
      </c>
      <c r="FP5" s="469">
        <v>181</v>
      </c>
      <c r="FQ5" s="469">
        <v>181</v>
      </c>
      <c r="FR5" s="469">
        <v>181</v>
      </c>
      <c r="FS5" s="469">
        <v>181</v>
      </c>
      <c r="FT5" s="469">
        <v>181</v>
      </c>
      <c r="FU5" s="469">
        <v>181</v>
      </c>
      <c r="FV5" s="469">
        <v>181</v>
      </c>
      <c r="FW5" s="469">
        <v>181</v>
      </c>
      <c r="FX5" s="469">
        <v>181</v>
      </c>
      <c r="FY5" s="469">
        <v>181</v>
      </c>
      <c r="FZ5" s="469">
        <v>181</v>
      </c>
      <c r="GA5" s="469">
        <v>181</v>
      </c>
      <c r="GB5" s="469">
        <v>181</v>
      </c>
      <c r="GC5" s="469">
        <v>181</v>
      </c>
      <c r="GD5" s="469">
        <v>181</v>
      </c>
      <c r="GE5" s="469">
        <v>181</v>
      </c>
      <c r="GF5" s="469">
        <v>181</v>
      </c>
      <c r="GG5" s="469">
        <v>181</v>
      </c>
      <c r="GH5" s="469">
        <v>181</v>
      </c>
      <c r="GI5" s="469">
        <v>181</v>
      </c>
      <c r="GJ5" s="469">
        <v>181</v>
      </c>
      <c r="GK5" s="469">
        <v>181</v>
      </c>
      <c r="GL5" s="469">
        <v>181</v>
      </c>
      <c r="GM5" s="469">
        <v>181</v>
      </c>
      <c r="GN5" s="469">
        <v>181</v>
      </c>
      <c r="GO5" s="469">
        <v>181</v>
      </c>
      <c r="GP5" s="469">
        <v>181</v>
      </c>
      <c r="GQ5" s="469">
        <v>181</v>
      </c>
      <c r="GR5" s="469">
        <v>181</v>
      </c>
      <c r="GS5" s="469">
        <v>181</v>
      </c>
      <c r="GT5" s="469">
        <v>181</v>
      </c>
      <c r="GU5" s="469">
        <v>181</v>
      </c>
      <c r="GV5" s="469">
        <v>181</v>
      </c>
      <c r="GW5" s="469">
        <v>181</v>
      </c>
      <c r="GX5" s="469">
        <v>181</v>
      </c>
      <c r="GY5" s="469">
        <v>181</v>
      </c>
      <c r="GZ5" s="469">
        <v>181</v>
      </c>
      <c r="HA5" s="469">
        <v>181</v>
      </c>
      <c r="HB5" s="469">
        <v>181</v>
      </c>
      <c r="HC5" s="469">
        <v>181</v>
      </c>
      <c r="HD5" s="469">
        <v>181</v>
      </c>
      <c r="HE5" s="469">
        <v>181</v>
      </c>
      <c r="HF5" s="469">
        <v>181</v>
      </c>
      <c r="HG5" s="469">
        <v>181</v>
      </c>
      <c r="HH5" s="469">
        <v>181</v>
      </c>
      <c r="HI5" s="469">
        <v>181</v>
      </c>
      <c r="HJ5" s="469">
        <v>181</v>
      </c>
      <c r="HK5" s="469">
        <v>181</v>
      </c>
      <c r="HL5" s="469">
        <v>181</v>
      </c>
      <c r="HM5" s="469">
        <v>181</v>
      </c>
      <c r="HN5" s="469">
        <v>181</v>
      </c>
      <c r="HO5" s="469">
        <v>181</v>
      </c>
      <c r="HP5" s="469">
        <v>181</v>
      </c>
      <c r="HQ5" s="469">
        <v>181</v>
      </c>
      <c r="HR5" s="469">
        <v>181</v>
      </c>
      <c r="HS5" s="469">
        <v>181</v>
      </c>
      <c r="HT5" s="469">
        <v>181</v>
      </c>
      <c r="HU5" s="469">
        <v>181</v>
      </c>
      <c r="HV5" s="469">
        <v>181</v>
      </c>
      <c r="HW5" s="469">
        <v>181</v>
      </c>
      <c r="HX5" s="469">
        <v>181</v>
      </c>
      <c r="HY5" s="469">
        <v>181</v>
      </c>
      <c r="HZ5" s="469">
        <v>181</v>
      </c>
      <c r="IA5" s="469">
        <v>181</v>
      </c>
      <c r="IB5" s="469">
        <v>181</v>
      </c>
      <c r="IC5" s="469">
        <v>181</v>
      </c>
      <c r="ID5" s="469">
        <v>181</v>
      </c>
      <c r="IE5" s="469">
        <v>181</v>
      </c>
      <c r="IF5" s="469">
        <v>181</v>
      </c>
      <c r="IG5" s="469">
        <v>181</v>
      </c>
      <c r="IH5" s="469">
        <v>181</v>
      </c>
      <c r="II5" s="469">
        <v>181</v>
      </c>
      <c r="IJ5" s="469">
        <v>181</v>
      </c>
      <c r="IK5" s="469">
        <v>181</v>
      </c>
      <c r="IL5" s="469">
        <v>181</v>
      </c>
      <c r="IM5" s="469">
        <v>181</v>
      </c>
      <c r="IN5" s="469">
        <v>181</v>
      </c>
      <c r="IO5" s="469">
        <v>181</v>
      </c>
      <c r="IP5" s="469">
        <v>181</v>
      </c>
      <c r="IQ5" s="469">
        <v>181</v>
      </c>
      <c r="IR5" s="469">
        <v>181</v>
      </c>
      <c r="IS5" s="469">
        <v>181</v>
      </c>
      <c r="IT5" s="469">
        <v>181</v>
      </c>
      <c r="IU5" s="469">
        <v>181</v>
      </c>
      <c r="IV5" s="469">
        <v>181</v>
      </c>
      <c r="IW5" s="469">
        <v>181</v>
      </c>
      <c r="IX5" s="469">
        <v>181</v>
      </c>
      <c r="IY5" s="469">
        <v>181</v>
      </c>
      <c r="IZ5" s="469">
        <v>181</v>
      </c>
      <c r="JA5" s="469">
        <v>181</v>
      </c>
      <c r="JB5" s="469">
        <v>181</v>
      </c>
      <c r="JC5" s="469">
        <v>181</v>
      </c>
      <c r="JD5" s="469">
        <v>181</v>
      </c>
      <c r="JE5" s="469">
        <v>181</v>
      </c>
      <c r="JF5" s="469">
        <v>181</v>
      </c>
      <c r="JG5" s="469">
        <v>181</v>
      </c>
      <c r="JH5" s="469">
        <v>181</v>
      </c>
      <c r="JI5" s="469">
        <v>181</v>
      </c>
      <c r="JJ5" s="469">
        <v>181</v>
      </c>
      <c r="JK5" s="469">
        <v>181</v>
      </c>
      <c r="JL5" s="469">
        <v>181</v>
      </c>
      <c r="JM5" s="469">
        <v>181</v>
      </c>
      <c r="JN5" s="469">
        <v>181</v>
      </c>
      <c r="JO5" s="469">
        <v>181</v>
      </c>
      <c r="JP5" s="469">
        <v>181</v>
      </c>
      <c r="JQ5" s="469">
        <v>181</v>
      </c>
      <c r="JR5" s="469">
        <v>181</v>
      </c>
      <c r="JS5" s="469">
        <v>181</v>
      </c>
      <c r="JT5" s="469">
        <v>181</v>
      </c>
      <c r="JU5" s="469">
        <v>181</v>
      </c>
      <c r="JV5" s="469">
        <v>181</v>
      </c>
    </row>
    <row r="6" spans="1:282" ht="23.25" customHeight="1" thickTop="1" x14ac:dyDescent="0.25">
      <c r="A6" s="164"/>
      <c r="B6" s="44" t="s">
        <v>578</v>
      </c>
      <c r="C6" s="470">
        <v>30724</v>
      </c>
      <c r="D6" s="470">
        <v>14460</v>
      </c>
      <c r="E6" s="470">
        <v>5663</v>
      </c>
      <c r="F6" s="470">
        <v>4685</v>
      </c>
      <c r="G6" s="470">
        <v>5810</v>
      </c>
      <c r="H6" s="470">
        <v>103</v>
      </c>
      <c r="I6" s="471"/>
      <c r="J6" s="470">
        <v>1578</v>
      </c>
      <c r="K6" s="470" t="s">
        <v>273</v>
      </c>
      <c r="L6" s="470" t="s">
        <v>273</v>
      </c>
      <c r="M6" s="470">
        <v>284</v>
      </c>
      <c r="N6" s="470">
        <v>256</v>
      </c>
      <c r="O6" s="470" t="s">
        <v>273</v>
      </c>
      <c r="P6" s="470">
        <v>222</v>
      </c>
      <c r="Q6" s="470">
        <v>255</v>
      </c>
      <c r="R6" s="470">
        <v>140</v>
      </c>
      <c r="S6" s="470">
        <v>122</v>
      </c>
      <c r="T6" s="470">
        <v>146</v>
      </c>
      <c r="U6" s="470">
        <v>103</v>
      </c>
      <c r="V6" s="470">
        <v>128</v>
      </c>
      <c r="W6" s="470">
        <v>216</v>
      </c>
      <c r="X6" s="470">
        <v>118</v>
      </c>
      <c r="Y6" s="470">
        <v>119</v>
      </c>
      <c r="Z6" s="470">
        <v>79</v>
      </c>
      <c r="AA6" s="470">
        <v>118</v>
      </c>
      <c r="AB6" s="470">
        <v>92</v>
      </c>
      <c r="AC6" s="470">
        <v>71</v>
      </c>
      <c r="AD6" s="470">
        <v>66</v>
      </c>
      <c r="AE6" s="470">
        <v>56</v>
      </c>
      <c r="AF6" s="470">
        <v>191</v>
      </c>
      <c r="AG6" s="470" t="s">
        <v>273</v>
      </c>
      <c r="AH6" s="470">
        <v>114</v>
      </c>
      <c r="AI6" s="470">
        <v>64</v>
      </c>
      <c r="AJ6" s="470">
        <v>197</v>
      </c>
      <c r="AK6" s="470">
        <v>281</v>
      </c>
      <c r="AL6" s="470">
        <v>201</v>
      </c>
      <c r="AM6" s="470">
        <v>140</v>
      </c>
      <c r="AN6" s="470">
        <v>166</v>
      </c>
      <c r="AO6" s="470">
        <v>91</v>
      </c>
      <c r="AP6" s="470" t="s">
        <v>273</v>
      </c>
      <c r="AQ6" s="470" t="s">
        <v>273</v>
      </c>
      <c r="AR6" s="470">
        <v>772</v>
      </c>
      <c r="AS6" s="470">
        <v>290</v>
      </c>
      <c r="AT6" s="470">
        <v>248</v>
      </c>
      <c r="AU6" s="470" t="s">
        <v>273</v>
      </c>
      <c r="AV6" s="470">
        <v>178</v>
      </c>
      <c r="AW6" s="470">
        <v>174</v>
      </c>
      <c r="AX6" s="470">
        <v>106</v>
      </c>
      <c r="AY6" s="470">
        <v>87</v>
      </c>
      <c r="AZ6" s="470">
        <v>132</v>
      </c>
      <c r="BA6" s="470">
        <v>107</v>
      </c>
      <c r="BB6" s="470">
        <v>76</v>
      </c>
      <c r="BC6" s="470">
        <v>306</v>
      </c>
      <c r="BD6" s="470">
        <v>163</v>
      </c>
      <c r="BE6" s="470">
        <v>120</v>
      </c>
      <c r="BF6" s="470">
        <v>123</v>
      </c>
      <c r="BG6" s="470">
        <v>67</v>
      </c>
      <c r="BH6" s="470">
        <v>98</v>
      </c>
      <c r="BI6" s="470" t="s">
        <v>273</v>
      </c>
      <c r="BJ6" s="470">
        <v>447</v>
      </c>
      <c r="BK6" s="470">
        <v>347</v>
      </c>
      <c r="BL6" s="470">
        <v>152</v>
      </c>
      <c r="BM6" s="470">
        <v>227</v>
      </c>
      <c r="BN6" s="470">
        <v>159</v>
      </c>
      <c r="BO6" s="470">
        <v>176</v>
      </c>
      <c r="BP6" s="470">
        <v>79</v>
      </c>
      <c r="BQ6" s="470">
        <v>135</v>
      </c>
      <c r="BR6" s="470" t="s">
        <v>273</v>
      </c>
      <c r="BS6" s="470">
        <v>251</v>
      </c>
      <c r="BT6" s="470" t="s">
        <v>273</v>
      </c>
      <c r="BU6" s="470">
        <v>153</v>
      </c>
      <c r="BV6" s="470">
        <v>135</v>
      </c>
      <c r="BW6" s="470">
        <v>138</v>
      </c>
      <c r="BX6" s="470" t="s">
        <v>273</v>
      </c>
      <c r="BY6" s="470" t="s">
        <v>273</v>
      </c>
      <c r="BZ6" s="470" t="s">
        <v>273</v>
      </c>
      <c r="CA6" s="470">
        <v>80</v>
      </c>
      <c r="CB6" s="470" t="s">
        <v>273</v>
      </c>
      <c r="CC6" s="470">
        <v>71</v>
      </c>
      <c r="CD6" s="470" t="s">
        <v>273</v>
      </c>
      <c r="CE6" s="470" t="s">
        <v>273</v>
      </c>
      <c r="CF6" s="470" t="s">
        <v>273</v>
      </c>
      <c r="CG6" s="470" t="s">
        <v>273</v>
      </c>
      <c r="CH6" s="470" t="s">
        <v>273</v>
      </c>
      <c r="CI6" s="470" t="s">
        <v>273</v>
      </c>
      <c r="CJ6" s="470" t="s">
        <v>273</v>
      </c>
      <c r="CK6" s="470" t="s">
        <v>273</v>
      </c>
      <c r="CL6" s="470" t="s">
        <v>273</v>
      </c>
      <c r="CM6" s="470" t="s">
        <v>273</v>
      </c>
      <c r="CN6" s="470" t="s">
        <v>273</v>
      </c>
      <c r="CO6" s="470" t="s">
        <v>273</v>
      </c>
      <c r="CP6" s="470" t="s">
        <v>273</v>
      </c>
      <c r="CQ6" s="470" t="s">
        <v>273</v>
      </c>
      <c r="CR6" s="470" t="s">
        <v>273</v>
      </c>
      <c r="CS6" s="470" t="s">
        <v>273</v>
      </c>
      <c r="CT6" s="470">
        <v>59</v>
      </c>
      <c r="CU6" s="470" t="s">
        <v>273</v>
      </c>
      <c r="CV6" s="470">
        <v>126</v>
      </c>
      <c r="CW6" s="470" t="s">
        <v>273</v>
      </c>
      <c r="CX6" s="470">
        <v>48</v>
      </c>
      <c r="CY6" s="470">
        <v>38</v>
      </c>
      <c r="CZ6" s="470" t="s">
        <v>273</v>
      </c>
      <c r="DA6" s="470">
        <v>637</v>
      </c>
      <c r="DB6" s="470" t="s">
        <v>273</v>
      </c>
      <c r="DC6" s="470" t="s">
        <v>273</v>
      </c>
      <c r="DD6" s="470" t="s">
        <v>273</v>
      </c>
      <c r="DE6" s="470">
        <v>195</v>
      </c>
      <c r="DF6" s="470">
        <v>137</v>
      </c>
      <c r="DG6" s="470">
        <v>51</v>
      </c>
      <c r="DH6" s="470">
        <v>278</v>
      </c>
      <c r="DI6" s="470">
        <v>209</v>
      </c>
      <c r="DJ6" s="470" t="s">
        <v>273</v>
      </c>
      <c r="DK6" s="470" t="s">
        <v>273</v>
      </c>
      <c r="DL6" s="470" t="s">
        <v>273</v>
      </c>
      <c r="DM6" s="470">
        <v>226</v>
      </c>
      <c r="DN6" s="470" t="s">
        <v>273</v>
      </c>
      <c r="DO6" s="470" t="s">
        <v>273</v>
      </c>
      <c r="DP6" s="470">
        <v>277</v>
      </c>
      <c r="DQ6" s="470" t="s">
        <v>273</v>
      </c>
      <c r="DR6" s="470" t="s">
        <v>273</v>
      </c>
      <c r="DS6" s="470" t="s">
        <v>273</v>
      </c>
      <c r="DT6" s="470" t="s">
        <v>273</v>
      </c>
      <c r="DU6" s="470" t="s">
        <v>273</v>
      </c>
      <c r="DV6" s="470" t="s">
        <v>273</v>
      </c>
      <c r="DW6" s="470" t="s">
        <v>273</v>
      </c>
      <c r="DX6" s="470" t="s">
        <v>273</v>
      </c>
      <c r="DY6" s="470" t="s">
        <v>273</v>
      </c>
      <c r="DZ6" s="470" t="s">
        <v>273</v>
      </c>
      <c r="EA6" s="470" t="s">
        <v>273</v>
      </c>
      <c r="EB6" s="470">
        <v>89</v>
      </c>
      <c r="EC6" s="470">
        <v>29</v>
      </c>
      <c r="ED6" s="470">
        <v>22</v>
      </c>
      <c r="EE6" s="470">
        <v>20</v>
      </c>
      <c r="EF6" s="470">
        <v>22</v>
      </c>
      <c r="EG6" s="470">
        <v>25</v>
      </c>
      <c r="EH6" s="470">
        <v>73</v>
      </c>
      <c r="EI6" s="470">
        <v>46</v>
      </c>
      <c r="EJ6" s="470">
        <v>34</v>
      </c>
      <c r="EK6" s="470">
        <v>27</v>
      </c>
      <c r="EL6" s="470">
        <v>34</v>
      </c>
      <c r="EM6" s="470">
        <v>35</v>
      </c>
      <c r="EN6" s="470">
        <v>99</v>
      </c>
      <c r="EO6" s="470">
        <v>19</v>
      </c>
      <c r="EP6" s="470">
        <v>29</v>
      </c>
      <c r="EQ6" s="470">
        <v>19</v>
      </c>
      <c r="ER6" s="470">
        <v>31</v>
      </c>
      <c r="ES6" s="470">
        <v>51</v>
      </c>
      <c r="ET6" s="470">
        <v>61</v>
      </c>
      <c r="EU6" s="470">
        <v>67</v>
      </c>
      <c r="EV6" s="470">
        <v>91</v>
      </c>
      <c r="EW6" s="470">
        <v>55</v>
      </c>
      <c r="EX6" s="470">
        <v>31</v>
      </c>
      <c r="EY6" s="470">
        <v>27</v>
      </c>
      <c r="EZ6" s="470">
        <v>29</v>
      </c>
      <c r="FA6" s="470">
        <v>55</v>
      </c>
      <c r="FB6" s="470">
        <v>10</v>
      </c>
      <c r="FC6" s="470">
        <v>32</v>
      </c>
      <c r="FD6" s="470">
        <v>31</v>
      </c>
      <c r="FE6" s="470">
        <v>20</v>
      </c>
      <c r="FF6" s="470">
        <v>59</v>
      </c>
      <c r="FG6" s="470">
        <v>31</v>
      </c>
      <c r="FH6" s="470">
        <v>38</v>
      </c>
      <c r="FI6" s="470">
        <v>23</v>
      </c>
      <c r="FJ6" s="470">
        <v>14</v>
      </c>
      <c r="FK6" s="470">
        <v>13</v>
      </c>
      <c r="FL6" s="470">
        <v>79</v>
      </c>
      <c r="FM6" s="470">
        <v>37</v>
      </c>
      <c r="FN6" s="470">
        <v>30</v>
      </c>
      <c r="FO6" s="470">
        <v>75</v>
      </c>
      <c r="FP6" s="470">
        <v>90</v>
      </c>
      <c r="FQ6" s="470">
        <v>66</v>
      </c>
      <c r="FR6" s="470">
        <v>120</v>
      </c>
      <c r="FS6" s="470">
        <v>45</v>
      </c>
      <c r="FT6" s="470">
        <v>16</v>
      </c>
      <c r="FU6" s="470">
        <v>25</v>
      </c>
      <c r="FV6" s="470">
        <v>43</v>
      </c>
      <c r="FW6" s="470">
        <v>35</v>
      </c>
      <c r="FX6" s="470">
        <v>27</v>
      </c>
      <c r="FY6" s="470">
        <v>13</v>
      </c>
      <c r="FZ6" s="470">
        <v>14</v>
      </c>
      <c r="GA6" s="470">
        <v>20</v>
      </c>
      <c r="GB6" s="470">
        <v>41</v>
      </c>
      <c r="GC6" s="470">
        <v>79</v>
      </c>
      <c r="GD6" s="470">
        <v>21</v>
      </c>
      <c r="GE6" s="470">
        <v>22</v>
      </c>
      <c r="GF6" s="470">
        <v>21</v>
      </c>
      <c r="GG6" s="470">
        <v>23</v>
      </c>
      <c r="GH6" s="470">
        <v>17</v>
      </c>
      <c r="GI6" s="470">
        <v>11</v>
      </c>
      <c r="GJ6" s="470">
        <v>21</v>
      </c>
      <c r="GK6" s="470">
        <v>39</v>
      </c>
      <c r="GL6" s="470">
        <v>20</v>
      </c>
      <c r="GM6" s="470">
        <v>55</v>
      </c>
      <c r="GN6" s="470">
        <v>44</v>
      </c>
      <c r="GO6" s="470">
        <v>34</v>
      </c>
      <c r="GP6" s="470">
        <v>28</v>
      </c>
      <c r="GQ6" s="470">
        <v>24</v>
      </c>
      <c r="GR6" s="470">
        <v>45</v>
      </c>
      <c r="GS6" s="470">
        <v>18</v>
      </c>
      <c r="GT6" s="470">
        <v>37</v>
      </c>
      <c r="GU6" s="470">
        <v>12</v>
      </c>
      <c r="GV6" s="470">
        <v>47</v>
      </c>
      <c r="GW6" s="470">
        <v>23</v>
      </c>
      <c r="GX6" s="470">
        <v>17</v>
      </c>
      <c r="GY6" s="470">
        <v>99</v>
      </c>
      <c r="GZ6" s="470">
        <v>73</v>
      </c>
      <c r="HA6" s="470">
        <v>24</v>
      </c>
      <c r="HB6" s="470">
        <v>18</v>
      </c>
      <c r="HC6" s="470">
        <v>20</v>
      </c>
      <c r="HD6" s="470">
        <v>39</v>
      </c>
      <c r="HE6" s="470">
        <v>23</v>
      </c>
      <c r="HF6" s="470">
        <v>23</v>
      </c>
      <c r="HG6" s="470">
        <v>18</v>
      </c>
      <c r="HH6" s="470">
        <v>29</v>
      </c>
      <c r="HI6" s="470">
        <v>37</v>
      </c>
      <c r="HJ6" s="470">
        <v>35</v>
      </c>
      <c r="HK6" s="470">
        <v>14</v>
      </c>
      <c r="HL6" s="470">
        <v>67</v>
      </c>
      <c r="HM6" s="470">
        <v>65</v>
      </c>
      <c r="HN6" s="470">
        <v>44</v>
      </c>
      <c r="HO6" s="470">
        <v>26</v>
      </c>
      <c r="HP6" s="470">
        <v>52</v>
      </c>
      <c r="HQ6" s="470">
        <v>66</v>
      </c>
      <c r="HR6" s="470">
        <v>33</v>
      </c>
      <c r="HS6" s="470">
        <v>35</v>
      </c>
      <c r="HT6" s="470">
        <v>16</v>
      </c>
      <c r="HU6" s="470">
        <v>26</v>
      </c>
      <c r="HV6" s="470">
        <v>20</v>
      </c>
      <c r="HW6" s="470">
        <v>23</v>
      </c>
      <c r="HX6" s="470">
        <v>15</v>
      </c>
      <c r="HY6" s="470">
        <v>19</v>
      </c>
      <c r="HZ6" s="470">
        <v>29</v>
      </c>
      <c r="IA6" s="470">
        <v>24</v>
      </c>
      <c r="IB6" s="470">
        <v>48</v>
      </c>
      <c r="IC6" s="470">
        <v>27</v>
      </c>
      <c r="ID6" s="470">
        <v>22</v>
      </c>
      <c r="IE6" s="470">
        <v>26</v>
      </c>
      <c r="IF6" s="470">
        <v>237</v>
      </c>
      <c r="IG6" s="470">
        <v>156</v>
      </c>
      <c r="IH6" s="470">
        <v>86</v>
      </c>
      <c r="II6" s="470">
        <v>34</v>
      </c>
      <c r="IJ6" s="470">
        <v>40</v>
      </c>
      <c r="IK6" s="470">
        <v>34</v>
      </c>
      <c r="IL6" s="470">
        <v>33</v>
      </c>
      <c r="IM6" s="470">
        <v>25</v>
      </c>
      <c r="IN6" s="470">
        <v>27</v>
      </c>
      <c r="IO6" s="470">
        <v>26</v>
      </c>
      <c r="IP6" s="470">
        <v>53</v>
      </c>
      <c r="IQ6" s="470">
        <v>12</v>
      </c>
      <c r="IR6" s="470">
        <v>17</v>
      </c>
      <c r="IS6" s="470">
        <v>11</v>
      </c>
      <c r="IT6" s="470">
        <v>22</v>
      </c>
      <c r="IU6" s="470">
        <v>20</v>
      </c>
      <c r="IV6" s="470">
        <v>15</v>
      </c>
      <c r="IW6" s="470">
        <v>11</v>
      </c>
      <c r="IX6" s="470">
        <v>10</v>
      </c>
      <c r="IY6" s="470">
        <v>18</v>
      </c>
      <c r="IZ6" s="470">
        <v>24</v>
      </c>
      <c r="JA6" s="470">
        <v>168</v>
      </c>
      <c r="JB6" s="470">
        <v>60</v>
      </c>
      <c r="JC6" s="470">
        <v>38</v>
      </c>
      <c r="JD6" s="470">
        <v>17</v>
      </c>
      <c r="JE6" s="470">
        <v>40</v>
      </c>
      <c r="JF6" s="470">
        <v>21</v>
      </c>
      <c r="JG6" s="470">
        <v>21</v>
      </c>
      <c r="JH6" s="470">
        <v>37</v>
      </c>
      <c r="JI6" s="470">
        <v>52</v>
      </c>
      <c r="JJ6" s="470">
        <v>122</v>
      </c>
      <c r="JK6" s="470">
        <v>17</v>
      </c>
      <c r="JL6" s="470">
        <v>23</v>
      </c>
      <c r="JM6" s="470">
        <v>33</v>
      </c>
      <c r="JN6" s="470">
        <v>33</v>
      </c>
      <c r="JO6" s="470">
        <v>58</v>
      </c>
      <c r="JP6" s="470">
        <v>27</v>
      </c>
      <c r="JQ6" s="470">
        <v>12</v>
      </c>
      <c r="JR6" s="470">
        <v>15</v>
      </c>
      <c r="JS6" s="470">
        <v>23</v>
      </c>
      <c r="JT6" s="470">
        <v>20</v>
      </c>
      <c r="JU6" s="470">
        <v>33</v>
      </c>
      <c r="JV6" s="470" t="s">
        <v>273</v>
      </c>
    </row>
    <row r="7" spans="1:282" ht="23.25" customHeight="1" x14ac:dyDescent="0.25">
      <c r="A7" s="164"/>
      <c r="B7" s="45" t="s">
        <v>579</v>
      </c>
      <c r="C7" s="472">
        <v>2907</v>
      </c>
      <c r="D7" s="472">
        <v>1372</v>
      </c>
      <c r="E7" s="472">
        <v>812</v>
      </c>
      <c r="F7" s="472">
        <v>318</v>
      </c>
      <c r="G7" s="472">
        <v>404</v>
      </c>
      <c r="H7" s="472" t="s">
        <v>97</v>
      </c>
      <c r="I7" s="471"/>
      <c r="J7" s="472">
        <v>133</v>
      </c>
      <c r="K7" s="472" t="s">
        <v>273</v>
      </c>
      <c r="L7" s="472" t="s">
        <v>273</v>
      </c>
      <c r="M7" s="472">
        <v>18</v>
      </c>
      <c r="N7" s="472">
        <v>28</v>
      </c>
      <c r="O7" s="472" t="s">
        <v>273</v>
      </c>
      <c r="P7" s="472">
        <v>24</v>
      </c>
      <c r="Q7" s="472">
        <v>26</v>
      </c>
      <c r="R7" s="472">
        <v>11</v>
      </c>
      <c r="S7" s="472">
        <v>12</v>
      </c>
      <c r="T7" s="472">
        <v>10</v>
      </c>
      <c r="U7" s="472">
        <v>6</v>
      </c>
      <c r="V7" s="472">
        <v>11</v>
      </c>
      <c r="W7" s="472">
        <v>19</v>
      </c>
      <c r="X7" s="472">
        <v>10</v>
      </c>
      <c r="Y7" s="472">
        <v>8</v>
      </c>
      <c r="Z7" s="472">
        <v>8</v>
      </c>
      <c r="AA7" s="472">
        <v>22</v>
      </c>
      <c r="AB7" s="472">
        <v>9</v>
      </c>
      <c r="AC7" s="472">
        <v>6</v>
      </c>
      <c r="AD7" s="472">
        <v>5</v>
      </c>
      <c r="AE7" s="472">
        <v>4</v>
      </c>
      <c r="AF7" s="472">
        <v>16</v>
      </c>
      <c r="AG7" s="472" t="s">
        <v>273</v>
      </c>
      <c r="AH7" s="472">
        <v>10</v>
      </c>
      <c r="AI7" s="472">
        <v>5</v>
      </c>
      <c r="AJ7" s="472">
        <v>18</v>
      </c>
      <c r="AK7" s="472">
        <v>37</v>
      </c>
      <c r="AL7" s="472">
        <v>25</v>
      </c>
      <c r="AM7" s="472">
        <v>11</v>
      </c>
      <c r="AN7" s="472">
        <v>11</v>
      </c>
      <c r="AO7" s="472">
        <v>3</v>
      </c>
      <c r="AP7" s="472" t="s">
        <v>273</v>
      </c>
      <c r="AQ7" s="472" t="s">
        <v>273</v>
      </c>
      <c r="AR7" s="472">
        <v>67</v>
      </c>
      <c r="AS7" s="472">
        <v>19</v>
      </c>
      <c r="AT7" s="472">
        <v>19</v>
      </c>
      <c r="AU7" s="472" t="s">
        <v>273</v>
      </c>
      <c r="AV7" s="472">
        <v>25</v>
      </c>
      <c r="AW7" s="472">
        <v>16</v>
      </c>
      <c r="AX7" s="472">
        <v>11</v>
      </c>
      <c r="AY7" s="472">
        <v>5</v>
      </c>
      <c r="AZ7" s="472">
        <v>15</v>
      </c>
      <c r="BA7" s="472">
        <v>5</v>
      </c>
      <c r="BB7" s="472">
        <v>3</v>
      </c>
      <c r="BC7" s="472">
        <v>47</v>
      </c>
      <c r="BD7" s="472">
        <v>25</v>
      </c>
      <c r="BE7" s="472">
        <v>24</v>
      </c>
      <c r="BF7" s="472">
        <v>24</v>
      </c>
      <c r="BG7" s="472">
        <v>10</v>
      </c>
      <c r="BH7" s="472">
        <v>13</v>
      </c>
      <c r="BI7" s="472" t="s">
        <v>273</v>
      </c>
      <c r="BJ7" s="472">
        <v>88</v>
      </c>
      <c r="BK7" s="472">
        <v>55</v>
      </c>
      <c r="BL7" s="472">
        <v>16</v>
      </c>
      <c r="BM7" s="472">
        <v>20</v>
      </c>
      <c r="BN7" s="472">
        <v>16</v>
      </c>
      <c r="BO7" s="472">
        <v>25</v>
      </c>
      <c r="BP7" s="472">
        <v>11</v>
      </c>
      <c r="BQ7" s="472">
        <v>51</v>
      </c>
      <c r="BR7" s="472" t="s">
        <v>273</v>
      </c>
      <c r="BS7" s="472">
        <v>43</v>
      </c>
      <c r="BT7" s="472" t="s">
        <v>273</v>
      </c>
      <c r="BU7" s="472">
        <v>23</v>
      </c>
      <c r="BV7" s="472">
        <v>15</v>
      </c>
      <c r="BW7" s="472">
        <v>22</v>
      </c>
      <c r="BX7" s="472" t="s">
        <v>273</v>
      </c>
      <c r="BY7" s="472" t="s">
        <v>273</v>
      </c>
      <c r="BZ7" s="472" t="s">
        <v>273</v>
      </c>
      <c r="CA7" s="472">
        <v>14</v>
      </c>
      <c r="CB7" s="472" t="s">
        <v>273</v>
      </c>
      <c r="CC7" s="472">
        <v>5</v>
      </c>
      <c r="CD7" s="472" t="s">
        <v>273</v>
      </c>
      <c r="CE7" s="472" t="s">
        <v>273</v>
      </c>
      <c r="CF7" s="472" t="s">
        <v>273</v>
      </c>
      <c r="CG7" s="472" t="s">
        <v>273</v>
      </c>
      <c r="CH7" s="472" t="s">
        <v>273</v>
      </c>
      <c r="CI7" s="472" t="s">
        <v>273</v>
      </c>
      <c r="CJ7" s="472" t="s">
        <v>273</v>
      </c>
      <c r="CK7" s="472" t="s">
        <v>273</v>
      </c>
      <c r="CL7" s="472" t="s">
        <v>273</v>
      </c>
      <c r="CM7" s="472" t="s">
        <v>273</v>
      </c>
      <c r="CN7" s="472" t="s">
        <v>273</v>
      </c>
      <c r="CO7" s="472" t="s">
        <v>273</v>
      </c>
      <c r="CP7" s="472" t="s">
        <v>273</v>
      </c>
      <c r="CQ7" s="472" t="s">
        <v>273</v>
      </c>
      <c r="CR7" s="472" t="s">
        <v>273</v>
      </c>
      <c r="CS7" s="472" t="s">
        <v>273</v>
      </c>
      <c r="CT7" s="472">
        <v>11</v>
      </c>
      <c r="CU7" s="472" t="s">
        <v>273</v>
      </c>
      <c r="CV7" s="472">
        <v>0</v>
      </c>
      <c r="CW7" s="472" t="s">
        <v>273</v>
      </c>
      <c r="CX7" s="472">
        <v>10</v>
      </c>
      <c r="CY7" s="472">
        <v>8</v>
      </c>
      <c r="CZ7" s="472" t="s">
        <v>273</v>
      </c>
      <c r="DA7" s="472">
        <v>286</v>
      </c>
      <c r="DB7" s="472" t="s">
        <v>273</v>
      </c>
      <c r="DC7" s="472" t="s">
        <v>273</v>
      </c>
      <c r="DD7" s="472" t="s">
        <v>273</v>
      </c>
      <c r="DE7" s="472">
        <v>23</v>
      </c>
      <c r="DF7" s="472">
        <v>24</v>
      </c>
      <c r="DG7" s="472">
        <v>5</v>
      </c>
      <c r="DH7" s="472">
        <v>126</v>
      </c>
      <c r="DI7" s="472">
        <v>60</v>
      </c>
      <c r="DJ7" s="472" t="s">
        <v>273</v>
      </c>
      <c r="DK7" s="472" t="s">
        <v>273</v>
      </c>
      <c r="DL7" s="472" t="s">
        <v>273</v>
      </c>
      <c r="DM7" s="472">
        <v>16</v>
      </c>
      <c r="DN7" s="472" t="s">
        <v>273</v>
      </c>
      <c r="DO7" s="472" t="s">
        <v>273</v>
      </c>
      <c r="DP7" s="472">
        <v>21</v>
      </c>
      <c r="DQ7" s="472" t="s">
        <v>273</v>
      </c>
      <c r="DR7" s="472" t="s">
        <v>273</v>
      </c>
      <c r="DS7" s="472" t="s">
        <v>273</v>
      </c>
      <c r="DT7" s="472" t="s">
        <v>273</v>
      </c>
      <c r="DU7" s="472" t="s">
        <v>273</v>
      </c>
      <c r="DV7" s="472" t="s">
        <v>273</v>
      </c>
      <c r="DW7" s="472" t="s">
        <v>273</v>
      </c>
      <c r="DX7" s="472" t="s">
        <v>273</v>
      </c>
      <c r="DY7" s="472" t="s">
        <v>273</v>
      </c>
      <c r="DZ7" s="472" t="s">
        <v>273</v>
      </c>
      <c r="EA7" s="472" t="s">
        <v>273</v>
      </c>
      <c r="EB7" s="472">
        <v>7</v>
      </c>
      <c r="EC7" s="472">
        <v>1</v>
      </c>
      <c r="ED7" s="472">
        <v>1</v>
      </c>
      <c r="EE7" s="472">
        <v>2</v>
      </c>
      <c r="EF7" s="472">
        <v>1</v>
      </c>
      <c r="EG7" s="472">
        <v>2</v>
      </c>
      <c r="EH7" s="472">
        <v>2</v>
      </c>
      <c r="EI7" s="472">
        <v>1</v>
      </c>
      <c r="EJ7" s="472">
        <v>1</v>
      </c>
      <c r="EK7" s="472">
        <v>2</v>
      </c>
      <c r="EL7" s="472">
        <v>1</v>
      </c>
      <c r="EM7" s="472">
        <v>2</v>
      </c>
      <c r="EN7" s="472">
        <v>6</v>
      </c>
      <c r="EO7" s="472">
        <v>1</v>
      </c>
      <c r="EP7" s="472">
        <v>1</v>
      </c>
      <c r="EQ7" s="472">
        <v>1</v>
      </c>
      <c r="ER7" s="472">
        <v>2</v>
      </c>
      <c r="ES7" s="472">
        <v>1</v>
      </c>
      <c r="ET7" s="472">
        <v>3</v>
      </c>
      <c r="EU7" s="472">
        <v>4</v>
      </c>
      <c r="EV7" s="472">
        <v>3</v>
      </c>
      <c r="EW7" s="472">
        <v>8</v>
      </c>
      <c r="EX7" s="472">
        <v>1</v>
      </c>
      <c r="EY7" s="472">
        <v>0</v>
      </c>
      <c r="EZ7" s="472">
        <v>1</v>
      </c>
      <c r="FA7" s="472">
        <v>4</v>
      </c>
      <c r="FB7" s="472">
        <v>0</v>
      </c>
      <c r="FC7" s="472">
        <v>2</v>
      </c>
      <c r="FD7" s="472">
        <v>1</v>
      </c>
      <c r="FE7" s="472">
        <v>0</v>
      </c>
      <c r="FF7" s="472">
        <v>4</v>
      </c>
      <c r="FG7" s="472">
        <v>4</v>
      </c>
      <c r="FH7" s="472">
        <v>2</v>
      </c>
      <c r="FI7" s="472">
        <v>0</v>
      </c>
      <c r="FJ7" s="472">
        <v>0</v>
      </c>
      <c r="FK7" s="472">
        <v>0</v>
      </c>
      <c r="FL7" s="472">
        <v>5</v>
      </c>
      <c r="FM7" s="472">
        <v>2</v>
      </c>
      <c r="FN7" s="472">
        <v>1</v>
      </c>
      <c r="FO7" s="472">
        <v>5</v>
      </c>
      <c r="FP7" s="472">
        <v>5</v>
      </c>
      <c r="FQ7" s="472">
        <v>7</v>
      </c>
      <c r="FR7" s="472">
        <v>10</v>
      </c>
      <c r="FS7" s="472">
        <v>4</v>
      </c>
      <c r="FT7" s="472">
        <v>1</v>
      </c>
      <c r="FU7" s="472">
        <v>1</v>
      </c>
      <c r="FV7" s="472">
        <v>2</v>
      </c>
      <c r="FW7" s="472">
        <v>3</v>
      </c>
      <c r="FX7" s="472">
        <v>1</v>
      </c>
      <c r="FY7" s="472">
        <v>0</v>
      </c>
      <c r="FZ7" s="472">
        <v>0</v>
      </c>
      <c r="GA7" s="472">
        <v>0</v>
      </c>
      <c r="GB7" s="472">
        <v>1</v>
      </c>
      <c r="GC7" s="472">
        <v>2</v>
      </c>
      <c r="GD7" s="472">
        <v>2</v>
      </c>
      <c r="GE7" s="472">
        <v>3</v>
      </c>
      <c r="GF7" s="472">
        <v>1</v>
      </c>
      <c r="GG7" s="472">
        <v>2</v>
      </c>
      <c r="GH7" s="472">
        <v>0</v>
      </c>
      <c r="GI7" s="472">
        <v>0</v>
      </c>
      <c r="GJ7" s="472">
        <v>1</v>
      </c>
      <c r="GK7" s="472">
        <v>3</v>
      </c>
      <c r="GL7" s="472">
        <v>0</v>
      </c>
      <c r="GM7" s="472">
        <v>2</v>
      </c>
      <c r="GN7" s="472">
        <v>4</v>
      </c>
      <c r="GO7" s="472">
        <v>1</v>
      </c>
      <c r="GP7" s="472">
        <v>1</v>
      </c>
      <c r="GQ7" s="472">
        <v>1</v>
      </c>
      <c r="GR7" s="472">
        <v>2</v>
      </c>
      <c r="GS7" s="472">
        <v>1</v>
      </c>
      <c r="GT7" s="472">
        <v>2</v>
      </c>
      <c r="GU7" s="472">
        <v>0</v>
      </c>
      <c r="GV7" s="472">
        <v>2</v>
      </c>
      <c r="GW7" s="472">
        <v>0</v>
      </c>
      <c r="GX7" s="472">
        <v>1</v>
      </c>
      <c r="GY7" s="472">
        <v>7</v>
      </c>
      <c r="GZ7" s="472">
        <v>3</v>
      </c>
      <c r="HA7" s="472">
        <v>0</v>
      </c>
      <c r="HB7" s="472">
        <v>1</v>
      </c>
      <c r="HC7" s="472">
        <v>0</v>
      </c>
      <c r="HD7" s="472">
        <v>1</v>
      </c>
      <c r="HE7" s="472">
        <v>0</v>
      </c>
      <c r="HF7" s="472">
        <v>1</v>
      </c>
      <c r="HG7" s="472">
        <v>2</v>
      </c>
      <c r="HH7" s="472">
        <v>1</v>
      </c>
      <c r="HI7" s="472">
        <v>1</v>
      </c>
      <c r="HJ7" s="472">
        <v>2</v>
      </c>
      <c r="HK7" s="472">
        <v>0</v>
      </c>
      <c r="HL7" s="472">
        <v>4</v>
      </c>
      <c r="HM7" s="472">
        <v>6</v>
      </c>
      <c r="HN7" s="472">
        <v>5</v>
      </c>
      <c r="HO7" s="472">
        <v>2</v>
      </c>
      <c r="HP7" s="472">
        <v>5</v>
      </c>
      <c r="HQ7" s="472">
        <v>7</v>
      </c>
      <c r="HR7" s="472">
        <v>4</v>
      </c>
      <c r="HS7" s="472">
        <v>1</v>
      </c>
      <c r="HT7" s="472">
        <v>2</v>
      </c>
      <c r="HU7" s="472">
        <v>0</v>
      </c>
      <c r="HV7" s="472">
        <v>1</v>
      </c>
      <c r="HW7" s="472">
        <v>0</v>
      </c>
      <c r="HX7" s="472">
        <v>0</v>
      </c>
      <c r="HY7" s="472">
        <v>0</v>
      </c>
      <c r="HZ7" s="472">
        <v>2</v>
      </c>
      <c r="IA7" s="472">
        <v>1</v>
      </c>
      <c r="IB7" s="472">
        <v>10</v>
      </c>
      <c r="IC7" s="472">
        <v>1</v>
      </c>
      <c r="ID7" s="472">
        <v>0</v>
      </c>
      <c r="IE7" s="472">
        <v>1</v>
      </c>
      <c r="IF7" s="472">
        <v>9</v>
      </c>
      <c r="IG7" s="472">
        <v>10</v>
      </c>
      <c r="IH7" s="472">
        <v>6</v>
      </c>
      <c r="II7" s="472">
        <v>2</v>
      </c>
      <c r="IJ7" s="472">
        <v>3</v>
      </c>
      <c r="IK7" s="472">
        <v>2</v>
      </c>
      <c r="IL7" s="472">
        <v>1</v>
      </c>
      <c r="IM7" s="472">
        <v>0</v>
      </c>
      <c r="IN7" s="472">
        <v>2</v>
      </c>
      <c r="IO7" s="472">
        <v>2</v>
      </c>
      <c r="IP7" s="472">
        <v>5</v>
      </c>
      <c r="IQ7" s="472">
        <v>1</v>
      </c>
      <c r="IR7" s="472">
        <v>0</v>
      </c>
      <c r="IS7" s="472">
        <v>0</v>
      </c>
      <c r="IT7" s="472">
        <v>1</v>
      </c>
      <c r="IU7" s="472">
        <v>2</v>
      </c>
      <c r="IV7" s="472">
        <v>2</v>
      </c>
      <c r="IW7" s="472">
        <v>1</v>
      </c>
      <c r="IX7" s="472">
        <v>0</v>
      </c>
      <c r="IY7" s="472">
        <v>2</v>
      </c>
      <c r="IZ7" s="472">
        <v>2</v>
      </c>
      <c r="JA7" s="472">
        <v>18</v>
      </c>
      <c r="JB7" s="472">
        <v>7</v>
      </c>
      <c r="JC7" s="472">
        <v>4</v>
      </c>
      <c r="JD7" s="472">
        <v>1</v>
      </c>
      <c r="JE7" s="472">
        <v>5</v>
      </c>
      <c r="JF7" s="472">
        <v>2</v>
      </c>
      <c r="JG7" s="472">
        <v>0</v>
      </c>
      <c r="JH7" s="472">
        <v>1</v>
      </c>
      <c r="JI7" s="472">
        <v>3</v>
      </c>
      <c r="JJ7" s="472">
        <v>4</v>
      </c>
      <c r="JK7" s="472">
        <v>1</v>
      </c>
      <c r="JL7" s="472">
        <v>1</v>
      </c>
      <c r="JM7" s="472">
        <v>4</v>
      </c>
      <c r="JN7" s="472">
        <v>1</v>
      </c>
      <c r="JO7" s="472">
        <v>3</v>
      </c>
      <c r="JP7" s="472">
        <v>1</v>
      </c>
      <c r="JQ7" s="472">
        <v>1</v>
      </c>
      <c r="JR7" s="472">
        <v>1</v>
      </c>
      <c r="JS7" s="472">
        <v>1</v>
      </c>
      <c r="JT7" s="472">
        <v>2</v>
      </c>
      <c r="JU7" s="472">
        <v>0</v>
      </c>
      <c r="JV7" s="472" t="s">
        <v>273</v>
      </c>
    </row>
    <row r="8" spans="1:282" ht="23.25" customHeight="1" x14ac:dyDescent="0.25">
      <c r="A8" s="164"/>
      <c r="B8" s="278" t="s">
        <v>580</v>
      </c>
      <c r="C8" s="1058">
        <v>33631</v>
      </c>
      <c r="D8" s="1058">
        <v>15833</v>
      </c>
      <c r="E8" s="1058">
        <v>6475</v>
      </c>
      <c r="F8" s="1058">
        <v>5004</v>
      </c>
      <c r="G8" s="1058">
        <v>6215</v>
      </c>
      <c r="H8" s="1058">
        <v>103</v>
      </c>
      <c r="I8" s="471"/>
      <c r="J8" s="1058">
        <v>1712</v>
      </c>
      <c r="K8" s="1059" t="s">
        <v>1411</v>
      </c>
      <c r="L8" s="1059" t="s">
        <v>1411</v>
      </c>
      <c r="M8" s="1058">
        <v>302</v>
      </c>
      <c r="N8" s="1058">
        <v>285</v>
      </c>
      <c r="O8" s="1059" t="s">
        <v>1411</v>
      </c>
      <c r="P8" s="1058">
        <v>246</v>
      </c>
      <c r="Q8" s="1058">
        <v>281</v>
      </c>
      <c r="R8" s="1058">
        <v>151</v>
      </c>
      <c r="S8" s="1058">
        <v>135</v>
      </c>
      <c r="T8" s="1058">
        <v>157</v>
      </c>
      <c r="U8" s="1058">
        <v>110</v>
      </c>
      <c r="V8" s="1058">
        <v>140</v>
      </c>
      <c r="W8" s="1058">
        <v>236</v>
      </c>
      <c r="X8" s="1058">
        <v>128</v>
      </c>
      <c r="Y8" s="1058">
        <v>128</v>
      </c>
      <c r="Z8" s="1058">
        <v>88</v>
      </c>
      <c r="AA8" s="1058">
        <v>140</v>
      </c>
      <c r="AB8" s="1058">
        <v>102</v>
      </c>
      <c r="AC8" s="1058">
        <v>78</v>
      </c>
      <c r="AD8" s="1058">
        <v>71</v>
      </c>
      <c r="AE8" s="1058">
        <v>60</v>
      </c>
      <c r="AF8" s="1058">
        <v>207</v>
      </c>
      <c r="AG8" s="1059" t="s">
        <v>1411</v>
      </c>
      <c r="AH8" s="1058">
        <v>125</v>
      </c>
      <c r="AI8" s="1058">
        <v>69</v>
      </c>
      <c r="AJ8" s="1058">
        <v>216</v>
      </c>
      <c r="AK8" s="1058">
        <v>319</v>
      </c>
      <c r="AL8" s="1058">
        <v>227</v>
      </c>
      <c r="AM8" s="1058">
        <v>151</v>
      </c>
      <c r="AN8" s="1058">
        <v>177</v>
      </c>
      <c r="AO8" s="1058">
        <v>94</v>
      </c>
      <c r="AP8" s="1059" t="s">
        <v>1411</v>
      </c>
      <c r="AQ8" s="1059" t="s">
        <v>1411</v>
      </c>
      <c r="AR8" s="1058">
        <v>840</v>
      </c>
      <c r="AS8" s="1058">
        <v>309</v>
      </c>
      <c r="AT8" s="1058">
        <v>267</v>
      </c>
      <c r="AU8" s="1059" t="s">
        <v>1411</v>
      </c>
      <c r="AV8" s="1058">
        <v>204</v>
      </c>
      <c r="AW8" s="1058">
        <v>190</v>
      </c>
      <c r="AX8" s="1058">
        <v>117</v>
      </c>
      <c r="AY8" s="1058">
        <v>93</v>
      </c>
      <c r="AZ8" s="1058">
        <v>148</v>
      </c>
      <c r="BA8" s="1058">
        <v>113</v>
      </c>
      <c r="BB8" s="1058">
        <v>80</v>
      </c>
      <c r="BC8" s="1058">
        <v>354</v>
      </c>
      <c r="BD8" s="1058">
        <v>189</v>
      </c>
      <c r="BE8" s="1058">
        <v>144</v>
      </c>
      <c r="BF8" s="1058">
        <v>147</v>
      </c>
      <c r="BG8" s="1058">
        <v>78</v>
      </c>
      <c r="BH8" s="1058">
        <v>112</v>
      </c>
      <c r="BI8" s="1059" t="s">
        <v>1411</v>
      </c>
      <c r="BJ8" s="1058">
        <v>536</v>
      </c>
      <c r="BK8" s="1058">
        <v>402</v>
      </c>
      <c r="BL8" s="1058">
        <v>169</v>
      </c>
      <c r="BM8" s="1058">
        <v>248</v>
      </c>
      <c r="BN8" s="1058">
        <v>176</v>
      </c>
      <c r="BO8" s="1058">
        <v>201</v>
      </c>
      <c r="BP8" s="1058">
        <v>90</v>
      </c>
      <c r="BQ8" s="1058">
        <v>186</v>
      </c>
      <c r="BR8" s="1059" t="s">
        <v>1411</v>
      </c>
      <c r="BS8" s="1058">
        <v>294</v>
      </c>
      <c r="BT8" s="1059" t="s">
        <v>1411</v>
      </c>
      <c r="BU8" s="1058">
        <v>176</v>
      </c>
      <c r="BV8" s="1058">
        <v>150</v>
      </c>
      <c r="BW8" s="1058">
        <v>161</v>
      </c>
      <c r="BX8" s="1059" t="s">
        <v>1411</v>
      </c>
      <c r="BY8" s="1059" t="s">
        <v>1411</v>
      </c>
      <c r="BZ8" s="1059" t="s">
        <v>1411</v>
      </c>
      <c r="CA8" s="1058">
        <v>95</v>
      </c>
      <c r="CB8" s="1059" t="s">
        <v>1411</v>
      </c>
      <c r="CC8" s="1058">
        <v>77</v>
      </c>
      <c r="CD8" s="1059" t="s">
        <v>1411</v>
      </c>
      <c r="CE8" s="1059" t="s">
        <v>1411</v>
      </c>
      <c r="CF8" s="1059" t="s">
        <v>1411</v>
      </c>
      <c r="CG8" s="1059" t="s">
        <v>1411</v>
      </c>
      <c r="CH8" s="1059" t="s">
        <v>1411</v>
      </c>
      <c r="CI8" s="1059" t="s">
        <v>1411</v>
      </c>
      <c r="CJ8" s="1059" t="s">
        <v>1411</v>
      </c>
      <c r="CK8" s="1059" t="s">
        <v>1411</v>
      </c>
      <c r="CL8" s="1059" t="s">
        <v>1411</v>
      </c>
      <c r="CM8" s="1059" t="s">
        <v>1411</v>
      </c>
      <c r="CN8" s="1059" t="s">
        <v>1411</v>
      </c>
      <c r="CO8" s="1059" t="s">
        <v>1411</v>
      </c>
      <c r="CP8" s="1059" t="s">
        <v>1411</v>
      </c>
      <c r="CQ8" s="1059" t="s">
        <v>1411</v>
      </c>
      <c r="CR8" s="1059" t="s">
        <v>1411</v>
      </c>
      <c r="CS8" s="1059" t="s">
        <v>1411</v>
      </c>
      <c r="CT8" s="1058">
        <v>70</v>
      </c>
      <c r="CU8" s="1059" t="s">
        <v>1411</v>
      </c>
      <c r="CV8" s="1058">
        <v>127</v>
      </c>
      <c r="CW8" s="1059" t="s">
        <v>1411</v>
      </c>
      <c r="CX8" s="1059">
        <v>59</v>
      </c>
      <c r="CY8" s="1059">
        <v>47</v>
      </c>
      <c r="CZ8" s="1059" t="s">
        <v>1411</v>
      </c>
      <c r="DA8" s="1058">
        <v>924</v>
      </c>
      <c r="DB8" s="1059" t="s">
        <v>1411</v>
      </c>
      <c r="DC8" s="1059" t="s">
        <v>1411</v>
      </c>
      <c r="DD8" s="1059" t="s">
        <v>1411</v>
      </c>
      <c r="DE8" s="1058">
        <v>218</v>
      </c>
      <c r="DF8" s="1058">
        <v>161</v>
      </c>
      <c r="DG8" s="1058">
        <v>57</v>
      </c>
      <c r="DH8" s="1058">
        <v>405</v>
      </c>
      <c r="DI8" s="1058">
        <v>270</v>
      </c>
      <c r="DJ8" s="1059" t="s">
        <v>1411</v>
      </c>
      <c r="DK8" s="1059" t="s">
        <v>1411</v>
      </c>
      <c r="DL8" s="1059" t="s">
        <v>1411</v>
      </c>
      <c r="DM8" s="1059">
        <v>243</v>
      </c>
      <c r="DN8" s="1059" t="s">
        <v>1411</v>
      </c>
      <c r="DO8" s="1059" t="s">
        <v>1411</v>
      </c>
      <c r="DP8" s="1058">
        <v>298</v>
      </c>
      <c r="DQ8" s="1059" t="s">
        <v>1411</v>
      </c>
      <c r="DR8" s="1059" t="s">
        <v>1411</v>
      </c>
      <c r="DS8" s="1059" t="s">
        <v>1411</v>
      </c>
      <c r="DT8" s="1059" t="s">
        <v>1411</v>
      </c>
      <c r="DU8" s="1059" t="s">
        <v>1411</v>
      </c>
      <c r="DV8" s="1059" t="s">
        <v>1411</v>
      </c>
      <c r="DW8" s="1059" t="s">
        <v>1411</v>
      </c>
      <c r="DX8" s="1059" t="s">
        <v>1411</v>
      </c>
      <c r="DY8" s="1059" t="s">
        <v>1411</v>
      </c>
      <c r="DZ8" s="1059" t="s">
        <v>1411</v>
      </c>
      <c r="EA8" s="1059" t="s">
        <v>1411</v>
      </c>
      <c r="EB8" s="1058">
        <v>96</v>
      </c>
      <c r="EC8" s="1058">
        <v>30</v>
      </c>
      <c r="ED8" s="1058">
        <v>23</v>
      </c>
      <c r="EE8" s="1058">
        <v>22</v>
      </c>
      <c r="EF8" s="1058">
        <v>24</v>
      </c>
      <c r="EG8" s="1058">
        <v>28</v>
      </c>
      <c r="EH8" s="1058">
        <v>76</v>
      </c>
      <c r="EI8" s="1058">
        <v>48</v>
      </c>
      <c r="EJ8" s="1058">
        <v>36</v>
      </c>
      <c r="EK8" s="1058">
        <v>30</v>
      </c>
      <c r="EL8" s="1058">
        <v>36</v>
      </c>
      <c r="EM8" s="1058">
        <v>37</v>
      </c>
      <c r="EN8" s="1058">
        <v>105</v>
      </c>
      <c r="EO8" s="1058">
        <v>20</v>
      </c>
      <c r="EP8" s="1058">
        <v>30</v>
      </c>
      <c r="EQ8" s="1058">
        <v>20</v>
      </c>
      <c r="ER8" s="1058">
        <v>34</v>
      </c>
      <c r="ES8" s="1058">
        <v>53</v>
      </c>
      <c r="ET8" s="1058">
        <v>64</v>
      </c>
      <c r="EU8" s="1058">
        <v>72</v>
      </c>
      <c r="EV8" s="1058">
        <v>94</v>
      </c>
      <c r="EW8" s="1058">
        <v>63</v>
      </c>
      <c r="EX8" s="1058">
        <v>32</v>
      </c>
      <c r="EY8" s="1058">
        <v>28</v>
      </c>
      <c r="EZ8" s="1058">
        <v>30</v>
      </c>
      <c r="FA8" s="1058">
        <v>60</v>
      </c>
      <c r="FB8" s="1058">
        <v>11</v>
      </c>
      <c r="FC8" s="1058">
        <v>34</v>
      </c>
      <c r="FD8" s="1058">
        <v>32</v>
      </c>
      <c r="FE8" s="1058">
        <v>21</v>
      </c>
      <c r="FF8" s="1058">
        <v>63</v>
      </c>
      <c r="FG8" s="1058">
        <v>36</v>
      </c>
      <c r="FH8" s="1058">
        <v>40</v>
      </c>
      <c r="FI8" s="1058">
        <v>24</v>
      </c>
      <c r="FJ8" s="1058">
        <v>15</v>
      </c>
      <c r="FK8" s="1058">
        <v>13</v>
      </c>
      <c r="FL8" s="1058">
        <v>85</v>
      </c>
      <c r="FM8" s="1058">
        <v>39</v>
      </c>
      <c r="FN8" s="1058">
        <v>31</v>
      </c>
      <c r="FO8" s="1058">
        <v>81</v>
      </c>
      <c r="FP8" s="1058">
        <v>95</v>
      </c>
      <c r="FQ8" s="1058">
        <v>73</v>
      </c>
      <c r="FR8" s="1058">
        <v>130</v>
      </c>
      <c r="FS8" s="1058">
        <v>49</v>
      </c>
      <c r="FT8" s="1058">
        <v>18</v>
      </c>
      <c r="FU8" s="1058">
        <v>27</v>
      </c>
      <c r="FV8" s="1058">
        <v>46</v>
      </c>
      <c r="FW8" s="1058">
        <v>38</v>
      </c>
      <c r="FX8" s="1058">
        <v>28</v>
      </c>
      <c r="FY8" s="1058">
        <v>13</v>
      </c>
      <c r="FZ8" s="1058">
        <v>14</v>
      </c>
      <c r="GA8" s="1058">
        <v>21</v>
      </c>
      <c r="GB8" s="1058">
        <v>42</v>
      </c>
      <c r="GC8" s="1058">
        <v>81</v>
      </c>
      <c r="GD8" s="1058">
        <v>23</v>
      </c>
      <c r="GE8" s="1058">
        <v>26</v>
      </c>
      <c r="GF8" s="1058">
        <v>23</v>
      </c>
      <c r="GG8" s="1058">
        <v>25</v>
      </c>
      <c r="GH8" s="1058">
        <v>18</v>
      </c>
      <c r="GI8" s="1058">
        <v>12</v>
      </c>
      <c r="GJ8" s="1058">
        <v>22</v>
      </c>
      <c r="GK8" s="1058">
        <v>43</v>
      </c>
      <c r="GL8" s="1058">
        <v>21</v>
      </c>
      <c r="GM8" s="1058">
        <v>58</v>
      </c>
      <c r="GN8" s="1058">
        <v>48</v>
      </c>
      <c r="GO8" s="1058">
        <v>35</v>
      </c>
      <c r="GP8" s="1058">
        <v>29</v>
      </c>
      <c r="GQ8" s="1058">
        <v>25</v>
      </c>
      <c r="GR8" s="1058">
        <v>47</v>
      </c>
      <c r="GS8" s="1058">
        <v>19</v>
      </c>
      <c r="GT8" s="1058">
        <v>39</v>
      </c>
      <c r="GU8" s="1058">
        <v>13</v>
      </c>
      <c r="GV8" s="1058">
        <v>49</v>
      </c>
      <c r="GW8" s="1058">
        <v>24</v>
      </c>
      <c r="GX8" s="1058">
        <v>19</v>
      </c>
      <c r="GY8" s="1058">
        <v>107</v>
      </c>
      <c r="GZ8" s="1058">
        <v>77</v>
      </c>
      <c r="HA8" s="1058">
        <v>25</v>
      </c>
      <c r="HB8" s="1058">
        <v>20</v>
      </c>
      <c r="HC8" s="1058">
        <v>20</v>
      </c>
      <c r="HD8" s="1058">
        <v>41</v>
      </c>
      <c r="HE8" s="1058">
        <v>23</v>
      </c>
      <c r="HF8" s="1058">
        <v>24</v>
      </c>
      <c r="HG8" s="1058">
        <v>21</v>
      </c>
      <c r="HH8" s="1058">
        <v>30</v>
      </c>
      <c r="HI8" s="1058">
        <v>38</v>
      </c>
      <c r="HJ8" s="1058">
        <v>37</v>
      </c>
      <c r="HK8" s="1058">
        <v>15</v>
      </c>
      <c r="HL8" s="1058">
        <v>71</v>
      </c>
      <c r="HM8" s="1058">
        <v>71</v>
      </c>
      <c r="HN8" s="1058">
        <v>49</v>
      </c>
      <c r="HO8" s="1058">
        <v>28</v>
      </c>
      <c r="HP8" s="1058">
        <v>57</v>
      </c>
      <c r="HQ8" s="1058">
        <v>74</v>
      </c>
      <c r="HR8" s="1058">
        <v>37</v>
      </c>
      <c r="HS8" s="1058">
        <v>36</v>
      </c>
      <c r="HT8" s="1058">
        <v>19</v>
      </c>
      <c r="HU8" s="1058">
        <v>27</v>
      </c>
      <c r="HV8" s="1058">
        <v>22</v>
      </c>
      <c r="HW8" s="1058">
        <v>24</v>
      </c>
      <c r="HX8" s="1058">
        <v>16</v>
      </c>
      <c r="HY8" s="1058">
        <v>19</v>
      </c>
      <c r="HZ8" s="1058">
        <v>31</v>
      </c>
      <c r="IA8" s="1058">
        <v>25</v>
      </c>
      <c r="IB8" s="1058">
        <v>58</v>
      </c>
      <c r="IC8" s="1058">
        <v>28</v>
      </c>
      <c r="ID8" s="1058">
        <v>23</v>
      </c>
      <c r="IE8" s="1058">
        <v>27</v>
      </c>
      <c r="IF8" s="1058">
        <v>247</v>
      </c>
      <c r="IG8" s="1058">
        <v>166</v>
      </c>
      <c r="IH8" s="1058">
        <v>92</v>
      </c>
      <c r="II8" s="1058">
        <v>36</v>
      </c>
      <c r="IJ8" s="1058">
        <v>43</v>
      </c>
      <c r="IK8" s="1058">
        <v>36</v>
      </c>
      <c r="IL8" s="1058">
        <v>35</v>
      </c>
      <c r="IM8" s="1058">
        <v>26</v>
      </c>
      <c r="IN8" s="1058">
        <v>29</v>
      </c>
      <c r="IO8" s="1058">
        <v>29</v>
      </c>
      <c r="IP8" s="1058">
        <v>58</v>
      </c>
      <c r="IQ8" s="1058">
        <v>13</v>
      </c>
      <c r="IR8" s="1058">
        <v>17</v>
      </c>
      <c r="IS8" s="1058">
        <v>11</v>
      </c>
      <c r="IT8" s="1058">
        <v>24</v>
      </c>
      <c r="IU8" s="1058">
        <v>22</v>
      </c>
      <c r="IV8" s="1058">
        <v>18</v>
      </c>
      <c r="IW8" s="1058">
        <v>13</v>
      </c>
      <c r="IX8" s="1058">
        <v>11</v>
      </c>
      <c r="IY8" s="1058">
        <v>20</v>
      </c>
      <c r="IZ8" s="1058">
        <v>27</v>
      </c>
      <c r="JA8" s="1058">
        <v>187</v>
      </c>
      <c r="JB8" s="1058">
        <v>67</v>
      </c>
      <c r="JC8" s="1058">
        <v>42</v>
      </c>
      <c r="JD8" s="1058">
        <v>18</v>
      </c>
      <c r="JE8" s="1058">
        <v>45</v>
      </c>
      <c r="JF8" s="1058">
        <v>23</v>
      </c>
      <c r="JG8" s="1058">
        <v>22</v>
      </c>
      <c r="JH8" s="1058">
        <v>38</v>
      </c>
      <c r="JI8" s="1058">
        <v>56</v>
      </c>
      <c r="JJ8" s="1058">
        <v>127</v>
      </c>
      <c r="JK8" s="1058">
        <v>19</v>
      </c>
      <c r="JL8" s="1058">
        <v>25</v>
      </c>
      <c r="JM8" s="1058">
        <v>38</v>
      </c>
      <c r="JN8" s="1058">
        <v>35</v>
      </c>
      <c r="JO8" s="1058">
        <v>61</v>
      </c>
      <c r="JP8" s="1058">
        <v>29</v>
      </c>
      <c r="JQ8" s="1058">
        <v>13</v>
      </c>
      <c r="JR8" s="1058">
        <v>16</v>
      </c>
      <c r="JS8" s="1058">
        <v>25</v>
      </c>
      <c r="JT8" s="1058">
        <v>22</v>
      </c>
      <c r="JU8" s="1058">
        <v>34</v>
      </c>
      <c r="JV8" s="1059" t="s">
        <v>1411</v>
      </c>
    </row>
    <row r="9" spans="1:282" ht="23.25" customHeight="1" x14ac:dyDescent="0.25">
      <c r="A9" s="164"/>
      <c r="B9" s="279" t="s">
        <v>581</v>
      </c>
      <c r="C9" s="475">
        <v>1592</v>
      </c>
      <c r="D9" s="475">
        <v>969</v>
      </c>
      <c r="E9" s="475">
        <v>251</v>
      </c>
      <c r="F9" s="475">
        <v>157</v>
      </c>
      <c r="G9" s="475">
        <v>213</v>
      </c>
      <c r="H9" s="475" t="s">
        <v>97</v>
      </c>
      <c r="I9" s="471"/>
      <c r="J9" s="475">
        <v>184</v>
      </c>
      <c r="K9" s="475" t="s">
        <v>273</v>
      </c>
      <c r="L9" s="475" t="s">
        <v>273</v>
      </c>
      <c r="M9" s="475">
        <v>10</v>
      </c>
      <c r="N9" s="475">
        <v>8</v>
      </c>
      <c r="O9" s="475" t="s">
        <v>273</v>
      </c>
      <c r="P9" s="475">
        <v>14</v>
      </c>
      <c r="Q9" s="475">
        <v>0</v>
      </c>
      <c r="R9" s="475">
        <v>7</v>
      </c>
      <c r="S9" s="475">
        <v>8</v>
      </c>
      <c r="T9" s="475">
        <v>9</v>
      </c>
      <c r="U9" s="475">
        <v>5</v>
      </c>
      <c r="V9" s="475">
        <v>7</v>
      </c>
      <c r="W9" s="475">
        <v>16</v>
      </c>
      <c r="X9" s="475">
        <v>14</v>
      </c>
      <c r="Y9" s="475">
        <v>5</v>
      </c>
      <c r="Z9" s="475">
        <v>1</v>
      </c>
      <c r="AA9" s="475">
        <v>4</v>
      </c>
      <c r="AB9" s="475">
        <v>8</v>
      </c>
      <c r="AC9" s="475">
        <v>5</v>
      </c>
      <c r="AD9" s="475">
        <v>4</v>
      </c>
      <c r="AE9" s="475">
        <v>4</v>
      </c>
      <c r="AF9" s="475">
        <v>15</v>
      </c>
      <c r="AG9" s="475" t="s">
        <v>273</v>
      </c>
      <c r="AH9" s="475">
        <v>0</v>
      </c>
      <c r="AI9" s="475">
        <v>3</v>
      </c>
      <c r="AJ9" s="475">
        <v>0</v>
      </c>
      <c r="AK9" s="475">
        <v>20</v>
      </c>
      <c r="AL9" s="475">
        <v>15</v>
      </c>
      <c r="AM9" s="475">
        <v>15</v>
      </c>
      <c r="AN9" s="475">
        <v>8</v>
      </c>
      <c r="AO9" s="475">
        <v>4</v>
      </c>
      <c r="AP9" s="475" t="s">
        <v>273</v>
      </c>
      <c r="AQ9" s="475" t="s">
        <v>273</v>
      </c>
      <c r="AR9" s="475">
        <v>11</v>
      </c>
      <c r="AS9" s="475">
        <v>15</v>
      </c>
      <c r="AT9" s="475">
        <v>18</v>
      </c>
      <c r="AU9" s="475" t="s">
        <v>273</v>
      </c>
      <c r="AV9" s="475">
        <v>8</v>
      </c>
      <c r="AW9" s="475">
        <v>16</v>
      </c>
      <c r="AX9" s="475">
        <v>5</v>
      </c>
      <c r="AY9" s="475">
        <v>6</v>
      </c>
      <c r="AZ9" s="475">
        <v>0</v>
      </c>
      <c r="BA9" s="475">
        <v>5</v>
      </c>
      <c r="BB9" s="475">
        <v>3</v>
      </c>
      <c r="BC9" s="475">
        <v>34</v>
      </c>
      <c r="BD9" s="475">
        <v>12</v>
      </c>
      <c r="BE9" s="475">
        <v>16</v>
      </c>
      <c r="BF9" s="475">
        <v>18</v>
      </c>
      <c r="BG9" s="475">
        <v>7</v>
      </c>
      <c r="BH9" s="475">
        <v>8</v>
      </c>
      <c r="BI9" s="475" t="s">
        <v>273</v>
      </c>
      <c r="BJ9" s="475">
        <v>60</v>
      </c>
      <c r="BK9" s="475">
        <v>49</v>
      </c>
      <c r="BL9" s="475">
        <v>11</v>
      </c>
      <c r="BM9" s="475">
        <v>36</v>
      </c>
      <c r="BN9" s="475">
        <v>20</v>
      </c>
      <c r="BO9" s="475">
        <v>15</v>
      </c>
      <c r="BP9" s="475">
        <v>7</v>
      </c>
      <c r="BQ9" s="475">
        <v>23</v>
      </c>
      <c r="BR9" s="475" t="s">
        <v>273</v>
      </c>
      <c r="BS9" s="475">
        <v>26</v>
      </c>
      <c r="BT9" s="475" t="s">
        <v>273</v>
      </c>
      <c r="BU9" s="475">
        <v>10</v>
      </c>
      <c r="BV9" s="475">
        <v>4</v>
      </c>
      <c r="BW9" s="475">
        <v>12</v>
      </c>
      <c r="BX9" s="475" t="s">
        <v>273</v>
      </c>
      <c r="BY9" s="475" t="s">
        <v>273</v>
      </c>
      <c r="BZ9" s="475" t="s">
        <v>273</v>
      </c>
      <c r="CA9" s="475">
        <v>4</v>
      </c>
      <c r="CB9" s="475" t="s">
        <v>273</v>
      </c>
      <c r="CC9" s="475">
        <v>5</v>
      </c>
      <c r="CD9" s="475" t="s">
        <v>273</v>
      </c>
      <c r="CE9" s="475" t="s">
        <v>273</v>
      </c>
      <c r="CF9" s="475" t="s">
        <v>273</v>
      </c>
      <c r="CG9" s="475" t="s">
        <v>273</v>
      </c>
      <c r="CH9" s="475" t="s">
        <v>273</v>
      </c>
      <c r="CI9" s="475" t="s">
        <v>273</v>
      </c>
      <c r="CJ9" s="475" t="s">
        <v>273</v>
      </c>
      <c r="CK9" s="475" t="s">
        <v>273</v>
      </c>
      <c r="CL9" s="475" t="s">
        <v>273</v>
      </c>
      <c r="CM9" s="475" t="s">
        <v>273</v>
      </c>
      <c r="CN9" s="475" t="s">
        <v>273</v>
      </c>
      <c r="CO9" s="475" t="s">
        <v>273</v>
      </c>
      <c r="CP9" s="475" t="s">
        <v>273</v>
      </c>
      <c r="CQ9" s="475" t="s">
        <v>273</v>
      </c>
      <c r="CR9" s="475" t="s">
        <v>273</v>
      </c>
      <c r="CS9" s="475" t="s">
        <v>273</v>
      </c>
      <c r="CT9" s="475">
        <v>4</v>
      </c>
      <c r="CU9" s="475" t="s">
        <v>273</v>
      </c>
      <c r="CV9" s="475" t="s">
        <v>97</v>
      </c>
      <c r="CW9" s="475" t="s">
        <v>273</v>
      </c>
      <c r="CX9" s="475">
        <v>4</v>
      </c>
      <c r="CY9" s="475">
        <v>3</v>
      </c>
      <c r="CZ9" s="475" t="s">
        <v>273</v>
      </c>
      <c r="DA9" s="475">
        <v>50</v>
      </c>
      <c r="DB9" s="475" t="s">
        <v>273</v>
      </c>
      <c r="DC9" s="475" t="s">
        <v>273</v>
      </c>
      <c r="DD9" s="475" t="s">
        <v>273</v>
      </c>
      <c r="DE9" s="475">
        <v>6</v>
      </c>
      <c r="DF9" s="475">
        <v>7</v>
      </c>
      <c r="DG9" s="475">
        <v>1</v>
      </c>
      <c r="DH9" s="475">
        <v>44</v>
      </c>
      <c r="DI9" s="475">
        <v>21</v>
      </c>
      <c r="DJ9" s="475" t="s">
        <v>273</v>
      </c>
      <c r="DK9" s="475" t="s">
        <v>273</v>
      </c>
      <c r="DL9" s="475" t="s">
        <v>273</v>
      </c>
      <c r="DM9" s="475">
        <v>23</v>
      </c>
      <c r="DN9" s="475" t="s">
        <v>273</v>
      </c>
      <c r="DO9" s="475" t="s">
        <v>273</v>
      </c>
      <c r="DP9" s="475">
        <v>11</v>
      </c>
      <c r="DQ9" s="475" t="s">
        <v>273</v>
      </c>
      <c r="DR9" s="475" t="s">
        <v>273</v>
      </c>
      <c r="DS9" s="475" t="s">
        <v>273</v>
      </c>
      <c r="DT9" s="475" t="s">
        <v>273</v>
      </c>
      <c r="DU9" s="475" t="s">
        <v>273</v>
      </c>
      <c r="DV9" s="475" t="s">
        <v>273</v>
      </c>
      <c r="DW9" s="475" t="s">
        <v>273</v>
      </c>
      <c r="DX9" s="475" t="s">
        <v>273</v>
      </c>
      <c r="DY9" s="475" t="s">
        <v>273</v>
      </c>
      <c r="DZ9" s="475" t="s">
        <v>273</v>
      </c>
      <c r="EA9" s="475" t="s">
        <v>273</v>
      </c>
      <c r="EB9" s="475">
        <v>2</v>
      </c>
      <c r="EC9" s="475">
        <v>0</v>
      </c>
      <c r="ED9" s="475">
        <v>0</v>
      </c>
      <c r="EE9" s="475">
        <v>1</v>
      </c>
      <c r="EF9" s="475">
        <v>0</v>
      </c>
      <c r="EG9" s="475">
        <v>1</v>
      </c>
      <c r="EH9" s="475">
        <v>3</v>
      </c>
      <c r="EI9" s="475">
        <v>1</v>
      </c>
      <c r="EJ9" s="475">
        <v>1</v>
      </c>
      <c r="EK9" s="475">
        <v>1</v>
      </c>
      <c r="EL9" s="475">
        <v>0</v>
      </c>
      <c r="EM9" s="475">
        <v>1</v>
      </c>
      <c r="EN9" s="475">
        <v>2</v>
      </c>
      <c r="EO9" s="475">
        <v>1</v>
      </c>
      <c r="EP9" s="475">
        <v>2</v>
      </c>
      <c r="EQ9" s="475">
        <v>1</v>
      </c>
      <c r="ER9" s="475">
        <v>2</v>
      </c>
      <c r="ES9" s="475">
        <v>2</v>
      </c>
      <c r="ET9" s="475">
        <v>2</v>
      </c>
      <c r="EU9" s="475">
        <v>2</v>
      </c>
      <c r="EV9" s="475">
        <v>3</v>
      </c>
      <c r="EW9" s="475">
        <v>3</v>
      </c>
      <c r="EX9" s="475">
        <v>1</v>
      </c>
      <c r="EY9" s="475">
        <v>0</v>
      </c>
      <c r="EZ9" s="475">
        <v>0</v>
      </c>
      <c r="FA9" s="475">
        <v>2</v>
      </c>
      <c r="FB9" s="475">
        <v>0</v>
      </c>
      <c r="FC9" s="475">
        <v>1</v>
      </c>
      <c r="FD9" s="475">
        <v>1</v>
      </c>
      <c r="FE9" s="475">
        <v>0</v>
      </c>
      <c r="FF9" s="475">
        <v>1</v>
      </c>
      <c r="FG9" s="475">
        <v>1</v>
      </c>
      <c r="FH9" s="475">
        <v>0</v>
      </c>
      <c r="FI9" s="475">
        <v>0</v>
      </c>
      <c r="FJ9" s="475">
        <v>0</v>
      </c>
      <c r="FK9" s="475">
        <v>0</v>
      </c>
      <c r="FL9" s="475">
        <v>1</v>
      </c>
      <c r="FM9" s="475">
        <v>0</v>
      </c>
      <c r="FN9" s="475">
        <v>0</v>
      </c>
      <c r="FO9" s="475">
        <v>1</v>
      </c>
      <c r="FP9" s="475">
        <v>2</v>
      </c>
      <c r="FQ9" s="475">
        <v>4</v>
      </c>
      <c r="FR9" s="475">
        <v>5</v>
      </c>
      <c r="FS9" s="475">
        <v>0</v>
      </c>
      <c r="FT9" s="475">
        <v>0</v>
      </c>
      <c r="FU9" s="475">
        <v>0</v>
      </c>
      <c r="FV9" s="475">
        <v>1</v>
      </c>
      <c r="FW9" s="475">
        <v>1</v>
      </c>
      <c r="FX9" s="475">
        <v>1</v>
      </c>
      <c r="FY9" s="475">
        <v>0</v>
      </c>
      <c r="FZ9" s="475">
        <v>0</v>
      </c>
      <c r="GA9" s="475">
        <v>0</v>
      </c>
      <c r="GB9" s="475">
        <v>1</v>
      </c>
      <c r="GC9" s="475">
        <v>2</v>
      </c>
      <c r="GD9" s="475">
        <v>0</v>
      </c>
      <c r="GE9" s="475">
        <v>0</v>
      </c>
      <c r="GF9" s="475">
        <v>0</v>
      </c>
      <c r="GG9" s="475">
        <v>0</v>
      </c>
      <c r="GH9" s="475">
        <v>0</v>
      </c>
      <c r="GI9" s="475">
        <v>0</v>
      </c>
      <c r="GJ9" s="475">
        <v>0</v>
      </c>
      <c r="GK9" s="475">
        <v>1</v>
      </c>
      <c r="GL9" s="475">
        <v>1</v>
      </c>
      <c r="GM9" s="475">
        <v>2</v>
      </c>
      <c r="GN9" s="475">
        <v>2</v>
      </c>
      <c r="GO9" s="475">
        <v>1</v>
      </c>
      <c r="GP9" s="475">
        <v>1</v>
      </c>
      <c r="GQ9" s="475">
        <v>1</v>
      </c>
      <c r="GR9" s="475">
        <v>1</v>
      </c>
      <c r="GS9" s="475">
        <v>1</v>
      </c>
      <c r="GT9" s="475">
        <v>1</v>
      </c>
      <c r="GU9" s="475">
        <v>0</v>
      </c>
      <c r="GV9" s="475">
        <v>1</v>
      </c>
      <c r="GW9" s="475">
        <v>0</v>
      </c>
      <c r="GX9" s="475">
        <v>0</v>
      </c>
      <c r="GY9" s="475">
        <v>3</v>
      </c>
      <c r="GZ9" s="475">
        <v>2</v>
      </c>
      <c r="HA9" s="475">
        <v>0</v>
      </c>
      <c r="HB9" s="475">
        <v>0</v>
      </c>
      <c r="HC9" s="475">
        <v>1</v>
      </c>
      <c r="HD9" s="475">
        <v>1</v>
      </c>
      <c r="HE9" s="475">
        <v>0</v>
      </c>
      <c r="HF9" s="475">
        <v>0</v>
      </c>
      <c r="HG9" s="475">
        <v>0</v>
      </c>
      <c r="HH9" s="475">
        <v>0</v>
      </c>
      <c r="HI9" s="475">
        <v>1</v>
      </c>
      <c r="HJ9" s="475">
        <v>1</v>
      </c>
      <c r="HK9" s="475">
        <v>0</v>
      </c>
      <c r="HL9" s="475">
        <v>1</v>
      </c>
      <c r="HM9" s="475">
        <v>2</v>
      </c>
      <c r="HN9" s="475">
        <v>1</v>
      </c>
      <c r="HO9" s="475">
        <v>0</v>
      </c>
      <c r="HP9" s="475">
        <v>1</v>
      </c>
      <c r="HQ9" s="475">
        <v>0</v>
      </c>
      <c r="HR9" s="475">
        <v>2</v>
      </c>
      <c r="HS9" s="475">
        <v>1</v>
      </c>
      <c r="HT9" s="475">
        <v>1</v>
      </c>
      <c r="HU9" s="475">
        <v>0</v>
      </c>
      <c r="HV9" s="475">
        <v>1</v>
      </c>
      <c r="HW9" s="475">
        <v>0</v>
      </c>
      <c r="HX9" s="475">
        <v>0</v>
      </c>
      <c r="HY9" s="475">
        <v>0</v>
      </c>
      <c r="HZ9" s="475">
        <v>1</v>
      </c>
      <c r="IA9" s="475">
        <v>0</v>
      </c>
      <c r="IB9" s="475">
        <v>2</v>
      </c>
      <c r="IC9" s="475">
        <v>0</v>
      </c>
      <c r="ID9" s="475">
        <v>0</v>
      </c>
      <c r="IE9" s="475">
        <v>0</v>
      </c>
      <c r="IF9" s="475">
        <v>0</v>
      </c>
      <c r="IG9" s="475">
        <v>5</v>
      </c>
      <c r="IH9" s="475">
        <v>3</v>
      </c>
      <c r="II9" s="475">
        <v>1</v>
      </c>
      <c r="IJ9" s="475">
        <v>1</v>
      </c>
      <c r="IK9" s="475">
        <v>0</v>
      </c>
      <c r="IL9" s="475">
        <v>0</v>
      </c>
      <c r="IM9" s="475">
        <v>1</v>
      </c>
      <c r="IN9" s="475">
        <v>1</v>
      </c>
      <c r="IO9" s="475">
        <v>1</v>
      </c>
      <c r="IP9" s="475">
        <v>1</v>
      </c>
      <c r="IQ9" s="475">
        <v>0</v>
      </c>
      <c r="IR9" s="475" t="s">
        <v>97</v>
      </c>
      <c r="IS9" s="475" t="s">
        <v>97</v>
      </c>
      <c r="IT9" s="475">
        <v>0</v>
      </c>
      <c r="IU9" s="475">
        <v>0</v>
      </c>
      <c r="IV9" s="475">
        <v>0</v>
      </c>
      <c r="IW9" s="475">
        <v>0</v>
      </c>
      <c r="IX9" s="475">
        <v>0</v>
      </c>
      <c r="IY9" s="475">
        <v>0</v>
      </c>
      <c r="IZ9" s="475">
        <v>0</v>
      </c>
      <c r="JA9" s="475">
        <v>9</v>
      </c>
      <c r="JB9" s="475">
        <v>1</v>
      </c>
      <c r="JC9" s="475">
        <v>0</v>
      </c>
      <c r="JD9" s="475">
        <v>0</v>
      </c>
      <c r="JE9" s="475">
        <v>2</v>
      </c>
      <c r="JF9" s="475">
        <v>1</v>
      </c>
      <c r="JG9" s="475">
        <v>1</v>
      </c>
      <c r="JH9" s="475">
        <v>1</v>
      </c>
      <c r="JI9" s="475">
        <v>1</v>
      </c>
      <c r="JJ9" s="475">
        <v>3</v>
      </c>
      <c r="JK9" s="475">
        <v>0</v>
      </c>
      <c r="JL9" s="475">
        <v>0</v>
      </c>
      <c r="JM9" s="475">
        <v>1</v>
      </c>
      <c r="JN9" s="475">
        <v>1</v>
      </c>
      <c r="JO9" s="475">
        <v>1</v>
      </c>
      <c r="JP9" s="475">
        <v>1</v>
      </c>
      <c r="JQ9" s="475">
        <v>0</v>
      </c>
      <c r="JR9" s="475">
        <v>0</v>
      </c>
      <c r="JS9" s="475">
        <v>1</v>
      </c>
      <c r="JT9" s="475">
        <v>0</v>
      </c>
      <c r="JU9" s="475">
        <v>0</v>
      </c>
      <c r="JV9" s="475" t="s">
        <v>273</v>
      </c>
    </row>
    <row r="10" spans="1:282" ht="23.25" customHeight="1" x14ac:dyDescent="0.25">
      <c r="A10" s="164"/>
      <c r="B10" s="280" t="s">
        <v>582</v>
      </c>
      <c r="C10" s="476">
        <v>888</v>
      </c>
      <c r="D10" s="476">
        <v>353</v>
      </c>
      <c r="E10" s="476">
        <v>138</v>
      </c>
      <c r="F10" s="476">
        <v>83</v>
      </c>
      <c r="G10" s="476">
        <v>312</v>
      </c>
      <c r="H10" s="476">
        <v>0</v>
      </c>
      <c r="I10" s="471"/>
      <c r="J10" s="476">
        <v>48</v>
      </c>
      <c r="K10" s="476" t="s">
        <v>273</v>
      </c>
      <c r="L10" s="476" t="s">
        <v>273</v>
      </c>
      <c r="M10" s="476">
        <v>5</v>
      </c>
      <c r="N10" s="476">
        <v>5</v>
      </c>
      <c r="O10" s="476" t="s">
        <v>273</v>
      </c>
      <c r="P10" s="476">
        <v>8</v>
      </c>
      <c r="Q10" s="476">
        <v>6</v>
      </c>
      <c r="R10" s="476">
        <v>4</v>
      </c>
      <c r="S10" s="476">
        <v>1</v>
      </c>
      <c r="T10" s="476">
        <v>4</v>
      </c>
      <c r="U10" s="476">
        <v>2</v>
      </c>
      <c r="V10" s="476">
        <v>3</v>
      </c>
      <c r="W10" s="476">
        <v>3</v>
      </c>
      <c r="X10" s="476">
        <v>4</v>
      </c>
      <c r="Y10" s="476">
        <v>3</v>
      </c>
      <c r="Z10" s="476">
        <v>2</v>
      </c>
      <c r="AA10" s="476">
        <v>2</v>
      </c>
      <c r="AB10" s="476">
        <v>2</v>
      </c>
      <c r="AC10" s="476">
        <v>2</v>
      </c>
      <c r="AD10" s="476">
        <v>2</v>
      </c>
      <c r="AE10" s="476">
        <v>2</v>
      </c>
      <c r="AF10" s="476">
        <v>4</v>
      </c>
      <c r="AG10" s="476" t="s">
        <v>273</v>
      </c>
      <c r="AH10" s="476">
        <v>4</v>
      </c>
      <c r="AI10" s="476">
        <v>1</v>
      </c>
      <c r="AJ10" s="476">
        <v>4</v>
      </c>
      <c r="AK10" s="476">
        <v>5</v>
      </c>
      <c r="AL10" s="476">
        <v>5</v>
      </c>
      <c r="AM10" s="476">
        <v>3</v>
      </c>
      <c r="AN10" s="476">
        <v>4</v>
      </c>
      <c r="AO10" s="476">
        <v>2</v>
      </c>
      <c r="AP10" s="476" t="s">
        <v>273</v>
      </c>
      <c r="AQ10" s="476" t="s">
        <v>273</v>
      </c>
      <c r="AR10" s="476">
        <v>39</v>
      </c>
      <c r="AS10" s="476">
        <v>7</v>
      </c>
      <c r="AT10" s="476">
        <v>7</v>
      </c>
      <c r="AU10" s="476" t="s">
        <v>273</v>
      </c>
      <c r="AV10" s="476">
        <v>3</v>
      </c>
      <c r="AW10" s="476">
        <v>2</v>
      </c>
      <c r="AX10" s="476">
        <v>5</v>
      </c>
      <c r="AY10" s="476">
        <v>1</v>
      </c>
      <c r="AZ10" s="476">
        <v>3</v>
      </c>
      <c r="BA10" s="476">
        <v>3</v>
      </c>
      <c r="BB10" s="476">
        <v>2</v>
      </c>
      <c r="BC10" s="476">
        <v>7</v>
      </c>
      <c r="BD10" s="476">
        <v>9</v>
      </c>
      <c r="BE10" s="476">
        <v>3</v>
      </c>
      <c r="BF10" s="476">
        <v>4</v>
      </c>
      <c r="BG10" s="476">
        <v>1</v>
      </c>
      <c r="BH10" s="476">
        <v>2</v>
      </c>
      <c r="BI10" s="476" t="s">
        <v>273</v>
      </c>
      <c r="BJ10" s="476">
        <v>8</v>
      </c>
      <c r="BK10" s="476">
        <v>15</v>
      </c>
      <c r="BL10" s="476">
        <v>5</v>
      </c>
      <c r="BM10" s="476">
        <v>9</v>
      </c>
      <c r="BN10" s="476">
        <v>4</v>
      </c>
      <c r="BO10" s="476">
        <v>4</v>
      </c>
      <c r="BP10" s="476">
        <v>1</v>
      </c>
      <c r="BQ10" s="476">
        <v>9</v>
      </c>
      <c r="BR10" s="476" t="s">
        <v>273</v>
      </c>
      <c r="BS10" s="476">
        <v>10</v>
      </c>
      <c r="BT10" s="476" t="s">
        <v>273</v>
      </c>
      <c r="BU10" s="476">
        <v>2</v>
      </c>
      <c r="BV10" s="476">
        <v>3</v>
      </c>
      <c r="BW10" s="476">
        <v>2</v>
      </c>
      <c r="BX10" s="476" t="s">
        <v>273</v>
      </c>
      <c r="BY10" s="476" t="s">
        <v>273</v>
      </c>
      <c r="BZ10" s="476" t="s">
        <v>273</v>
      </c>
      <c r="CA10" s="476">
        <v>2</v>
      </c>
      <c r="CB10" s="476" t="s">
        <v>273</v>
      </c>
      <c r="CC10" s="476">
        <v>1</v>
      </c>
      <c r="CD10" s="476" t="s">
        <v>273</v>
      </c>
      <c r="CE10" s="476" t="s">
        <v>273</v>
      </c>
      <c r="CF10" s="476" t="s">
        <v>273</v>
      </c>
      <c r="CG10" s="476" t="s">
        <v>273</v>
      </c>
      <c r="CH10" s="476" t="s">
        <v>273</v>
      </c>
      <c r="CI10" s="476" t="s">
        <v>273</v>
      </c>
      <c r="CJ10" s="476" t="s">
        <v>273</v>
      </c>
      <c r="CK10" s="476" t="s">
        <v>273</v>
      </c>
      <c r="CL10" s="476" t="s">
        <v>273</v>
      </c>
      <c r="CM10" s="476" t="s">
        <v>273</v>
      </c>
      <c r="CN10" s="476" t="s">
        <v>273</v>
      </c>
      <c r="CO10" s="476" t="s">
        <v>273</v>
      </c>
      <c r="CP10" s="476" t="s">
        <v>273</v>
      </c>
      <c r="CQ10" s="476" t="s">
        <v>273</v>
      </c>
      <c r="CR10" s="476" t="s">
        <v>273</v>
      </c>
      <c r="CS10" s="476" t="s">
        <v>273</v>
      </c>
      <c r="CT10" s="476">
        <v>1</v>
      </c>
      <c r="CU10" s="476" t="s">
        <v>273</v>
      </c>
      <c r="CV10" s="476">
        <v>1</v>
      </c>
      <c r="CW10" s="476" t="s">
        <v>273</v>
      </c>
      <c r="CX10" s="476">
        <v>1</v>
      </c>
      <c r="CY10" s="476">
        <v>1</v>
      </c>
      <c r="CZ10" s="476" t="s">
        <v>273</v>
      </c>
      <c r="DA10" s="476">
        <v>46</v>
      </c>
      <c r="DB10" s="476" t="s">
        <v>273</v>
      </c>
      <c r="DC10" s="476" t="s">
        <v>273</v>
      </c>
      <c r="DD10" s="476" t="s">
        <v>273</v>
      </c>
      <c r="DE10" s="476">
        <v>4</v>
      </c>
      <c r="DF10" s="476">
        <v>2</v>
      </c>
      <c r="DG10" s="476">
        <v>1</v>
      </c>
      <c r="DH10" s="476">
        <v>12</v>
      </c>
      <c r="DI10" s="476">
        <v>7</v>
      </c>
      <c r="DJ10" s="476" t="s">
        <v>273</v>
      </c>
      <c r="DK10" s="476" t="s">
        <v>273</v>
      </c>
      <c r="DL10" s="476" t="s">
        <v>273</v>
      </c>
      <c r="DM10" s="476">
        <v>3</v>
      </c>
      <c r="DN10" s="476" t="s">
        <v>273</v>
      </c>
      <c r="DO10" s="476" t="s">
        <v>273</v>
      </c>
      <c r="DP10" s="476">
        <v>3</v>
      </c>
      <c r="DQ10" s="476" t="s">
        <v>273</v>
      </c>
      <c r="DR10" s="476" t="s">
        <v>273</v>
      </c>
      <c r="DS10" s="476" t="s">
        <v>273</v>
      </c>
      <c r="DT10" s="476" t="s">
        <v>273</v>
      </c>
      <c r="DU10" s="476" t="s">
        <v>273</v>
      </c>
      <c r="DV10" s="476" t="s">
        <v>273</v>
      </c>
      <c r="DW10" s="476" t="s">
        <v>273</v>
      </c>
      <c r="DX10" s="476" t="s">
        <v>273</v>
      </c>
      <c r="DY10" s="476" t="s">
        <v>273</v>
      </c>
      <c r="DZ10" s="476" t="s">
        <v>273</v>
      </c>
      <c r="EA10" s="476" t="s">
        <v>273</v>
      </c>
      <c r="EB10" s="476">
        <v>5</v>
      </c>
      <c r="EC10" s="476">
        <v>1</v>
      </c>
      <c r="ED10" s="476">
        <v>1</v>
      </c>
      <c r="EE10" s="476">
        <v>0</v>
      </c>
      <c r="EF10" s="476">
        <v>1</v>
      </c>
      <c r="EG10" s="476">
        <v>1</v>
      </c>
      <c r="EH10" s="476">
        <v>2</v>
      </c>
      <c r="EI10" s="476">
        <v>1</v>
      </c>
      <c r="EJ10" s="476">
        <v>1</v>
      </c>
      <c r="EK10" s="476">
        <v>1</v>
      </c>
      <c r="EL10" s="476">
        <v>1</v>
      </c>
      <c r="EM10" s="476">
        <v>1</v>
      </c>
      <c r="EN10" s="476">
        <v>4</v>
      </c>
      <c r="EO10" s="476">
        <v>1</v>
      </c>
      <c r="EP10" s="476">
        <v>0</v>
      </c>
      <c r="EQ10" s="476">
        <v>1</v>
      </c>
      <c r="ER10" s="476">
        <v>1</v>
      </c>
      <c r="ES10" s="476">
        <v>2</v>
      </c>
      <c r="ET10" s="476">
        <v>3</v>
      </c>
      <c r="EU10" s="476">
        <v>3</v>
      </c>
      <c r="EV10" s="476">
        <v>1</v>
      </c>
      <c r="EW10" s="476">
        <v>2</v>
      </c>
      <c r="EX10" s="476">
        <v>2</v>
      </c>
      <c r="EY10" s="476">
        <v>1</v>
      </c>
      <c r="EZ10" s="476">
        <v>1</v>
      </c>
      <c r="FA10" s="476">
        <v>3</v>
      </c>
      <c r="FB10" s="476">
        <v>1</v>
      </c>
      <c r="FC10" s="476">
        <v>2</v>
      </c>
      <c r="FD10" s="476">
        <v>2</v>
      </c>
      <c r="FE10" s="476">
        <v>0</v>
      </c>
      <c r="FF10" s="476">
        <v>3</v>
      </c>
      <c r="FG10" s="476">
        <v>1</v>
      </c>
      <c r="FH10" s="476">
        <v>1</v>
      </c>
      <c r="FI10" s="476">
        <v>1</v>
      </c>
      <c r="FJ10" s="476">
        <v>0</v>
      </c>
      <c r="FK10" s="476">
        <v>0</v>
      </c>
      <c r="FL10" s="476">
        <v>4</v>
      </c>
      <c r="FM10" s="476">
        <v>2</v>
      </c>
      <c r="FN10" s="476">
        <v>1</v>
      </c>
      <c r="FO10" s="476">
        <v>4</v>
      </c>
      <c r="FP10" s="476">
        <v>5</v>
      </c>
      <c r="FQ10" s="476">
        <v>3</v>
      </c>
      <c r="FR10" s="476">
        <v>5</v>
      </c>
      <c r="FS10" s="476">
        <v>3</v>
      </c>
      <c r="FT10" s="476">
        <v>1</v>
      </c>
      <c r="FU10" s="476">
        <v>1</v>
      </c>
      <c r="FV10" s="476">
        <v>2</v>
      </c>
      <c r="FW10" s="476">
        <v>2</v>
      </c>
      <c r="FX10" s="476">
        <v>1</v>
      </c>
      <c r="FY10" s="476">
        <v>0</v>
      </c>
      <c r="FZ10" s="476">
        <v>0</v>
      </c>
      <c r="GA10" s="476">
        <v>1</v>
      </c>
      <c r="GB10" s="476">
        <v>1</v>
      </c>
      <c r="GC10" s="476">
        <v>4</v>
      </c>
      <c r="GD10" s="476">
        <v>1</v>
      </c>
      <c r="GE10" s="476">
        <v>1</v>
      </c>
      <c r="GF10" s="476">
        <v>1</v>
      </c>
      <c r="GG10" s="476">
        <v>1</v>
      </c>
      <c r="GH10" s="476">
        <v>0</v>
      </c>
      <c r="GI10" s="476">
        <v>0</v>
      </c>
      <c r="GJ10" s="476">
        <v>1</v>
      </c>
      <c r="GK10" s="476">
        <v>3</v>
      </c>
      <c r="GL10" s="476">
        <v>1</v>
      </c>
      <c r="GM10" s="476">
        <v>2</v>
      </c>
      <c r="GN10" s="476">
        <v>2</v>
      </c>
      <c r="GO10" s="476">
        <v>2</v>
      </c>
      <c r="GP10" s="476">
        <v>1</v>
      </c>
      <c r="GQ10" s="476">
        <v>1</v>
      </c>
      <c r="GR10" s="476">
        <v>2</v>
      </c>
      <c r="GS10" s="476">
        <v>1</v>
      </c>
      <c r="GT10" s="476">
        <v>2</v>
      </c>
      <c r="GU10" s="476">
        <v>0</v>
      </c>
      <c r="GV10" s="476">
        <v>2</v>
      </c>
      <c r="GW10" s="476">
        <v>1</v>
      </c>
      <c r="GX10" s="476">
        <v>0</v>
      </c>
      <c r="GY10" s="476">
        <v>4</v>
      </c>
      <c r="GZ10" s="476">
        <v>4</v>
      </c>
      <c r="HA10" s="476">
        <v>1</v>
      </c>
      <c r="HB10" s="476">
        <v>1</v>
      </c>
      <c r="HC10" s="476">
        <v>1</v>
      </c>
      <c r="HD10" s="476">
        <v>1</v>
      </c>
      <c r="HE10" s="476">
        <v>0</v>
      </c>
      <c r="HF10" s="476">
        <v>1</v>
      </c>
      <c r="HG10" s="476">
        <v>1</v>
      </c>
      <c r="HH10" s="476">
        <v>1</v>
      </c>
      <c r="HI10" s="476">
        <v>1</v>
      </c>
      <c r="HJ10" s="476">
        <v>1</v>
      </c>
      <c r="HK10" s="476">
        <v>1</v>
      </c>
      <c r="HL10" s="476">
        <v>3</v>
      </c>
      <c r="HM10" s="476">
        <v>3</v>
      </c>
      <c r="HN10" s="476">
        <v>2</v>
      </c>
      <c r="HO10" s="476">
        <v>1</v>
      </c>
      <c r="HP10" s="476">
        <v>2</v>
      </c>
      <c r="HQ10" s="476">
        <v>3</v>
      </c>
      <c r="HR10" s="476">
        <v>2</v>
      </c>
      <c r="HS10" s="476">
        <v>1</v>
      </c>
      <c r="HT10" s="476">
        <v>1</v>
      </c>
      <c r="HU10" s="476">
        <v>1</v>
      </c>
      <c r="HV10" s="476">
        <v>1</v>
      </c>
      <c r="HW10" s="476">
        <v>0</v>
      </c>
      <c r="HX10" s="476">
        <v>1</v>
      </c>
      <c r="HY10" s="476">
        <v>0</v>
      </c>
      <c r="HZ10" s="476">
        <v>2</v>
      </c>
      <c r="IA10" s="476">
        <v>1</v>
      </c>
      <c r="IB10" s="476">
        <v>3</v>
      </c>
      <c r="IC10" s="476">
        <v>1</v>
      </c>
      <c r="ID10" s="476">
        <v>0</v>
      </c>
      <c r="IE10" s="476">
        <v>1</v>
      </c>
      <c r="IF10" s="476">
        <v>14</v>
      </c>
      <c r="IG10" s="476">
        <v>10</v>
      </c>
      <c r="IH10" s="476">
        <v>5</v>
      </c>
      <c r="II10" s="476">
        <v>2</v>
      </c>
      <c r="IJ10" s="476">
        <v>2</v>
      </c>
      <c r="IK10" s="476">
        <v>2</v>
      </c>
      <c r="IL10" s="476">
        <v>1</v>
      </c>
      <c r="IM10" s="476">
        <v>1</v>
      </c>
      <c r="IN10" s="476">
        <v>1</v>
      </c>
      <c r="IO10" s="476">
        <v>1</v>
      </c>
      <c r="IP10" s="476">
        <v>2</v>
      </c>
      <c r="IQ10" s="476">
        <v>0</v>
      </c>
      <c r="IR10" s="476" t="s">
        <v>97</v>
      </c>
      <c r="IS10" s="476" t="s">
        <v>97</v>
      </c>
      <c r="IT10" s="476">
        <v>0</v>
      </c>
      <c r="IU10" s="476">
        <v>0</v>
      </c>
      <c r="IV10" s="476">
        <v>1</v>
      </c>
      <c r="IW10" s="476">
        <v>0</v>
      </c>
      <c r="IX10" s="476">
        <v>0</v>
      </c>
      <c r="IY10" s="476">
        <v>1</v>
      </c>
      <c r="IZ10" s="476">
        <v>0</v>
      </c>
      <c r="JA10" s="476">
        <v>7</v>
      </c>
      <c r="JB10" s="476">
        <v>2</v>
      </c>
      <c r="JC10" s="476">
        <v>2</v>
      </c>
      <c r="JD10" s="476">
        <v>0</v>
      </c>
      <c r="JE10" s="476">
        <v>2</v>
      </c>
      <c r="JF10" s="476">
        <v>1</v>
      </c>
      <c r="JG10" s="476">
        <v>1</v>
      </c>
      <c r="JH10" s="476">
        <v>1</v>
      </c>
      <c r="JI10" s="476">
        <v>1</v>
      </c>
      <c r="JJ10" s="476">
        <v>4</v>
      </c>
      <c r="JK10" s="476">
        <v>1</v>
      </c>
      <c r="JL10" s="476">
        <v>0</v>
      </c>
      <c r="JM10" s="476">
        <v>1</v>
      </c>
      <c r="JN10" s="476">
        <v>1</v>
      </c>
      <c r="JO10" s="476">
        <v>3</v>
      </c>
      <c r="JP10" s="476">
        <v>2</v>
      </c>
      <c r="JQ10" s="476">
        <v>0</v>
      </c>
      <c r="JR10" s="476">
        <v>1</v>
      </c>
      <c r="JS10" s="476">
        <v>1</v>
      </c>
      <c r="JT10" s="476">
        <v>1</v>
      </c>
      <c r="JU10" s="476">
        <v>1</v>
      </c>
      <c r="JV10" s="476" t="s">
        <v>273</v>
      </c>
    </row>
    <row r="11" spans="1:282" ht="23.25" customHeight="1" x14ac:dyDescent="0.25">
      <c r="A11" s="164"/>
      <c r="B11" s="280" t="s">
        <v>583</v>
      </c>
      <c r="C11" s="476">
        <v>2699</v>
      </c>
      <c r="D11" s="476">
        <v>1535</v>
      </c>
      <c r="E11" s="476">
        <v>400</v>
      </c>
      <c r="F11" s="476">
        <v>430</v>
      </c>
      <c r="G11" s="476">
        <v>326</v>
      </c>
      <c r="H11" s="476">
        <v>6</v>
      </c>
      <c r="I11" s="471"/>
      <c r="J11" s="476">
        <v>180</v>
      </c>
      <c r="K11" s="476" t="s">
        <v>273</v>
      </c>
      <c r="L11" s="476" t="s">
        <v>273</v>
      </c>
      <c r="M11" s="476">
        <v>23</v>
      </c>
      <c r="N11" s="476">
        <v>26</v>
      </c>
      <c r="O11" s="476" t="s">
        <v>273</v>
      </c>
      <c r="P11" s="476">
        <v>21</v>
      </c>
      <c r="Q11" s="476">
        <v>32</v>
      </c>
      <c r="R11" s="476">
        <v>14</v>
      </c>
      <c r="S11" s="476">
        <v>11</v>
      </c>
      <c r="T11" s="476">
        <v>13</v>
      </c>
      <c r="U11" s="476">
        <v>6</v>
      </c>
      <c r="V11" s="476">
        <v>11</v>
      </c>
      <c r="W11" s="476">
        <v>7</v>
      </c>
      <c r="X11" s="476">
        <v>9</v>
      </c>
      <c r="Y11" s="476">
        <v>7</v>
      </c>
      <c r="Z11" s="476">
        <v>7</v>
      </c>
      <c r="AA11" s="476">
        <v>8</v>
      </c>
      <c r="AB11" s="476">
        <v>7</v>
      </c>
      <c r="AC11" s="476">
        <v>6</v>
      </c>
      <c r="AD11" s="476">
        <v>6</v>
      </c>
      <c r="AE11" s="476">
        <v>4</v>
      </c>
      <c r="AF11" s="476">
        <v>14</v>
      </c>
      <c r="AG11" s="476" t="s">
        <v>273</v>
      </c>
      <c r="AH11" s="476">
        <v>9</v>
      </c>
      <c r="AI11" s="476">
        <v>5</v>
      </c>
      <c r="AJ11" s="476">
        <v>16</v>
      </c>
      <c r="AK11" s="476">
        <v>21</v>
      </c>
      <c r="AL11" s="476">
        <v>21</v>
      </c>
      <c r="AM11" s="476">
        <v>16</v>
      </c>
      <c r="AN11" s="476">
        <v>16</v>
      </c>
      <c r="AO11" s="476">
        <v>8</v>
      </c>
      <c r="AP11" s="476" t="s">
        <v>273</v>
      </c>
      <c r="AQ11" s="476" t="s">
        <v>273</v>
      </c>
      <c r="AR11" s="476">
        <v>87</v>
      </c>
      <c r="AS11" s="476">
        <v>39</v>
      </c>
      <c r="AT11" s="476">
        <v>20</v>
      </c>
      <c r="AU11" s="476" t="s">
        <v>273</v>
      </c>
      <c r="AV11" s="476">
        <v>13</v>
      </c>
      <c r="AW11" s="476">
        <v>20</v>
      </c>
      <c r="AX11" s="476">
        <v>10</v>
      </c>
      <c r="AY11" s="476">
        <v>11</v>
      </c>
      <c r="AZ11" s="476">
        <v>11</v>
      </c>
      <c r="BA11" s="476" t="s">
        <v>97</v>
      </c>
      <c r="BB11" s="476" t="s">
        <v>97</v>
      </c>
      <c r="BC11" s="476">
        <v>31</v>
      </c>
      <c r="BD11" s="476">
        <v>15</v>
      </c>
      <c r="BE11" s="476">
        <v>17</v>
      </c>
      <c r="BF11" s="476">
        <v>12</v>
      </c>
      <c r="BG11" s="476">
        <v>8</v>
      </c>
      <c r="BH11" s="476">
        <v>13</v>
      </c>
      <c r="BI11" s="476" t="s">
        <v>273</v>
      </c>
      <c r="BJ11" s="476">
        <v>59</v>
      </c>
      <c r="BK11" s="476">
        <v>38</v>
      </c>
      <c r="BL11" s="476">
        <v>16</v>
      </c>
      <c r="BM11" s="476">
        <v>26</v>
      </c>
      <c r="BN11" s="476">
        <v>18</v>
      </c>
      <c r="BO11" s="476">
        <v>15</v>
      </c>
      <c r="BP11" s="476">
        <v>8</v>
      </c>
      <c r="BQ11" s="476">
        <v>31</v>
      </c>
      <c r="BR11" s="476" t="s">
        <v>273</v>
      </c>
      <c r="BS11" s="476">
        <v>14</v>
      </c>
      <c r="BT11" s="476" t="s">
        <v>273</v>
      </c>
      <c r="BU11" s="476">
        <v>17</v>
      </c>
      <c r="BV11" s="476">
        <v>8</v>
      </c>
      <c r="BW11" s="476">
        <v>8</v>
      </c>
      <c r="BX11" s="476" t="s">
        <v>273</v>
      </c>
      <c r="BY11" s="476" t="s">
        <v>273</v>
      </c>
      <c r="BZ11" s="476" t="s">
        <v>273</v>
      </c>
      <c r="CA11" s="476">
        <v>5</v>
      </c>
      <c r="CB11" s="476" t="s">
        <v>273</v>
      </c>
      <c r="CC11" s="476">
        <v>4</v>
      </c>
      <c r="CD11" s="476" t="s">
        <v>273</v>
      </c>
      <c r="CE11" s="476" t="s">
        <v>273</v>
      </c>
      <c r="CF11" s="476" t="s">
        <v>273</v>
      </c>
      <c r="CG11" s="476" t="s">
        <v>273</v>
      </c>
      <c r="CH11" s="476" t="s">
        <v>273</v>
      </c>
      <c r="CI11" s="476" t="s">
        <v>273</v>
      </c>
      <c r="CJ11" s="476" t="s">
        <v>273</v>
      </c>
      <c r="CK11" s="476" t="s">
        <v>273</v>
      </c>
      <c r="CL11" s="476" t="s">
        <v>273</v>
      </c>
      <c r="CM11" s="476" t="s">
        <v>273</v>
      </c>
      <c r="CN11" s="476" t="s">
        <v>273</v>
      </c>
      <c r="CO11" s="476" t="s">
        <v>273</v>
      </c>
      <c r="CP11" s="476" t="s">
        <v>273</v>
      </c>
      <c r="CQ11" s="476" t="s">
        <v>273</v>
      </c>
      <c r="CR11" s="476" t="s">
        <v>273</v>
      </c>
      <c r="CS11" s="476" t="s">
        <v>273</v>
      </c>
      <c r="CT11" s="476">
        <v>4</v>
      </c>
      <c r="CU11" s="476" t="s">
        <v>273</v>
      </c>
      <c r="CV11" s="476">
        <v>13</v>
      </c>
      <c r="CW11" s="476" t="s">
        <v>273</v>
      </c>
      <c r="CX11" s="476" t="s">
        <v>97</v>
      </c>
      <c r="CY11" s="476" t="s">
        <v>97</v>
      </c>
      <c r="CZ11" s="476" t="s">
        <v>273</v>
      </c>
      <c r="DA11" s="476">
        <v>23</v>
      </c>
      <c r="DB11" s="476" t="s">
        <v>273</v>
      </c>
      <c r="DC11" s="476" t="s">
        <v>273</v>
      </c>
      <c r="DD11" s="476" t="s">
        <v>273</v>
      </c>
      <c r="DE11" s="476">
        <v>13</v>
      </c>
      <c r="DF11" s="476">
        <v>4</v>
      </c>
      <c r="DG11" s="476">
        <v>3</v>
      </c>
      <c r="DH11" s="476" t="s">
        <v>97</v>
      </c>
      <c r="DI11" s="476" t="s">
        <v>97</v>
      </c>
      <c r="DJ11" s="476" t="s">
        <v>273</v>
      </c>
      <c r="DK11" s="476" t="s">
        <v>273</v>
      </c>
      <c r="DL11" s="476" t="s">
        <v>273</v>
      </c>
      <c r="DM11" s="476">
        <v>28</v>
      </c>
      <c r="DN11" s="476" t="s">
        <v>273</v>
      </c>
      <c r="DO11" s="476" t="s">
        <v>273</v>
      </c>
      <c r="DP11" s="476">
        <v>25</v>
      </c>
      <c r="DQ11" s="476" t="s">
        <v>273</v>
      </c>
      <c r="DR11" s="476" t="s">
        <v>273</v>
      </c>
      <c r="DS11" s="476" t="s">
        <v>273</v>
      </c>
      <c r="DT11" s="476" t="s">
        <v>273</v>
      </c>
      <c r="DU11" s="476" t="s">
        <v>273</v>
      </c>
      <c r="DV11" s="476" t="s">
        <v>273</v>
      </c>
      <c r="DW11" s="476" t="s">
        <v>273</v>
      </c>
      <c r="DX11" s="476" t="s">
        <v>273</v>
      </c>
      <c r="DY11" s="476" t="s">
        <v>273</v>
      </c>
      <c r="DZ11" s="476" t="s">
        <v>273</v>
      </c>
      <c r="EA11" s="476" t="s">
        <v>273</v>
      </c>
      <c r="EB11" s="476">
        <v>4</v>
      </c>
      <c r="EC11" s="476">
        <v>1</v>
      </c>
      <c r="ED11" s="476">
        <v>1</v>
      </c>
      <c r="EE11" s="476">
        <v>0</v>
      </c>
      <c r="EF11" s="476">
        <v>1</v>
      </c>
      <c r="EG11" s="476">
        <v>1</v>
      </c>
      <c r="EH11" s="476">
        <v>3</v>
      </c>
      <c r="EI11" s="476">
        <v>2</v>
      </c>
      <c r="EJ11" s="476">
        <v>1</v>
      </c>
      <c r="EK11" s="476">
        <v>1</v>
      </c>
      <c r="EL11" s="476">
        <v>1</v>
      </c>
      <c r="EM11" s="476">
        <v>1</v>
      </c>
      <c r="EN11" s="476">
        <v>4</v>
      </c>
      <c r="EO11" s="476">
        <v>0</v>
      </c>
      <c r="EP11" s="476">
        <v>1</v>
      </c>
      <c r="EQ11" s="476">
        <v>0</v>
      </c>
      <c r="ER11" s="476">
        <v>1</v>
      </c>
      <c r="ES11" s="476">
        <v>3</v>
      </c>
      <c r="ET11" s="476">
        <v>3</v>
      </c>
      <c r="EU11" s="476">
        <v>4</v>
      </c>
      <c r="EV11" s="476">
        <v>6</v>
      </c>
      <c r="EW11" s="476">
        <v>2</v>
      </c>
      <c r="EX11" s="476">
        <v>1</v>
      </c>
      <c r="EY11" s="476">
        <v>1</v>
      </c>
      <c r="EZ11" s="476">
        <v>1</v>
      </c>
      <c r="FA11" s="476">
        <v>2</v>
      </c>
      <c r="FB11" s="476">
        <v>0</v>
      </c>
      <c r="FC11" s="476">
        <v>1</v>
      </c>
      <c r="FD11" s="476">
        <v>1</v>
      </c>
      <c r="FE11" s="476">
        <v>1</v>
      </c>
      <c r="FF11" s="476">
        <v>2</v>
      </c>
      <c r="FG11" s="476">
        <v>1</v>
      </c>
      <c r="FH11" s="476">
        <v>1</v>
      </c>
      <c r="FI11" s="476">
        <v>1</v>
      </c>
      <c r="FJ11" s="476">
        <v>0</v>
      </c>
      <c r="FK11" s="476">
        <v>0</v>
      </c>
      <c r="FL11" s="476">
        <v>4</v>
      </c>
      <c r="FM11" s="476">
        <v>1</v>
      </c>
      <c r="FN11" s="476">
        <v>1</v>
      </c>
      <c r="FO11" s="476">
        <v>2</v>
      </c>
      <c r="FP11" s="476">
        <v>3</v>
      </c>
      <c r="FQ11" s="476">
        <v>4</v>
      </c>
      <c r="FR11" s="476">
        <v>6</v>
      </c>
      <c r="FS11" s="476">
        <v>2</v>
      </c>
      <c r="FT11" s="476">
        <v>0</v>
      </c>
      <c r="FU11" s="476">
        <v>1</v>
      </c>
      <c r="FV11" s="476">
        <v>2</v>
      </c>
      <c r="FW11" s="476">
        <v>1</v>
      </c>
      <c r="FX11" s="476">
        <v>1</v>
      </c>
      <c r="FY11" s="476">
        <v>0</v>
      </c>
      <c r="FZ11" s="476">
        <v>0</v>
      </c>
      <c r="GA11" s="476">
        <v>0</v>
      </c>
      <c r="GB11" s="476">
        <v>2</v>
      </c>
      <c r="GC11" s="476">
        <v>3</v>
      </c>
      <c r="GD11" s="476">
        <v>0</v>
      </c>
      <c r="GE11" s="476">
        <v>1</v>
      </c>
      <c r="GF11" s="476">
        <v>1</v>
      </c>
      <c r="GG11" s="476">
        <v>1</v>
      </c>
      <c r="GH11" s="476">
        <v>0</v>
      </c>
      <c r="GI11" s="476">
        <v>0</v>
      </c>
      <c r="GJ11" s="476">
        <v>1</v>
      </c>
      <c r="GK11" s="476">
        <v>2</v>
      </c>
      <c r="GL11" s="476">
        <v>0</v>
      </c>
      <c r="GM11" s="476">
        <v>2</v>
      </c>
      <c r="GN11" s="476">
        <v>1</v>
      </c>
      <c r="GO11" s="476">
        <v>1</v>
      </c>
      <c r="GP11" s="476">
        <v>1</v>
      </c>
      <c r="GQ11" s="476">
        <v>1</v>
      </c>
      <c r="GR11" s="476">
        <v>2</v>
      </c>
      <c r="GS11" s="476">
        <v>1</v>
      </c>
      <c r="GT11" s="476">
        <v>1</v>
      </c>
      <c r="GU11" s="476">
        <v>0</v>
      </c>
      <c r="GV11" s="476">
        <v>2</v>
      </c>
      <c r="GW11" s="476">
        <v>1</v>
      </c>
      <c r="GX11" s="476">
        <v>1</v>
      </c>
      <c r="GY11" s="476">
        <v>5</v>
      </c>
      <c r="GZ11" s="476">
        <v>3</v>
      </c>
      <c r="HA11" s="476">
        <v>1</v>
      </c>
      <c r="HB11" s="476">
        <v>0</v>
      </c>
      <c r="HC11" s="476">
        <v>0</v>
      </c>
      <c r="HD11" s="476">
        <v>1</v>
      </c>
      <c r="HE11" s="476">
        <v>1</v>
      </c>
      <c r="HF11" s="476">
        <v>1</v>
      </c>
      <c r="HG11" s="476">
        <v>0</v>
      </c>
      <c r="HH11" s="476">
        <v>1</v>
      </c>
      <c r="HI11" s="476">
        <v>2</v>
      </c>
      <c r="HJ11" s="476">
        <v>2</v>
      </c>
      <c r="HK11" s="476">
        <v>0</v>
      </c>
      <c r="HL11" s="476">
        <v>3</v>
      </c>
      <c r="HM11" s="476">
        <v>5</v>
      </c>
      <c r="HN11" s="476">
        <v>2</v>
      </c>
      <c r="HO11" s="476">
        <v>1</v>
      </c>
      <c r="HP11" s="476">
        <v>2</v>
      </c>
      <c r="HQ11" s="476">
        <v>2</v>
      </c>
      <c r="HR11" s="476">
        <v>1</v>
      </c>
      <c r="HS11" s="476">
        <v>1</v>
      </c>
      <c r="HT11" s="476">
        <v>0</v>
      </c>
      <c r="HU11" s="476">
        <v>1</v>
      </c>
      <c r="HV11" s="476">
        <v>1</v>
      </c>
      <c r="HW11" s="476">
        <v>1</v>
      </c>
      <c r="HX11" s="476">
        <v>0</v>
      </c>
      <c r="HY11" s="476">
        <v>0</v>
      </c>
      <c r="HZ11" s="476">
        <v>1</v>
      </c>
      <c r="IA11" s="476">
        <v>1</v>
      </c>
      <c r="IB11" s="476">
        <v>3</v>
      </c>
      <c r="IC11" s="476">
        <v>1</v>
      </c>
      <c r="ID11" s="476">
        <v>1</v>
      </c>
      <c r="IE11" s="476">
        <v>1</v>
      </c>
      <c r="IF11" s="476">
        <v>15</v>
      </c>
      <c r="IG11" s="476">
        <v>8</v>
      </c>
      <c r="IH11" s="476">
        <v>4</v>
      </c>
      <c r="II11" s="476">
        <v>2</v>
      </c>
      <c r="IJ11" s="476">
        <v>2</v>
      </c>
      <c r="IK11" s="476" t="s">
        <v>97</v>
      </c>
      <c r="IL11" s="476" t="s">
        <v>97</v>
      </c>
      <c r="IM11" s="476" t="s">
        <v>97</v>
      </c>
      <c r="IN11" s="476">
        <v>1</v>
      </c>
      <c r="IO11" s="476">
        <v>2</v>
      </c>
      <c r="IP11" s="476">
        <v>3</v>
      </c>
      <c r="IQ11" s="476">
        <v>1</v>
      </c>
      <c r="IR11" s="476">
        <v>1</v>
      </c>
      <c r="IS11" s="476">
        <v>1</v>
      </c>
      <c r="IT11" s="476">
        <v>1</v>
      </c>
      <c r="IU11" s="476">
        <v>1</v>
      </c>
      <c r="IV11" s="476">
        <v>1</v>
      </c>
      <c r="IW11" s="476">
        <v>1</v>
      </c>
      <c r="IX11" s="476">
        <v>1</v>
      </c>
      <c r="IY11" s="476">
        <v>1</v>
      </c>
      <c r="IZ11" s="476">
        <v>2</v>
      </c>
      <c r="JA11" s="476">
        <v>16</v>
      </c>
      <c r="JB11" s="476">
        <v>4</v>
      </c>
      <c r="JC11" s="476">
        <v>2</v>
      </c>
      <c r="JD11" s="476">
        <v>1</v>
      </c>
      <c r="JE11" s="476">
        <v>2</v>
      </c>
      <c r="JF11" s="476">
        <v>1</v>
      </c>
      <c r="JG11" s="476">
        <v>1</v>
      </c>
      <c r="JH11" s="476">
        <v>2</v>
      </c>
      <c r="JI11" s="476">
        <v>3</v>
      </c>
      <c r="JJ11" s="476">
        <v>7</v>
      </c>
      <c r="JK11" s="476">
        <v>1</v>
      </c>
      <c r="JL11" s="476">
        <v>1</v>
      </c>
      <c r="JM11" s="476">
        <v>2</v>
      </c>
      <c r="JN11" s="476">
        <v>2</v>
      </c>
      <c r="JO11" s="476">
        <v>3</v>
      </c>
      <c r="JP11" s="476">
        <v>2</v>
      </c>
      <c r="JQ11" s="476">
        <v>0</v>
      </c>
      <c r="JR11" s="476">
        <v>1</v>
      </c>
      <c r="JS11" s="476">
        <v>1</v>
      </c>
      <c r="JT11" s="476">
        <v>1</v>
      </c>
      <c r="JU11" s="476">
        <v>2</v>
      </c>
      <c r="JV11" s="476" t="s">
        <v>273</v>
      </c>
    </row>
    <row r="12" spans="1:282" ht="23.25" customHeight="1" x14ac:dyDescent="0.25">
      <c r="A12" s="164"/>
      <c r="B12" s="280" t="s">
        <v>584</v>
      </c>
      <c r="C12" s="477">
        <v>1784</v>
      </c>
      <c r="D12" s="477">
        <v>1026</v>
      </c>
      <c r="E12" s="477">
        <v>481</v>
      </c>
      <c r="F12" s="477">
        <v>180</v>
      </c>
      <c r="G12" s="477">
        <v>96</v>
      </c>
      <c r="H12" s="477" t="s">
        <v>97</v>
      </c>
      <c r="I12" s="471"/>
      <c r="J12" s="476">
        <v>152</v>
      </c>
      <c r="K12" s="477" t="s">
        <v>273</v>
      </c>
      <c r="L12" s="477" t="s">
        <v>273</v>
      </c>
      <c r="M12" s="477">
        <v>14</v>
      </c>
      <c r="N12" s="477">
        <v>8</v>
      </c>
      <c r="O12" s="477" t="s">
        <v>273</v>
      </c>
      <c r="P12" s="477">
        <v>15</v>
      </c>
      <c r="Q12" s="477">
        <v>16</v>
      </c>
      <c r="R12" s="477">
        <v>7</v>
      </c>
      <c r="S12" s="477">
        <v>6</v>
      </c>
      <c r="T12" s="477">
        <v>7</v>
      </c>
      <c r="U12" s="477">
        <v>5</v>
      </c>
      <c r="V12" s="477">
        <v>7</v>
      </c>
      <c r="W12" s="477">
        <v>10</v>
      </c>
      <c r="X12" s="477">
        <v>8</v>
      </c>
      <c r="Y12" s="477">
        <v>6</v>
      </c>
      <c r="Z12" s="477">
        <v>5</v>
      </c>
      <c r="AA12" s="477">
        <v>6</v>
      </c>
      <c r="AB12" s="477">
        <v>4</v>
      </c>
      <c r="AC12" s="477">
        <v>4</v>
      </c>
      <c r="AD12" s="477">
        <v>4</v>
      </c>
      <c r="AE12" s="477">
        <v>4</v>
      </c>
      <c r="AF12" s="477">
        <v>9</v>
      </c>
      <c r="AG12" s="477" t="s">
        <v>273</v>
      </c>
      <c r="AH12" s="477">
        <v>5</v>
      </c>
      <c r="AI12" s="477">
        <v>3</v>
      </c>
      <c r="AJ12" s="477">
        <v>23</v>
      </c>
      <c r="AK12" s="477">
        <v>19</v>
      </c>
      <c r="AL12" s="477">
        <v>11</v>
      </c>
      <c r="AM12" s="477">
        <v>13</v>
      </c>
      <c r="AN12" s="477">
        <v>8</v>
      </c>
      <c r="AO12" s="477">
        <v>2</v>
      </c>
      <c r="AP12" s="477" t="s">
        <v>273</v>
      </c>
      <c r="AQ12" s="477" t="s">
        <v>273</v>
      </c>
      <c r="AR12" s="477">
        <v>77</v>
      </c>
      <c r="AS12" s="477">
        <v>13</v>
      </c>
      <c r="AT12" s="477">
        <v>18</v>
      </c>
      <c r="AU12" s="477" t="s">
        <v>273</v>
      </c>
      <c r="AV12" s="477">
        <v>17</v>
      </c>
      <c r="AW12" s="477">
        <v>14</v>
      </c>
      <c r="AX12" s="477">
        <v>8</v>
      </c>
      <c r="AY12" s="477">
        <v>3</v>
      </c>
      <c r="AZ12" s="477">
        <v>18</v>
      </c>
      <c r="BA12" s="477">
        <v>5</v>
      </c>
      <c r="BB12" s="477">
        <v>3</v>
      </c>
      <c r="BC12" s="477">
        <v>46</v>
      </c>
      <c r="BD12" s="477">
        <v>23</v>
      </c>
      <c r="BE12" s="477">
        <v>13</v>
      </c>
      <c r="BF12" s="477">
        <v>14</v>
      </c>
      <c r="BG12" s="477">
        <v>6</v>
      </c>
      <c r="BH12" s="477">
        <v>11</v>
      </c>
      <c r="BI12" s="477" t="s">
        <v>273</v>
      </c>
      <c r="BJ12" s="477">
        <v>57</v>
      </c>
      <c r="BK12" s="477">
        <v>46</v>
      </c>
      <c r="BL12" s="477">
        <v>10</v>
      </c>
      <c r="BM12" s="477">
        <v>20</v>
      </c>
      <c r="BN12" s="477">
        <v>12</v>
      </c>
      <c r="BO12" s="477">
        <v>19</v>
      </c>
      <c r="BP12" s="477">
        <v>7</v>
      </c>
      <c r="BQ12" s="477">
        <v>35</v>
      </c>
      <c r="BR12" s="477" t="s">
        <v>273</v>
      </c>
      <c r="BS12" s="477">
        <v>25</v>
      </c>
      <c r="BT12" s="477" t="s">
        <v>273</v>
      </c>
      <c r="BU12" s="477">
        <v>13</v>
      </c>
      <c r="BV12" s="477">
        <v>7</v>
      </c>
      <c r="BW12" s="477">
        <v>13</v>
      </c>
      <c r="BX12" s="477" t="s">
        <v>273</v>
      </c>
      <c r="BY12" s="477" t="s">
        <v>273</v>
      </c>
      <c r="BZ12" s="477" t="s">
        <v>273</v>
      </c>
      <c r="CA12" s="477">
        <v>14</v>
      </c>
      <c r="CB12" s="477" t="s">
        <v>273</v>
      </c>
      <c r="CC12" s="477">
        <v>4</v>
      </c>
      <c r="CD12" s="477" t="s">
        <v>273</v>
      </c>
      <c r="CE12" s="477" t="s">
        <v>273</v>
      </c>
      <c r="CF12" s="477" t="s">
        <v>273</v>
      </c>
      <c r="CG12" s="477" t="s">
        <v>273</v>
      </c>
      <c r="CH12" s="477" t="s">
        <v>273</v>
      </c>
      <c r="CI12" s="477" t="s">
        <v>273</v>
      </c>
      <c r="CJ12" s="477" t="s">
        <v>273</v>
      </c>
      <c r="CK12" s="477" t="s">
        <v>273</v>
      </c>
      <c r="CL12" s="477" t="s">
        <v>273</v>
      </c>
      <c r="CM12" s="477" t="s">
        <v>273</v>
      </c>
      <c r="CN12" s="477" t="s">
        <v>273</v>
      </c>
      <c r="CO12" s="477" t="s">
        <v>273</v>
      </c>
      <c r="CP12" s="477" t="s">
        <v>273</v>
      </c>
      <c r="CQ12" s="477" t="s">
        <v>273</v>
      </c>
      <c r="CR12" s="477" t="s">
        <v>273</v>
      </c>
      <c r="CS12" s="477" t="s">
        <v>273</v>
      </c>
      <c r="CT12" s="477">
        <v>9</v>
      </c>
      <c r="CU12" s="477" t="s">
        <v>273</v>
      </c>
      <c r="CV12" s="477" t="s">
        <v>97</v>
      </c>
      <c r="CW12" s="477" t="s">
        <v>273</v>
      </c>
      <c r="CX12" s="477">
        <v>9</v>
      </c>
      <c r="CY12" s="477">
        <v>7</v>
      </c>
      <c r="CZ12" s="477" t="s">
        <v>273</v>
      </c>
      <c r="DA12" s="477">
        <v>153</v>
      </c>
      <c r="DB12" s="477" t="s">
        <v>273</v>
      </c>
      <c r="DC12" s="477" t="s">
        <v>273</v>
      </c>
      <c r="DD12" s="477" t="s">
        <v>273</v>
      </c>
      <c r="DE12" s="477">
        <v>19</v>
      </c>
      <c r="DF12" s="477">
        <v>11</v>
      </c>
      <c r="DG12" s="477">
        <v>4</v>
      </c>
      <c r="DH12" s="477">
        <v>91</v>
      </c>
      <c r="DI12" s="477">
        <v>36</v>
      </c>
      <c r="DJ12" s="477" t="s">
        <v>273</v>
      </c>
      <c r="DK12" s="477" t="s">
        <v>273</v>
      </c>
      <c r="DL12" s="477" t="s">
        <v>273</v>
      </c>
      <c r="DM12" s="477">
        <v>11</v>
      </c>
      <c r="DN12" s="477" t="s">
        <v>273</v>
      </c>
      <c r="DO12" s="477" t="s">
        <v>273</v>
      </c>
      <c r="DP12" s="477">
        <v>15</v>
      </c>
      <c r="DQ12" s="477" t="s">
        <v>273</v>
      </c>
      <c r="DR12" s="477" t="s">
        <v>273</v>
      </c>
      <c r="DS12" s="477" t="s">
        <v>273</v>
      </c>
      <c r="DT12" s="477" t="s">
        <v>273</v>
      </c>
      <c r="DU12" s="477" t="s">
        <v>273</v>
      </c>
      <c r="DV12" s="477" t="s">
        <v>273</v>
      </c>
      <c r="DW12" s="477" t="s">
        <v>273</v>
      </c>
      <c r="DX12" s="477" t="s">
        <v>273</v>
      </c>
      <c r="DY12" s="477" t="s">
        <v>273</v>
      </c>
      <c r="DZ12" s="477" t="s">
        <v>273</v>
      </c>
      <c r="EA12" s="477" t="s">
        <v>273</v>
      </c>
      <c r="EB12" s="477">
        <v>0</v>
      </c>
      <c r="EC12" s="477">
        <v>0</v>
      </c>
      <c r="ED12" s="477">
        <v>0</v>
      </c>
      <c r="EE12" s="477">
        <v>0</v>
      </c>
      <c r="EF12" s="477">
        <v>0</v>
      </c>
      <c r="EG12" s="477">
        <v>0</v>
      </c>
      <c r="EH12" s="477">
        <v>0</v>
      </c>
      <c r="EI12" s="477">
        <v>0</v>
      </c>
      <c r="EJ12" s="477">
        <v>0</v>
      </c>
      <c r="EK12" s="477">
        <v>0</v>
      </c>
      <c r="EL12" s="477">
        <v>0</v>
      </c>
      <c r="EM12" s="477">
        <v>0</v>
      </c>
      <c r="EN12" s="477">
        <v>0</v>
      </c>
      <c r="EO12" s="477">
        <v>0</v>
      </c>
      <c r="EP12" s="477">
        <v>0</v>
      </c>
      <c r="EQ12" s="477">
        <v>0</v>
      </c>
      <c r="ER12" s="477">
        <v>0</v>
      </c>
      <c r="ES12" s="477">
        <v>0</v>
      </c>
      <c r="ET12" s="477">
        <v>0</v>
      </c>
      <c r="EU12" s="477">
        <v>0</v>
      </c>
      <c r="EV12" s="477">
        <v>0</v>
      </c>
      <c r="EW12" s="477">
        <v>2</v>
      </c>
      <c r="EX12" s="477">
        <v>0</v>
      </c>
      <c r="EY12" s="477">
        <v>0</v>
      </c>
      <c r="EZ12" s="477">
        <v>0</v>
      </c>
      <c r="FA12" s="477">
        <v>1</v>
      </c>
      <c r="FB12" s="477">
        <v>0</v>
      </c>
      <c r="FC12" s="477">
        <v>0</v>
      </c>
      <c r="FD12" s="477">
        <v>0</v>
      </c>
      <c r="FE12" s="477">
        <v>0</v>
      </c>
      <c r="FF12" s="477">
        <v>0</v>
      </c>
      <c r="FG12" s="477">
        <v>0</v>
      </c>
      <c r="FH12" s="477">
        <v>0</v>
      </c>
      <c r="FI12" s="477">
        <v>0</v>
      </c>
      <c r="FJ12" s="477">
        <v>0</v>
      </c>
      <c r="FK12" s="477">
        <v>0</v>
      </c>
      <c r="FL12" s="477">
        <v>1</v>
      </c>
      <c r="FM12" s="477">
        <v>0</v>
      </c>
      <c r="FN12" s="477">
        <v>0</v>
      </c>
      <c r="FO12" s="477">
        <v>2</v>
      </c>
      <c r="FP12" s="477">
        <v>0</v>
      </c>
      <c r="FQ12" s="477">
        <v>3</v>
      </c>
      <c r="FR12" s="477">
        <v>1</v>
      </c>
      <c r="FS12" s="477">
        <v>0</v>
      </c>
      <c r="FT12" s="477">
        <v>0</v>
      </c>
      <c r="FU12" s="477">
        <v>0</v>
      </c>
      <c r="FV12" s="477">
        <v>0</v>
      </c>
      <c r="FW12" s="477">
        <v>0</v>
      </c>
      <c r="FX12" s="477">
        <v>0</v>
      </c>
      <c r="FY12" s="477">
        <v>0</v>
      </c>
      <c r="FZ12" s="477">
        <v>0</v>
      </c>
      <c r="GA12" s="477">
        <v>0</v>
      </c>
      <c r="GB12" s="477">
        <v>0</v>
      </c>
      <c r="GC12" s="477">
        <v>0</v>
      </c>
      <c r="GD12" s="477">
        <v>0</v>
      </c>
      <c r="GE12" s="477">
        <v>0</v>
      </c>
      <c r="GF12" s="477">
        <v>0</v>
      </c>
      <c r="GG12" s="477">
        <v>0</v>
      </c>
      <c r="GH12" s="477">
        <v>0</v>
      </c>
      <c r="GI12" s="477">
        <v>0</v>
      </c>
      <c r="GJ12" s="477">
        <v>0</v>
      </c>
      <c r="GK12" s="477">
        <v>0</v>
      </c>
      <c r="GL12" s="477">
        <v>0</v>
      </c>
      <c r="GM12" s="477">
        <v>0</v>
      </c>
      <c r="GN12" s="477">
        <v>2</v>
      </c>
      <c r="GO12" s="477">
        <v>0</v>
      </c>
      <c r="GP12" s="477">
        <v>0</v>
      </c>
      <c r="GQ12" s="477">
        <v>0</v>
      </c>
      <c r="GR12" s="477">
        <v>0</v>
      </c>
      <c r="GS12" s="477">
        <v>0</v>
      </c>
      <c r="GT12" s="477">
        <v>0</v>
      </c>
      <c r="GU12" s="477">
        <v>0</v>
      </c>
      <c r="GV12" s="477">
        <v>0</v>
      </c>
      <c r="GW12" s="477">
        <v>0</v>
      </c>
      <c r="GX12" s="477">
        <v>0</v>
      </c>
      <c r="GY12" s="477">
        <v>1</v>
      </c>
      <c r="GZ12" s="477">
        <v>1</v>
      </c>
      <c r="HA12" s="477">
        <v>0</v>
      </c>
      <c r="HB12" s="477">
        <v>0</v>
      </c>
      <c r="HC12" s="477">
        <v>0</v>
      </c>
      <c r="HD12" s="477">
        <v>0</v>
      </c>
      <c r="HE12" s="477">
        <v>0</v>
      </c>
      <c r="HF12" s="477">
        <v>0</v>
      </c>
      <c r="HG12" s="477">
        <v>0</v>
      </c>
      <c r="HH12" s="477">
        <v>0</v>
      </c>
      <c r="HI12" s="477">
        <v>0</v>
      </c>
      <c r="HJ12" s="477">
        <v>0</v>
      </c>
      <c r="HK12" s="477">
        <v>0</v>
      </c>
      <c r="HL12" s="477">
        <v>0</v>
      </c>
      <c r="HM12" s="477">
        <v>0</v>
      </c>
      <c r="HN12" s="477">
        <v>0</v>
      </c>
      <c r="HO12" s="477">
        <v>0</v>
      </c>
      <c r="HP12" s="477">
        <v>0</v>
      </c>
      <c r="HQ12" s="477">
        <v>1</v>
      </c>
      <c r="HR12" s="477">
        <v>0</v>
      </c>
      <c r="HS12" s="477">
        <v>0</v>
      </c>
      <c r="HT12" s="477">
        <v>0</v>
      </c>
      <c r="HU12" s="477">
        <v>0</v>
      </c>
      <c r="HV12" s="477">
        <v>0</v>
      </c>
      <c r="HW12" s="477">
        <v>0</v>
      </c>
      <c r="HX12" s="477">
        <v>0</v>
      </c>
      <c r="HY12" s="477">
        <v>0</v>
      </c>
      <c r="HZ12" s="477">
        <v>0</v>
      </c>
      <c r="IA12" s="477">
        <v>0</v>
      </c>
      <c r="IB12" s="477">
        <v>0</v>
      </c>
      <c r="IC12" s="477">
        <v>0</v>
      </c>
      <c r="ID12" s="477">
        <v>0</v>
      </c>
      <c r="IE12" s="477">
        <v>0</v>
      </c>
      <c r="IF12" s="477">
        <v>0</v>
      </c>
      <c r="IG12" s="477">
        <v>1</v>
      </c>
      <c r="IH12" s="477">
        <v>1</v>
      </c>
      <c r="II12" s="477">
        <v>0</v>
      </c>
      <c r="IJ12" s="477">
        <v>0</v>
      </c>
      <c r="IK12" s="477">
        <v>0</v>
      </c>
      <c r="IL12" s="477">
        <v>0</v>
      </c>
      <c r="IM12" s="477">
        <v>0</v>
      </c>
      <c r="IN12" s="477">
        <v>0</v>
      </c>
      <c r="IO12" s="477">
        <v>0</v>
      </c>
      <c r="IP12" s="477">
        <v>0</v>
      </c>
      <c r="IQ12" s="477">
        <v>0</v>
      </c>
      <c r="IR12" s="477">
        <v>0</v>
      </c>
      <c r="IS12" s="477">
        <v>0</v>
      </c>
      <c r="IT12" s="477">
        <v>0</v>
      </c>
      <c r="IU12" s="477">
        <v>1</v>
      </c>
      <c r="IV12" s="477">
        <v>0</v>
      </c>
      <c r="IW12" s="477">
        <v>0</v>
      </c>
      <c r="IX12" s="477">
        <v>0</v>
      </c>
      <c r="IY12" s="477">
        <v>1</v>
      </c>
      <c r="IZ12" s="477">
        <v>0</v>
      </c>
      <c r="JA12" s="477">
        <v>7</v>
      </c>
      <c r="JB12" s="477">
        <v>3</v>
      </c>
      <c r="JC12" s="477">
        <v>0</v>
      </c>
      <c r="JD12" s="477">
        <v>0</v>
      </c>
      <c r="JE12" s="477">
        <v>1</v>
      </c>
      <c r="JF12" s="477">
        <v>0</v>
      </c>
      <c r="JG12" s="477">
        <v>0</v>
      </c>
      <c r="JH12" s="477">
        <v>0</v>
      </c>
      <c r="JI12" s="477">
        <v>0</v>
      </c>
      <c r="JJ12" s="477">
        <v>1</v>
      </c>
      <c r="JK12" s="477">
        <v>0</v>
      </c>
      <c r="JL12" s="477">
        <v>0</v>
      </c>
      <c r="JM12" s="477">
        <v>0</v>
      </c>
      <c r="JN12" s="477">
        <v>0</v>
      </c>
      <c r="JO12" s="477">
        <v>0</v>
      </c>
      <c r="JP12" s="477">
        <v>0</v>
      </c>
      <c r="JQ12" s="477">
        <v>0</v>
      </c>
      <c r="JR12" s="477">
        <v>0</v>
      </c>
      <c r="JS12" s="477">
        <v>0</v>
      </c>
      <c r="JT12" s="477">
        <v>0</v>
      </c>
      <c r="JU12" s="477">
        <v>0</v>
      </c>
      <c r="JV12" s="477" t="s">
        <v>273</v>
      </c>
    </row>
    <row r="13" spans="1:282" ht="23.25" customHeight="1" x14ac:dyDescent="0.25">
      <c r="A13" s="164"/>
      <c r="B13" s="280" t="s">
        <v>585</v>
      </c>
      <c r="C13" s="477">
        <v>43</v>
      </c>
      <c r="D13" s="477">
        <v>20</v>
      </c>
      <c r="E13" s="477">
        <v>6</v>
      </c>
      <c r="F13" s="477">
        <v>8</v>
      </c>
      <c r="G13" s="477">
        <v>8</v>
      </c>
      <c r="H13" s="477">
        <v>0</v>
      </c>
      <c r="I13" s="471"/>
      <c r="J13" s="476">
        <v>1</v>
      </c>
      <c r="K13" s="477" t="s">
        <v>273</v>
      </c>
      <c r="L13" s="477" t="s">
        <v>273</v>
      </c>
      <c r="M13" s="477">
        <v>0</v>
      </c>
      <c r="N13" s="477">
        <v>0</v>
      </c>
      <c r="O13" s="477" t="s">
        <v>273</v>
      </c>
      <c r="P13" s="477">
        <v>0</v>
      </c>
      <c r="Q13" s="477">
        <v>0</v>
      </c>
      <c r="R13" s="477">
        <v>0</v>
      </c>
      <c r="S13" s="477">
        <v>0</v>
      </c>
      <c r="T13" s="477">
        <v>0</v>
      </c>
      <c r="U13" s="477">
        <v>0</v>
      </c>
      <c r="V13" s="477">
        <v>0</v>
      </c>
      <c r="W13" s="477">
        <v>0</v>
      </c>
      <c r="X13" s="477">
        <v>0</v>
      </c>
      <c r="Y13" s="477">
        <v>0</v>
      </c>
      <c r="Z13" s="477">
        <v>0</v>
      </c>
      <c r="AA13" s="477">
        <v>0</v>
      </c>
      <c r="AB13" s="477">
        <v>0</v>
      </c>
      <c r="AC13" s="477">
        <v>0</v>
      </c>
      <c r="AD13" s="477">
        <v>0</v>
      </c>
      <c r="AE13" s="477">
        <v>0</v>
      </c>
      <c r="AF13" s="477">
        <v>0</v>
      </c>
      <c r="AG13" s="477" t="s">
        <v>273</v>
      </c>
      <c r="AH13" s="477">
        <v>0</v>
      </c>
      <c r="AI13" s="477">
        <v>0</v>
      </c>
      <c r="AJ13" s="477">
        <v>0</v>
      </c>
      <c r="AK13" s="477">
        <v>0</v>
      </c>
      <c r="AL13" s="477">
        <v>0</v>
      </c>
      <c r="AM13" s="477">
        <v>0</v>
      </c>
      <c r="AN13" s="477">
        <v>0</v>
      </c>
      <c r="AO13" s="477">
        <v>0</v>
      </c>
      <c r="AP13" s="477" t="s">
        <v>273</v>
      </c>
      <c r="AQ13" s="477" t="s">
        <v>273</v>
      </c>
      <c r="AR13" s="477">
        <v>2</v>
      </c>
      <c r="AS13" s="477">
        <v>0</v>
      </c>
      <c r="AT13" s="477">
        <v>0</v>
      </c>
      <c r="AU13" s="477" t="s">
        <v>273</v>
      </c>
      <c r="AV13" s="477">
        <v>0</v>
      </c>
      <c r="AW13" s="477">
        <v>0</v>
      </c>
      <c r="AX13" s="477">
        <v>0</v>
      </c>
      <c r="AY13" s="477">
        <v>0</v>
      </c>
      <c r="AZ13" s="477">
        <v>0</v>
      </c>
      <c r="BA13" s="477">
        <v>0</v>
      </c>
      <c r="BB13" s="477">
        <v>0</v>
      </c>
      <c r="BC13" s="477">
        <v>0</v>
      </c>
      <c r="BD13" s="477">
        <v>0</v>
      </c>
      <c r="BE13" s="477">
        <v>0</v>
      </c>
      <c r="BF13" s="477">
        <v>0</v>
      </c>
      <c r="BG13" s="477">
        <v>0</v>
      </c>
      <c r="BH13" s="477">
        <v>0</v>
      </c>
      <c r="BI13" s="477" t="s">
        <v>273</v>
      </c>
      <c r="BJ13" s="477">
        <v>0</v>
      </c>
      <c r="BK13" s="477">
        <v>0</v>
      </c>
      <c r="BL13" s="477">
        <v>0</v>
      </c>
      <c r="BM13" s="477">
        <v>0</v>
      </c>
      <c r="BN13" s="477">
        <v>0</v>
      </c>
      <c r="BO13" s="477">
        <v>0</v>
      </c>
      <c r="BP13" s="477">
        <v>0</v>
      </c>
      <c r="BQ13" s="477">
        <v>0</v>
      </c>
      <c r="BR13" s="477" t="s">
        <v>273</v>
      </c>
      <c r="BS13" s="477">
        <v>0</v>
      </c>
      <c r="BT13" s="477" t="s">
        <v>273</v>
      </c>
      <c r="BU13" s="477">
        <v>0</v>
      </c>
      <c r="BV13" s="477">
        <v>0</v>
      </c>
      <c r="BW13" s="477">
        <v>0</v>
      </c>
      <c r="BX13" s="477" t="s">
        <v>273</v>
      </c>
      <c r="BY13" s="477" t="s">
        <v>273</v>
      </c>
      <c r="BZ13" s="477" t="s">
        <v>273</v>
      </c>
      <c r="CA13" s="477">
        <v>0</v>
      </c>
      <c r="CB13" s="477" t="s">
        <v>273</v>
      </c>
      <c r="CC13" s="477">
        <v>0</v>
      </c>
      <c r="CD13" s="477" t="s">
        <v>273</v>
      </c>
      <c r="CE13" s="477" t="s">
        <v>273</v>
      </c>
      <c r="CF13" s="477" t="s">
        <v>273</v>
      </c>
      <c r="CG13" s="477" t="s">
        <v>273</v>
      </c>
      <c r="CH13" s="477" t="s">
        <v>273</v>
      </c>
      <c r="CI13" s="477" t="s">
        <v>273</v>
      </c>
      <c r="CJ13" s="477" t="s">
        <v>273</v>
      </c>
      <c r="CK13" s="477" t="s">
        <v>273</v>
      </c>
      <c r="CL13" s="477" t="s">
        <v>273</v>
      </c>
      <c r="CM13" s="477" t="s">
        <v>273</v>
      </c>
      <c r="CN13" s="477" t="s">
        <v>273</v>
      </c>
      <c r="CO13" s="477" t="s">
        <v>273</v>
      </c>
      <c r="CP13" s="477" t="s">
        <v>273</v>
      </c>
      <c r="CQ13" s="477" t="s">
        <v>273</v>
      </c>
      <c r="CR13" s="477" t="s">
        <v>273</v>
      </c>
      <c r="CS13" s="477" t="s">
        <v>273</v>
      </c>
      <c r="CT13" s="477">
        <v>0</v>
      </c>
      <c r="CU13" s="477" t="s">
        <v>273</v>
      </c>
      <c r="CV13" s="477">
        <v>0</v>
      </c>
      <c r="CW13" s="477" t="s">
        <v>273</v>
      </c>
      <c r="CX13" s="477">
        <v>0</v>
      </c>
      <c r="CY13" s="477">
        <v>0</v>
      </c>
      <c r="CZ13" s="477" t="s">
        <v>273</v>
      </c>
      <c r="DA13" s="477">
        <v>0</v>
      </c>
      <c r="DB13" s="477" t="s">
        <v>273</v>
      </c>
      <c r="DC13" s="477" t="s">
        <v>273</v>
      </c>
      <c r="DD13" s="477" t="s">
        <v>273</v>
      </c>
      <c r="DE13" s="477">
        <v>0</v>
      </c>
      <c r="DF13" s="477">
        <v>0</v>
      </c>
      <c r="DG13" s="477">
        <v>0</v>
      </c>
      <c r="DH13" s="477">
        <v>0</v>
      </c>
      <c r="DI13" s="477">
        <v>0</v>
      </c>
      <c r="DJ13" s="477" t="s">
        <v>273</v>
      </c>
      <c r="DK13" s="477" t="s">
        <v>273</v>
      </c>
      <c r="DL13" s="477" t="s">
        <v>273</v>
      </c>
      <c r="DM13" s="477">
        <v>0</v>
      </c>
      <c r="DN13" s="477" t="s">
        <v>273</v>
      </c>
      <c r="DO13" s="477" t="s">
        <v>273</v>
      </c>
      <c r="DP13" s="477">
        <v>0</v>
      </c>
      <c r="DQ13" s="477" t="s">
        <v>273</v>
      </c>
      <c r="DR13" s="477" t="s">
        <v>273</v>
      </c>
      <c r="DS13" s="477" t="s">
        <v>273</v>
      </c>
      <c r="DT13" s="477" t="s">
        <v>273</v>
      </c>
      <c r="DU13" s="477" t="s">
        <v>273</v>
      </c>
      <c r="DV13" s="477" t="s">
        <v>273</v>
      </c>
      <c r="DW13" s="477" t="s">
        <v>273</v>
      </c>
      <c r="DX13" s="477" t="s">
        <v>273</v>
      </c>
      <c r="DY13" s="477" t="s">
        <v>273</v>
      </c>
      <c r="DZ13" s="477" t="s">
        <v>273</v>
      </c>
      <c r="EA13" s="477" t="s">
        <v>273</v>
      </c>
      <c r="EB13" s="477">
        <v>0</v>
      </c>
      <c r="EC13" s="477">
        <v>0</v>
      </c>
      <c r="ED13" s="477">
        <v>0</v>
      </c>
      <c r="EE13" s="477">
        <v>0</v>
      </c>
      <c r="EF13" s="477">
        <v>0</v>
      </c>
      <c r="EG13" s="477">
        <v>0</v>
      </c>
      <c r="EH13" s="477">
        <v>0</v>
      </c>
      <c r="EI13" s="477">
        <v>0</v>
      </c>
      <c r="EJ13" s="477">
        <v>0</v>
      </c>
      <c r="EK13" s="477">
        <v>0</v>
      </c>
      <c r="EL13" s="477">
        <v>0</v>
      </c>
      <c r="EM13" s="477">
        <v>0</v>
      </c>
      <c r="EN13" s="477">
        <v>0</v>
      </c>
      <c r="EO13" s="477">
        <v>0</v>
      </c>
      <c r="EP13" s="477">
        <v>0</v>
      </c>
      <c r="EQ13" s="477">
        <v>0</v>
      </c>
      <c r="ER13" s="477">
        <v>0</v>
      </c>
      <c r="ES13" s="477">
        <v>0</v>
      </c>
      <c r="ET13" s="477">
        <v>0</v>
      </c>
      <c r="EU13" s="477">
        <v>0</v>
      </c>
      <c r="EV13" s="477">
        <v>0</v>
      </c>
      <c r="EW13" s="477">
        <v>0</v>
      </c>
      <c r="EX13" s="477">
        <v>0</v>
      </c>
      <c r="EY13" s="477">
        <v>0</v>
      </c>
      <c r="EZ13" s="477">
        <v>0</v>
      </c>
      <c r="FA13" s="477">
        <v>0</v>
      </c>
      <c r="FB13" s="477">
        <v>0</v>
      </c>
      <c r="FC13" s="477">
        <v>0</v>
      </c>
      <c r="FD13" s="477">
        <v>0</v>
      </c>
      <c r="FE13" s="477">
        <v>0</v>
      </c>
      <c r="FF13" s="477">
        <v>0</v>
      </c>
      <c r="FG13" s="477">
        <v>0</v>
      </c>
      <c r="FH13" s="477">
        <v>0</v>
      </c>
      <c r="FI13" s="477">
        <v>0</v>
      </c>
      <c r="FJ13" s="477">
        <v>0</v>
      </c>
      <c r="FK13" s="477">
        <v>0</v>
      </c>
      <c r="FL13" s="477">
        <v>0</v>
      </c>
      <c r="FM13" s="477">
        <v>0</v>
      </c>
      <c r="FN13" s="477">
        <v>0</v>
      </c>
      <c r="FO13" s="477">
        <v>0</v>
      </c>
      <c r="FP13" s="477">
        <v>0</v>
      </c>
      <c r="FQ13" s="477">
        <v>0</v>
      </c>
      <c r="FR13" s="477">
        <v>0</v>
      </c>
      <c r="FS13" s="477">
        <v>0</v>
      </c>
      <c r="FT13" s="477">
        <v>0</v>
      </c>
      <c r="FU13" s="477">
        <v>0</v>
      </c>
      <c r="FV13" s="477">
        <v>0</v>
      </c>
      <c r="FW13" s="477">
        <v>0</v>
      </c>
      <c r="FX13" s="477">
        <v>0</v>
      </c>
      <c r="FY13" s="477">
        <v>0</v>
      </c>
      <c r="FZ13" s="477">
        <v>0</v>
      </c>
      <c r="GA13" s="477">
        <v>0</v>
      </c>
      <c r="GB13" s="477">
        <v>0</v>
      </c>
      <c r="GC13" s="477">
        <v>0</v>
      </c>
      <c r="GD13" s="477">
        <v>0</v>
      </c>
      <c r="GE13" s="477">
        <v>0</v>
      </c>
      <c r="GF13" s="477">
        <v>0</v>
      </c>
      <c r="GG13" s="477">
        <v>0</v>
      </c>
      <c r="GH13" s="477">
        <v>0</v>
      </c>
      <c r="GI13" s="477">
        <v>0</v>
      </c>
      <c r="GJ13" s="477">
        <v>0</v>
      </c>
      <c r="GK13" s="477">
        <v>0</v>
      </c>
      <c r="GL13" s="477">
        <v>0</v>
      </c>
      <c r="GM13" s="477">
        <v>0</v>
      </c>
      <c r="GN13" s="477">
        <v>0</v>
      </c>
      <c r="GO13" s="477">
        <v>0</v>
      </c>
      <c r="GP13" s="477">
        <v>0</v>
      </c>
      <c r="GQ13" s="477">
        <v>0</v>
      </c>
      <c r="GR13" s="477">
        <v>0</v>
      </c>
      <c r="GS13" s="477">
        <v>0</v>
      </c>
      <c r="GT13" s="477">
        <v>0</v>
      </c>
      <c r="GU13" s="477">
        <v>0</v>
      </c>
      <c r="GV13" s="477">
        <v>0</v>
      </c>
      <c r="GW13" s="477">
        <v>0</v>
      </c>
      <c r="GX13" s="477">
        <v>0</v>
      </c>
      <c r="GY13" s="477">
        <v>0</v>
      </c>
      <c r="GZ13" s="477">
        <v>0</v>
      </c>
      <c r="HA13" s="477">
        <v>0</v>
      </c>
      <c r="HB13" s="477">
        <v>0</v>
      </c>
      <c r="HC13" s="477">
        <v>0</v>
      </c>
      <c r="HD13" s="477">
        <v>0</v>
      </c>
      <c r="HE13" s="477">
        <v>0</v>
      </c>
      <c r="HF13" s="477">
        <v>0</v>
      </c>
      <c r="HG13" s="477">
        <v>0</v>
      </c>
      <c r="HH13" s="477">
        <v>0</v>
      </c>
      <c r="HI13" s="477">
        <v>0</v>
      </c>
      <c r="HJ13" s="477">
        <v>0</v>
      </c>
      <c r="HK13" s="477">
        <v>0</v>
      </c>
      <c r="HL13" s="477">
        <v>0</v>
      </c>
      <c r="HM13" s="477">
        <v>0</v>
      </c>
      <c r="HN13" s="477">
        <v>0</v>
      </c>
      <c r="HO13" s="477">
        <v>0</v>
      </c>
      <c r="HP13" s="477">
        <v>0</v>
      </c>
      <c r="HQ13" s="477">
        <v>0</v>
      </c>
      <c r="HR13" s="477">
        <v>0</v>
      </c>
      <c r="HS13" s="477">
        <v>0</v>
      </c>
      <c r="HT13" s="477">
        <v>0</v>
      </c>
      <c r="HU13" s="477">
        <v>0</v>
      </c>
      <c r="HV13" s="477">
        <v>0</v>
      </c>
      <c r="HW13" s="477">
        <v>0</v>
      </c>
      <c r="HX13" s="477">
        <v>0</v>
      </c>
      <c r="HY13" s="477">
        <v>0</v>
      </c>
      <c r="HZ13" s="477">
        <v>0</v>
      </c>
      <c r="IA13" s="477">
        <v>0</v>
      </c>
      <c r="IB13" s="477">
        <v>0</v>
      </c>
      <c r="IC13" s="477">
        <v>0</v>
      </c>
      <c r="ID13" s="477">
        <v>0</v>
      </c>
      <c r="IE13" s="477">
        <v>0</v>
      </c>
      <c r="IF13" s="477">
        <v>0</v>
      </c>
      <c r="IG13" s="477">
        <v>0</v>
      </c>
      <c r="IH13" s="477">
        <v>0</v>
      </c>
      <c r="II13" s="477">
        <v>0</v>
      </c>
      <c r="IJ13" s="477">
        <v>0</v>
      </c>
      <c r="IK13" s="477">
        <v>0</v>
      </c>
      <c r="IL13" s="477">
        <v>0</v>
      </c>
      <c r="IM13" s="477">
        <v>0</v>
      </c>
      <c r="IN13" s="477">
        <v>0</v>
      </c>
      <c r="IO13" s="477">
        <v>0</v>
      </c>
      <c r="IP13" s="477">
        <v>0</v>
      </c>
      <c r="IQ13" s="477">
        <v>0</v>
      </c>
      <c r="IR13" s="477">
        <v>0</v>
      </c>
      <c r="IS13" s="477">
        <v>0</v>
      </c>
      <c r="IT13" s="477">
        <v>0</v>
      </c>
      <c r="IU13" s="477">
        <v>0</v>
      </c>
      <c r="IV13" s="477">
        <v>0</v>
      </c>
      <c r="IW13" s="477">
        <v>0</v>
      </c>
      <c r="IX13" s="477">
        <v>0</v>
      </c>
      <c r="IY13" s="477">
        <v>0</v>
      </c>
      <c r="IZ13" s="477">
        <v>0</v>
      </c>
      <c r="JA13" s="477">
        <v>0</v>
      </c>
      <c r="JB13" s="477">
        <v>0</v>
      </c>
      <c r="JC13" s="477">
        <v>0</v>
      </c>
      <c r="JD13" s="477">
        <v>0</v>
      </c>
      <c r="JE13" s="477">
        <v>0</v>
      </c>
      <c r="JF13" s="477">
        <v>0</v>
      </c>
      <c r="JG13" s="477">
        <v>0</v>
      </c>
      <c r="JH13" s="477">
        <v>0</v>
      </c>
      <c r="JI13" s="477">
        <v>0</v>
      </c>
      <c r="JJ13" s="477">
        <v>0</v>
      </c>
      <c r="JK13" s="477">
        <v>0</v>
      </c>
      <c r="JL13" s="477">
        <v>0</v>
      </c>
      <c r="JM13" s="477">
        <v>0</v>
      </c>
      <c r="JN13" s="477">
        <v>0</v>
      </c>
      <c r="JO13" s="477">
        <v>0</v>
      </c>
      <c r="JP13" s="477">
        <v>0</v>
      </c>
      <c r="JQ13" s="477">
        <v>0</v>
      </c>
      <c r="JR13" s="477">
        <v>0</v>
      </c>
      <c r="JS13" s="477">
        <v>0</v>
      </c>
      <c r="JT13" s="477">
        <v>0</v>
      </c>
      <c r="JU13" s="477">
        <v>0</v>
      </c>
      <c r="JV13" s="477" t="s">
        <v>273</v>
      </c>
    </row>
    <row r="14" spans="1:282" ht="23.25" customHeight="1" x14ac:dyDescent="0.25">
      <c r="A14" s="164"/>
      <c r="B14" s="280" t="s">
        <v>586</v>
      </c>
      <c r="C14" s="477">
        <v>1758</v>
      </c>
      <c r="D14" s="477">
        <v>815</v>
      </c>
      <c r="E14" s="477">
        <v>308</v>
      </c>
      <c r="F14" s="477">
        <v>190</v>
      </c>
      <c r="G14" s="477">
        <v>444</v>
      </c>
      <c r="H14" s="477" t="s">
        <v>97</v>
      </c>
      <c r="I14" s="471"/>
      <c r="J14" s="476">
        <v>169</v>
      </c>
      <c r="K14" s="477" t="s">
        <v>273</v>
      </c>
      <c r="L14" s="477" t="s">
        <v>273</v>
      </c>
      <c r="M14" s="477">
        <v>9</v>
      </c>
      <c r="N14" s="477">
        <v>5</v>
      </c>
      <c r="O14" s="477" t="s">
        <v>273</v>
      </c>
      <c r="P14" s="477">
        <v>25</v>
      </c>
      <c r="Q14" s="477">
        <v>1</v>
      </c>
      <c r="R14" s="477">
        <v>4</v>
      </c>
      <c r="S14" s="477">
        <v>2</v>
      </c>
      <c r="T14" s="477">
        <v>6</v>
      </c>
      <c r="U14" s="477">
        <v>4</v>
      </c>
      <c r="V14" s="477">
        <v>1</v>
      </c>
      <c r="W14" s="477">
        <v>4</v>
      </c>
      <c r="X14" s="477">
        <v>43</v>
      </c>
      <c r="Y14" s="477">
        <v>6</v>
      </c>
      <c r="Z14" s="477">
        <v>1</v>
      </c>
      <c r="AA14" s="477">
        <v>30</v>
      </c>
      <c r="AB14" s="477">
        <v>1</v>
      </c>
      <c r="AC14" s="477">
        <v>5</v>
      </c>
      <c r="AD14" s="477">
        <v>7</v>
      </c>
      <c r="AE14" s="477">
        <v>10</v>
      </c>
      <c r="AF14" s="477">
        <v>0</v>
      </c>
      <c r="AG14" s="477" t="s">
        <v>273</v>
      </c>
      <c r="AH14" s="477">
        <v>0</v>
      </c>
      <c r="AI14" s="477">
        <v>0</v>
      </c>
      <c r="AJ14" s="477">
        <v>0</v>
      </c>
      <c r="AK14" s="477">
        <v>18</v>
      </c>
      <c r="AL14" s="477">
        <v>11</v>
      </c>
      <c r="AM14" s="477">
        <v>13</v>
      </c>
      <c r="AN14" s="477">
        <v>2</v>
      </c>
      <c r="AO14" s="477">
        <v>0</v>
      </c>
      <c r="AP14" s="477" t="s">
        <v>273</v>
      </c>
      <c r="AQ14" s="477" t="s">
        <v>273</v>
      </c>
      <c r="AR14" s="477">
        <v>14</v>
      </c>
      <c r="AS14" s="477">
        <v>17</v>
      </c>
      <c r="AT14" s="477">
        <v>2</v>
      </c>
      <c r="AU14" s="477" t="s">
        <v>273</v>
      </c>
      <c r="AV14" s="477">
        <v>6</v>
      </c>
      <c r="AW14" s="477">
        <v>5</v>
      </c>
      <c r="AX14" s="477">
        <v>39</v>
      </c>
      <c r="AY14" s="477">
        <v>3</v>
      </c>
      <c r="AZ14" s="477">
        <v>0</v>
      </c>
      <c r="BA14" s="477" t="s">
        <v>97</v>
      </c>
      <c r="BB14" s="477">
        <v>0</v>
      </c>
      <c r="BC14" s="477">
        <v>5</v>
      </c>
      <c r="BD14" s="477">
        <v>25</v>
      </c>
      <c r="BE14" s="477">
        <v>4</v>
      </c>
      <c r="BF14" s="477">
        <v>9</v>
      </c>
      <c r="BG14" s="477">
        <v>2</v>
      </c>
      <c r="BH14" s="477">
        <v>14</v>
      </c>
      <c r="BI14" s="477" t="s">
        <v>273</v>
      </c>
      <c r="BJ14" s="477">
        <v>5</v>
      </c>
      <c r="BK14" s="477">
        <v>58</v>
      </c>
      <c r="BL14" s="477">
        <v>17</v>
      </c>
      <c r="BM14" s="477">
        <v>21</v>
      </c>
      <c r="BN14" s="477">
        <v>15</v>
      </c>
      <c r="BO14" s="477">
        <v>7</v>
      </c>
      <c r="BP14" s="477">
        <v>3</v>
      </c>
      <c r="BQ14" s="477">
        <v>20</v>
      </c>
      <c r="BR14" s="477" t="s">
        <v>273</v>
      </c>
      <c r="BS14" s="477">
        <v>10</v>
      </c>
      <c r="BT14" s="477" t="s">
        <v>273</v>
      </c>
      <c r="BU14" s="477">
        <v>18</v>
      </c>
      <c r="BV14" s="477">
        <v>3</v>
      </c>
      <c r="BW14" s="477">
        <v>12</v>
      </c>
      <c r="BX14" s="477" t="s">
        <v>273</v>
      </c>
      <c r="BY14" s="477" t="s">
        <v>273</v>
      </c>
      <c r="BZ14" s="477" t="s">
        <v>273</v>
      </c>
      <c r="CA14" s="477">
        <v>1</v>
      </c>
      <c r="CB14" s="477" t="s">
        <v>273</v>
      </c>
      <c r="CC14" s="477">
        <v>12</v>
      </c>
      <c r="CD14" s="477" t="s">
        <v>273</v>
      </c>
      <c r="CE14" s="477" t="s">
        <v>273</v>
      </c>
      <c r="CF14" s="477" t="s">
        <v>273</v>
      </c>
      <c r="CG14" s="477" t="s">
        <v>273</v>
      </c>
      <c r="CH14" s="477" t="s">
        <v>273</v>
      </c>
      <c r="CI14" s="477" t="s">
        <v>273</v>
      </c>
      <c r="CJ14" s="477" t="s">
        <v>273</v>
      </c>
      <c r="CK14" s="477" t="s">
        <v>273</v>
      </c>
      <c r="CL14" s="477" t="s">
        <v>273</v>
      </c>
      <c r="CM14" s="477" t="s">
        <v>273</v>
      </c>
      <c r="CN14" s="477" t="s">
        <v>273</v>
      </c>
      <c r="CO14" s="477" t="s">
        <v>273</v>
      </c>
      <c r="CP14" s="477" t="s">
        <v>273</v>
      </c>
      <c r="CQ14" s="477" t="s">
        <v>273</v>
      </c>
      <c r="CR14" s="477" t="s">
        <v>273</v>
      </c>
      <c r="CS14" s="477" t="s">
        <v>273</v>
      </c>
      <c r="CT14" s="477">
        <v>0</v>
      </c>
      <c r="CU14" s="477" t="s">
        <v>273</v>
      </c>
      <c r="CV14" s="477">
        <v>1</v>
      </c>
      <c r="CW14" s="477" t="s">
        <v>273</v>
      </c>
      <c r="CX14" s="477">
        <v>0</v>
      </c>
      <c r="CY14" s="477" t="s">
        <v>97</v>
      </c>
      <c r="CZ14" s="477" t="s">
        <v>273</v>
      </c>
      <c r="DA14" s="477">
        <v>47</v>
      </c>
      <c r="DB14" s="477" t="s">
        <v>273</v>
      </c>
      <c r="DC14" s="477" t="s">
        <v>273</v>
      </c>
      <c r="DD14" s="477" t="s">
        <v>273</v>
      </c>
      <c r="DE14" s="477">
        <v>2</v>
      </c>
      <c r="DF14" s="477">
        <v>1</v>
      </c>
      <c r="DG14" s="477">
        <v>5</v>
      </c>
      <c r="DH14" s="477">
        <v>17</v>
      </c>
      <c r="DI14" s="477">
        <v>8</v>
      </c>
      <c r="DJ14" s="477" t="s">
        <v>273</v>
      </c>
      <c r="DK14" s="477" t="s">
        <v>273</v>
      </c>
      <c r="DL14" s="477" t="s">
        <v>273</v>
      </c>
      <c r="DM14" s="477">
        <v>15</v>
      </c>
      <c r="DN14" s="477" t="s">
        <v>273</v>
      </c>
      <c r="DO14" s="477" t="s">
        <v>273</v>
      </c>
      <c r="DP14" s="477">
        <v>8</v>
      </c>
      <c r="DQ14" s="477" t="s">
        <v>273</v>
      </c>
      <c r="DR14" s="477" t="s">
        <v>273</v>
      </c>
      <c r="DS14" s="477" t="s">
        <v>273</v>
      </c>
      <c r="DT14" s="477" t="s">
        <v>273</v>
      </c>
      <c r="DU14" s="477" t="s">
        <v>273</v>
      </c>
      <c r="DV14" s="477" t="s">
        <v>273</v>
      </c>
      <c r="DW14" s="477" t="s">
        <v>273</v>
      </c>
      <c r="DX14" s="477" t="s">
        <v>273</v>
      </c>
      <c r="DY14" s="477" t="s">
        <v>273</v>
      </c>
      <c r="DZ14" s="477" t="s">
        <v>273</v>
      </c>
      <c r="EA14" s="477" t="s">
        <v>273</v>
      </c>
      <c r="EB14" s="477">
        <v>3</v>
      </c>
      <c r="EC14" s="477">
        <v>1</v>
      </c>
      <c r="ED14" s="477">
        <v>0</v>
      </c>
      <c r="EE14" s="477">
        <v>0</v>
      </c>
      <c r="EF14" s="477">
        <v>1</v>
      </c>
      <c r="EG14" s="477">
        <v>1</v>
      </c>
      <c r="EH14" s="477">
        <v>0</v>
      </c>
      <c r="EI14" s="477">
        <v>0</v>
      </c>
      <c r="EJ14" s="477">
        <v>0</v>
      </c>
      <c r="EK14" s="477">
        <v>1</v>
      </c>
      <c r="EL14" s="477">
        <v>1</v>
      </c>
      <c r="EM14" s="477">
        <v>2</v>
      </c>
      <c r="EN14" s="477">
        <v>3</v>
      </c>
      <c r="EO14" s="477">
        <v>0</v>
      </c>
      <c r="EP14" s="477">
        <v>0</v>
      </c>
      <c r="EQ14" s="477">
        <v>1</v>
      </c>
      <c r="ER14" s="477">
        <v>1</v>
      </c>
      <c r="ES14" s="477">
        <v>0</v>
      </c>
      <c r="ET14" s="477">
        <v>1</v>
      </c>
      <c r="EU14" s="477">
        <v>3</v>
      </c>
      <c r="EV14" s="477">
        <v>1</v>
      </c>
      <c r="EW14" s="477">
        <v>1</v>
      </c>
      <c r="EX14" s="477">
        <v>2</v>
      </c>
      <c r="EY14" s="477">
        <v>0</v>
      </c>
      <c r="EZ14" s="477">
        <v>1</v>
      </c>
      <c r="FA14" s="477">
        <v>2</v>
      </c>
      <c r="FB14" s="477">
        <v>0</v>
      </c>
      <c r="FC14" s="477">
        <v>1</v>
      </c>
      <c r="FD14" s="477">
        <v>21</v>
      </c>
      <c r="FE14" s="477">
        <v>0</v>
      </c>
      <c r="FF14" s="477">
        <v>2</v>
      </c>
      <c r="FG14" s="477">
        <v>2</v>
      </c>
      <c r="FH14" s="477">
        <v>2</v>
      </c>
      <c r="FI14" s="477">
        <v>0</v>
      </c>
      <c r="FJ14" s="477">
        <v>0</v>
      </c>
      <c r="FK14" s="477">
        <v>0</v>
      </c>
      <c r="FL14" s="477">
        <v>2</v>
      </c>
      <c r="FM14" s="477">
        <v>4</v>
      </c>
      <c r="FN14" s="477">
        <v>0</v>
      </c>
      <c r="FO14" s="477">
        <v>4</v>
      </c>
      <c r="FP14" s="477">
        <v>14</v>
      </c>
      <c r="FQ14" s="477">
        <v>37</v>
      </c>
      <c r="FR14" s="477">
        <v>4</v>
      </c>
      <c r="FS14" s="477">
        <v>2</v>
      </c>
      <c r="FT14" s="477">
        <v>0</v>
      </c>
      <c r="FU14" s="477">
        <v>1</v>
      </c>
      <c r="FV14" s="477">
        <v>4</v>
      </c>
      <c r="FW14" s="477">
        <v>1</v>
      </c>
      <c r="FX14" s="477">
        <v>0</v>
      </c>
      <c r="FY14" s="477">
        <v>0</v>
      </c>
      <c r="FZ14" s="477">
        <v>0</v>
      </c>
      <c r="GA14" s="477">
        <v>1</v>
      </c>
      <c r="GB14" s="477">
        <v>3</v>
      </c>
      <c r="GC14" s="477">
        <v>2</v>
      </c>
      <c r="GD14" s="477">
        <v>10</v>
      </c>
      <c r="GE14" s="477">
        <v>2</v>
      </c>
      <c r="GF14" s="477">
        <v>0</v>
      </c>
      <c r="GG14" s="477">
        <v>0</v>
      </c>
      <c r="GH14" s="477">
        <v>0</v>
      </c>
      <c r="GI14" s="477">
        <v>0</v>
      </c>
      <c r="GJ14" s="477">
        <v>0</v>
      </c>
      <c r="GK14" s="477">
        <v>2</v>
      </c>
      <c r="GL14" s="477">
        <v>2</v>
      </c>
      <c r="GM14" s="477">
        <v>4</v>
      </c>
      <c r="GN14" s="477">
        <v>2</v>
      </c>
      <c r="GO14" s="477">
        <v>6</v>
      </c>
      <c r="GP14" s="477">
        <v>1</v>
      </c>
      <c r="GQ14" s="477">
        <v>1</v>
      </c>
      <c r="GR14" s="477">
        <v>1</v>
      </c>
      <c r="GS14" s="477">
        <v>0</v>
      </c>
      <c r="GT14" s="477">
        <v>4</v>
      </c>
      <c r="GU14" s="477">
        <v>0</v>
      </c>
      <c r="GV14" s="477">
        <v>1</v>
      </c>
      <c r="GW14" s="477">
        <v>0</v>
      </c>
      <c r="GX14" s="477">
        <v>0</v>
      </c>
      <c r="GY14" s="477">
        <v>2</v>
      </c>
      <c r="GZ14" s="477">
        <v>28</v>
      </c>
      <c r="HA14" s="477">
        <v>1</v>
      </c>
      <c r="HB14" s="477">
        <v>2</v>
      </c>
      <c r="HC14" s="477">
        <v>2</v>
      </c>
      <c r="HD14" s="477">
        <v>2</v>
      </c>
      <c r="HE14" s="477">
        <v>0</v>
      </c>
      <c r="HF14" s="477">
        <v>2</v>
      </c>
      <c r="HG14" s="477">
        <v>4</v>
      </c>
      <c r="HH14" s="477">
        <v>2</v>
      </c>
      <c r="HI14" s="477">
        <v>0</v>
      </c>
      <c r="HJ14" s="477">
        <v>1</v>
      </c>
      <c r="HK14" s="477">
        <v>0</v>
      </c>
      <c r="HL14" s="477">
        <v>26</v>
      </c>
      <c r="HM14" s="477">
        <v>11</v>
      </c>
      <c r="HN14" s="477">
        <v>1</v>
      </c>
      <c r="HO14" s="477">
        <v>2</v>
      </c>
      <c r="HP14" s="477">
        <v>1</v>
      </c>
      <c r="HQ14" s="477">
        <v>4</v>
      </c>
      <c r="HR14" s="477">
        <v>29</v>
      </c>
      <c r="HS14" s="477">
        <v>1</v>
      </c>
      <c r="HT14" s="477">
        <v>3</v>
      </c>
      <c r="HU14" s="477">
        <v>1</v>
      </c>
      <c r="HV14" s="477">
        <v>2</v>
      </c>
      <c r="HW14" s="477">
        <v>0</v>
      </c>
      <c r="HX14" s="477">
        <v>1</v>
      </c>
      <c r="HY14" s="477">
        <v>1</v>
      </c>
      <c r="HZ14" s="477">
        <v>6</v>
      </c>
      <c r="IA14" s="477">
        <v>2</v>
      </c>
      <c r="IB14" s="477">
        <v>9</v>
      </c>
      <c r="IC14" s="477">
        <v>0</v>
      </c>
      <c r="ID14" s="477">
        <v>0</v>
      </c>
      <c r="IE14" s="477">
        <v>1</v>
      </c>
      <c r="IF14" s="477">
        <v>6</v>
      </c>
      <c r="IG14" s="477">
        <v>8</v>
      </c>
      <c r="IH14" s="477">
        <v>3</v>
      </c>
      <c r="II14" s="477">
        <v>2</v>
      </c>
      <c r="IJ14" s="477">
        <v>1</v>
      </c>
      <c r="IK14" s="477">
        <v>1</v>
      </c>
      <c r="IL14" s="477">
        <v>0</v>
      </c>
      <c r="IM14" s="477">
        <v>0</v>
      </c>
      <c r="IN14" s="477">
        <v>0</v>
      </c>
      <c r="IO14" s="477">
        <v>0</v>
      </c>
      <c r="IP14" s="477">
        <v>1</v>
      </c>
      <c r="IQ14" s="477">
        <v>1</v>
      </c>
      <c r="IR14" s="477">
        <v>0</v>
      </c>
      <c r="IS14" s="477">
        <v>0</v>
      </c>
      <c r="IT14" s="477">
        <v>1</v>
      </c>
      <c r="IU14" s="477">
        <v>0</v>
      </c>
      <c r="IV14" s="477">
        <v>1</v>
      </c>
      <c r="IW14" s="477">
        <v>0</v>
      </c>
      <c r="IX14" s="477">
        <v>0</v>
      </c>
      <c r="IY14" s="477">
        <v>0</v>
      </c>
      <c r="IZ14" s="477">
        <v>0</v>
      </c>
      <c r="JA14" s="477">
        <v>7</v>
      </c>
      <c r="JB14" s="477">
        <v>4</v>
      </c>
      <c r="JC14" s="477">
        <v>0</v>
      </c>
      <c r="JD14" s="477">
        <v>0</v>
      </c>
      <c r="JE14" s="477">
        <v>3</v>
      </c>
      <c r="JF14" s="477">
        <v>1</v>
      </c>
      <c r="JG14" s="477">
        <v>1</v>
      </c>
      <c r="JH14" s="477">
        <v>1</v>
      </c>
      <c r="JI14" s="477">
        <v>2</v>
      </c>
      <c r="JJ14" s="477">
        <v>4</v>
      </c>
      <c r="JK14" s="477">
        <v>0</v>
      </c>
      <c r="JL14" s="477">
        <v>0</v>
      </c>
      <c r="JM14" s="477">
        <v>1</v>
      </c>
      <c r="JN14" s="477">
        <v>2</v>
      </c>
      <c r="JO14" s="477">
        <v>2</v>
      </c>
      <c r="JP14" s="477">
        <v>3</v>
      </c>
      <c r="JQ14" s="477">
        <v>1</v>
      </c>
      <c r="JR14" s="477">
        <v>0</v>
      </c>
      <c r="JS14" s="477">
        <v>1</v>
      </c>
      <c r="JT14" s="477">
        <v>1</v>
      </c>
      <c r="JU14" s="477">
        <v>2</v>
      </c>
      <c r="JV14" s="477" t="s">
        <v>273</v>
      </c>
    </row>
    <row r="15" spans="1:282" ht="23.25" customHeight="1" x14ac:dyDescent="0.25">
      <c r="A15" s="164"/>
      <c r="B15" s="280" t="s">
        <v>587</v>
      </c>
      <c r="C15" s="477">
        <v>210</v>
      </c>
      <c r="D15" s="477">
        <v>108</v>
      </c>
      <c r="E15" s="477">
        <v>101</v>
      </c>
      <c r="F15" s="477" t="s">
        <v>97</v>
      </c>
      <c r="G15" s="477" t="s">
        <v>275</v>
      </c>
      <c r="H15" s="477" t="s">
        <v>97</v>
      </c>
      <c r="I15" s="471"/>
      <c r="J15" s="476" t="s">
        <v>97</v>
      </c>
      <c r="K15" s="477" t="s">
        <v>273</v>
      </c>
      <c r="L15" s="477" t="s">
        <v>273</v>
      </c>
      <c r="M15" s="477" t="s">
        <v>97</v>
      </c>
      <c r="N15" s="477" t="s">
        <v>97</v>
      </c>
      <c r="O15" s="477" t="s">
        <v>273</v>
      </c>
      <c r="P15" s="477" t="s">
        <v>97</v>
      </c>
      <c r="Q15" s="477" t="s">
        <v>97</v>
      </c>
      <c r="R15" s="477" t="s">
        <v>97</v>
      </c>
      <c r="S15" s="477" t="s">
        <v>97</v>
      </c>
      <c r="T15" s="477" t="s">
        <v>97</v>
      </c>
      <c r="U15" s="477" t="s">
        <v>97</v>
      </c>
      <c r="V15" s="477" t="s">
        <v>97</v>
      </c>
      <c r="W15" s="477">
        <v>71</v>
      </c>
      <c r="X15" s="477" t="s">
        <v>97</v>
      </c>
      <c r="Y15" s="477" t="s">
        <v>97</v>
      </c>
      <c r="Z15" s="477" t="s">
        <v>97</v>
      </c>
      <c r="AA15" s="477" t="s">
        <v>97</v>
      </c>
      <c r="AB15" s="477" t="s">
        <v>97</v>
      </c>
      <c r="AC15" s="477" t="s">
        <v>97</v>
      </c>
      <c r="AD15" s="477" t="s">
        <v>97</v>
      </c>
      <c r="AE15" s="477" t="s">
        <v>97</v>
      </c>
      <c r="AF15" s="477" t="s">
        <v>97</v>
      </c>
      <c r="AG15" s="477" t="s">
        <v>273</v>
      </c>
      <c r="AH15" s="477" t="s">
        <v>97</v>
      </c>
      <c r="AI15" s="477" t="s">
        <v>97</v>
      </c>
      <c r="AJ15" s="477" t="s">
        <v>97</v>
      </c>
      <c r="AK15" s="477" t="s">
        <v>97</v>
      </c>
      <c r="AL15" s="477" t="s">
        <v>97</v>
      </c>
      <c r="AM15" s="477" t="s">
        <v>97</v>
      </c>
      <c r="AN15" s="477" t="s">
        <v>97</v>
      </c>
      <c r="AO15" s="477" t="s">
        <v>97</v>
      </c>
      <c r="AP15" s="477" t="s">
        <v>273</v>
      </c>
      <c r="AQ15" s="477" t="s">
        <v>273</v>
      </c>
      <c r="AR15" s="477" t="s">
        <v>97</v>
      </c>
      <c r="AS15" s="477" t="s">
        <v>97</v>
      </c>
      <c r="AT15" s="477" t="s">
        <v>97</v>
      </c>
      <c r="AU15" s="477" t="s">
        <v>273</v>
      </c>
      <c r="AV15" s="477" t="s">
        <v>97</v>
      </c>
      <c r="AW15" s="477" t="s">
        <v>97</v>
      </c>
      <c r="AX15" s="477" t="s">
        <v>97</v>
      </c>
      <c r="AY15" s="477">
        <v>16</v>
      </c>
      <c r="AZ15" s="477" t="s">
        <v>97</v>
      </c>
      <c r="BA15" s="477">
        <v>1</v>
      </c>
      <c r="BB15" s="477" t="s">
        <v>97</v>
      </c>
      <c r="BC15" s="477" t="s">
        <v>97</v>
      </c>
      <c r="BD15" s="477" t="s">
        <v>97</v>
      </c>
      <c r="BE15" s="477" t="s">
        <v>97</v>
      </c>
      <c r="BF15" s="477">
        <v>0</v>
      </c>
      <c r="BG15" s="477" t="s">
        <v>97</v>
      </c>
      <c r="BH15" s="477" t="s">
        <v>97</v>
      </c>
      <c r="BI15" s="477" t="s">
        <v>273</v>
      </c>
      <c r="BJ15" s="477" t="s">
        <v>97</v>
      </c>
      <c r="BK15" s="477" t="s">
        <v>97</v>
      </c>
      <c r="BL15" s="477">
        <v>19</v>
      </c>
      <c r="BM15" s="477" t="s">
        <v>97</v>
      </c>
      <c r="BN15" s="477" t="s">
        <v>97</v>
      </c>
      <c r="BO15" s="477" t="s">
        <v>97</v>
      </c>
      <c r="BP15" s="477" t="s">
        <v>97</v>
      </c>
      <c r="BQ15" s="477" t="s">
        <v>97</v>
      </c>
      <c r="BR15" s="477" t="s">
        <v>273</v>
      </c>
      <c r="BS15" s="477" t="s">
        <v>97</v>
      </c>
      <c r="BT15" s="477" t="s">
        <v>273</v>
      </c>
      <c r="BU15" s="477" t="s">
        <v>97</v>
      </c>
      <c r="BV15" s="477" t="s">
        <v>97</v>
      </c>
      <c r="BW15" s="477" t="s">
        <v>97</v>
      </c>
      <c r="BX15" s="477" t="s">
        <v>273</v>
      </c>
      <c r="BY15" s="477" t="s">
        <v>273</v>
      </c>
      <c r="BZ15" s="477" t="s">
        <v>273</v>
      </c>
      <c r="CA15" s="477" t="s">
        <v>97</v>
      </c>
      <c r="CB15" s="477" t="s">
        <v>273</v>
      </c>
      <c r="CC15" s="477" t="s">
        <v>97</v>
      </c>
      <c r="CD15" s="477" t="s">
        <v>273</v>
      </c>
      <c r="CE15" s="477" t="s">
        <v>273</v>
      </c>
      <c r="CF15" s="477" t="s">
        <v>273</v>
      </c>
      <c r="CG15" s="477" t="s">
        <v>273</v>
      </c>
      <c r="CH15" s="477" t="s">
        <v>273</v>
      </c>
      <c r="CI15" s="477" t="s">
        <v>273</v>
      </c>
      <c r="CJ15" s="477" t="s">
        <v>273</v>
      </c>
      <c r="CK15" s="477" t="s">
        <v>273</v>
      </c>
      <c r="CL15" s="477" t="s">
        <v>273</v>
      </c>
      <c r="CM15" s="477" t="s">
        <v>273</v>
      </c>
      <c r="CN15" s="477" t="s">
        <v>273</v>
      </c>
      <c r="CO15" s="477" t="s">
        <v>273</v>
      </c>
      <c r="CP15" s="477" t="s">
        <v>273</v>
      </c>
      <c r="CQ15" s="477" t="s">
        <v>273</v>
      </c>
      <c r="CR15" s="477" t="s">
        <v>273</v>
      </c>
      <c r="CS15" s="477" t="s">
        <v>273</v>
      </c>
      <c r="CT15" s="477" t="s">
        <v>97</v>
      </c>
      <c r="CU15" s="477" t="s">
        <v>273</v>
      </c>
      <c r="CV15" s="477" t="s">
        <v>97</v>
      </c>
      <c r="CW15" s="477" t="s">
        <v>273</v>
      </c>
      <c r="CX15" s="477" t="s">
        <v>97</v>
      </c>
      <c r="CY15" s="477" t="s">
        <v>97</v>
      </c>
      <c r="CZ15" s="477" t="s">
        <v>273</v>
      </c>
      <c r="DA15" s="477">
        <v>29</v>
      </c>
      <c r="DB15" s="477" t="s">
        <v>273</v>
      </c>
      <c r="DC15" s="477" t="s">
        <v>273</v>
      </c>
      <c r="DD15" s="477" t="s">
        <v>273</v>
      </c>
      <c r="DE15" s="477" t="s">
        <v>97</v>
      </c>
      <c r="DF15" s="477">
        <v>34</v>
      </c>
      <c r="DG15" s="477" t="s">
        <v>97</v>
      </c>
      <c r="DH15" s="477" t="s">
        <v>97</v>
      </c>
      <c r="DI15" s="477" t="s">
        <v>97</v>
      </c>
      <c r="DJ15" s="477" t="s">
        <v>273</v>
      </c>
      <c r="DK15" s="477" t="s">
        <v>273</v>
      </c>
      <c r="DL15" s="477" t="s">
        <v>273</v>
      </c>
      <c r="DM15" s="477" t="s">
        <v>97</v>
      </c>
      <c r="DN15" s="477" t="s">
        <v>273</v>
      </c>
      <c r="DO15" s="477" t="s">
        <v>273</v>
      </c>
      <c r="DP15" s="477" t="s">
        <v>97</v>
      </c>
      <c r="DQ15" s="477" t="s">
        <v>273</v>
      </c>
      <c r="DR15" s="477" t="s">
        <v>273</v>
      </c>
      <c r="DS15" s="477" t="s">
        <v>273</v>
      </c>
      <c r="DT15" s="477" t="s">
        <v>273</v>
      </c>
      <c r="DU15" s="477" t="s">
        <v>273</v>
      </c>
      <c r="DV15" s="477" t="s">
        <v>273</v>
      </c>
      <c r="DW15" s="477" t="s">
        <v>273</v>
      </c>
      <c r="DX15" s="477" t="s">
        <v>273</v>
      </c>
      <c r="DY15" s="477" t="s">
        <v>273</v>
      </c>
      <c r="DZ15" s="477" t="s">
        <v>273</v>
      </c>
      <c r="EA15" s="477" t="s">
        <v>273</v>
      </c>
      <c r="EB15" s="477" t="s">
        <v>97</v>
      </c>
      <c r="EC15" s="477" t="s">
        <v>97</v>
      </c>
      <c r="ED15" s="477" t="s">
        <v>97</v>
      </c>
      <c r="EE15" s="477" t="s">
        <v>97</v>
      </c>
      <c r="EF15" s="477" t="s">
        <v>97</v>
      </c>
      <c r="EG15" s="477" t="s">
        <v>97</v>
      </c>
      <c r="EH15" s="477" t="s">
        <v>97</v>
      </c>
      <c r="EI15" s="477" t="s">
        <v>97</v>
      </c>
      <c r="EJ15" s="477" t="s">
        <v>97</v>
      </c>
      <c r="EK15" s="477" t="s">
        <v>97</v>
      </c>
      <c r="EL15" s="477" t="s">
        <v>97</v>
      </c>
      <c r="EM15" s="477" t="s">
        <v>97</v>
      </c>
      <c r="EN15" s="477" t="s">
        <v>97</v>
      </c>
      <c r="EO15" s="477" t="s">
        <v>97</v>
      </c>
      <c r="EP15" s="477" t="s">
        <v>97</v>
      </c>
      <c r="EQ15" s="477" t="s">
        <v>97</v>
      </c>
      <c r="ER15" s="477" t="s">
        <v>97</v>
      </c>
      <c r="ES15" s="477" t="s">
        <v>97</v>
      </c>
      <c r="ET15" s="477" t="s">
        <v>97</v>
      </c>
      <c r="EU15" s="477" t="s">
        <v>97</v>
      </c>
      <c r="EV15" s="477" t="s">
        <v>97</v>
      </c>
      <c r="EW15" s="477" t="s">
        <v>97</v>
      </c>
      <c r="EX15" s="477" t="s">
        <v>97</v>
      </c>
      <c r="EY15" s="477" t="s">
        <v>97</v>
      </c>
      <c r="EZ15" s="477" t="s">
        <v>97</v>
      </c>
      <c r="FA15" s="477" t="s">
        <v>97</v>
      </c>
      <c r="FB15" s="477" t="s">
        <v>97</v>
      </c>
      <c r="FC15" s="477" t="s">
        <v>97</v>
      </c>
      <c r="FD15" s="477" t="s">
        <v>97</v>
      </c>
      <c r="FE15" s="477" t="s">
        <v>97</v>
      </c>
      <c r="FF15" s="477" t="s">
        <v>97</v>
      </c>
      <c r="FG15" s="477" t="s">
        <v>97</v>
      </c>
      <c r="FH15" s="477" t="s">
        <v>97</v>
      </c>
      <c r="FI15" s="477" t="s">
        <v>97</v>
      </c>
      <c r="FJ15" s="477" t="s">
        <v>97</v>
      </c>
      <c r="FK15" s="477" t="s">
        <v>97</v>
      </c>
      <c r="FL15" s="477" t="s">
        <v>97</v>
      </c>
      <c r="FM15" s="477" t="s">
        <v>97</v>
      </c>
      <c r="FN15" s="477" t="s">
        <v>97</v>
      </c>
      <c r="FO15" s="477" t="s">
        <v>97</v>
      </c>
      <c r="FP15" s="477" t="s">
        <v>97</v>
      </c>
      <c r="FQ15" s="477" t="s">
        <v>97</v>
      </c>
      <c r="FR15" s="477" t="s">
        <v>97</v>
      </c>
      <c r="FS15" s="477" t="s">
        <v>97</v>
      </c>
      <c r="FT15" s="477" t="s">
        <v>97</v>
      </c>
      <c r="FU15" s="477" t="s">
        <v>97</v>
      </c>
      <c r="FV15" s="477" t="s">
        <v>97</v>
      </c>
      <c r="FW15" s="477" t="s">
        <v>97</v>
      </c>
      <c r="FX15" s="477" t="s">
        <v>97</v>
      </c>
      <c r="FY15" s="477" t="s">
        <v>97</v>
      </c>
      <c r="FZ15" s="477" t="s">
        <v>97</v>
      </c>
      <c r="GA15" s="477" t="s">
        <v>97</v>
      </c>
      <c r="GB15" s="477" t="s">
        <v>97</v>
      </c>
      <c r="GC15" s="477" t="s">
        <v>97</v>
      </c>
      <c r="GD15" s="477" t="s">
        <v>97</v>
      </c>
      <c r="GE15" s="477" t="s">
        <v>97</v>
      </c>
      <c r="GF15" s="477" t="s">
        <v>97</v>
      </c>
      <c r="GG15" s="477" t="s">
        <v>97</v>
      </c>
      <c r="GH15" s="477" t="s">
        <v>97</v>
      </c>
      <c r="GI15" s="477" t="s">
        <v>97</v>
      </c>
      <c r="GJ15" s="477" t="s">
        <v>97</v>
      </c>
      <c r="GK15" s="477" t="s">
        <v>97</v>
      </c>
      <c r="GL15" s="477" t="s">
        <v>97</v>
      </c>
      <c r="GM15" s="477" t="s">
        <v>97</v>
      </c>
      <c r="GN15" s="477" t="s">
        <v>97</v>
      </c>
      <c r="GO15" s="477" t="s">
        <v>97</v>
      </c>
      <c r="GP15" s="477" t="s">
        <v>97</v>
      </c>
      <c r="GQ15" s="477" t="s">
        <v>97</v>
      </c>
      <c r="GR15" s="477" t="s">
        <v>97</v>
      </c>
      <c r="GS15" s="477" t="s">
        <v>97</v>
      </c>
      <c r="GT15" s="477" t="s">
        <v>97</v>
      </c>
      <c r="GU15" s="477" t="s">
        <v>97</v>
      </c>
      <c r="GV15" s="477" t="s">
        <v>97</v>
      </c>
      <c r="GW15" s="477" t="s">
        <v>97</v>
      </c>
      <c r="GX15" s="477" t="s">
        <v>97</v>
      </c>
      <c r="GY15" s="477" t="s">
        <v>97</v>
      </c>
      <c r="GZ15" s="477" t="s">
        <v>97</v>
      </c>
      <c r="HA15" s="477" t="s">
        <v>97</v>
      </c>
      <c r="HB15" s="477" t="s">
        <v>97</v>
      </c>
      <c r="HC15" s="477" t="s">
        <v>97</v>
      </c>
      <c r="HD15" s="477" t="s">
        <v>97</v>
      </c>
      <c r="HE15" s="477" t="s">
        <v>97</v>
      </c>
      <c r="HF15" s="477" t="s">
        <v>97</v>
      </c>
      <c r="HG15" s="477" t="s">
        <v>97</v>
      </c>
      <c r="HH15" s="477" t="s">
        <v>97</v>
      </c>
      <c r="HI15" s="477" t="s">
        <v>97</v>
      </c>
      <c r="HJ15" s="477" t="s">
        <v>97</v>
      </c>
      <c r="HK15" s="477" t="s">
        <v>97</v>
      </c>
      <c r="HL15" s="477" t="s">
        <v>97</v>
      </c>
      <c r="HM15" s="477" t="s">
        <v>97</v>
      </c>
      <c r="HN15" s="477" t="s">
        <v>97</v>
      </c>
      <c r="HO15" s="477" t="s">
        <v>97</v>
      </c>
      <c r="HP15" s="477" t="s">
        <v>97</v>
      </c>
      <c r="HQ15" s="477" t="s">
        <v>97</v>
      </c>
      <c r="HR15" s="477" t="s">
        <v>97</v>
      </c>
      <c r="HS15" s="477" t="s">
        <v>97</v>
      </c>
      <c r="HT15" s="477" t="s">
        <v>97</v>
      </c>
      <c r="HU15" s="477" t="s">
        <v>97</v>
      </c>
      <c r="HV15" s="477" t="s">
        <v>97</v>
      </c>
      <c r="HW15" s="477" t="s">
        <v>97</v>
      </c>
      <c r="HX15" s="477" t="s">
        <v>97</v>
      </c>
      <c r="HY15" s="477" t="s">
        <v>97</v>
      </c>
      <c r="HZ15" s="477" t="s">
        <v>97</v>
      </c>
      <c r="IA15" s="477" t="s">
        <v>97</v>
      </c>
      <c r="IB15" s="477" t="s">
        <v>97</v>
      </c>
      <c r="IC15" s="477" t="s">
        <v>97</v>
      </c>
      <c r="ID15" s="477" t="s">
        <v>97</v>
      </c>
      <c r="IE15" s="477" t="s">
        <v>97</v>
      </c>
      <c r="IF15" s="477" t="s">
        <v>97</v>
      </c>
      <c r="IG15" s="477" t="s">
        <v>97</v>
      </c>
      <c r="IH15" s="477" t="s">
        <v>97</v>
      </c>
      <c r="II15" s="477" t="s">
        <v>97</v>
      </c>
      <c r="IJ15" s="477" t="s">
        <v>97</v>
      </c>
      <c r="IK15" s="477" t="s">
        <v>97</v>
      </c>
      <c r="IL15" s="477" t="s">
        <v>97</v>
      </c>
      <c r="IM15" s="477" t="s">
        <v>97</v>
      </c>
      <c r="IN15" s="477" t="s">
        <v>97</v>
      </c>
      <c r="IO15" s="477" t="s">
        <v>97</v>
      </c>
      <c r="IP15" s="477" t="s">
        <v>97</v>
      </c>
      <c r="IQ15" s="477" t="s">
        <v>97</v>
      </c>
      <c r="IR15" s="477" t="s">
        <v>97</v>
      </c>
      <c r="IS15" s="477" t="s">
        <v>97</v>
      </c>
      <c r="IT15" s="477" t="s">
        <v>97</v>
      </c>
      <c r="IU15" s="477" t="s">
        <v>97</v>
      </c>
      <c r="IV15" s="477" t="s">
        <v>97</v>
      </c>
      <c r="IW15" s="477" t="s">
        <v>97</v>
      </c>
      <c r="IX15" s="477" t="s">
        <v>97</v>
      </c>
      <c r="IY15" s="477" t="s">
        <v>97</v>
      </c>
      <c r="IZ15" s="477" t="s">
        <v>97</v>
      </c>
      <c r="JA15" s="477" t="s">
        <v>97</v>
      </c>
      <c r="JB15" s="477" t="s">
        <v>97</v>
      </c>
      <c r="JC15" s="477" t="s">
        <v>97</v>
      </c>
      <c r="JD15" s="477" t="s">
        <v>97</v>
      </c>
      <c r="JE15" s="477" t="s">
        <v>97</v>
      </c>
      <c r="JF15" s="477" t="s">
        <v>97</v>
      </c>
      <c r="JG15" s="477" t="s">
        <v>97</v>
      </c>
      <c r="JH15" s="477" t="s">
        <v>97</v>
      </c>
      <c r="JI15" s="477" t="s">
        <v>97</v>
      </c>
      <c r="JJ15" s="477" t="s">
        <v>97</v>
      </c>
      <c r="JK15" s="477" t="s">
        <v>97</v>
      </c>
      <c r="JL15" s="477" t="s">
        <v>97</v>
      </c>
      <c r="JM15" s="477" t="s">
        <v>97</v>
      </c>
      <c r="JN15" s="477" t="s">
        <v>97</v>
      </c>
      <c r="JO15" s="477" t="s">
        <v>97</v>
      </c>
      <c r="JP15" s="477" t="s">
        <v>97</v>
      </c>
      <c r="JQ15" s="477" t="s">
        <v>97</v>
      </c>
      <c r="JR15" s="477" t="s">
        <v>97</v>
      </c>
      <c r="JS15" s="477" t="s">
        <v>97</v>
      </c>
      <c r="JT15" s="477" t="s">
        <v>97</v>
      </c>
      <c r="JU15" s="477" t="s">
        <v>97</v>
      </c>
      <c r="JV15" s="477" t="s">
        <v>273</v>
      </c>
    </row>
    <row r="16" spans="1:282" ht="23.25" customHeight="1" x14ac:dyDescent="0.25">
      <c r="A16" s="164"/>
      <c r="B16" s="281" t="s">
        <v>588</v>
      </c>
      <c r="C16" s="478">
        <v>1071</v>
      </c>
      <c r="D16" s="478">
        <v>536</v>
      </c>
      <c r="E16" s="478">
        <v>315</v>
      </c>
      <c r="F16" s="478">
        <v>33</v>
      </c>
      <c r="G16" s="478">
        <v>187</v>
      </c>
      <c r="H16" s="478" t="s">
        <v>97</v>
      </c>
      <c r="I16" s="471"/>
      <c r="J16" s="478">
        <v>37</v>
      </c>
      <c r="K16" s="478" t="s">
        <v>273</v>
      </c>
      <c r="L16" s="478" t="s">
        <v>273</v>
      </c>
      <c r="M16" s="478">
        <v>4</v>
      </c>
      <c r="N16" s="478">
        <v>1</v>
      </c>
      <c r="O16" s="478" t="s">
        <v>273</v>
      </c>
      <c r="P16" s="478">
        <v>1</v>
      </c>
      <c r="Q16" s="478">
        <v>38</v>
      </c>
      <c r="R16" s="478">
        <v>3</v>
      </c>
      <c r="S16" s="478">
        <v>1</v>
      </c>
      <c r="T16" s="478">
        <v>0</v>
      </c>
      <c r="U16" s="478">
        <v>3</v>
      </c>
      <c r="V16" s="478">
        <v>3</v>
      </c>
      <c r="W16" s="478">
        <v>3</v>
      </c>
      <c r="X16" s="478">
        <v>0</v>
      </c>
      <c r="Y16" s="478">
        <v>1</v>
      </c>
      <c r="Z16" s="478">
        <v>10</v>
      </c>
      <c r="AA16" s="478">
        <v>1</v>
      </c>
      <c r="AB16" s="478">
        <v>0</v>
      </c>
      <c r="AC16" s="478">
        <v>2</v>
      </c>
      <c r="AD16" s="478">
        <v>0</v>
      </c>
      <c r="AE16" s="478">
        <v>0</v>
      </c>
      <c r="AF16" s="478">
        <v>0</v>
      </c>
      <c r="AG16" s="478" t="s">
        <v>273</v>
      </c>
      <c r="AH16" s="478">
        <v>16</v>
      </c>
      <c r="AI16" s="478">
        <v>0</v>
      </c>
      <c r="AJ16" s="478">
        <v>40</v>
      </c>
      <c r="AK16" s="478">
        <v>2</v>
      </c>
      <c r="AL16" s="478">
        <v>1</v>
      </c>
      <c r="AM16" s="478">
        <v>1</v>
      </c>
      <c r="AN16" s="478">
        <v>1</v>
      </c>
      <c r="AO16" s="478">
        <v>3</v>
      </c>
      <c r="AP16" s="478" t="s">
        <v>273</v>
      </c>
      <c r="AQ16" s="478" t="s">
        <v>273</v>
      </c>
      <c r="AR16" s="478">
        <v>130</v>
      </c>
      <c r="AS16" s="478">
        <v>4</v>
      </c>
      <c r="AT16" s="478">
        <v>2</v>
      </c>
      <c r="AU16" s="478" t="s">
        <v>273</v>
      </c>
      <c r="AV16" s="478">
        <v>2</v>
      </c>
      <c r="AW16" s="478">
        <v>6</v>
      </c>
      <c r="AX16" s="478">
        <v>0</v>
      </c>
      <c r="AY16" s="478">
        <v>0</v>
      </c>
      <c r="AZ16" s="478">
        <v>36</v>
      </c>
      <c r="BA16" s="478">
        <v>1</v>
      </c>
      <c r="BB16" s="478">
        <v>1</v>
      </c>
      <c r="BC16" s="478">
        <v>2</v>
      </c>
      <c r="BD16" s="478">
        <v>3</v>
      </c>
      <c r="BE16" s="478">
        <v>1</v>
      </c>
      <c r="BF16" s="478">
        <v>2</v>
      </c>
      <c r="BG16" s="478">
        <v>0</v>
      </c>
      <c r="BH16" s="478">
        <v>1</v>
      </c>
      <c r="BI16" s="478" t="s">
        <v>273</v>
      </c>
      <c r="BJ16" s="478">
        <v>6</v>
      </c>
      <c r="BK16" s="478">
        <v>12</v>
      </c>
      <c r="BL16" s="478">
        <v>1</v>
      </c>
      <c r="BM16" s="478">
        <v>3</v>
      </c>
      <c r="BN16" s="478">
        <v>2</v>
      </c>
      <c r="BO16" s="478">
        <v>3</v>
      </c>
      <c r="BP16" s="478">
        <v>2</v>
      </c>
      <c r="BQ16" s="478">
        <v>20</v>
      </c>
      <c r="BR16" s="478" t="s">
        <v>273</v>
      </c>
      <c r="BS16" s="478">
        <v>9</v>
      </c>
      <c r="BT16" s="478" t="s">
        <v>273</v>
      </c>
      <c r="BU16" s="478">
        <v>2</v>
      </c>
      <c r="BV16" s="478">
        <v>1</v>
      </c>
      <c r="BW16" s="478">
        <v>7</v>
      </c>
      <c r="BX16" s="478" t="s">
        <v>273</v>
      </c>
      <c r="BY16" s="478" t="s">
        <v>273</v>
      </c>
      <c r="BZ16" s="478" t="s">
        <v>273</v>
      </c>
      <c r="CA16" s="478">
        <v>6</v>
      </c>
      <c r="CB16" s="478" t="s">
        <v>273</v>
      </c>
      <c r="CC16" s="478">
        <v>0</v>
      </c>
      <c r="CD16" s="478" t="s">
        <v>273</v>
      </c>
      <c r="CE16" s="478" t="s">
        <v>273</v>
      </c>
      <c r="CF16" s="478" t="s">
        <v>273</v>
      </c>
      <c r="CG16" s="478" t="s">
        <v>273</v>
      </c>
      <c r="CH16" s="478" t="s">
        <v>273</v>
      </c>
      <c r="CI16" s="478" t="s">
        <v>273</v>
      </c>
      <c r="CJ16" s="478" t="s">
        <v>273</v>
      </c>
      <c r="CK16" s="478" t="s">
        <v>273</v>
      </c>
      <c r="CL16" s="478" t="s">
        <v>273</v>
      </c>
      <c r="CM16" s="478" t="s">
        <v>273</v>
      </c>
      <c r="CN16" s="478" t="s">
        <v>273</v>
      </c>
      <c r="CO16" s="478" t="s">
        <v>273</v>
      </c>
      <c r="CP16" s="478" t="s">
        <v>273</v>
      </c>
      <c r="CQ16" s="478" t="s">
        <v>273</v>
      </c>
      <c r="CR16" s="478" t="s">
        <v>273</v>
      </c>
      <c r="CS16" s="478" t="s">
        <v>273</v>
      </c>
      <c r="CT16" s="478">
        <v>6</v>
      </c>
      <c r="CU16" s="478" t="s">
        <v>273</v>
      </c>
      <c r="CV16" s="478">
        <v>0</v>
      </c>
      <c r="CW16" s="478" t="s">
        <v>273</v>
      </c>
      <c r="CX16" s="478">
        <v>3</v>
      </c>
      <c r="CY16" s="478">
        <v>3</v>
      </c>
      <c r="CZ16" s="478" t="s">
        <v>273</v>
      </c>
      <c r="DA16" s="478">
        <v>178</v>
      </c>
      <c r="DB16" s="478" t="s">
        <v>273</v>
      </c>
      <c r="DC16" s="478" t="s">
        <v>273</v>
      </c>
      <c r="DD16" s="478" t="s">
        <v>273</v>
      </c>
      <c r="DE16" s="478">
        <v>7</v>
      </c>
      <c r="DF16" s="478">
        <v>1</v>
      </c>
      <c r="DG16" s="478">
        <v>0</v>
      </c>
      <c r="DH16" s="478">
        <v>24</v>
      </c>
      <c r="DI16" s="478">
        <v>21</v>
      </c>
      <c r="DJ16" s="478" t="s">
        <v>273</v>
      </c>
      <c r="DK16" s="478" t="s">
        <v>273</v>
      </c>
      <c r="DL16" s="478" t="s">
        <v>273</v>
      </c>
      <c r="DM16" s="478">
        <v>1</v>
      </c>
      <c r="DN16" s="478" t="s">
        <v>273</v>
      </c>
      <c r="DO16" s="478" t="s">
        <v>273</v>
      </c>
      <c r="DP16" s="478">
        <v>1</v>
      </c>
      <c r="DQ16" s="478" t="s">
        <v>273</v>
      </c>
      <c r="DR16" s="478" t="s">
        <v>273</v>
      </c>
      <c r="DS16" s="478" t="s">
        <v>273</v>
      </c>
      <c r="DT16" s="478" t="s">
        <v>273</v>
      </c>
      <c r="DU16" s="478" t="s">
        <v>273</v>
      </c>
      <c r="DV16" s="478" t="s">
        <v>273</v>
      </c>
      <c r="DW16" s="478" t="s">
        <v>273</v>
      </c>
      <c r="DX16" s="478" t="s">
        <v>273</v>
      </c>
      <c r="DY16" s="478" t="s">
        <v>273</v>
      </c>
      <c r="DZ16" s="478" t="s">
        <v>273</v>
      </c>
      <c r="EA16" s="478" t="s">
        <v>273</v>
      </c>
      <c r="EB16" s="478">
        <v>3</v>
      </c>
      <c r="EC16" s="478">
        <v>0</v>
      </c>
      <c r="ED16" s="478">
        <v>0</v>
      </c>
      <c r="EE16" s="478">
        <v>0</v>
      </c>
      <c r="EF16" s="478">
        <v>0</v>
      </c>
      <c r="EG16" s="478">
        <v>0</v>
      </c>
      <c r="EH16" s="478">
        <v>0</v>
      </c>
      <c r="EI16" s="478">
        <v>0</v>
      </c>
      <c r="EJ16" s="478">
        <v>0</v>
      </c>
      <c r="EK16" s="478">
        <v>0</v>
      </c>
      <c r="EL16" s="478">
        <v>0</v>
      </c>
      <c r="EM16" s="478">
        <v>0</v>
      </c>
      <c r="EN16" s="478">
        <v>2</v>
      </c>
      <c r="EO16" s="478">
        <v>0</v>
      </c>
      <c r="EP16" s="478">
        <v>0</v>
      </c>
      <c r="EQ16" s="478">
        <v>0</v>
      </c>
      <c r="ER16" s="478">
        <v>1</v>
      </c>
      <c r="ES16" s="478">
        <v>2</v>
      </c>
      <c r="ET16" s="478">
        <v>0</v>
      </c>
      <c r="EU16" s="478">
        <v>1</v>
      </c>
      <c r="EV16" s="478">
        <v>0</v>
      </c>
      <c r="EW16" s="478">
        <v>1</v>
      </c>
      <c r="EX16" s="478">
        <v>1</v>
      </c>
      <c r="EY16" s="478">
        <v>0</v>
      </c>
      <c r="EZ16" s="478">
        <v>0</v>
      </c>
      <c r="FA16" s="478">
        <v>1</v>
      </c>
      <c r="FB16" s="478">
        <v>0</v>
      </c>
      <c r="FC16" s="478">
        <v>0</v>
      </c>
      <c r="FD16" s="478">
        <v>1</v>
      </c>
      <c r="FE16" s="478">
        <v>0</v>
      </c>
      <c r="FF16" s="478">
        <v>1</v>
      </c>
      <c r="FG16" s="478">
        <v>1</v>
      </c>
      <c r="FH16" s="478">
        <v>0</v>
      </c>
      <c r="FI16" s="478">
        <v>0</v>
      </c>
      <c r="FJ16" s="478">
        <v>0</v>
      </c>
      <c r="FK16" s="478">
        <v>0</v>
      </c>
      <c r="FL16" s="478">
        <v>2</v>
      </c>
      <c r="FM16" s="478">
        <v>0</v>
      </c>
      <c r="FN16" s="478">
        <v>0</v>
      </c>
      <c r="FO16" s="478">
        <v>1</v>
      </c>
      <c r="FP16" s="478">
        <v>0</v>
      </c>
      <c r="FQ16" s="478">
        <v>1</v>
      </c>
      <c r="FR16" s="478">
        <v>2</v>
      </c>
      <c r="FS16" s="478">
        <v>1</v>
      </c>
      <c r="FT16" s="478">
        <v>0</v>
      </c>
      <c r="FU16" s="478">
        <v>0</v>
      </c>
      <c r="FV16" s="478">
        <v>1</v>
      </c>
      <c r="FW16" s="478">
        <v>1</v>
      </c>
      <c r="FX16" s="478">
        <v>0</v>
      </c>
      <c r="FY16" s="478">
        <v>0</v>
      </c>
      <c r="FZ16" s="478">
        <v>0</v>
      </c>
      <c r="GA16" s="478">
        <v>0</v>
      </c>
      <c r="GB16" s="478">
        <v>1</v>
      </c>
      <c r="GC16" s="478">
        <v>2</v>
      </c>
      <c r="GD16" s="478">
        <v>1</v>
      </c>
      <c r="GE16" s="478">
        <v>0</v>
      </c>
      <c r="GF16" s="478">
        <v>0</v>
      </c>
      <c r="GG16" s="478">
        <v>0</v>
      </c>
      <c r="GH16" s="478">
        <v>1</v>
      </c>
      <c r="GI16" s="478">
        <v>0</v>
      </c>
      <c r="GJ16" s="478">
        <v>1</v>
      </c>
      <c r="GK16" s="478">
        <v>1</v>
      </c>
      <c r="GL16" s="478">
        <v>0</v>
      </c>
      <c r="GM16" s="478">
        <v>1</v>
      </c>
      <c r="GN16" s="478">
        <v>1</v>
      </c>
      <c r="GO16" s="478">
        <v>1</v>
      </c>
      <c r="GP16" s="478">
        <v>1</v>
      </c>
      <c r="GQ16" s="478">
        <v>0</v>
      </c>
      <c r="GR16" s="478">
        <v>2</v>
      </c>
      <c r="GS16" s="478">
        <v>0</v>
      </c>
      <c r="GT16" s="478">
        <v>1</v>
      </c>
      <c r="GU16" s="478">
        <v>0</v>
      </c>
      <c r="GV16" s="478">
        <v>1</v>
      </c>
      <c r="GW16" s="478">
        <v>0</v>
      </c>
      <c r="GX16" s="478">
        <v>0</v>
      </c>
      <c r="GY16" s="478">
        <v>2</v>
      </c>
      <c r="GZ16" s="478">
        <v>1</v>
      </c>
      <c r="HA16" s="478">
        <v>0</v>
      </c>
      <c r="HB16" s="478">
        <v>0</v>
      </c>
      <c r="HC16" s="478">
        <v>1</v>
      </c>
      <c r="HD16" s="478">
        <v>0</v>
      </c>
      <c r="HE16" s="478">
        <v>0</v>
      </c>
      <c r="HF16" s="478">
        <v>0</v>
      </c>
      <c r="HG16" s="478">
        <v>0</v>
      </c>
      <c r="HH16" s="478">
        <v>1</v>
      </c>
      <c r="HI16" s="478">
        <v>0</v>
      </c>
      <c r="HJ16" s="478">
        <v>1</v>
      </c>
      <c r="HK16" s="478">
        <v>0</v>
      </c>
      <c r="HL16" s="478">
        <v>1</v>
      </c>
      <c r="HM16" s="478">
        <v>2</v>
      </c>
      <c r="HN16" s="478">
        <v>0</v>
      </c>
      <c r="HO16" s="478">
        <v>1</v>
      </c>
      <c r="HP16" s="478">
        <v>1</v>
      </c>
      <c r="HQ16" s="478">
        <v>0</v>
      </c>
      <c r="HR16" s="478">
        <v>0</v>
      </c>
      <c r="HS16" s="478">
        <v>1</v>
      </c>
      <c r="HT16" s="478">
        <v>1</v>
      </c>
      <c r="HU16" s="478">
        <v>0</v>
      </c>
      <c r="HV16" s="478">
        <v>0</v>
      </c>
      <c r="HW16" s="478">
        <v>0</v>
      </c>
      <c r="HX16" s="478">
        <v>0</v>
      </c>
      <c r="HY16" s="478">
        <v>0</v>
      </c>
      <c r="HZ16" s="478">
        <v>1</v>
      </c>
      <c r="IA16" s="478">
        <v>0</v>
      </c>
      <c r="IB16" s="478">
        <v>2</v>
      </c>
      <c r="IC16" s="478">
        <v>0</v>
      </c>
      <c r="ID16" s="478">
        <v>0</v>
      </c>
      <c r="IE16" s="478">
        <v>0</v>
      </c>
      <c r="IF16" s="478">
        <v>21</v>
      </c>
      <c r="IG16" s="478">
        <v>8</v>
      </c>
      <c r="IH16" s="478">
        <v>1</v>
      </c>
      <c r="II16" s="478">
        <v>1</v>
      </c>
      <c r="IJ16" s="478">
        <v>2</v>
      </c>
      <c r="IK16" s="478">
        <v>0</v>
      </c>
      <c r="IL16" s="478">
        <v>0</v>
      </c>
      <c r="IM16" s="478">
        <v>0</v>
      </c>
      <c r="IN16" s="478">
        <v>0</v>
      </c>
      <c r="IO16" s="478">
        <v>1</v>
      </c>
      <c r="IP16" s="478">
        <v>2</v>
      </c>
      <c r="IQ16" s="478">
        <v>0</v>
      </c>
      <c r="IR16" s="478" t="s">
        <v>97</v>
      </c>
      <c r="IS16" s="478" t="s">
        <v>97</v>
      </c>
      <c r="IT16" s="478">
        <v>0</v>
      </c>
      <c r="IU16" s="478">
        <v>0</v>
      </c>
      <c r="IV16" s="478">
        <v>0</v>
      </c>
      <c r="IW16" s="478">
        <v>0</v>
      </c>
      <c r="IX16" s="478">
        <v>0</v>
      </c>
      <c r="IY16" s="478">
        <v>0</v>
      </c>
      <c r="IZ16" s="478">
        <v>0</v>
      </c>
      <c r="JA16" s="478">
        <v>3</v>
      </c>
      <c r="JB16" s="478">
        <v>1</v>
      </c>
      <c r="JC16" s="478">
        <v>0</v>
      </c>
      <c r="JD16" s="478">
        <v>0</v>
      </c>
      <c r="JE16" s="478">
        <v>0</v>
      </c>
      <c r="JF16" s="478">
        <v>0</v>
      </c>
      <c r="JG16" s="478">
        <v>0</v>
      </c>
      <c r="JH16" s="478">
        <v>1</v>
      </c>
      <c r="JI16" s="478">
        <v>1</v>
      </c>
      <c r="JJ16" s="478">
        <v>6</v>
      </c>
      <c r="JK16" s="478">
        <v>1</v>
      </c>
      <c r="JL16" s="478">
        <v>0</v>
      </c>
      <c r="JM16" s="478">
        <v>1</v>
      </c>
      <c r="JN16" s="478">
        <v>1</v>
      </c>
      <c r="JO16" s="478">
        <v>2</v>
      </c>
      <c r="JP16" s="478">
        <v>0</v>
      </c>
      <c r="JQ16" s="478">
        <v>0</v>
      </c>
      <c r="JR16" s="478">
        <v>0</v>
      </c>
      <c r="JS16" s="478">
        <v>0</v>
      </c>
      <c r="JT16" s="478">
        <v>0</v>
      </c>
      <c r="JU16" s="478">
        <v>2</v>
      </c>
      <c r="JV16" s="478" t="s">
        <v>273</v>
      </c>
    </row>
    <row r="17" spans="1:282" ht="23.25" customHeight="1" x14ac:dyDescent="0.25">
      <c r="A17" s="164"/>
      <c r="B17" s="282" t="s">
        <v>589</v>
      </c>
      <c r="C17" s="1058">
        <v>10048</v>
      </c>
      <c r="D17" s="1058">
        <v>5364</v>
      </c>
      <c r="E17" s="1058">
        <v>2004</v>
      </c>
      <c r="F17" s="1058">
        <v>1083</v>
      </c>
      <c r="G17" s="1058">
        <v>1589</v>
      </c>
      <c r="H17" s="1058">
        <v>6</v>
      </c>
      <c r="I17" s="471"/>
      <c r="J17" s="1058">
        <v>774</v>
      </c>
      <c r="K17" s="1058" t="s">
        <v>273</v>
      </c>
      <c r="L17" s="1058" t="s">
        <v>273</v>
      </c>
      <c r="M17" s="1058">
        <v>68</v>
      </c>
      <c r="N17" s="1058">
        <v>56</v>
      </c>
      <c r="O17" s="1058" t="s">
        <v>273</v>
      </c>
      <c r="P17" s="1058">
        <v>87</v>
      </c>
      <c r="Q17" s="1058">
        <v>96</v>
      </c>
      <c r="R17" s="1058">
        <v>42</v>
      </c>
      <c r="S17" s="1058">
        <v>31</v>
      </c>
      <c r="T17" s="1058">
        <v>42</v>
      </c>
      <c r="U17" s="1058">
        <v>28</v>
      </c>
      <c r="V17" s="1058">
        <v>35</v>
      </c>
      <c r="W17" s="1058">
        <v>117</v>
      </c>
      <c r="X17" s="1058">
        <v>80</v>
      </c>
      <c r="Y17" s="1058">
        <v>31</v>
      </c>
      <c r="Z17" s="1058">
        <v>29</v>
      </c>
      <c r="AA17" s="1058">
        <v>53</v>
      </c>
      <c r="AB17" s="1058">
        <v>24</v>
      </c>
      <c r="AC17" s="1058">
        <v>25</v>
      </c>
      <c r="AD17" s="1058">
        <v>25</v>
      </c>
      <c r="AE17" s="1058">
        <v>27</v>
      </c>
      <c r="AF17" s="1058">
        <v>45</v>
      </c>
      <c r="AG17" s="1058" t="s">
        <v>273</v>
      </c>
      <c r="AH17" s="1058">
        <v>36</v>
      </c>
      <c r="AI17" s="1058">
        <v>16</v>
      </c>
      <c r="AJ17" s="1058">
        <v>85</v>
      </c>
      <c r="AK17" s="1058">
        <v>88</v>
      </c>
      <c r="AL17" s="1058">
        <v>68</v>
      </c>
      <c r="AM17" s="1058">
        <v>64</v>
      </c>
      <c r="AN17" s="1058">
        <v>42</v>
      </c>
      <c r="AO17" s="1058">
        <v>21</v>
      </c>
      <c r="AP17" s="1058" t="s">
        <v>273</v>
      </c>
      <c r="AQ17" s="1058" t="s">
        <v>273</v>
      </c>
      <c r="AR17" s="1058">
        <v>364</v>
      </c>
      <c r="AS17" s="1058">
        <v>97</v>
      </c>
      <c r="AT17" s="1058">
        <v>68</v>
      </c>
      <c r="AU17" s="1058" t="s">
        <v>273</v>
      </c>
      <c r="AV17" s="1058">
        <v>52</v>
      </c>
      <c r="AW17" s="1058">
        <v>66</v>
      </c>
      <c r="AX17" s="1058">
        <v>70</v>
      </c>
      <c r="AY17" s="1058">
        <v>44</v>
      </c>
      <c r="AZ17" s="1058">
        <v>70</v>
      </c>
      <c r="BA17" s="1058">
        <v>16</v>
      </c>
      <c r="BB17" s="1058">
        <v>11</v>
      </c>
      <c r="BC17" s="1058">
        <v>128</v>
      </c>
      <c r="BD17" s="1058">
        <v>89</v>
      </c>
      <c r="BE17" s="1058">
        <v>56</v>
      </c>
      <c r="BF17" s="1058">
        <v>61</v>
      </c>
      <c r="BG17" s="1058">
        <v>27</v>
      </c>
      <c r="BH17" s="1058">
        <v>52</v>
      </c>
      <c r="BI17" s="1058" t="s">
        <v>273</v>
      </c>
      <c r="BJ17" s="1058">
        <v>199</v>
      </c>
      <c r="BK17" s="1058">
        <v>221</v>
      </c>
      <c r="BL17" s="1058">
        <v>83</v>
      </c>
      <c r="BM17" s="1058">
        <v>117</v>
      </c>
      <c r="BN17" s="1058">
        <v>74</v>
      </c>
      <c r="BO17" s="1058">
        <v>65</v>
      </c>
      <c r="BP17" s="1058">
        <v>31</v>
      </c>
      <c r="BQ17" s="1058">
        <v>142</v>
      </c>
      <c r="BR17" s="1058" t="s">
        <v>273</v>
      </c>
      <c r="BS17" s="1058">
        <v>96</v>
      </c>
      <c r="BT17" s="1058" t="s">
        <v>273</v>
      </c>
      <c r="BU17" s="1058">
        <v>65</v>
      </c>
      <c r="BV17" s="1058">
        <v>29</v>
      </c>
      <c r="BW17" s="1058">
        <v>57</v>
      </c>
      <c r="BX17" s="1058" t="s">
        <v>273</v>
      </c>
      <c r="BY17" s="1058" t="s">
        <v>273</v>
      </c>
      <c r="BZ17" s="1058" t="s">
        <v>273</v>
      </c>
      <c r="CA17" s="1058">
        <v>35</v>
      </c>
      <c r="CB17" s="1058" t="s">
        <v>273</v>
      </c>
      <c r="CC17" s="1058">
        <v>29</v>
      </c>
      <c r="CD17" s="1058" t="s">
        <v>273</v>
      </c>
      <c r="CE17" s="1058" t="s">
        <v>273</v>
      </c>
      <c r="CF17" s="1058" t="s">
        <v>273</v>
      </c>
      <c r="CG17" s="1058" t="s">
        <v>273</v>
      </c>
      <c r="CH17" s="1058" t="s">
        <v>273</v>
      </c>
      <c r="CI17" s="1058" t="s">
        <v>273</v>
      </c>
      <c r="CJ17" s="1058" t="s">
        <v>273</v>
      </c>
      <c r="CK17" s="1058" t="s">
        <v>273</v>
      </c>
      <c r="CL17" s="1058" t="s">
        <v>273</v>
      </c>
      <c r="CM17" s="1058" t="s">
        <v>273</v>
      </c>
      <c r="CN17" s="1058" t="s">
        <v>273</v>
      </c>
      <c r="CO17" s="1058" t="s">
        <v>273</v>
      </c>
      <c r="CP17" s="1058" t="s">
        <v>273</v>
      </c>
      <c r="CQ17" s="1058" t="s">
        <v>273</v>
      </c>
      <c r="CR17" s="1058" t="s">
        <v>273</v>
      </c>
      <c r="CS17" s="1058" t="s">
        <v>273</v>
      </c>
      <c r="CT17" s="1058">
        <v>27</v>
      </c>
      <c r="CU17" s="1058" t="s">
        <v>273</v>
      </c>
      <c r="CV17" s="1058">
        <v>17</v>
      </c>
      <c r="CW17" s="1058" t="s">
        <v>273</v>
      </c>
      <c r="CX17" s="1058">
        <v>19</v>
      </c>
      <c r="CY17" s="1058">
        <v>15</v>
      </c>
      <c r="CZ17" s="1058" t="s">
        <v>273</v>
      </c>
      <c r="DA17" s="1058">
        <v>529</v>
      </c>
      <c r="DB17" s="1058" t="s">
        <v>273</v>
      </c>
      <c r="DC17" s="1058" t="s">
        <v>273</v>
      </c>
      <c r="DD17" s="1058" t="s">
        <v>273</v>
      </c>
      <c r="DE17" s="1058">
        <v>55</v>
      </c>
      <c r="DF17" s="1058">
        <v>64</v>
      </c>
      <c r="DG17" s="1058">
        <v>16</v>
      </c>
      <c r="DH17" s="1058">
        <v>191</v>
      </c>
      <c r="DI17" s="1058">
        <v>95</v>
      </c>
      <c r="DJ17" s="1058" t="s">
        <v>273</v>
      </c>
      <c r="DK17" s="1058" t="s">
        <v>273</v>
      </c>
      <c r="DL17" s="1058" t="s">
        <v>273</v>
      </c>
      <c r="DM17" s="1058">
        <v>84</v>
      </c>
      <c r="DN17" s="1058" t="s">
        <v>273</v>
      </c>
      <c r="DO17" s="1058" t="s">
        <v>273</v>
      </c>
      <c r="DP17" s="1058">
        <v>65</v>
      </c>
      <c r="DQ17" s="1058" t="s">
        <v>273</v>
      </c>
      <c r="DR17" s="1058" t="s">
        <v>273</v>
      </c>
      <c r="DS17" s="1058" t="s">
        <v>273</v>
      </c>
      <c r="DT17" s="1058" t="s">
        <v>273</v>
      </c>
      <c r="DU17" s="1058" t="s">
        <v>273</v>
      </c>
      <c r="DV17" s="1058" t="s">
        <v>273</v>
      </c>
      <c r="DW17" s="1058" t="s">
        <v>273</v>
      </c>
      <c r="DX17" s="1058" t="s">
        <v>273</v>
      </c>
      <c r="DY17" s="1058" t="s">
        <v>273</v>
      </c>
      <c r="DZ17" s="1058" t="s">
        <v>273</v>
      </c>
      <c r="EA17" s="1058" t="s">
        <v>273</v>
      </c>
      <c r="EB17" s="1058">
        <v>19</v>
      </c>
      <c r="EC17" s="1058">
        <v>6</v>
      </c>
      <c r="ED17" s="1058">
        <v>5</v>
      </c>
      <c r="EE17" s="1058">
        <v>4</v>
      </c>
      <c r="EF17" s="1058">
        <v>6</v>
      </c>
      <c r="EG17" s="1058">
        <v>6</v>
      </c>
      <c r="EH17" s="1058">
        <v>12</v>
      </c>
      <c r="EI17" s="1058">
        <v>7</v>
      </c>
      <c r="EJ17" s="1058">
        <v>7</v>
      </c>
      <c r="EK17" s="1058">
        <v>6</v>
      </c>
      <c r="EL17" s="1058">
        <v>7</v>
      </c>
      <c r="EM17" s="1058">
        <v>9</v>
      </c>
      <c r="EN17" s="1058">
        <v>18</v>
      </c>
      <c r="EO17" s="1058">
        <v>4</v>
      </c>
      <c r="EP17" s="1058">
        <v>5</v>
      </c>
      <c r="EQ17" s="1058">
        <v>5</v>
      </c>
      <c r="ER17" s="1058">
        <v>8</v>
      </c>
      <c r="ES17" s="1058">
        <v>11</v>
      </c>
      <c r="ET17" s="1058">
        <v>12</v>
      </c>
      <c r="EU17" s="1058">
        <v>16</v>
      </c>
      <c r="EV17" s="1058">
        <v>14</v>
      </c>
      <c r="EW17" s="1058">
        <v>15</v>
      </c>
      <c r="EX17" s="1058">
        <v>9</v>
      </c>
      <c r="EY17" s="1058">
        <v>5</v>
      </c>
      <c r="EZ17" s="1058">
        <v>7</v>
      </c>
      <c r="FA17" s="1058">
        <v>14</v>
      </c>
      <c r="FB17" s="1058">
        <v>3</v>
      </c>
      <c r="FC17" s="1058">
        <v>8</v>
      </c>
      <c r="FD17" s="1058">
        <v>28</v>
      </c>
      <c r="FE17" s="1058">
        <v>3</v>
      </c>
      <c r="FF17" s="1058">
        <v>11</v>
      </c>
      <c r="FG17" s="1058">
        <v>9</v>
      </c>
      <c r="FH17" s="1058">
        <v>7</v>
      </c>
      <c r="FI17" s="1058">
        <v>3</v>
      </c>
      <c r="FJ17" s="1058">
        <v>2</v>
      </c>
      <c r="FK17" s="1058">
        <v>3</v>
      </c>
      <c r="FL17" s="1058">
        <v>16</v>
      </c>
      <c r="FM17" s="1058">
        <v>10</v>
      </c>
      <c r="FN17" s="1058">
        <v>5</v>
      </c>
      <c r="FO17" s="1058">
        <v>17</v>
      </c>
      <c r="FP17" s="1058">
        <v>27</v>
      </c>
      <c r="FQ17" s="1058">
        <v>55</v>
      </c>
      <c r="FR17" s="1058">
        <v>25</v>
      </c>
      <c r="FS17" s="1058">
        <v>11</v>
      </c>
      <c r="FT17" s="1058">
        <v>4</v>
      </c>
      <c r="FU17" s="1058">
        <v>5</v>
      </c>
      <c r="FV17" s="1058">
        <v>13</v>
      </c>
      <c r="FW17" s="1058">
        <v>9</v>
      </c>
      <c r="FX17" s="1058">
        <v>5</v>
      </c>
      <c r="FY17" s="1058">
        <v>3</v>
      </c>
      <c r="FZ17" s="1058">
        <v>3</v>
      </c>
      <c r="GA17" s="1058">
        <v>4</v>
      </c>
      <c r="GB17" s="1058">
        <v>10</v>
      </c>
      <c r="GC17" s="1058">
        <v>17</v>
      </c>
      <c r="GD17" s="1058">
        <v>15</v>
      </c>
      <c r="GE17" s="1058">
        <v>7</v>
      </c>
      <c r="GF17" s="1058">
        <v>5</v>
      </c>
      <c r="GG17" s="1058">
        <v>5</v>
      </c>
      <c r="GH17" s="1058">
        <v>4</v>
      </c>
      <c r="GI17" s="1058">
        <v>2</v>
      </c>
      <c r="GJ17" s="1058">
        <v>6</v>
      </c>
      <c r="GK17" s="1058">
        <v>11</v>
      </c>
      <c r="GL17" s="1058">
        <v>6</v>
      </c>
      <c r="GM17" s="1058">
        <v>13</v>
      </c>
      <c r="GN17" s="1058">
        <v>13</v>
      </c>
      <c r="GO17" s="1058">
        <v>12</v>
      </c>
      <c r="GP17" s="1058">
        <v>7</v>
      </c>
      <c r="GQ17" s="1058">
        <v>6</v>
      </c>
      <c r="GR17" s="1058">
        <v>11</v>
      </c>
      <c r="GS17" s="1058">
        <v>4</v>
      </c>
      <c r="GT17" s="1058">
        <v>11</v>
      </c>
      <c r="GU17" s="1058">
        <v>3</v>
      </c>
      <c r="GV17" s="1058">
        <v>10</v>
      </c>
      <c r="GW17" s="1058">
        <v>4</v>
      </c>
      <c r="GX17" s="1058">
        <v>4</v>
      </c>
      <c r="GY17" s="1058">
        <v>19</v>
      </c>
      <c r="GZ17" s="1058">
        <v>40</v>
      </c>
      <c r="HA17" s="1058">
        <v>5</v>
      </c>
      <c r="HB17" s="1058">
        <v>6</v>
      </c>
      <c r="HC17" s="1058">
        <v>8</v>
      </c>
      <c r="HD17" s="1058">
        <v>8</v>
      </c>
      <c r="HE17" s="1058">
        <v>3</v>
      </c>
      <c r="HF17" s="1058">
        <v>6</v>
      </c>
      <c r="HG17" s="1058">
        <v>8</v>
      </c>
      <c r="HH17" s="1058">
        <v>8</v>
      </c>
      <c r="HI17" s="1058">
        <v>5</v>
      </c>
      <c r="HJ17" s="1058">
        <v>9</v>
      </c>
      <c r="HK17" s="1058">
        <v>4</v>
      </c>
      <c r="HL17" s="1058">
        <v>37</v>
      </c>
      <c r="HM17" s="1058">
        <v>25</v>
      </c>
      <c r="HN17" s="1058">
        <v>10</v>
      </c>
      <c r="HO17" s="1058">
        <v>8</v>
      </c>
      <c r="HP17" s="1058">
        <v>10</v>
      </c>
      <c r="HQ17" s="1058">
        <v>14</v>
      </c>
      <c r="HR17" s="1058">
        <v>37</v>
      </c>
      <c r="HS17" s="1058">
        <v>7</v>
      </c>
      <c r="HT17" s="1058">
        <v>8</v>
      </c>
      <c r="HU17" s="1058">
        <v>5</v>
      </c>
      <c r="HV17" s="1058">
        <v>6</v>
      </c>
      <c r="HW17" s="1058">
        <v>3</v>
      </c>
      <c r="HX17" s="1058">
        <v>5</v>
      </c>
      <c r="HY17" s="1058">
        <v>4</v>
      </c>
      <c r="HZ17" s="1058">
        <v>13</v>
      </c>
      <c r="IA17" s="1058">
        <v>7</v>
      </c>
      <c r="IB17" s="1058">
        <v>22</v>
      </c>
      <c r="IC17" s="1058">
        <v>5</v>
      </c>
      <c r="ID17" s="1058">
        <v>4</v>
      </c>
      <c r="IE17" s="1058">
        <v>6</v>
      </c>
      <c r="IF17" s="1058">
        <v>58</v>
      </c>
      <c r="IG17" s="1058">
        <v>43</v>
      </c>
      <c r="IH17" s="1058">
        <v>20</v>
      </c>
      <c r="II17" s="1058">
        <v>9</v>
      </c>
      <c r="IJ17" s="1058">
        <v>11</v>
      </c>
      <c r="IK17" s="1058">
        <v>5</v>
      </c>
      <c r="IL17" s="1058">
        <v>3</v>
      </c>
      <c r="IM17" s="1058">
        <v>3</v>
      </c>
      <c r="IN17" s="1058">
        <v>6</v>
      </c>
      <c r="IO17" s="1058">
        <v>6</v>
      </c>
      <c r="IP17" s="1058">
        <v>11</v>
      </c>
      <c r="IQ17" s="1058">
        <v>4</v>
      </c>
      <c r="IR17" s="1058">
        <v>2</v>
      </c>
      <c r="IS17" s="1058">
        <v>1</v>
      </c>
      <c r="IT17" s="1058">
        <v>5</v>
      </c>
      <c r="IU17" s="1058">
        <v>6</v>
      </c>
      <c r="IV17" s="1058">
        <v>6</v>
      </c>
      <c r="IW17" s="1058">
        <v>3</v>
      </c>
      <c r="IX17" s="1058">
        <v>3</v>
      </c>
      <c r="IY17" s="1058">
        <v>5</v>
      </c>
      <c r="IZ17" s="1058">
        <v>5</v>
      </c>
      <c r="JA17" s="1058">
        <v>51</v>
      </c>
      <c r="JB17" s="1058">
        <v>19</v>
      </c>
      <c r="JC17" s="1058">
        <v>8</v>
      </c>
      <c r="JD17" s="1058">
        <v>4</v>
      </c>
      <c r="JE17" s="1058">
        <v>12</v>
      </c>
      <c r="JF17" s="1058">
        <v>6</v>
      </c>
      <c r="JG17" s="1058">
        <v>6</v>
      </c>
      <c r="JH17" s="1058">
        <v>10</v>
      </c>
      <c r="JI17" s="1058">
        <v>11</v>
      </c>
      <c r="JJ17" s="1058">
        <v>27</v>
      </c>
      <c r="JK17" s="1058">
        <v>5</v>
      </c>
      <c r="JL17" s="1058">
        <v>4</v>
      </c>
      <c r="JM17" s="1058">
        <v>8</v>
      </c>
      <c r="JN17" s="1058">
        <v>9</v>
      </c>
      <c r="JO17" s="1058">
        <v>14</v>
      </c>
      <c r="JP17" s="1058">
        <v>9</v>
      </c>
      <c r="JQ17" s="1058">
        <v>4</v>
      </c>
      <c r="JR17" s="1058">
        <v>4</v>
      </c>
      <c r="JS17" s="1058">
        <v>6</v>
      </c>
      <c r="JT17" s="1058">
        <v>5</v>
      </c>
      <c r="JU17" s="1058">
        <v>9</v>
      </c>
      <c r="JV17" s="1058" t="s">
        <v>273</v>
      </c>
    </row>
    <row r="18" spans="1:282" ht="23.25" customHeight="1" x14ac:dyDescent="0.25">
      <c r="A18" s="164"/>
      <c r="B18" s="282" t="s">
        <v>1</v>
      </c>
      <c r="C18" s="1058">
        <v>23583</v>
      </c>
      <c r="D18" s="1058">
        <v>10468</v>
      </c>
      <c r="E18" s="1058">
        <v>4471</v>
      </c>
      <c r="F18" s="1058">
        <v>3920</v>
      </c>
      <c r="G18" s="1058">
        <v>4626</v>
      </c>
      <c r="H18" s="1058">
        <v>96</v>
      </c>
      <c r="I18" s="471"/>
      <c r="J18" s="1058">
        <v>938</v>
      </c>
      <c r="K18" s="1058">
        <v>352</v>
      </c>
      <c r="L18" s="1058">
        <v>557</v>
      </c>
      <c r="M18" s="1058">
        <v>234</v>
      </c>
      <c r="N18" s="1058">
        <v>228</v>
      </c>
      <c r="O18" s="1058">
        <v>231</v>
      </c>
      <c r="P18" s="1058">
        <v>159</v>
      </c>
      <c r="Q18" s="1058">
        <v>184</v>
      </c>
      <c r="R18" s="1058">
        <v>109</v>
      </c>
      <c r="S18" s="1058">
        <v>103</v>
      </c>
      <c r="T18" s="1058">
        <v>114</v>
      </c>
      <c r="U18" s="1058">
        <v>81</v>
      </c>
      <c r="V18" s="1058">
        <v>105</v>
      </c>
      <c r="W18" s="1058">
        <v>118</v>
      </c>
      <c r="X18" s="1058">
        <v>48</v>
      </c>
      <c r="Y18" s="1058">
        <v>97</v>
      </c>
      <c r="Z18" s="1058">
        <v>59</v>
      </c>
      <c r="AA18" s="1058">
        <v>87</v>
      </c>
      <c r="AB18" s="1058">
        <v>77</v>
      </c>
      <c r="AC18" s="1058">
        <v>52</v>
      </c>
      <c r="AD18" s="1058">
        <v>46</v>
      </c>
      <c r="AE18" s="1058">
        <v>33</v>
      </c>
      <c r="AF18" s="1058">
        <v>161</v>
      </c>
      <c r="AG18" s="1058">
        <v>167</v>
      </c>
      <c r="AH18" s="1058">
        <v>88</v>
      </c>
      <c r="AI18" s="1058">
        <v>53</v>
      </c>
      <c r="AJ18" s="1058">
        <v>130</v>
      </c>
      <c r="AK18" s="1058">
        <v>230</v>
      </c>
      <c r="AL18" s="1058">
        <v>159</v>
      </c>
      <c r="AM18" s="1058">
        <v>87</v>
      </c>
      <c r="AN18" s="1058">
        <v>134</v>
      </c>
      <c r="AO18" s="1058">
        <v>72</v>
      </c>
      <c r="AP18" s="1058">
        <v>87</v>
      </c>
      <c r="AQ18" s="1058">
        <v>1234</v>
      </c>
      <c r="AR18" s="1058">
        <v>475</v>
      </c>
      <c r="AS18" s="1058">
        <v>212</v>
      </c>
      <c r="AT18" s="1058">
        <v>198</v>
      </c>
      <c r="AU18" s="1058">
        <v>225</v>
      </c>
      <c r="AV18" s="1058">
        <v>151</v>
      </c>
      <c r="AW18" s="1058">
        <v>124</v>
      </c>
      <c r="AX18" s="1058">
        <v>47</v>
      </c>
      <c r="AY18" s="1058">
        <v>48</v>
      </c>
      <c r="AZ18" s="1058">
        <v>78</v>
      </c>
      <c r="BA18" s="1058">
        <v>96</v>
      </c>
      <c r="BB18" s="1058">
        <v>69</v>
      </c>
      <c r="BC18" s="1058">
        <v>225</v>
      </c>
      <c r="BD18" s="1058">
        <v>99</v>
      </c>
      <c r="BE18" s="1058">
        <v>87</v>
      </c>
      <c r="BF18" s="1058">
        <v>85</v>
      </c>
      <c r="BG18" s="1058">
        <v>50</v>
      </c>
      <c r="BH18" s="1058">
        <v>59</v>
      </c>
      <c r="BI18" s="1058">
        <v>464</v>
      </c>
      <c r="BJ18" s="1058">
        <v>337</v>
      </c>
      <c r="BK18" s="1058">
        <v>181</v>
      </c>
      <c r="BL18" s="1058">
        <v>85</v>
      </c>
      <c r="BM18" s="1058">
        <v>130</v>
      </c>
      <c r="BN18" s="1058">
        <v>102</v>
      </c>
      <c r="BO18" s="1058">
        <v>136</v>
      </c>
      <c r="BP18" s="1058">
        <v>59</v>
      </c>
      <c r="BQ18" s="1058">
        <v>44</v>
      </c>
      <c r="BR18" s="1058">
        <v>432</v>
      </c>
      <c r="BS18" s="1058">
        <v>197</v>
      </c>
      <c r="BT18" s="1058">
        <v>157</v>
      </c>
      <c r="BU18" s="1058">
        <v>111</v>
      </c>
      <c r="BV18" s="1058">
        <v>121</v>
      </c>
      <c r="BW18" s="1058">
        <v>103</v>
      </c>
      <c r="BX18" s="1058">
        <v>92</v>
      </c>
      <c r="BY18" s="1058">
        <v>84</v>
      </c>
      <c r="BZ18" s="1058">
        <v>85</v>
      </c>
      <c r="CA18" s="1058">
        <v>59</v>
      </c>
      <c r="CB18" s="1058">
        <v>54</v>
      </c>
      <c r="CC18" s="1058">
        <v>47</v>
      </c>
      <c r="CD18" s="1058">
        <v>42</v>
      </c>
      <c r="CE18" s="1058">
        <v>87</v>
      </c>
      <c r="CF18" s="1058">
        <v>49</v>
      </c>
      <c r="CG18" s="1058">
        <v>40</v>
      </c>
      <c r="CH18" s="1058">
        <v>41</v>
      </c>
      <c r="CI18" s="1058">
        <v>23</v>
      </c>
      <c r="CJ18" s="1058">
        <v>24</v>
      </c>
      <c r="CK18" s="1058">
        <v>27</v>
      </c>
      <c r="CL18" s="1058">
        <v>22</v>
      </c>
      <c r="CM18" s="1058">
        <v>18</v>
      </c>
      <c r="CN18" s="1058">
        <v>21</v>
      </c>
      <c r="CO18" s="1058">
        <v>10</v>
      </c>
      <c r="CP18" s="1058">
        <v>11</v>
      </c>
      <c r="CQ18" s="1058">
        <v>5</v>
      </c>
      <c r="CR18" s="1058">
        <v>7</v>
      </c>
      <c r="CS18" s="1058">
        <v>234</v>
      </c>
      <c r="CT18" s="1058">
        <v>43</v>
      </c>
      <c r="CU18" s="1058">
        <v>257</v>
      </c>
      <c r="CV18" s="1058">
        <v>110</v>
      </c>
      <c r="CW18" s="1058">
        <v>17</v>
      </c>
      <c r="CX18" s="1058">
        <v>39</v>
      </c>
      <c r="CY18" s="1058">
        <v>31</v>
      </c>
      <c r="CZ18" s="1058">
        <v>63</v>
      </c>
      <c r="DA18" s="1058">
        <v>394</v>
      </c>
      <c r="DB18" s="1058">
        <v>297</v>
      </c>
      <c r="DC18" s="1058">
        <v>151</v>
      </c>
      <c r="DD18" s="1058">
        <v>111</v>
      </c>
      <c r="DE18" s="1058">
        <v>163</v>
      </c>
      <c r="DF18" s="1058">
        <v>97</v>
      </c>
      <c r="DG18" s="1058">
        <v>41</v>
      </c>
      <c r="DH18" s="1058">
        <v>214</v>
      </c>
      <c r="DI18" s="1058">
        <v>174</v>
      </c>
      <c r="DJ18" s="1058">
        <v>436</v>
      </c>
      <c r="DK18" s="1058">
        <v>415</v>
      </c>
      <c r="DL18" s="1058">
        <v>425</v>
      </c>
      <c r="DM18" s="1058">
        <v>158</v>
      </c>
      <c r="DN18" s="1058">
        <v>303</v>
      </c>
      <c r="DO18" s="1058">
        <v>234</v>
      </c>
      <c r="DP18" s="1058">
        <v>233</v>
      </c>
      <c r="DQ18" s="1058">
        <v>180</v>
      </c>
      <c r="DR18" s="1058">
        <v>112</v>
      </c>
      <c r="DS18" s="1058">
        <v>170</v>
      </c>
      <c r="DT18" s="1058">
        <v>71</v>
      </c>
      <c r="DU18" s="1058">
        <v>109</v>
      </c>
      <c r="DV18" s="1058">
        <v>80</v>
      </c>
      <c r="DW18" s="1058">
        <v>75</v>
      </c>
      <c r="DX18" s="1058">
        <v>277</v>
      </c>
      <c r="DY18" s="1058">
        <v>282</v>
      </c>
      <c r="DZ18" s="1058">
        <v>276</v>
      </c>
      <c r="EA18" s="1058">
        <v>75</v>
      </c>
      <c r="EB18" s="1058">
        <v>76</v>
      </c>
      <c r="EC18" s="1058">
        <v>24</v>
      </c>
      <c r="ED18" s="1058">
        <v>18</v>
      </c>
      <c r="EE18" s="1058">
        <v>18</v>
      </c>
      <c r="EF18" s="1058">
        <v>18</v>
      </c>
      <c r="EG18" s="1058">
        <v>22</v>
      </c>
      <c r="EH18" s="1058">
        <v>63</v>
      </c>
      <c r="EI18" s="1058">
        <v>41</v>
      </c>
      <c r="EJ18" s="1058">
        <v>28</v>
      </c>
      <c r="EK18" s="1058">
        <v>23</v>
      </c>
      <c r="EL18" s="1058">
        <v>29</v>
      </c>
      <c r="EM18" s="1058">
        <v>28</v>
      </c>
      <c r="EN18" s="1058">
        <v>87</v>
      </c>
      <c r="EO18" s="1058">
        <v>15</v>
      </c>
      <c r="EP18" s="1058">
        <v>25</v>
      </c>
      <c r="EQ18" s="1058">
        <v>15</v>
      </c>
      <c r="ER18" s="1058">
        <v>25</v>
      </c>
      <c r="ES18" s="1058">
        <v>41</v>
      </c>
      <c r="ET18" s="1058">
        <v>52</v>
      </c>
      <c r="EU18" s="1058">
        <v>55</v>
      </c>
      <c r="EV18" s="1058">
        <v>79</v>
      </c>
      <c r="EW18" s="1058">
        <v>48</v>
      </c>
      <c r="EX18" s="1058">
        <v>23</v>
      </c>
      <c r="EY18" s="1058">
        <v>22</v>
      </c>
      <c r="EZ18" s="1058">
        <v>23</v>
      </c>
      <c r="FA18" s="1058">
        <v>46</v>
      </c>
      <c r="FB18" s="1058">
        <v>8</v>
      </c>
      <c r="FC18" s="1058">
        <v>25</v>
      </c>
      <c r="FD18" s="1058">
        <v>4</v>
      </c>
      <c r="FE18" s="1058">
        <v>18</v>
      </c>
      <c r="FF18" s="1058">
        <v>52</v>
      </c>
      <c r="FG18" s="1058">
        <v>26</v>
      </c>
      <c r="FH18" s="1058">
        <v>33</v>
      </c>
      <c r="FI18" s="1058">
        <v>20</v>
      </c>
      <c r="FJ18" s="1058">
        <v>13</v>
      </c>
      <c r="FK18" s="1058">
        <v>10</v>
      </c>
      <c r="FL18" s="1058">
        <v>68</v>
      </c>
      <c r="FM18" s="1058">
        <v>28</v>
      </c>
      <c r="FN18" s="1058">
        <v>26</v>
      </c>
      <c r="FO18" s="1058">
        <v>64</v>
      </c>
      <c r="FP18" s="1058">
        <v>67</v>
      </c>
      <c r="FQ18" s="1058">
        <v>18</v>
      </c>
      <c r="FR18" s="1058">
        <v>105</v>
      </c>
      <c r="FS18" s="1058">
        <v>38</v>
      </c>
      <c r="FT18" s="1058">
        <v>13</v>
      </c>
      <c r="FU18" s="1058">
        <v>21</v>
      </c>
      <c r="FV18" s="1058">
        <v>32</v>
      </c>
      <c r="FW18" s="1058">
        <v>29</v>
      </c>
      <c r="FX18" s="1058">
        <v>23</v>
      </c>
      <c r="FY18" s="1058">
        <v>10</v>
      </c>
      <c r="FZ18" s="1058">
        <v>10</v>
      </c>
      <c r="GA18" s="1058">
        <v>16</v>
      </c>
      <c r="GB18" s="1058">
        <v>31</v>
      </c>
      <c r="GC18" s="1058">
        <v>64</v>
      </c>
      <c r="GD18" s="1058">
        <v>7</v>
      </c>
      <c r="GE18" s="1058">
        <v>18</v>
      </c>
      <c r="GF18" s="1058">
        <v>18</v>
      </c>
      <c r="GG18" s="1058">
        <v>19</v>
      </c>
      <c r="GH18" s="1058">
        <v>13</v>
      </c>
      <c r="GI18" s="1058">
        <v>9</v>
      </c>
      <c r="GJ18" s="1058">
        <v>16</v>
      </c>
      <c r="GK18" s="1058">
        <v>32</v>
      </c>
      <c r="GL18" s="1058">
        <v>14</v>
      </c>
      <c r="GM18" s="1058">
        <v>45</v>
      </c>
      <c r="GN18" s="1058">
        <v>35</v>
      </c>
      <c r="GO18" s="1058">
        <v>22</v>
      </c>
      <c r="GP18" s="1058">
        <v>22</v>
      </c>
      <c r="GQ18" s="1058">
        <v>19</v>
      </c>
      <c r="GR18" s="1058">
        <v>36</v>
      </c>
      <c r="GS18" s="1058">
        <v>14</v>
      </c>
      <c r="GT18" s="1058">
        <v>27</v>
      </c>
      <c r="GU18" s="1058">
        <v>10</v>
      </c>
      <c r="GV18" s="1058">
        <v>39</v>
      </c>
      <c r="GW18" s="1058">
        <v>19</v>
      </c>
      <c r="GX18" s="1058">
        <v>14</v>
      </c>
      <c r="GY18" s="1058">
        <v>88</v>
      </c>
      <c r="GZ18" s="1058">
        <v>37</v>
      </c>
      <c r="HA18" s="1058">
        <v>19</v>
      </c>
      <c r="HB18" s="1058">
        <v>13</v>
      </c>
      <c r="HC18" s="1058">
        <v>12</v>
      </c>
      <c r="HD18" s="1058">
        <v>32</v>
      </c>
      <c r="HE18" s="1058">
        <v>20</v>
      </c>
      <c r="HF18" s="1058">
        <v>17</v>
      </c>
      <c r="HG18" s="1058">
        <v>12</v>
      </c>
      <c r="HH18" s="1058">
        <v>22</v>
      </c>
      <c r="HI18" s="1058">
        <v>33</v>
      </c>
      <c r="HJ18" s="1058">
        <v>28</v>
      </c>
      <c r="HK18" s="1058">
        <v>11</v>
      </c>
      <c r="HL18" s="1058">
        <v>34</v>
      </c>
      <c r="HM18" s="1058">
        <v>45</v>
      </c>
      <c r="HN18" s="1058">
        <v>38</v>
      </c>
      <c r="HO18" s="1058">
        <v>20</v>
      </c>
      <c r="HP18" s="1058">
        <v>47</v>
      </c>
      <c r="HQ18" s="1058">
        <v>60</v>
      </c>
      <c r="HR18" s="1058">
        <v>0</v>
      </c>
      <c r="HS18" s="1058">
        <v>29</v>
      </c>
      <c r="HT18" s="1058">
        <v>10</v>
      </c>
      <c r="HU18" s="1058">
        <v>21</v>
      </c>
      <c r="HV18" s="1058">
        <v>15</v>
      </c>
      <c r="HW18" s="1058">
        <v>21</v>
      </c>
      <c r="HX18" s="1058">
        <v>11</v>
      </c>
      <c r="HY18" s="1058">
        <v>15</v>
      </c>
      <c r="HZ18" s="1058">
        <v>18</v>
      </c>
      <c r="IA18" s="1058">
        <v>17</v>
      </c>
      <c r="IB18" s="1058">
        <v>35</v>
      </c>
      <c r="IC18" s="1058">
        <v>22</v>
      </c>
      <c r="ID18" s="1058">
        <v>18</v>
      </c>
      <c r="IE18" s="1058">
        <v>20</v>
      </c>
      <c r="IF18" s="1058">
        <v>189</v>
      </c>
      <c r="IG18" s="1058">
        <v>122</v>
      </c>
      <c r="IH18" s="1058">
        <v>72</v>
      </c>
      <c r="II18" s="1058">
        <v>27</v>
      </c>
      <c r="IJ18" s="1058">
        <v>32</v>
      </c>
      <c r="IK18" s="1058">
        <v>31</v>
      </c>
      <c r="IL18" s="1058">
        <v>31</v>
      </c>
      <c r="IM18" s="1058">
        <v>23</v>
      </c>
      <c r="IN18" s="1058">
        <v>22</v>
      </c>
      <c r="IO18" s="1058">
        <v>22</v>
      </c>
      <c r="IP18" s="1058">
        <v>46</v>
      </c>
      <c r="IQ18" s="1058">
        <v>9</v>
      </c>
      <c r="IR18" s="1058">
        <v>14</v>
      </c>
      <c r="IS18" s="1058">
        <v>9</v>
      </c>
      <c r="IT18" s="1058">
        <v>18</v>
      </c>
      <c r="IU18" s="1058">
        <v>16</v>
      </c>
      <c r="IV18" s="1058">
        <v>11</v>
      </c>
      <c r="IW18" s="1058">
        <v>9</v>
      </c>
      <c r="IX18" s="1058">
        <v>8</v>
      </c>
      <c r="IY18" s="1058">
        <v>15</v>
      </c>
      <c r="IZ18" s="1058">
        <v>21</v>
      </c>
      <c r="JA18" s="1058">
        <v>135</v>
      </c>
      <c r="JB18" s="1058">
        <v>48</v>
      </c>
      <c r="JC18" s="1058">
        <v>34</v>
      </c>
      <c r="JD18" s="1058">
        <v>14</v>
      </c>
      <c r="JE18" s="1058">
        <v>32</v>
      </c>
      <c r="JF18" s="1058">
        <v>17</v>
      </c>
      <c r="JG18" s="1058">
        <v>15</v>
      </c>
      <c r="JH18" s="1058">
        <v>28</v>
      </c>
      <c r="JI18" s="1058">
        <v>44</v>
      </c>
      <c r="JJ18" s="1058">
        <v>100</v>
      </c>
      <c r="JK18" s="1058">
        <v>14</v>
      </c>
      <c r="JL18" s="1058">
        <v>20</v>
      </c>
      <c r="JM18" s="1058">
        <v>29</v>
      </c>
      <c r="JN18" s="1058">
        <v>25</v>
      </c>
      <c r="JO18" s="1058">
        <v>47</v>
      </c>
      <c r="JP18" s="1058">
        <v>19</v>
      </c>
      <c r="JQ18" s="1058">
        <v>9</v>
      </c>
      <c r="JR18" s="1058">
        <v>12</v>
      </c>
      <c r="JS18" s="1058">
        <v>18</v>
      </c>
      <c r="JT18" s="1058">
        <v>17</v>
      </c>
      <c r="JU18" s="1058">
        <v>24</v>
      </c>
      <c r="JV18" s="1058">
        <v>96</v>
      </c>
    </row>
    <row r="19" spans="1:282" ht="23.25" customHeight="1" x14ac:dyDescent="0.25">
      <c r="A19" s="164"/>
      <c r="B19" s="282" t="s">
        <v>590</v>
      </c>
      <c r="C19" s="1058">
        <v>4737</v>
      </c>
      <c r="D19" s="1058">
        <v>1461</v>
      </c>
      <c r="E19" s="1058">
        <v>810</v>
      </c>
      <c r="F19" s="1058">
        <v>1153</v>
      </c>
      <c r="G19" s="1058">
        <v>1311</v>
      </c>
      <c r="H19" s="1058" t="s">
        <v>97</v>
      </c>
      <c r="I19" s="471"/>
      <c r="J19" s="1058">
        <v>131</v>
      </c>
      <c r="K19" s="1058">
        <v>79</v>
      </c>
      <c r="L19" s="1058">
        <v>72</v>
      </c>
      <c r="M19" s="1058">
        <v>12</v>
      </c>
      <c r="N19" s="1058">
        <v>8</v>
      </c>
      <c r="O19" s="1058">
        <v>42</v>
      </c>
      <c r="P19" s="1058">
        <v>13</v>
      </c>
      <c r="Q19" s="1058">
        <v>8</v>
      </c>
      <c r="R19" s="1058">
        <v>8</v>
      </c>
      <c r="S19" s="1058">
        <v>12</v>
      </c>
      <c r="T19" s="1058">
        <v>12</v>
      </c>
      <c r="U19" s="1058">
        <v>27</v>
      </c>
      <c r="V19" s="1058">
        <v>24</v>
      </c>
      <c r="W19" s="1058">
        <v>17</v>
      </c>
      <c r="X19" s="1058">
        <v>13</v>
      </c>
      <c r="Y19" s="1058">
        <v>26</v>
      </c>
      <c r="Z19" s="1058">
        <v>5</v>
      </c>
      <c r="AA19" s="1058">
        <v>11</v>
      </c>
      <c r="AB19" s="1058">
        <v>9</v>
      </c>
      <c r="AC19" s="1058">
        <v>21</v>
      </c>
      <c r="AD19" s="1058">
        <v>14</v>
      </c>
      <c r="AE19" s="1058">
        <v>16</v>
      </c>
      <c r="AF19" s="1058">
        <v>15</v>
      </c>
      <c r="AG19" s="1058">
        <v>12</v>
      </c>
      <c r="AH19" s="1058">
        <v>9</v>
      </c>
      <c r="AI19" s="1058">
        <v>7</v>
      </c>
      <c r="AJ19" s="1058">
        <v>12</v>
      </c>
      <c r="AK19" s="1058">
        <v>18</v>
      </c>
      <c r="AL19" s="1058">
        <v>23</v>
      </c>
      <c r="AM19" s="1058">
        <v>19</v>
      </c>
      <c r="AN19" s="1058">
        <v>25</v>
      </c>
      <c r="AO19" s="1058">
        <v>13</v>
      </c>
      <c r="AP19" s="1058">
        <v>16</v>
      </c>
      <c r="AQ19" s="1058">
        <v>96</v>
      </c>
      <c r="AR19" s="1058">
        <v>73</v>
      </c>
      <c r="AS19" s="1058">
        <v>12</v>
      </c>
      <c r="AT19" s="1058">
        <v>23</v>
      </c>
      <c r="AU19" s="1058">
        <v>33</v>
      </c>
      <c r="AV19" s="1058">
        <v>16</v>
      </c>
      <c r="AW19" s="1058">
        <v>25</v>
      </c>
      <c r="AX19" s="1058">
        <v>8</v>
      </c>
      <c r="AY19" s="1058">
        <v>3</v>
      </c>
      <c r="AZ19" s="1058">
        <v>8</v>
      </c>
      <c r="BA19" s="1058">
        <v>16</v>
      </c>
      <c r="BB19" s="1058">
        <v>12</v>
      </c>
      <c r="BC19" s="1058">
        <v>20</v>
      </c>
      <c r="BD19" s="1058">
        <v>48</v>
      </c>
      <c r="BE19" s="1058">
        <v>11</v>
      </c>
      <c r="BF19" s="1058">
        <v>32</v>
      </c>
      <c r="BG19" s="1058">
        <v>24</v>
      </c>
      <c r="BH19" s="1058">
        <v>7</v>
      </c>
      <c r="BI19" s="1058">
        <v>76</v>
      </c>
      <c r="BJ19" s="1058">
        <v>36</v>
      </c>
      <c r="BK19" s="1058">
        <v>33</v>
      </c>
      <c r="BL19" s="1058">
        <v>10</v>
      </c>
      <c r="BM19" s="1058">
        <v>22</v>
      </c>
      <c r="BN19" s="1058">
        <v>6</v>
      </c>
      <c r="BO19" s="1058">
        <v>17</v>
      </c>
      <c r="BP19" s="1058">
        <v>19</v>
      </c>
      <c r="BQ19" s="1058">
        <v>25</v>
      </c>
      <c r="BR19" s="1058">
        <v>60</v>
      </c>
      <c r="BS19" s="1058">
        <v>47</v>
      </c>
      <c r="BT19" s="1058">
        <v>37</v>
      </c>
      <c r="BU19" s="1058">
        <v>9</v>
      </c>
      <c r="BV19" s="1058">
        <v>8</v>
      </c>
      <c r="BW19" s="1058">
        <v>18</v>
      </c>
      <c r="BX19" s="1058">
        <v>27</v>
      </c>
      <c r="BY19" s="1058">
        <v>8</v>
      </c>
      <c r="BZ19" s="1058">
        <v>25</v>
      </c>
      <c r="CA19" s="1058">
        <v>11</v>
      </c>
      <c r="CB19" s="1058">
        <v>15</v>
      </c>
      <c r="CC19" s="1058">
        <v>8</v>
      </c>
      <c r="CD19" s="1058">
        <v>5</v>
      </c>
      <c r="CE19" s="1058" t="s">
        <v>97</v>
      </c>
      <c r="CF19" s="1058" t="s">
        <v>97</v>
      </c>
      <c r="CG19" s="1058" t="s">
        <v>97</v>
      </c>
      <c r="CH19" s="1058" t="s">
        <v>97</v>
      </c>
      <c r="CI19" s="1058" t="s">
        <v>97</v>
      </c>
      <c r="CJ19" s="1058" t="s">
        <v>97</v>
      </c>
      <c r="CK19" s="1058" t="s">
        <v>97</v>
      </c>
      <c r="CL19" s="1058" t="s">
        <v>97</v>
      </c>
      <c r="CM19" s="1058" t="s">
        <v>97</v>
      </c>
      <c r="CN19" s="1058" t="s">
        <v>97</v>
      </c>
      <c r="CO19" s="1058" t="s">
        <v>97</v>
      </c>
      <c r="CP19" s="1058" t="s">
        <v>97</v>
      </c>
      <c r="CQ19" s="1058" t="s">
        <v>97</v>
      </c>
      <c r="CR19" s="1058" t="s">
        <v>97</v>
      </c>
      <c r="CS19" s="1058">
        <v>31</v>
      </c>
      <c r="CT19" s="1058">
        <v>7</v>
      </c>
      <c r="CU19" s="1058">
        <v>29</v>
      </c>
      <c r="CV19" s="1058">
        <v>19</v>
      </c>
      <c r="CW19" s="1058" t="s">
        <v>97</v>
      </c>
      <c r="CX19" s="1058">
        <v>9</v>
      </c>
      <c r="CY19" s="1058">
        <v>6</v>
      </c>
      <c r="CZ19" s="1058">
        <v>8</v>
      </c>
      <c r="DA19" s="1058">
        <v>190</v>
      </c>
      <c r="DB19" s="1058">
        <v>55</v>
      </c>
      <c r="DC19" s="1058">
        <v>35</v>
      </c>
      <c r="DD19" s="1058">
        <v>17</v>
      </c>
      <c r="DE19" s="1058">
        <v>23</v>
      </c>
      <c r="DF19" s="1058">
        <v>23</v>
      </c>
      <c r="DG19" s="1058">
        <v>2</v>
      </c>
      <c r="DH19" s="1058">
        <v>27</v>
      </c>
      <c r="DI19" s="1058">
        <v>10</v>
      </c>
      <c r="DJ19" s="1058">
        <v>111</v>
      </c>
      <c r="DK19" s="1058">
        <v>94</v>
      </c>
      <c r="DL19" s="1058">
        <v>136</v>
      </c>
      <c r="DM19" s="1058">
        <v>129</v>
      </c>
      <c r="DN19" s="1058">
        <v>97</v>
      </c>
      <c r="DO19" s="1058">
        <v>77</v>
      </c>
      <c r="DP19" s="1058">
        <v>80</v>
      </c>
      <c r="DQ19" s="1058">
        <v>79</v>
      </c>
      <c r="DR19" s="1058">
        <v>27</v>
      </c>
      <c r="DS19" s="1058">
        <v>41</v>
      </c>
      <c r="DT19" s="1058">
        <v>45</v>
      </c>
      <c r="DU19" s="1058">
        <v>18</v>
      </c>
      <c r="DV19" s="1058">
        <v>11</v>
      </c>
      <c r="DW19" s="1058">
        <v>16</v>
      </c>
      <c r="DX19" s="1058">
        <v>62</v>
      </c>
      <c r="DY19" s="1058">
        <v>53</v>
      </c>
      <c r="DZ19" s="1058">
        <v>47</v>
      </c>
      <c r="EA19" s="1058">
        <v>22</v>
      </c>
      <c r="EB19" s="1058">
        <v>18</v>
      </c>
      <c r="EC19" s="1058">
        <v>5</v>
      </c>
      <c r="ED19" s="1058">
        <v>4</v>
      </c>
      <c r="EE19" s="1058">
        <v>4</v>
      </c>
      <c r="EF19" s="1058">
        <v>4</v>
      </c>
      <c r="EG19" s="1058">
        <v>5</v>
      </c>
      <c r="EH19" s="1058">
        <v>18</v>
      </c>
      <c r="EI19" s="1058">
        <v>11</v>
      </c>
      <c r="EJ19" s="1058">
        <v>8</v>
      </c>
      <c r="EK19" s="1058">
        <v>6</v>
      </c>
      <c r="EL19" s="1058">
        <v>9</v>
      </c>
      <c r="EM19" s="1058">
        <v>11</v>
      </c>
      <c r="EN19" s="1058">
        <v>28</v>
      </c>
      <c r="EO19" s="1058">
        <v>5</v>
      </c>
      <c r="EP19" s="1058">
        <v>7</v>
      </c>
      <c r="EQ19" s="1058">
        <v>5</v>
      </c>
      <c r="ER19" s="1058">
        <v>9</v>
      </c>
      <c r="ES19" s="1058">
        <v>10</v>
      </c>
      <c r="ET19" s="1058">
        <v>18</v>
      </c>
      <c r="EU19" s="1058">
        <v>18</v>
      </c>
      <c r="EV19" s="1058">
        <v>24</v>
      </c>
      <c r="EW19" s="1058">
        <v>14</v>
      </c>
      <c r="EX19" s="1058">
        <v>2</v>
      </c>
      <c r="EY19" s="1058">
        <v>2</v>
      </c>
      <c r="EZ19" s="1058">
        <v>4</v>
      </c>
      <c r="FA19" s="1058">
        <v>13</v>
      </c>
      <c r="FB19" s="1058">
        <v>2</v>
      </c>
      <c r="FC19" s="1058">
        <v>4</v>
      </c>
      <c r="FD19" s="1058">
        <v>5</v>
      </c>
      <c r="FE19" s="1058">
        <v>3</v>
      </c>
      <c r="FF19" s="1058">
        <v>11</v>
      </c>
      <c r="FG19" s="1058">
        <v>5</v>
      </c>
      <c r="FH19" s="1058">
        <v>5</v>
      </c>
      <c r="FI19" s="1058">
        <v>5</v>
      </c>
      <c r="FJ19" s="1058">
        <v>2</v>
      </c>
      <c r="FK19" s="1058">
        <v>3</v>
      </c>
      <c r="FL19" s="1058">
        <v>17</v>
      </c>
      <c r="FM19" s="1058">
        <v>5</v>
      </c>
      <c r="FN19" s="1058">
        <v>4</v>
      </c>
      <c r="FO19" s="1058">
        <v>7</v>
      </c>
      <c r="FP19" s="1058">
        <v>7</v>
      </c>
      <c r="FQ19" s="1058">
        <v>7</v>
      </c>
      <c r="FR19" s="1058">
        <v>32</v>
      </c>
      <c r="FS19" s="1058">
        <v>9</v>
      </c>
      <c r="FT19" s="1058">
        <v>3</v>
      </c>
      <c r="FU19" s="1058">
        <v>8</v>
      </c>
      <c r="FV19" s="1058">
        <v>7</v>
      </c>
      <c r="FW19" s="1058">
        <v>7</v>
      </c>
      <c r="FX19" s="1058">
        <v>7</v>
      </c>
      <c r="FY19" s="1058">
        <v>2</v>
      </c>
      <c r="FZ19" s="1058">
        <v>3</v>
      </c>
      <c r="GA19" s="1058">
        <v>1</v>
      </c>
      <c r="GB19" s="1058">
        <v>7</v>
      </c>
      <c r="GC19" s="1058">
        <v>18</v>
      </c>
      <c r="GD19" s="1058">
        <v>2</v>
      </c>
      <c r="GE19" s="1058">
        <v>2</v>
      </c>
      <c r="GF19" s="1058">
        <v>5</v>
      </c>
      <c r="GG19" s="1058">
        <v>5</v>
      </c>
      <c r="GH19" s="1058">
        <v>4</v>
      </c>
      <c r="GI19" s="1058">
        <v>2</v>
      </c>
      <c r="GJ19" s="1058">
        <v>5</v>
      </c>
      <c r="GK19" s="1058">
        <v>9</v>
      </c>
      <c r="GL19" s="1058">
        <v>2</v>
      </c>
      <c r="GM19" s="1058">
        <v>10</v>
      </c>
      <c r="GN19" s="1058">
        <v>3</v>
      </c>
      <c r="GO19" s="1058">
        <v>2</v>
      </c>
      <c r="GP19" s="1058">
        <v>6</v>
      </c>
      <c r="GQ19" s="1058">
        <v>6</v>
      </c>
      <c r="GR19" s="1058">
        <v>8</v>
      </c>
      <c r="GS19" s="1058">
        <v>4</v>
      </c>
      <c r="GT19" s="1058">
        <v>2</v>
      </c>
      <c r="GU19" s="1058">
        <v>2</v>
      </c>
      <c r="GV19" s="1058">
        <v>6</v>
      </c>
      <c r="GW19" s="1058">
        <v>5</v>
      </c>
      <c r="GX19" s="1058">
        <v>1</v>
      </c>
      <c r="GY19" s="1058">
        <v>24</v>
      </c>
      <c r="GZ19" s="1058">
        <v>15</v>
      </c>
      <c r="HA19" s="1058">
        <v>7</v>
      </c>
      <c r="HB19" s="1058">
        <v>6</v>
      </c>
      <c r="HC19" s="1058">
        <v>3</v>
      </c>
      <c r="HD19" s="1058">
        <v>12</v>
      </c>
      <c r="HE19" s="1058">
        <v>6</v>
      </c>
      <c r="HF19" s="1058">
        <v>7</v>
      </c>
      <c r="HG19" s="1058">
        <v>5</v>
      </c>
      <c r="HH19" s="1058">
        <v>10</v>
      </c>
      <c r="HI19" s="1058">
        <v>10</v>
      </c>
      <c r="HJ19" s="1058">
        <v>9</v>
      </c>
      <c r="HK19" s="1058">
        <v>1</v>
      </c>
      <c r="HL19" s="1058">
        <v>12</v>
      </c>
      <c r="HM19" s="1058">
        <v>5</v>
      </c>
      <c r="HN19" s="1058">
        <v>3</v>
      </c>
      <c r="HO19" s="1058">
        <v>5</v>
      </c>
      <c r="HP19" s="1058">
        <v>16</v>
      </c>
      <c r="HQ19" s="1058">
        <v>7</v>
      </c>
      <c r="HR19" s="1058">
        <v>4</v>
      </c>
      <c r="HS19" s="1058">
        <v>9</v>
      </c>
      <c r="HT19" s="1058">
        <v>2</v>
      </c>
      <c r="HU19" s="1058">
        <v>6</v>
      </c>
      <c r="HV19" s="1058">
        <v>4</v>
      </c>
      <c r="HW19" s="1058">
        <v>5</v>
      </c>
      <c r="HX19" s="1058">
        <v>4</v>
      </c>
      <c r="HY19" s="1058">
        <v>2</v>
      </c>
      <c r="HZ19" s="1058">
        <v>4</v>
      </c>
      <c r="IA19" s="1058">
        <v>9</v>
      </c>
      <c r="IB19" s="1058">
        <v>11</v>
      </c>
      <c r="IC19" s="1058">
        <v>4</v>
      </c>
      <c r="ID19" s="1058">
        <v>5</v>
      </c>
      <c r="IE19" s="1058">
        <v>3</v>
      </c>
      <c r="IF19" s="1058">
        <v>31</v>
      </c>
      <c r="IG19" s="1058">
        <v>32</v>
      </c>
      <c r="IH19" s="1058">
        <v>14</v>
      </c>
      <c r="II19" s="1058">
        <v>7</v>
      </c>
      <c r="IJ19" s="1058">
        <v>9</v>
      </c>
      <c r="IK19" s="1058">
        <v>5</v>
      </c>
      <c r="IL19" s="1058">
        <v>5</v>
      </c>
      <c r="IM19" s="1058">
        <v>5</v>
      </c>
      <c r="IN19" s="1058">
        <v>8</v>
      </c>
      <c r="IO19" s="1058">
        <v>9</v>
      </c>
      <c r="IP19" s="1058">
        <v>19</v>
      </c>
      <c r="IQ19" s="1058">
        <v>2</v>
      </c>
      <c r="IR19" s="1058">
        <v>5</v>
      </c>
      <c r="IS19" s="1058">
        <v>3</v>
      </c>
      <c r="IT19" s="1058">
        <v>6</v>
      </c>
      <c r="IU19" s="1058">
        <v>6</v>
      </c>
      <c r="IV19" s="1058">
        <v>4</v>
      </c>
      <c r="IW19" s="1058">
        <v>3</v>
      </c>
      <c r="IX19" s="1058">
        <v>2</v>
      </c>
      <c r="IY19" s="1058">
        <v>5</v>
      </c>
      <c r="IZ19" s="1058">
        <v>7</v>
      </c>
      <c r="JA19" s="1058">
        <v>51</v>
      </c>
      <c r="JB19" s="1058">
        <v>21</v>
      </c>
      <c r="JC19" s="1058">
        <v>11</v>
      </c>
      <c r="JD19" s="1058">
        <v>7</v>
      </c>
      <c r="JE19" s="1058">
        <v>6</v>
      </c>
      <c r="JF19" s="1058">
        <v>6</v>
      </c>
      <c r="JG19" s="1058">
        <v>6</v>
      </c>
      <c r="JH19" s="1058">
        <v>12</v>
      </c>
      <c r="JI19" s="1058">
        <v>16</v>
      </c>
      <c r="JJ19" s="1058">
        <v>38</v>
      </c>
      <c r="JK19" s="1058">
        <v>7</v>
      </c>
      <c r="JL19" s="1058">
        <v>9</v>
      </c>
      <c r="JM19" s="1058">
        <v>14</v>
      </c>
      <c r="JN19" s="1058">
        <v>9</v>
      </c>
      <c r="JO19" s="1058">
        <v>19</v>
      </c>
      <c r="JP19" s="1058">
        <v>6</v>
      </c>
      <c r="JQ19" s="1058">
        <v>3</v>
      </c>
      <c r="JR19" s="1058">
        <v>5</v>
      </c>
      <c r="JS19" s="1058">
        <v>7</v>
      </c>
      <c r="JT19" s="1058">
        <v>5</v>
      </c>
      <c r="JU19" s="1058">
        <v>7</v>
      </c>
      <c r="JV19" s="1058" t="s">
        <v>97</v>
      </c>
    </row>
    <row r="20" spans="1:282" ht="23.25" customHeight="1" x14ac:dyDescent="0.25">
      <c r="A20" s="164"/>
      <c r="B20" s="283" t="s">
        <v>591</v>
      </c>
      <c r="C20" s="1058">
        <v>18846</v>
      </c>
      <c r="D20" s="1058">
        <v>9006</v>
      </c>
      <c r="E20" s="1058">
        <v>3660</v>
      </c>
      <c r="F20" s="1058">
        <v>2767</v>
      </c>
      <c r="G20" s="1058">
        <v>3314</v>
      </c>
      <c r="H20" s="1058">
        <v>96</v>
      </c>
      <c r="I20" s="471"/>
      <c r="J20" s="1058">
        <v>807</v>
      </c>
      <c r="K20" s="1058">
        <v>272</v>
      </c>
      <c r="L20" s="1058">
        <v>485</v>
      </c>
      <c r="M20" s="1058">
        <v>222</v>
      </c>
      <c r="N20" s="1058">
        <v>220</v>
      </c>
      <c r="O20" s="1058">
        <v>189</v>
      </c>
      <c r="P20" s="1058">
        <v>145</v>
      </c>
      <c r="Q20" s="1058">
        <v>176</v>
      </c>
      <c r="R20" s="1058">
        <v>100</v>
      </c>
      <c r="S20" s="1058">
        <v>91</v>
      </c>
      <c r="T20" s="1058">
        <v>102</v>
      </c>
      <c r="U20" s="1058">
        <v>54</v>
      </c>
      <c r="V20" s="1058">
        <v>80</v>
      </c>
      <c r="W20" s="1058">
        <v>101</v>
      </c>
      <c r="X20" s="1058">
        <v>35</v>
      </c>
      <c r="Y20" s="1058">
        <v>71</v>
      </c>
      <c r="Z20" s="1058">
        <v>53</v>
      </c>
      <c r="AA20" s="1058">
        <v>75</v>
      </c>
      <c r="AB20" s="1058">
        <v>68</v>
      </c>
      <c r="AC20" s="1058">
        <v>31</v>
      </c>
      <c r="AD20" s="1058">
        <v>31</v>
      </c>
      <c r="AE20" s="1058">
        <v>17</v>
      </c>
      <c r="AF20" s="1058">
        <v>146</v>
      </c>
      <c r="AG20" s="1058">
        <v>155</v>
      </c>
      <c r="AH20" s="1058">
        <v>79</v>
      </c>
      <c r="AI20" s="1058">
        <v>46</v>
      </c>
      <c r="AJ20" s="1058">
        <v>117</v>
      </c>
      <c r="AK20" s="1058">
        <v>211</v>
      </c>
      <c r="AL20" s="1058">
        <v>135</v>
      </c>
      <c r="AM20" s="1058">
        <v>67</v>
      </c>
      <c r="AN20" s="1058">
        <v>109</v>
      </c>
      <c r="AO20" s="1058">
        <v>59</v>
      </c>
      <c r="AP20" s="1058">
        <v>71</v>
      </c>
      <c r="AQ20" s="1058">
        <v>1138</v>
      </c>
      <c r="AR20" s="1058">
        <v>402</v>
      </c>
      <c r="AS20" s="1058">
        <v>199</v>
      </c>
      <c r="AT20" s="1058">
        <v>175</v>
      </c>
      <c r="AU20" s="1058">
        <v>192</v>
      </c>
      <c r="AV20" s="1058">
        <v>135</v>
      </c>
      <c r="AW20" s="1058">
        <v>98</v>
      </c>
      <c r="AX20" s="1058">
        <v>38</v>
      </c>
      <c r="AY20" s="1058">
        <v>45</v>
      </c>
      <c r="AZ20" s="1058">
        <v>69</v>
      </c>
      <c r="BA20" s="1058">
        <v>79</v>
      </c>
      <c r="BB20" s="1058">
        <v>56</v>
      </c>
      <c r="BC20" s="1058">
        <v>204</v>
      </c>
      <c r="BD20" s="1058">
        <v>50</v>
      </c>
      <c r="BE20" s="1058">
        <v>75</v>
      </c>
      <c r="BF20" s="1058">
        <v>52</v>
      </c>
      <c r="BG20" s="1058">
        <v>25</v>
      </c>
      <c r="BH20" s="1058">
        <v>52</v>
      </c>
      <c r="BI20" s="1058">
        <v>387</v>
      </c>
      <c r="BJ20" s="1058">
        <v>300</v>
      </c>
      <c r="BK20" s="1058">
        <v>148</v>
      </c>
      <c r="BL20" s="1058">
        <v>74</v>
      </c>
      <c r="BM20" s="1058">
        <v>108</v>
      </c>
      <c r="BN20" s="1058">
        <v>96</v>
      </c>
      <c r="BO20" s="1058">
        <v>118</v>
      </c>
      <c r="BP20" s="1058">
        <v>39</v>
      </c>
      <c r="BQ20" s="1058">
        <v>19</v>
      </c>
      <c r="BR20" s="1058">
        <v>371</v>
      </c>
      <c r="BS20" s="1058">
        <v>150</v>
      </c>
      <c r="BT20" s="1058">
        <v>120</v>
      </c>
      <c r="BU20" s="1058">
        <v>101</v>
      </c>
      <c r="BV20" s="1058">
        <v>112</v>
      </c>
      <c r="BW20" s="1058">
        <v>85</v>
      </c>
      <c r="BX20" s="1058">
        <v>64</v>
      </c>
      <c r="BY20" s="1058">
        <v>75</v>
      </c>
      <c r="BZ20" s="1058">
        <v>59</v>
      </c>
      <c r="CA20" s="1058">
        <v>47</v>
      </c>
      <c r="CB20" s="1058">
        <v>39</v>
      </c>
      <c r="CC20" s="1058">
        <v>38</v>
      </c>
      <c r="CD20" s="1058">
        <v>36</v>
      </c>
      <c r="CE20" s="1058">
        <v>87</v>
      </c>
      <c r="CF20" s="1058">
        <v>49</v>
      </c>
      <c r="CG20" s="1058">
        <v>40</v>
      </c>
      <c r="CH20" s="1058">
        <v>41</v>
      </c>
      <c r="CI20" s="1058">
        <v>23</v>
      </c>
      <c r="CJ20" s="1058">
        <v>24</v>
      </c>
      <c r="CK20" s="1058">
        <v>27</v>
      </c>
      <c r="CL20" s="1058">
        <v>22</v>
      </c>
      <c r="CM20" s="1058">
        <v>18</v>
      </c>
      <c r="CN20" s="1058">
        <v>21</v>
      </c>
      <c r="CO20" s="1058">
        <v>10</v>
      </c>
      <c r="CP20" s="1058">
        <v>11</v>
      </c>
      <c r="CQ20" s="1058">
        <v>5</v>
      </c>
      <c r="CR20" s="1058">
        <v>7</v>
      </c>
      <c r="CS20" s="1058">
        <v>203</v>
      </c>
      <c r="CT20" s="1058">
        <v>35</v>
      </c>
      <c r="CU20" s="1058">
        <v>228</v>
      </c>
      <c r="CV20" s="1058">
        <v>91</v>
      </c>
      <c r="CW20" s="1058">
        <v>17</v>
      </c>
      <c r="CX20" s="1058">
        <v>29</v>
      </c>
      <c r="CY20" s="1058">
        <v>24</v>
      </c>
      <c r="CZ20" s="1058">
        <v>54</v>
      </c>
      <c r="DA20" s="1058">
        <v>204</v>
      </c>
      <c r="DB20" s="1058">
        <v>241</v>
      </c>
      <c r="DC20" s="1058">
        <v>116</v>
      </c>
      <c r="DD20" s="1058">
        <v>94</v>
      </c>
      <c r="DE20" s="1058">
        <v>140</v>
      </c>
      <c r="DF20" s="1058">
        <v>74</v>
      </c>
      <c r="DG20" s="1058">
        <v>39</v>
      </c>
      <c r="DH20" s="1058">
        <v>186</v>
      </c>
      <c r="DI20" s="1058">
        <v>164</v>
      </c>
      <c r="DJ20" s="1058">
        <v>324</v>
      </c>
      <c r="DK20" s="1058">
        <v>321</v>
      </c>
      <c r="DL20" s="1058">
        <v>289</v>
      </c>
      <c r="DM20" s="1058">
        <v>28</v>
      </c>
      <c r="DN20" s="1058">
        <v>205</v>
      </c>
      <c r="DO20" s="1058">
        <v>157</v>
      </c>
      <c r="DP20" s="1058">
        <v>153</v>
      </c>
      <c r="DQ20" s="1058">
        <v>101</v>
      </c>
      <c r="DR20" s="1058">
        <v>84</v>
      </c>
      <c r="DS20" s="1058">
        <v>129</v>
      </c>
      <c r="DT20" s="1058">
        <v>26</v>
      </c>
      <c r="DU20" s="1058">
        <v>91</v>
      </c>
      <c r="DV20" s="1058">
        <v>68</v>
      </c>
      <c r="DW20" s="1058">
        <v>58</v>
      </c>
      <c r="DX20" s="1058">
        <v>215</v>
      </c>
      <c r="DY20" s="1058">
        <v>228</v>
      </c>
      <c r="DZ20" s="1058">
        <v>228</v>
      </c>
      <c r="EA20" s="1058">
        <v>53</v>
      </c>
      <c r="EB20" s="1058">
        <v>58</v>
      </c>
      <c r="EC20" s="1058">
        <v>18</v>
      </c>
      <c r="ED20" s="1058">
        <v>14</v>
      </c>
      <c r="EE20" s="1058">
        <v>13</v>
      </c>
      <c r="EF20" s="1058">
        <v>13</v>
      </c>
      <c r="EG20" s="1058">
        <v>16</v>
      </c>
      <c r="EH20" s="1058">
        <v>44</v>
      </c>
      <c r="EI20" s="1058">
        <v>29</v>
      </c>
      <c r="EJ20" s="1058">
        <v>20</v>
      </c>
      <c r="EK20" s="1058">
        <v>16</v>
      </c>
      <c r="EL20" s="1058">
        <v>19</v>
      </c>
      <c r="EM20" s="1058">
        <v>16</v>
      </c>
      <c r="EN20" s="1058">
        <v>59</v>
      </c>
      <c r="EO20" s="1058">
        <v>10</v>
      </c>
      <c r="EP20" s="1058">
        <v>17</v>
      </c>
      <c r="EQ20" s="1058">
        <v>10</v>
      </c>
      <c r="ER20" s="1058">
        <v>16</v>
      </c>
      <c r="ES20" s="1058">
        <v>30</v>
      </c>
      <c r="ET20" s="1058">
        <v>33</v>
      </c>
      <c r="EU20" s="1058">
        <v>37</v>
      </c>
      <c r="EV20" s="1058">
        <v>55</v>
      </c>
      <c r="EW20" s="1058">
        <v>33</v>
      </c>
      <c r="EX20" s="1058">
        <v>20</v>
      </c>
      <c r="EY20" s="1058">
        <v>19</v>
      </c>
      <c r="EZ20" s="1058">
        <v>18</v>
      </c>
      <c r="FA20" s="1058">
        <v>33</v>
      </c>
      <c r="FB20" s="1058">
        <v>6</v>
      </c>
      <c r="FC20" s="1058">
        <v>21</v>
      </c>
      <c r="FD20" s="1058">
        <v>-1</v>
      </c>
      <c r="FE20" s="1058">
        <v>14</v>
      </c>
      <c r="FF20" s="1058">
        <v>40</v>
      </c>
      <c r="FG20" s="1058">
        <v>21</v>
      </c>
      <c r="FH20" s="1058">
        <v>27</v>
      </c>
      <c r="FI20" s="1058">
        <v>15</v>
      </c>
      <c r="FJ20" s="1058">
        <v>10</v>
      </c>
      <c r="FK20" s="1058">
        <v>7</v>
      </c>
      <c r="FL20" s="1058">
        <v>50</v>
      </c>
      <c r="FM20" s="1058">
        <v>22</v>
      </c>
      <c r="FN20" s="1058">
        <v>21</v>
      </c>
      <c r="FO20" s="1058">
        <v>56</v>
      </c>
      <c r="FP20" s="1058">
        <v>60</v>
      </c>
      <c r="FQ20" s="1058">
        <v>11</v>
      </c>
      <c r="FR20" s="1058">
        <v>72</v>
      </c>
      <c r="FS20" s="1058">
        <v>28</v>
      </c>
      <c r="FT20" s="1058">
        <v>10</v>
      </c>
      <c r="FU20" s="1058">
        <v>13</v>
      </c>
      <c r="FV20" s="1058">
        <v>24</v>
      </c>
      <c r="FW20" s="1058">
        <v>21</v>
      </c>
      <c r="FX20" s="1058">
        <v>16</v>
      </c>
      <c r="FY20" s="1058">
        <v>8</v>
      </c>
      <c r="FZ20" s="1058">
        <v>7</v>
      </c>
      <c r="GA20" s="1058">
        <v>14</v>
      </c>
      <c r="GB20" s="1058">
        <v>24</v>
      </c>
      <c r="GC20" s="1058">
        <v>46</v>
      </c>
      <c r="GD20" s="1058">
        <v>5</v>
      </c>
      <c r="GE20" s="1058">
        <v>16</v>
      </c>
      <c r="GF20" s="1058">
        <v>13</v>
      </c>
      <c r="GG20" s="1058">
        <v>14</v>
      </c>
      <c r="GH20" s="1058">
        <v>8</v>
      </c>
      <c r="GI20" s="1058">
        <v>6</v>
      </c>
      <c r="GJ20" s="1058">
        <v>11</v>
      </c>
      <c r="GK20" s="1058">
        <v>22</v>
      </c>
      <c r="GL20" s="1058">
        <v>12</v>
      </c>
      <c r="GM20" s="1058">
        <v>34</v>
      </c>
      <c r="GN20" s="1058">
        <v>31</v>
      </c>
      <c r="GO20" s="1058">
        <v>20</v>
      </c>
      <c r="GP20" s="1058">
        <v>15</v>
      </c>
      <c r="GQ20" s="1058">
        <v>12</v>
      </c>
      <c r="GR20" s="1058">
        <v>28</v>
      </c>
      <c r="GS20" s="1058">
        <v>10</v>
      </c>
      <c r="GT20" s="1058">
        <v>24</v>
      </c>
      <c r="GU20" s="1058">
        <v>7</v>
      </c>
      <c r="GV20" s="1058">
        <v>32</v>
      </c>
      <c r="GW20" s="1058">
        <v>14</v>
      </c>
      <c r="GX20" s="1058">
        <v>13</v>
      </c>
      <c r="GY20" s="1058">
        <v>64</v>
      </c>
      <c r="GZ20" s="1058">
        <v>22</v>
      </c>
      <c r="HA20" s="1058">
        <v>12</v>
      </c>
      <c r="HB20" s="1058">
        <v>7</v>
      </c>
      <c r="HC20" s="1058">
        <v>8</v>
      </c>
      <c r="HD20" s="1058">
        <v>20</v>
      </c>
      <c r="HE20" s="1058">
        <v>14</v>
      </c>
      <c r="HF20" s="1058">
        <v>10</v>
      </c>
      <c r="HG20" s="1058">
        <v>6</v>
      </c>
      <c r="HH20" s="1058">
        <v>12</v>
      </c>
      <c r="HI20" s="1058">
        <v>22</v>
      </c>
      <c r="HJ20" s="1058">
        <v>19</v>
      </c>
      <c r="HK20" s="1058">
        <v>9</v>
      </c>
      <c r="HL20" s="1058">
        <v>21</v>
      </c>
      <c r="HM20" s="1058">
        <v>40</v>
      </c>
      <c r="HN20" s="1058">
        <v>35</v>
      </c>
      <c r="HO20" s="1058">
        <v>15</v>
      </c>
      <c r="HP20" s="1058">
        <v>31</v>
      </c>
      <c r="HQ20" s="1058">
        <v>52</v>
      </c>
      <c r="HR20" s="1058">
        <v>-4</v>
      </c>
      <c r="HS20" s="1058">
        <v>20</v>
      </c>
      <c r="HT20" s="1058">
        <v>8</v>
      </c>
      <c r="HU20" s="1058">
        <v>15</v>
      </c>
      <c r="HV20" s="1058">
        <v>10</v>
      </c>
      <c r="HW20" s="1058">
        <v>16</v>
      </c>
      <c r="HX20" s="1058">
        <v>6</v>
      </c>
      <c r="HY20" s="1058">
        <v>12</v>
      </c>
      <c r="HZ20" s="1058">
        <v>13</v>
      </c>
      <c r="IA20" s="1058">
        <v>8</v>
      </c>
      <c r="IB20" s="1058">
        <v>23</v>
      </c>
      <c r="IC20" s="1058">
        <v>18</v>
      </c>
      <c r="ID20" s="1058">
        <v>13</v>
      </c>
      <c r="IE20" s="1058">
        <v>17</v>
      </c>
      <c r="IF20" s="1058">
        <v>158</v>
      </c>
      <c r="IG20" s="1058">
        <v>90</v>
      </c>
      <c r="IH20" s="1058">
        <v>57</v>
      </c>
      <c r="II20" s="1058">
        <v>19</v>
      </c>
      <c r="IJ20" s="1058">
        <v>22</v>
      </c>
      <c r="IK20" s="1058">
        <v>26</v>
      </c>
      <c r="IL20" s="1058">
        <v>25</v>
      </c>
      <c r="IM20" s="1058">
        <v>17</v>
      </c>
      <c r="IN20" s="1058">
        <v>14</v>
      </c>
      <c r="IO20" s="1058">
        <v>12</v>
      </c>
      <c r="IP20" s="1058">
        <v>26</v>
      </c>
      <c r="IQ20" s="1058">
        <v>7</v>
      </c>
      <c r="IR20" s="1058">
        <v>9</v>
      </c>
      <c r="IS20" s="1058">
        <v>6</v>
      </c>
      <c r="IT20" s="1058">
        <v>11</v>
      </c>
      <c r="IU20" s="1058">
        <v>9</v>
      </c>
      <c r="IV20" s="1058">
        <v>7</v>
      </c>
      <c r="IW20" s="1058">
        <v>6</v>
      </c>
      <c r="IX20" s="1058">
        <v>5</v>
      </c>
      <c r="IY20" s="1058">
        <v>9</v>
      </c>
      <c r="IZ20" s="1058">
        <v>14</v>
      </c>
      <c r="JA20" s="1058">
        <v>83</v>
      </c>
      <c r="JB20" s="1058">
        <v>26</v>
      </c>
      <c r="JC20" s="1058">
        <v>22</v>
      </c>
      <c r="JD20" s="1058">
        <v>7</v>
      </c>
      <c r="JE20" s="1058">
        <v>26</v>
      </c>
      <c r="JF20" s="1058">
        <v>10</v>
      </c>
      <c r="JG20" s="1058">
        <v>8</v>
      </c>
      <c r="JH20" s="1058">
        <v>15</v>
      </c>
      <c r="JI20" s="1058">
        <v>27</v>
      </c>
      <c r="JJ20" s="1058">
        <v>61</v>
      </c>
      <c r="JK20" s="1058">
        <v>7</v>
      </c>
      <c r="JL20" s="1058">
        <v>11</v>
      </c>
      <c r="JM20" s="1058">
        <v>15</v>
      </c>
      <c r="JN20" s="1058">
        <v>15</v>
      </c>
      <c r="JO20" s="1058">
        <v>28</v>
      </c>
      <c r="JP20" s="1058">
        <v>13</v>
      </c>
      <c r="JQ20" s="1058">
        <v>5</v>
      </c>
      <c r="JR20" s="1058">
        <v>6</v>
      </c>
      <c r="JS20" s="1058">
        <v>11</v>
      </c>
      <c r="JT20" s="1058">
        <v>11</v>
      </c>
      <c r="JU20" s="1058">
        <v>16</v>
      </c>
      <c r="JV20" s="1058">
        <v>96</v>
      </c>
    </row>
    <row r="21" spans="1:282" ht="18.600000000000001" customHeight="1" x14ac:dyDescent="0.25">
      <c r="A21" s="21"/>
      <c r="B21" s="163"/>
      <c r="C21" s="1060"/>
      <c r="D21" s="1060"/>
      <c r="E21" s="1060"/>
      <c r="F21" s="1060"/>
      <c r="G21" s="1060"/>
      <c r="H21" s="1060"/>
      <c r="I21" s="479"/>
      <c r="J21" s="1060"/>
      <c r="K21" s="1061"/>
      <c r="L21" s="1061"/>
      <c r="M21" s="1061"/>
      <c r="N21" s="1061"/>
      <c r="O21" s="1061"/>
      <c r="P21" s="1061"/>
      <c r="Q21" s="1061"/>
      <c r="R21" s="1061"/>
      <c r="S21" s="1061"/>
      <c r="T21" s="1061"/>
      <c r="U21" s="1061"/>
      <c r="V21" s="1061"/>
      <c r="W21" s="1061"/>
      <c r="X21" s="1061"/>
      <c r="Y21" s="1061"/>
      <c r="Z21" s="1061"/>
      <c r="AA21" s="1061"/>
      <c r="AB21" s="1061"/>
      <c r="AC21" s="1061"/>
      <c r="AD21" s="1061"/>
      <c r="AE21" s="1061"/>
      <c r="AF21" s="1061"/>
      <c r="AG21" s="1061"/>
      <c r="AH21" s="1061"/>
      <c r="AI21" s="1061"/>
      <c r="AJ21" s="1061"/>
      <c r="AK21" s="1061"/>
      <c r="AL21" s="1061"/>
      <c r="AM21" s="1061"/>
      <c r="AN21" s="1061"/>
      <c r="AO21" s="1061"/>
      <c r="AP21" s="1061"/>
      <c r="AQ21" s="1061"/>
      <c r="AR21" s="1061"/>
      <c r="AS21" s="1061"/>
      <c r="AT21" s="1061"/>
      <c r="AU21" s="1061"/>
      <c r="AV21" s="1061"/>
      <c r="AW21" s="1061"/>
      <c r="AX21" s="1061"/>
      <c r="AY21" s="1061"/>
      <c r="AZ21" s="1061"/>
      <c r="BA21" s="1061"/>
      <c r="BB21" s="1061"/>
      <c r="BC21" s="1061"/>
      <c r="BD21" s="1061"/>
      <c r="BE21" s="1061"/>
      <c r="BF21" s="1061"/>
      <c r="BG21" s="1061"/>
      <c r="BH21" s="1061"/>
      <c r="BI21" s="1061"/>
      <c r="BJ21" s="1061"/>
      <c r="BK21" s="1061"/>
      <c r="BL21" s="1061"/>
      <c r="BM21" s="1061"/>
      <c r="BN21" s="1061"/>
      <c r="BO21" s="1061"/>
      <c r="BP21" s="1061"/>
      <c r="BQ21" s="1061"/>
      <c r="BR21" s="1061"/>
      <c r="BS21" s="1061"/>
      <c r="BT21" s="1061"/>
      <c r="BU21" s="1061"/>
      <c r="BV21" s="1061"/>
      <c r="BW21" s="1061"/>
      <c r="BX21" s="1061"/>
      <c r="BY21" s="1061"/>
      <c r="BZ21" s="1061"/>
      <c r="CA21" s="1061"/>
      <c r="CB21" s="1061"/>
      <c r="CC21" s="1061"/>
      <c r="CD21" s="1061"/>
      <c r="CE21" s="1061"/>
      <c r="CF21" s="1061"/>
      <c r="CG21" s="1061"/>
      <c r="CH21" s="1061"/>
      <c r="CI21" s="1061"/>
      <c r="CJ21" s="1061"/>
      <c r="CK21" s="1061"/>
      <c r="CL21" s="1061"/>
      <c r="CM21" s="1061"/>
      <c r="CN21" s="1061"/>
      <c r="CO21" s="1061"/>
      <c r="CP21" s="1061"/>
      <c r="CQ21" s="1061"/>
      <c r="CR21" s="1061"/>
      <c r="CS21" s="1061"/>
      <c r="CT21" s="1061"/>
      <c r="CU21" s="1061"/>
      <c r="CV21" s="1061"/>
      <c r="CW21" s="1061"/>
      <c r="CX21" s="1061"/>
      <c r="CY21" s="1061"/>
      <c r="CZ21" s="1061"/>
      <c r="DA21" s="1061"/>
      <c r="DB21" s="1061"/>
      <c r="DC21" s="1061"/>
      <c r="DD21" s="1061"/>
      <c r="DE21" s="1061"/>
      <c r="DF21" s="1061"/>
      <c r="DG21" s="1061"/>
      <c r="DH21" s="1061"/>
      <c r="DI21" s="1061"/>
      <c r="DJ21" s="1061"/>
      <c r="DK21" s="1061"/>
      <c r="DL21" s="1061"/>
      <c r="DM21" s="1061"/>
      <c r="DN21" s="1061"/>
      <c r="DO21" s="1061"/>
      <c r="DP21" s="1061"/>
      <c r="DQ21" s="1061"/>
      <c r="DR21" s="1061"/>
      <c r="DS21" s="1061"/>
      <c r="DT21" s="1061"/>
      <c r="DU21" s="1061"/>
      <c r="DV21" s="1061"/>
      <c r="DW21" s="1061"/>
      <c r="DX21" s="1061"/>
      <c r="DY21" s="1061"/>
      <c r="DZ21" s="1061"/>
      <c r="EA21" s="1061"/>
      <c r="EB21" s="1061"/>
      <c r="EC21" s="1061"/>
      <c r="ED21" s="1061"/>
      <c r="EE21" s="1061"/>
      <c r="EF21" s="1061"/>
      <c r="EG21" s="1061"/>
      <c r="EH21" s="1061"/>
      <c r="EI21" s="1061"/>
      <c r="EJ21" s="1061"/>
      <c r="EK21" s="1061"/>
      <c r="EL21" s="1061"/>
      <c r="EM21" s="1061"/>
      <c r="EN21" s="1061"/>
      <c r="EO21" s="1061"/>
      <c r="EP21" s="1061"/>
      <c r="EQ21" s="1061"/>
      <c r="ER21" s="1061"/>
      <c r="ES21" s="1061"/>
      <c r="ET21" s="1061"/>
      <c r="EU21" s="1061"/>
      <c r="EV21" s="1061"/>
      <c r="EW21" s="1061"/>
      <c r="EX21" s="1061"/>
      <c r="EY21" s="1061"/>
      <c r="EZ21" s="1061"/>
      <c r="FA21" s="1061"/>
      <c r="FB21" s="1061"/>
      <c r="FC21" s="1061"/>
      <c r="FD21" s="1061"/>
      <c r="FE21" s="1061"/>
      <c r="FF21" s="1061"/>
      <c r="FG21" s="1061"/>
      <c r="FH21" s="1061"/>
      <c r="FI21" s="1061"/>
      <c r="FJ21" s="1061"/>
      <c r="FK21" s="1061"/>
      <c r="FL21" s="1061"/>
      <c r="FM21" s="1061"/>
      <c r="FN21" s="1061"/>
      <c r="FO21" s="1061"/>
      <c r="FP21" s="1061"/>
      <c r="FQ21" s="1061"/>
      <c r="FR21" s="1061"/>
      <c r="FS21" s="1061"/>
      <c r="FT21" s="1061"/>
      <c r="FU21" s="1061"/>
      <c r="FV21" s="1061"/>
      <c r="FW21" s="1061"/>
      <c r="FX21" s="1061"/>
      <c r="FY21" s="1061"/>
      <c r="FZ21" s="1061"/>
      <c r="GA21" s="1061"/>
      <c r="GB21" s="1061"/>
      <c r="GC21" s="1061"/>
      <c r="GD21" s="1061"/>
      <c r="GE21" s="1061"/>
      <c r="GF21" s="1061"/>
      <c r="GG21" s="1061"/>
      <c r="GH21" s="1061"/>
      <c r="GI21" s="1061"/>
      <c r="GJ21" s="1061"/>
      <c r="GK21" s="1061"/>
      <c r="GL21" s="1061"/>
      <c r="GM21" s="1061"/>
      <c r="GN21" s="1061"/>
      <c r="GO21" s="1061"/>
      <c r="GP21" s="1061"/>
      <c r="GQ21" s="1061"/>
      <c r="GR21" s="1061"/>
      <c r="GS21" s="1061"/>
      <c r="GT21" s="1061"/>
      <c r="GU21" s="1061"/>
      <c r="GV21" s="1061"/>
      <c r="GW21" s="1061"/>
      <c r="GX21" s="1061"/>
      <c r="GY21" s="1061"/>
      <c r="GZ21" s="1061"/>
      <c r="HA21" s="1061"/>
      <c r="HB21" s="1061"/>
      <c r="HC21" s="1061"/>
      <c r="HD21" s="1061"/>
      <c r="HE21" s="1061"/>
      <c r="HF21" s="1061"/>
      <c r="HG21" s="1061"/>
      <c r="HH21" s="1061"/>
      <c r="HI21" s="1061"/>
      <c r="HJ21" s="1061"/>
      <c r="HK21" s="1061"/>
      <c r="HL21" s="1061"/>
      <c r="HM21" s="1061"/>
      <c r="HN21" s="1061"/>
      <c r="HO21" s="1061"/>
      <c r="HP21" s="1061"/>
      <c r="HQ21" s="1061"/>
      <c r="HR21" s="1061"/>
      <c r="HS21" s="1061"/>
      <c r="HT21" s="1061"/>
      <c r="HU21" s="1061"/>
      <c r="HV21" s="1061"/>
      <c r="HW21" s="1061"/>
      <c r="HX21" s="1061"/>
      <c r="HY21" s="1061"/>
      <c r="HZ21" s="1061"/>
      <c r="IA21" s="1061"/>
      <c r="IB21" s="1061"/>
      <c r="IC21" s="1061"/>
      <c r="ID21" s="1061"/>
      <c r="IE21" s="1061"/>
      <c r="IF21" s="1061"/>
      <c r="IG21" s="1061"/>
      <c r="IH21" s="1061"/>
      <c r="II21" s="1061"/>
      <c r="IJ21" s="1061"/>
      <c r="IK21" s="1061"/>
      <c r="IL21" s="1061"/>
      <c r="IM21" s="1061"/>
      <c r="IN21" s="1061"/>
      <c r="IO21" s="1061"/>
      <c r="IP21" s="1061"/>
      <c r="IQ21" s="1061"/>
      <c r="IR21" s="1061"/>
      <c r="IS21" s="1061"/>
      <c r="IT21" s="1061"/>
      <c r="IU21" s="1061"/>
      <c r="IV21" s="1061"/>
      <c r="IW21" s="1061"/>
      <c r="IX21" s="1061"/>
      <c r="IY21" s="1061"/>
      <c r="IZ21" s="1061"/>
      <c r="JA21" s="1061"/>
      <c r="JB21" s="1061"/>
      <c r="JC21" s="1061"/>
      <c r="JD21" s="1061"/>
      <c r="JE21" s="1061"/>
      <c r="JF21" s="1061"/>
      <c r="JG21" s="1061"/>
      <c r="JH21" s="1061"/>
      <c r="JI21" s="1061"/>
      <c r="JJ21" s="1061"/>
      <c r="JK21" s="1061"/>
      <c r="JL21" s="1061"/>
      <c r="JM21" s="1061"/>
      <c r="JN21" s="1061"/>
      <c r="JO21" s="1061"/>
      <c r="JP21" s="1061"/>
      <c r="JQ21" s="1061"/>
      <c r="JR21" s="1061"/>
      <c r="JS21" s="1061"/>
      <c r="JT21" s="1061"/>
      <c r="JU21" s="1061"/>
      <c r="JV21" s="1061"/>
    </row>
    <row r="22" spans="1:282" ht="23.25" customHeight="1" x14ac:dyDescent="0.25">
      <c r="A22" s="164"/>
      <c r="B22" s="356" t="s">
        <v>592</v>
      </c>
      <c r="C22" s="1058">
        <v>1001250</v>
      </c>
      <c r="D22" s="1058">
        <v>455390</v>
      </c>
      <c r="E22" s="1058">
        <v>180734</v>
      </c>
      <c r="F22" s="1058">
        <v>170430</v>
      </c>
      <c r="G22" s="1058">
        <v>189546</v>
      </c>
      <c r="H22" s="1058">
        <v>5150</v>
      </c>
      <c r="I22" s="481"/>
      <c r="J22" s="1058">
        <v>49200</v>
      </c>
      <c r="K22" s="1058">
        <v>21800</v>
      </c>
      <c r="L22" s="1058">
        <v>27200</v>
      </c>
      <c r="M22" s="1058">
        <v>11400</v>
      </c>
      <c r="N22" s="1058">
        <v>10600</v>
      </c>
      <c r="O22" s="1058">
        <v>11300</v>
      </c>
      <c r="P22" s="1058">
        <v>7250</v>
      </c>
      <c r="Q22" s="1058">
        <v>8120</v>
      </c>
      <c r="R22" s="1058">
        <v>5760</v>
      </c>
      <c r="S22" s="1058">
        <v>4190</v>
      </c>
      <c r="T22" s="1058">
        <v>5050</v>
      </c>
      <c r="U22" s="1058">
        <v>4640</v>
      </c>
      <c r="V22" s="1058">
        <v>5540</v>
      </c>
      <c r="W22" s="1058">
        <v>4920</v>
      </c>
      <c r="X22" s="1058">
        <v>3510</v>
      </c>
      <c r="Y22" s="1058">
        <v>4830</v>
      </c>
      <c r="Z22" s="1058">
        <v>2660</v>
      </c>
      <c r="AA22" s="1058">
        <v>4120</v>
      </c>
      <c r="AB22" s="1058">
        <v>2900</v>
      </c>
      <c r="AC22" s="1058">
        <v>3240</v>
      </c>
      <c r="AD22" s="1058">
        <v>2570</v>
      </c>
      <c r="AE22" s="1058">
        <v>1890</v>
      </c>
      <c r="AF22" s="1058">
        <v>6640</v>
      </c>
      <c r="AG22" s="1058">
        <v>5150</v>
      </c>
      <c r="AH22" s="1058">
        <v>3420</v>
      </c>
      <c r="AI22" s="1058">
        <v>1950</v>
      </c>
      <c r="AJ22" s="1058">
        <v>4270</v>
      </c>
      <c r="AK22" s="1058">
        <v>9270</v>
      </c>
      <c r="AL22" s="1058">
        <v>6640</v>
      </c>
      <c r="AM22" s="1058">
        <v>3000</v>
      </c>
      <c r="AN22" s="1058">
        <v>6910</v>
      </c>
      <c r="AO22" s="1058">
        <v>4430</v>
      </c>
      <c r="AP22" s="1058">
        <v>4320</v>
      </c>
      <c r="AQ22" s="1058">
        <v>45100</v>
      </c>
      <c r="AR22" s="1058">
        <v>18500</v>
      </c>
      <c r="AS22" s="1058">
        <v>11800</v>
      </c>
      <c r="AT22" s="1058">
        <v>8700</v>
      </c>
      <c r="AU22" s="1058">
        <v>8170</v>
      </c>
      <c r="AV22" s="1058">
        <v>6200</v>
      </c>
      <c r="AW22" s="1058">
        <v>5990</v>
      </c>
      <c r="AX22" s="1058">
        <v>3760</v>
      </c>
      <c r="AY22" s="1058">
        <v>1960</v>
      </c>
      <c r="AZ22" s="1058">
        <v>1940</v>
      </c>
      <c r="BA22" s="1058">
        <v>4680</v>
      </c>
      <c r="BB22" s="1058">
        <v>3560</v>
      </c>
      <c r="BC22" s="1058">
        <v>7230</v>
      </c>
      <c r="BD22" s="1058">
        <v>4740</v>
      </c>
      <c r="BE22" s="1058">
        <v>2480</v>
      </c>
      <c r="BF22" s="1058">
        <v>2330</v>
      </c>
      <c r="BG22" s="1058">
        <v>2310</v>
      </c>
      <c r="BH22" s="1058">
        <v>2200</v>
      </c>
      <c r="BI22" s="1058">
        <v>19100</v>
      </c>
      <c r="BJ22" s="1058">
        <v>12100</v>
      </c>
      <c r="BK22" s="1058">
        <v>6210</v>
      </c>
      <c r="BL22" s="1058">
        <v>3640</v>
      </c>
      <c r="BM22" s="1058">
        <v>4170</v>
      </c>
      <c r="BN22" s="1058">
        <v>2620</v>
      </c>
      <c r="BO22" s="1058">
        <v>4830</v>
      </c>
      <c r="BP22" s="1058">
        <v>2380</v>
      </c>
      <c r="BQ22" s="1058" t="s">
        <v>97</v>
      </c>
      <c r="BR22" s="1058">
        <v>16500</v>
      </c>
      <c r="BS22" s="1058">
        <v>11100</v>
      </c>
      <c r="BT22" s="1058">
        <v>7980</v>
      </c>
      <c r="BU22" s="1058">
        <v>4920</v>
      </c>
      <c r="BV22" s="1058">
        <v>4460</v>
      </c>
      <c r="BW22" s="1058">
        <v>4260</v>
      </c>
      <c r="BX22" s="1058">
        <v>3810</v>
      </c>
      <c r="BY22" s="1058">
        <v>3400</v>
      </c>
      <c r="BZ22" s="1058">
        <v>3250</v>
      </c>
      <c r="CA22" s="1058">
        <v>2660</v>
      </c>
      <c r="CB22" s="1058">
        <v>2090</v>
      </c>
      <c r="CC22" s="1058">
        <v>1930</v>
      </c>
      <c r="CD22" s="1058">
        <v>1410</v>
      </c>
      <c r="CE22" s="1058">
        <v>3190</v>
      </c>
      <c r="CF22" s="1058">
        <v>1770</v>
      </c>
      <c r="CG22" s="1058">
        <v>1400</v>
      </c>
      <c r="CH22" s="1058">
        <v>1170</v>
      </c>
      <c r="CI22" s="1058">
        <v>884</v>
      </c>
      <c r="CJ22" s="1058">
        <v>882</v>
      </c>
      <c r="CK22" s="1058">
        <v>884</v>
      </c>
      <c r="CL22" s="1058">
        <v>922</v>
      </c>
      <c r="CM22" s="1058">
        <v>690</v>
      </c>
      <c r="CN22" s="1058">
        <v>513</v>
      </c>
      <c r="CO22" s="1058">
        <v>385</v>
      </c>
      <c r="CP22" s="1058">
        <v>379</v>
      </c>
      <c r="CQ22" s="1058">
        <v>184</v>
      </c>
      <c r="CR22" s="1058">
        <v>175</v>
      </c>
      <c r="CS22" s="1058">
        <v>11100</v>
      </c>
      <c r="CT22" s="1058">
        <v>2080</v>
      </c>
      <c r="CU22" s="1058">
        <v>6900</v>
      </c>
      <c r="CV22" s="1058">
        <v>2800</v>
      </c>
      <c r="CW22" s="1058">
        <v>776</v>
      </c>
      <c r="CX22" s="1058">
        <v>2110</v>
      </c>
      <c r="CY22" s="1058">
        <v>1530</v>
      </c>
      <c r="CZ22" s="1058">
        <v>5160</v>
      </c>
      <c r="DA22" s="1058">
        <v>18200</v>
      </c>
      <c r="DB22" s="1058">
        <v>10900</v>
      </c>
      <c r="DC22" s="1058">
        <v>5510</v>
      </c>
      <c r="DD22" s="1058">
        <v>3960</v>
      </c>
      <c r="DE22" s="1058">
        <v>5650</v>
      </c>
      <c r="DF22" s="1058">
        <v>2030</v>
      </c>
      <c r="DG22" s="1058">
        <v>1190</v>
      </c>
      <c r="DH22" s="1058">
        <v>8540</v>
      </c>
      <c r="DI22" s="1058">
        <v>11100</v>
      </c>
      <c r="DJ22" s="1058">
        <v>21500</v>
      </c>
      <c r="DK22" s="1058">
        <v>19200</v>
      </c>
      <c r="DL22" s="1058">
        <v>16500</v>
      </c>
      <c r="DM22" s="1058">
        <v>11600</v>
      </c>
      <c r="DN22" s="1058">
        <v>12300</v>
      </c>
      <c r="DO22" s="1058">
        <v>11100</v>
      </c>
      <c r="DP22" s="1058">
        <v>9650</v>
      </c>
      <c r="DQ22" s="1058">
        <v>8730</v>
      </c>
      <c r="DR22" s="1058" t="s">
        <v>97</v>
      </c>
      <c r="DS22" s="1058">
        <v>5570</v>
      </c>
      <c r="DT22" s="1058">
        <v>4380</v>
      </c>
      <c r="DU22" s="1058">
        <v>4620</v>
      </c>
      <c r="DV22" s="1058">
        <v>3500</v>
      </c>
      <c r="DW22" s="1058">
        <v>3330</v>
      </c>
      <c r="DX22" s="1058">
        <v>13000</v>
      </c>
      <c r="DY22" s="1058">
        <v>11400</v>
      </c>
      <c r="DZ22" s="1058">
        <v>10200</v>
      </c>
      <c r="EA22" s="1058">
        <v>3850</v>
      </c>
      <c r="EB22" s="1058">
        <v>3440</v>
      </c>
      <c r="EC22" s="1058">
        <v>942</v>
      </c>
      <c r="ED22" s="1058">
        <v>762</v>
      </c>
      <c r="EE22" s="1058">
        <v>689</v>
      </c>
      <c r="EF22" s="1058">
        <v>789</v>
      </c>
      <c r="EG22" s="1058">
        <v>1010</v>
      </c>
      <c r="EH22" s="1058">
        <v>2480</v>
      </c>
      <c r="EI22" s="1058">
        <v>1730</v>
      </c>
      <c r="EJ22" s="1058">
        <v>1200</v>
      </c>
      <c r="EK22" s="1058">
        <v>931</v>
      </c>
      <c r="EL22" s="1058">
        <v>1260</v>
      </c>
      <c r="EM22" s="1058">
        <v>1240</v>
      </c>
      <c r="EN22" s="1058">
        <v>3330</v>
      </c>
      <c r="EO22" s="1058">
        <v>547</v>
      </c>
      <c r="EP22" s="1058">
        <v>983</v>
      </c>
      <c r="EQ22" s="1058">
        <v>605</v>
      </c>
      <c r="ER22" s="1058">
        <v>952</v>
      </c>
      <c r="ES22" s="1058">
        <v>1630</v>
      </c>
      <c r="ET22" s="1058">
        <v>2130</v>
      </c>
      <c r="EU22" s="1058">
        <v>2170</v>
      </c>
      <c r="EV22" s="1058">
        <v>2670</v>
      </c>
      <c r="EW22" s="1058">
        <v>1760</v>
      </c>
      <c r="EX22" s="1058">
        <v>1140</v>
      </c>
      <c r="EY22" s="1058">
        <v>904</v>
      </c>
      <c r="EZ22" s="1058">
        <v>932</v>
      </c>
      <c r="FA22" s="1058">
        <v>1950</v>
      </c>
      <c r="FB22" s="1058">
        <v>321</v>
      </c>
      <c r="FC22" s="1058">
        <v>1260</v>
      </c>
      <c r="FD22" s="1058">
        <v>1080</v>
      </c>
      <c r="FE22" s="1058">
        <v>648</v>
      </c>
      <c r="FF22" s="1058">
        <v>2000</v>
      </c>
      <c r="FG22" s="1058">
        <v>1280</v>
      </c>
      <c r="FH22" s="1058">
        <v>1330</v>
      </c>
      <c r="FI22" s="1058">
        <v>820</v>
      </c>
      <c r="FJ22" s="1058">
        <v>485</v>
      </c>
      <c r="FK22" s="1058">
        <v>441</v>
      </c>
      <c r="FL22" s="1058">
        <v>3110</v>
      </c>
      <c r="FM22" s="1058">
        <v>1440</v>
      </c>
      <c r="FN22" s="1058">
        <v>1170</v>
      </c>
      <c r="FO22" s="1058">
        <v>3030</v>
      </c>
      <c r="FP22" s="1058">
        <v>2390</v>
      </c>
      <c r="FQ22" s="1058">
        <v>2300</v>
      </c>
      <c r="FR22" s="1058">
        <v>4520</v>
      </c>
      <c r="FS22" s="1058">
        <v>1710</v>
      </c>
      <c r="FT22" s="1058">
        <v>603</v>
      </c>
      <c r="FU22" s="1058">
        <v>955</v>
      </c>
      <c r="FV22" s="1058">
        <v>1400</v>
      </c>
      <c r="FW22" s="1058">
        <v>1150</v>
      </c>
      <c r="FX22" s="1058">
        <v>974</v>
      </c>
      <c r="FY22" s="1058">
        <v>465</v>
      </c>
      <c r="FZ22" s="1058">
        <v>448</v>
      </c>
      <c r="GA22" s="1058">
        <v>637</v>
      </c>
      <c r="GB22" s="1058">
        <v>1540</v>
      </c>
      <c r="GC22" s="1058">
        <v>3040</v>
      </c>
      <c r="GD22" s="1058">
        <v>629</v>
      </c>
      <c r="GE22" s="1058">
        <v>752</v>
      </c>
      <c r="GF22" s="1058">
        <v>771</v>
      </c>
      <c r="GG22" s="1058">
        <v>754</v>
      </c>
      <c r="GH22" s="1058">
        <v>573</v>
      </c>
      <c r="GI22" s="1058">
        <v>357</v>
      </c>
      <c r="GJ22" s="1058">
        <v>721</v>
      </c>
      <c r="GK22" s="1058">
        <v>1490</v>
      </c>
      <c r="GL22" s="1058">
        <v>522</v>
      </c>
      <c r="GM22" s="1058">
        <v>1800</v>
      </c>
      <c r="GN22" s="1058">
        <v>1100</v>
      </c>
      <c r="GO22" s="1058">
        <v>725</v>
      </c>
      <c r="GP22" s="1058">
        <v>834</v>
      </c>
      <c r="GQ22" s="1058">
        <v>720</v>
      </c>
      <c r="GR22" s="1058">
        <v>1770</v>
      </c>
      <c r="GS22" s="1058">
        <v>547</v>
      </c>
      <c r="GT22" s="1058">
        <v>1120</v>
      </c>
      <c r="GU22" s="1058">
        <v>422</v>
      </c>
      <c r="GV22" s="1058">
        <v>1870</v>
      </c>
      <c r="GW22" s="1058">
        <v>770</v>
      </c>
      <c r="GX22" s="1058">
        <v>452</v>
      </c>
      <c r="GY22" s="1058">
        <v>4000</v>
      </c>
      <c r="GZ22" s="1058">
        <v>2530</v>
      </c>
      <c r="HA22" s="1058">
        <v>803</v>
      </c>
      <c r="HB22" s="1058">
        <v>647</v>
      </c>
      <c r="HC22" s="1058">
        <v>542</v>
      </c>
      <c r="HD22" s="1058">
        <v>1200</v>
      </c>
      <c r="HE22" s="1058">
        <v>708</v>
      </c>
      <c r="HF22" s="1058">
        <v>758</v>
      </c>
      <c r="HG22" s="1058">
        <v>603</v>
      </c>
      <c r="HH22" s="1058">
        <v>883</v>
      </c>
      <c r="HI22" s="1058">
        <v>1210</v>
      </c>
      <c r="HJ22" s="1058">
        <v>1160</v>
      </c>
      <c r="HK22" s="1058">
        <v>297</v>
      </c>
      <c r="HL22" s="1058">
        <v>1990</v>
      </c>
      <c r="HM22" s="1058">
        <v>2000</v>
      </c>
      <c r="HN22" s="1058">
        <v>1340</v>
      </c>
      <c r="HO22" s="1058">
        <v>853</v>
      </c>
      <c r="HP22" s="1058">
        <v>1420</v>
      </c>
      <c r="HQ22" s="1058">
        <v>2180</v>
      </c>
      <c r="HR22" s="1058">
        <v>1060</v>
      </c>
      <c r="HS22" s="1058">
        <v>1210</v>
      </c>
      <c r="HT22" s="1058">
        <v>394</v>
      </c>
      <c r="HU22" s="1058">
        <v>748</v>
      </c>
      <c r="HV22" s="1058">
        <v>560</v>
      </c>
      <c r="HW22" s="1058">
        <v>664</v>
      </c>
      <c r="HX22" s="1058">
        <v>437</v>
      </c>
      <c r="HY22" s="1058">
        <v>483</v>
      </c>
      <c r="HZ22" s="1058">
        <v>776</v>
      </c>
      <c r="IA22" s="1058">
        <v>703</v>
      </c>
      <c r="IB22" s="1058">
        <v>1710</v>
      </c>
      <c r="IC22" s="1058">
        <v>1000</v>
      </c>
      <c r="ID22" s="1058">
        <v>783</v>
      </c>
      <c r="IE22" s="1058">
        <v>1110</v>
      </c>
      <c r="IF22" s="1058">
        <v>7310</v>
      </c>
      <c r="IG22" s="1058">
        <v>5390</v>
      </c>
      <c r="IH22" s="1058">
        <v>2900</v>
      </c>
      <c r="II22" s="1058">
        <v>1330</v>
      </c>
      <c r="IJ22" s="1058">
        <v>1380</v>
      </c>
      <c r="IK22" s="1058">
        <v>1310</v>
      </c>
      <c r="IL22" s="1058">
        <v>1190</v>
      </c>
      <c r="IM22" s="1058">
        <v>878</v>
      </c>
      <c r="IN22" s="1058">
        <v>711</v>
      </c>
      <c r="IO22" s="1058">
        <v>686</v>
      </c>
      <c r="IP22" s="1058">
        <v>1700</v>
      </c>
      <c r="IQ22" s="1058">
        <v>282</v>
      </c>
      <c r="IR22" s="1058">
        <v>529</v>
      </c>
      <c r="IS22" s="1058">
        <v>349</v>
      </c>
      <c r="IT22" s="1058">
        <v>597</v>
      </c>
      <c r="IU22" s="1058">
        <v>504</v>
      </c>
      <c r="IV22" s="1058">
        <v>431</v>
      </c>
      <c r="IW22" s="1058">
        <v>274</v>
      </c>
      <c r="IX22" s="1058">
        <v>240</v>
      </c>
      <c r="IY22" s="1058">
        <v>471</v>
      </c>
      <c r="IZ22" s="1058">
        <v>654</v>
      </c>
      <c r="JA22" s="1058">
        <v>4650</v>
      </c>
      <c r="JB22" s="1058">
        <v>1860</v>
      </c>
      <c r="JC22" s="1058">
        <v>1070</v>
      </c>
      <c r="JD22" s="1058">
        <v>441</v>
      </c>
      <c r="JE22" s="1058">
        <v>926</v>
      </c>
      <c r="JF22" s="1058">
        <v>737</v>
      </c>
      <c r="JG22" s="1058">
        <v>604</v>
      </c>
      <c r="JH22" s="1058">
        <v>1110</v>
      </c>
      <c r="JI22" s="1058">
        <v>1670</v>
      </c>
      <c r="JJ22" s="1058">
        <v>4120</v>
      </c>
      <c r="JK22" s="1058">
        <v>663</v>
      </c>
      <c r="JL22" s="1058">
        <v>845</v>
      </c>
      <c r="JM22" s="1058">
        <v>1180</v>
      </c>
      <c r="JN22" s="1058">
        <v>1080</v>
      </c>
      <c r="JO22" s="1058">
        <v>1830</v>
      </c>
      <c r="JP22" s="1058">
        <v>614</v>
      </c>
      <c r="JQ22" s="1058">
        <v>282</v>
      </c>
      <c r="JR22" s="1058">
        <v>342</v>
      </c>
      <c r="JS22" s="1058">
        <v>527</v>
      </c>
      <c r="JT22" s="1058">
        <v>565</v>
      </c>
      <c r="JU22" s="1058">
        <v>1130</v>
      </c>
      <c r="JV22" s="1058">
        <v>5150</v>
      </c>
    </row>
    <row r="23" spans="1:282" ht="23.25" customHeight="1" x14ac:dyDescent="0.25">
      <c r="A23" s="164"/>
      <c r="B23" s="46" t="s">
        <v>681</v>
      </c>
      <c r="C23" s="1058">
        <v>914834</v>
      </c>
      <c r="D23" s="1058">
        <v>430278</v>
      </c>
      <c r="E23" s="1058">
        <v>160611</v>
      </c>
      <c r="F23" s="1058">
        <v>139282</v>
      </c>
      <c r="G23" s="1058">
        <v>179525.12299999999</v>
      </c>
      <c r="H23" s="1058">
        <v>5136.4219999999996</v>
      </c>
      <c r="I23" s="481"/>
      <c r="J23" s="1058">
        <v>45861</v>
      </c>
      <c r="K23" s="1058">
        <v>20455</v>
      </c>
      <c r="L23" s="1058">
        <v>26537</v>
      </c>
      <c r="M23" s="1058">
        <v>10146</v>
      </c>
      <c r="N23" s="1058">
        <v>10440</v>
      </c>
      <c r="O23" s="1058">
        <v>10925</v>
      </c>
      <c r="P23" s="1058">
        <v>7062</v>
      </c>
      <c r="Q23" s="1058">
        <v>8144</v>
      </c>
      <c r="R23" s="1058">
        <v>5314</v>
      </c>
      <c r="S23" s="1058">
        <v>4059</v>
      </c>
      <c r="T23" s="1058">
        <v>4691</v>
      </c>
      <c r="U23" s="1058">
        <v>4203</v>
      </c>
      <c r="V23" s="1058">
        <v>4898</v>
      </c>
      <c r="W23" s="1058">
        <v>4613</v>
      </c>
      <c r="X23" s="1058">
        <v>3555</v>
      </c>
      <c r="Y23" s="1058">
        <v>4126</v>
      </c>
      <c r="Z23" s="1058">
        <v>2458</v>
      </c>
      <c r="AA23" s="1058">
        <v>4195</v>
      </c>
      <c r="AB23" s="1058">
        <v>2812</v>
      </c>
      <c r="AC23" s="1058">
        <v>2794</v>
      </c>
      <c r="AD23" s="1058">
        <v>2147</v>
      </c>
      <c r="AE23" s="1058">
        <v>1629</v>
      </c>
      <c r="AF23" s="1058">
        <v>6488</v>
      </c>
      <c r="AG23" s="1058">
        <v>4857</v>
      </c>
      <c r="AH23" s="1058">
        <v>3359</v>
      </c>
      <c r="AI23" s="1058">
        <v>1849</v>
      </c>
      <c r="AJ23" s="1058">
        <v>3839</v>
      </c>
      <c r="AK23" s="1058">
        <v>7903</v>
      </c>
      <c r="AL23" s="1058">
        <v>5671</v>
      </c>
      <c r="AM23" s="1058">
        <v>2818</v>
      </c>
      <c r="AN23" s="1058">
        <v>6229</v>
      </c>
      <c r="AO23" s="1058">
        <v>3985</v>
      </c>
      <c r="AP23" s="1058">
        <v>3909</v>
      </c>
      <c r="AQ23" s="1058">
        <v>44194</v>
      </c>
      <c r="AR23" s="1058">
        <v>18087</v>
      </c>
      <c r="AS23" s="1058">
        <v>10450</v>
      </c>
      <c r="AT23" s="1058">
        <v>8304</v>
      </c>
      <c r="AU23" s="1058">
        <v>8105</v>
      </c>
      <c r="AV23" s="1058">
        <v>6035</v>
      </c>
      <c r="AW23" s="1058">
        <v>5719</v>
      </c>
      <c r="AX23" s="1058">
        <v>3713</v>
      </c>
      <c r="AY23" s="1058">
        <v>1871</v>
      </c>
      <c r="AZ23" s="1058">
        <v>1838</v>
      </c>
      <c r="BA23" s="1058">
        <v>4479</v>
      </c>
      <c r="BB23" s="1058">
        <v>3447</v>
      </c>
      <c r="BC23" s="1058">
        <v>6318</v>
      </c>
      <c r="BD23" s="1058">
        <v>3934</v>
      </c>
      <c r="BE23" s="1058">
        <v>2156</v>
      </c>
      <c r="BF23" s="1058">
        <v>2573</v>
      </c>
      <c r="BG23" s="1058">
        <v>2132</v>
      </c>
      <c r="BH23" s="1058">
        <v>2341</v>
      </c>
      <c r="BI23" s="1058">
        <v>18160</v>
      </c>
      <c r="BJ23" s="1058">
        <v>11989</v>
      </c>
      <c r="BK23" s="1058">
        <v>6373</v>
      </c>
      <c r="BL23" s="1058">
        <v>3465</v>
      </c>
      <c r="BM23" s="1058">
        <v>3999</v>
      </c>
      <c r="BN23" s="1058">
        <v>2268</v>
      </c>
      <c r="BO23" s="1058">
        <v>4179</v>
      </c>
      <c r="BP23" s="1058">
        <v>2153</v>
      </c>
      <c r="BQ23" s="1058" t="s">
        <v>97</v>
      </c>
      <c r="BR23" s="1058">
        <v>13859</v>
      </c>
      <c r="BS23" s="1058">
        <v>10554</v>
      </c>
      <c r="BT23" s="1058">
        <v>6779</v>
      </c>
      <c r="BU23" s="1058">
        <v>4313</v>
      </c>
      <c r="BV23" s="1058">
        <v>4061</v>
      </c>
      <c r="BW23" s="1058">
        <v>3769</v>
      </c>
      <c r="BX23" s="1058">
        <v>2846</v>
      </c>
      <c r="BY23" s="1058">
        <v>2591</v>
      </c>
      <c r="BZ23" s="1058">
        <v>2383</v>
      </c>
      <c r="CA23" s="1058">
        <v>2434</v>
      </c>
      <c r="CB23" s="1058">
        <v>1570</v>
      </c>
      <c r="CC23" s="1058">
        <v>1624</v>
      </c>
      <c r="CD23" s="1058">
        <v>977</v>
      </c>
      <c r="CE23" s="1058">
        <v>2764</v>
      </c>
      <c r="CF23" s="1058">
        <v>1776</v>
      </c>
      <c r="CG23" s="1058">
        <v>1251</v>
      </c>
      <c r="CH23" s="1058">
        <v>959</v>
      </c>
      <c r="CI23" s="1058">
        <v>859</v>
      </c>
      <c r="CJ23" s="1058">
        <v>808</v>
      </c>
      <c r="CK23" s="1058">
        <v>808</v>
      </c>
      <c r="CL23" s="1058">
        <v>779</v>
      </c>
      <c r="CM23" s="1058">
        <v>606</v>
      </c>
      <c r="CN23" s="1058">
        <v>455</v>
      </c>
      <c r="CO23" s="1058">
        <v>375</v>
      </c>
      <c r="CP23" s="1058">
        <v>355</v>
      </c>
      <c r="CQ23" s="1058">
        <v>204</v>
      </c>
      <c r="CR23" s="1058">
        <v>163</v>
      </c>
      <c r="CS23" s="1058">
        <v>10377</v>
      </c>
      <c r="CT23" s="1058">
        <v>2084</v>
      </c>
      <c r="CU23" s="1058">
        <v>6832</v>
      </c>
      <c r="CV23" s="1058">
        <v>2666</v>
      </c>
      <c r="CW23" s="1058">
        <v>747</v>
      </c>
      <c r="CX23" s="1058">
        <v>2077</v>
      </c>
      <c r="CY23" s="1058">
        <v>1513</v>
      </c>
      <c r="CZ23" s="1058">
        <v>5151</v>
      </c>
      <c r="DA23" s="1058">
        <v>15473</v>
      </c>
      <c r="DB23" s="1058">
        <v>8552</v>
      </c>
      <c r="DC23" s="1058">
        <v>4122</v>
      </c>
      <c r="DD23" s="1058">
        <v>3258</v>
      </c>
      <c r="DE23" s="1058">
        <v>4558</v>
      </c>
      <c r="DF23" s="1058">
        <v>1447</v>
      </c>
      <c r="DG23" s="1058">
        <v>1057</v>
      </c>
      <c r="DH23" s="1058">
        <v>8595</v>
      </c>
      <c r="DI23" s="1058">
        <v>12159</v>
      </c>
      <c r="DJ23" s="1058">
        <v>16504</v>
      </c>
      <c r="DK23" s="1058">
        <v>14996</v>
      </c>
      <c r="DL23" s="1058">
        <v>12580</v>
      </c>
      <c r="DM23" s="1058">
        <v>10722</v>
      </c>
      <c r="DN23" s="1058">
        <v>10199</v>
      </c>
      <c r="DO23" s="1058">
        <v>8120</v>
      </c>
      <c r="DP23" s="1058">
        <v>7650</v>
      </c>
      <c r="DQ23" s="1058">
        <v>6665</v>
      </c>
      <c r="DR23" s="1058" t="s">
        <v>97</v>
      </c>
      <c r="DS23" s="1058">
        <v>4334</v>
      </c>
      <c r="DT23" s="1058">
        <v>3566</v>
      </c>
      <c r="DU23" s="1058">
        <v>3668</v>
      </c>
      <c r="DV23" s="1058">
        <v>2802</v>
      </c>
      <c r="DW23" s="1058">
        <v>2589</v>
      </c>
      <c r="DX23" s="1058">
        <v>10628</v>
      </c>
      <c r="DY23" s="1058">
        <v>10828</v>
      </c>
      <c r="DZ23" s="1058">
        <v>9991</v>
      </c>
      <c r="EA23" s="1058">
        <v>3430</v>
      </c>
      <c r="EB23" s="1058">
        <v>3316</v>
      </c>
      <c r="EC23" s="1058">
        <v>980</v>
      </c>
      <c r="ED23" s="1058">
        <v>698</v>
      </c>
      <c r="EE23" s="1058">
        <v>731</v>
      </c>
      <c r="EF23" s="1058">
        <v>723</v>
      </c>
      <c r="EG23" s="1058">
        <v>914</v>
      </c>
      <c r="EH23" s="1058">
        <v>2194</v>
      </c>
      <c r="EI23" s="1058">
        <v>1538</v>
      </c>
      <c r="EJ23" s="1058">
        <v>1072</v>
      </c>
      <c r="EK23" s="1058">
        <v>917</v>
      </c>
      <c r="EL23" s="1058">
        <v>1147</v>
      </c>
      <c r="EM23" s="1058">
        <v>1110</v>
      </c>
      <c r="EN23" s="1058">
        <v>3194</v>
      </c>
      <c r="EO23" s="1058">
        <v>597</v>
      </c>
      <c r="EP23" s="1058">
        <v>892</v>
      </c>
      <c r="EQ23" s="1058">
        <v>629</v>
      </c>
      <c r="ER23" s="1058">
        <v>987</v>
      </c>
      <c r="ES23" s="1058">
        <v>1420</v>
      </c>
      <c r="ET23" s="1058">
        <v>1836</v>
      </c>
      <c r="EU23" s="1058">
        <v>2004</v>
      </c>
      <c r="EV23" s="1058">
        <v>2603</v>
      </c>
      <c r="EW23" s="1058">
        <v>1581</v>
      </c>
      <c r="EX23" s="1058">
        <v>1102</v>
      </c>
      <c r="EY23" s="1058">
        <v>932</v>
      </c>
      <c r="EZ23" s="1058">
        <v>954</v>
      </c>
      <c r="FA23" s="1058">
        <v>1771</v>
      </c>
      <c r="FB23" s="1058">
        <v>349</v>
      </c>
      <c r="FC23" s="1058">
        <v>1128</v>
      </c>
      <c r="FD23" s="1058">
        <v>1073</v>
      </c>
      <c r="FE23" s="1058">
        <v>666</v>
      </c>
      <c r="FF23" s="1058">
        <v>1992</v>
      </c>
      <c r="FG23" s="1058">
        <v>1246</v>
      </c>
      <c r="FH23" s="1058">
        <v>1396</v>
      </c>
      <c r="FI23" s="1058">
        <v>762</v>
      </c>
      <c r="FJ23" s="1058">
        <v>468</v>
      </c>
      <c r="FK23" s="1058">
        <v>399</v>
      </c>
      <c r="FL23" s="1058">
        <v>2893</v>
      </c>
      <c r="FM23" s="1058">
        <v>1288</v>
      </c>
      <c r="FN23" s="1058">
        <v>1063</v>
      </c>
      <c r="FO23" s="1058">
        <v>2834</v>
      </c>
      <c r="FP23" s="1058">
        <v>2578</v>
      </c>
      <c r="FQ23" s="1058">
        <v>2082</v>
      </c>
      <c r="FR23" s="1058">
        <v>4082</v>
      </c>
      <c r="FS23" s="1058">
        <v>1515</v>
      </c>
      <c r="FT23" s="1058">
        <v>541</v>
      </c>
      <c r="FU23" s="1058">
        <v>832</v>
      </c>
      <c r="FV23" s="1058">
        <v>1471</v>
      </c>
      <c r="FW23" s="1058">
        <v>1071</v>
      </c>
      <c r="FX23" s="1058">
        <v>868</v>
      </c>
      <c r="FY23" s="1058">
        <v>429</v>
      </c>
      <c r="FZ23" s="1058">
        <v>405</v>
      </c>
      <c r="GA23" s="1058">
        <v>595</v>
      </c>
      <c r="GB23" s="1058">
        <v>1409</v>
      </c>
      <c r="GC23" s="1058">
        <v>2817</v>
      </c>
      <c r="GD23" s="1058">
        <v>720</v>
      </c>
      <c r="GE23" s="1058">
        <v>722</v>
      </c>
      <c r="GF23" s="1058">
        <v>705</v>
      </c>
      <c r="GG23" s="1058">
        <v>644</v>
      </c>
      <c r="GH23" s="1058">
        <v>531</v>
      </c>
      <c r="GI23" s="1058">
        <v>327</v>
      </c>
      <c r="GJ23" s="1058">
        <v>724</v>
      </c>
      <c r="GK23" s="1058">
        <v>1351</v>
      </c>
      <c r="GL23" s="1058">
        <v>490</v>
      </c>
      <c r="GM23" s="1058">
        <v>1834</v>
      </c>
      <c r="GN23" s="1058">
        <v>1042</v>
      </c>
      <c r="GO23" s="1058">
        <v>945</v>
      </c>
      <c r="GP23" s="1058">
        <v>874</v>
      </c>
      <c r="GQ23" s="1058">
        <v>744</v>
      </c>
      <c r="GR23" s="1058">
        <v>1686</v>
      </c>
      <c r="GS23" s="1058">
        <v>479</v>
      </c>
      <c r="GT23" s="1058">
        <v>1049</v>
      </c>
      <c r="GU23" s="1058">
        <v>403</v>
      </c>
      <c r="GV23" s="1058">
        <v>1763</v>
      </c>
      <c r="GW23" s="1058">
        <v>712</v>
      </c>
      <c r="GX23" s="1058">
        <v>434</v>
      </c>
      <c r="GY23" s="1058">
        <v>3692</v>
      </c>
      <c r="GZ23" s="1058">
        <v>2354</v>
      </c>
      <c r="HA23" s="1058">
        <v>746</v>
      </c>
      <c r="HB23" s="1058">
        <v>608</v>
      </c>
      <c r="HC23" s="1058">
        <v>529</v>
      </c>
      <c r="HD23" s="1058">
        <v>1233</v>
      </c>
      <c r="HE23" s="1058">
        <v>733</v>
      </c>
      <c r="HF23" s="1058">
        <v>690</v>
      </c>
      <c r="HG23" s="1058">
        <v>614</v>
      </c>
      <c r="HH23" s="1058">
        <v>941</v>
      </c>
      <c r="HI23" s="1058">
        <v>1094</v>
      </c>
      <c r="HJ23" s="1058">
        <v>1037</v>
      </c>
      <c r="HK23" s="1058">
        <v>388</v>
      </c>
      <c r="HL23" s="1058">
        <v>1874</v>
      </c>
      <c r="HM23" s="1058">
        <v>1907</v>
      </c>
      <c r="HN23" s="1058">
        <v>1275</v>
      </c>
      <c r="HO23" s="1058">
        <v>770</v>
      </c>
      <c r="HP23" s="1058">
        <v>1442</v>
      </c>
      <c r="HQ23" s="1058">
        <v>1932</v>
      </c>
      <c r="HR23" s="1058">
        <v>947</v>
      </c>
      <c r="HS23" s="1058">
        <v>984</v>
      </c>
      <c r="HT23" s="1058">
        <v>493</v>
      </c>
      <c r="HU23" s="1058">
        <v>777</v>
      </c>
      <c r="HV23" s="1058">
        <v>615</v>
      </c>
      <c r="HW23" s="1058">
        <v>704</v>
      </c>
      <c r="HX23" s="1058">
        <v>473</v>
      </c>
      <c r="HY23" s="1058">
        <v>456</v>
      </c>
      <c r="HZ23" s="1058">
        <v>738</v>
      </c>
      <c r="IA23" s="1058">
        <v>727</v>
      </c>
      <c r="IB23" s="1058">
        <v>1531</v>
      </c>
      <c r="IC23" s="1058">
        <v>942</v>
      </c>
      <c r="ID23" s="1058">
        <v>739</v>
      </c>
      <c r="IE23" s="1058">
        <v>1128</v>
      </c>
      <c r="IF23" s="1058">
        <v>7061</v>
      </c>
      <c r="IG23" s="1058">
        <v>5211</v>
      </c>
      <c r="IH23" s="1058">
        <v>2826</v>
      </c>
      <c r="II23" s="1058">
        <v>1304</v>
      </c>
      <c r="IJ23" s="1058">
        <v>1285</v>
      </c>
      <c r="IK23" s="1058">
        <v>1394</v>
      </c>
      <c r="IL23" s="1058">
        <v>1154</v>
      </c>
      <c r="IM23" s="1058">
        <v>820</v>
      </c>
      <c r="IN23" s="1058">
        <v>612</v>
      </c>
      <c r="IO23" s="1058">
        <v>687</v>
      </c>
      <c r="IP23" s="1058">
        <v>1526</v>
      </c>
      <c r="IQ23" s="1058">
        <v>261</v>
      </c>
      <c r="IR23" s="1058">
        <v>477</v>
      </c>
      <c r="IS23" s="1058">
        <v>319</v>
      </c>
      <c r="IT23" s="1058">
        <v>516</v>
      </c>
      <c r="IU23" s="1058">
        <v>443</v>
      </c>
      <c r="IV23" s="1058">
        <v>373</v>
      </c>
      <c r="IW23" s="1058">
        <v>233</v>
      </c>
      <c r="IX23" s="1058">
        <v>215</v>
      </c>
      <c r="IY23" s="1058">
        <v>411</v>
      </c>
      <c r="IZ23" s="1058">
        <v>581</v>
      </c>
      <c r="JA23" s="1058">
        <v>4238</v>
      </c>
      <c r="JB23" s="1058">
        <v>1628</v>
      </c>
      <c r="JC23" s="1058">
        <v>1085</v>
      </c>
      <c r="JD23" s="1058">
        <v>440</v>
      </c>
      <c r="JE23" s="1058">
        <v>947</v>
      </c>
      <c r="JF23" s="1058">
        <v>690</v>
      </c>
      <c r="JG23" s="1058">
        <v>522</v>
      </c>
      <c r="JH23" s="1058">
        <v>959</v>
      </c>
      <c r="JI23" s="1058">
        <v>1511</v>
      </c>
      <c r="JJ23" s="1058">
        <v>3593</v>
      </c>
      <c r="JK23" s="1058">
        <v>626</v>
      </c>
      <c r="JL23" s="1058">
        <v>761</v>
      </c>
      <c r="JM23" s="1058">
        <v>1123</v>
      </c>
      <c r="JN23" s="1058">
        <v>974</v>
      </c>
      <c r="JO23" s="1058">
        <v>1723</v>
      </c>
      <c r="JP23" s="1058">
        <v>559</v>
      </c>
      <c r="JQ23" s="1058">
        <v>252</v>
      </c>
      <c r="JR23" s="1058">
        <v>374</v>
      </c>
      <c r="JS23" s="1058">
        <v>587</v>
      </c>
      <c r="JT23" s="1058">
        <v>577</v>
      </c>
      <c r="JU23" s="1058">
        <v>1182</v>
      </c>
      <c r="JV23" s="1058">
        <v>5136</v>
      </c>
    </row>
    <row r="24" spans="1:282" ht="23.25" customHeight="1" x14ac:dyDescent="0.25">
      <c r="A24" s="164"/>
      <c r="B24" s="47" t="s">
        <v>594</v>
      </c>
      <c r="C24" s="1058">
        <v>922568</v>
      </c>
      <c r="D24" s="1058">
        <v>428110</v>
      </c>
      <c r="E24" s="1058">
        <v>159783</v>
      </c>
      <c r="F24" s="1058">
        <v>145730</v>
      </c>
      <c r="G24" s="1058">
        <v>184045</v>
      </c>
      <c r="H24" s="1058">
        <v>4900</v>
      </c>
      <c r="I24" s="481"/>
      <c r="J24" s="1058">
        <v>43900</v>
      </c>
      <c r="K24" s="1058">
        <v>20500</v>
      </c>
      <c r="L24" s="1058">
        <v>26700</v>
      </c>
      <c r="M24" s="1058">
        <v>10000</v>
      </c>
      <c r="N24" s="1058">
        <v>10400</v>
      </c>
      <c r="O24" s="1058">
        <v>11100</v>
      </c>
      <c r="P24" s="1058">
        <v>7040</v>
      </c>
      <c r="Q24" s="1058">
        <v>8140</v>
      </c>
      <c r="R24" s="1058">
        <v>5310</v>
      </c>
      <c r="S24" s="1058">
        <v>4050</v>
      </c>
      <c r="T24" s="1058">
        <v>4690</v>
      </c>
      <c r="U24" s="1058">
        <v>4320</v>
      </c>
      <c r="V24" s="1058">
        <v>5010</v>
      </c>
      <c r="W24" s="1058">
        <v>4430</v>
      </c>
      <c r="X24" s="1058">
        <v>3570</v>
      </c>
      <c r="Y24" s="1058">
        <v>4240</v>
      </c>
      <c r="Z24" s="1058">
        <v>2480</v>
      </c>
      <c r="AA24" s="1058">
        <v>4160</v>
      </c>
      <c r="AB24" s="1058">
        <v>2830</v>
      </c>
      <c r="AC24" s="1058">
        <v>2880</v>
      </c>
      <c r="AD24" s="1058">
        <v>2210</v>
      </c>
      <c r="AE24" s="1058">
        <v>1690</v>
      </c>
      <c r="AF24" s="1058">
        <v>6470</v>
      </c>
      <c r="AG24" s="1058">
        <v>4890</v>
      </c>
      <c r="AH24" s="1058">
        <v>3390</v>
      </c>
      <c r="AI24" s="1058">
        <v>1780</v>
      </c>
      <c r="AJ24" s="1058">
        <v>3850</v>
      </c>
      <c r="AK24" s="1058">
        <v>7830</v>
      </c>
      <c r="AL24" s="1058">
        <v>5460</v>
      </c>
      <c r="AM24" s="1058">
        <v>2620</v>
      </c>
      <c r="AN24" s="1058">
        <v>6210</v>
      </c>
      <c r="AO24" s="1058">
        <v>3970</v>
      </c>
      <c r="AP24" s="1058">
        <v>3900</v>
      </c>
      <c r="AQ24" s="1058">
        <v>44100</v>
      </c>
      <c r="AR24" s="1058">
        <v>18200</v>
      </c>
      <c r="AS24" s="1058">
        <v>10400</v>
      </c>
      <c r="AT24" s="1058">
        <v>8330</v>
      </c>
      <c r="AU24" s="1058">
        <v>8180</v>
      </c>
      <c r="AV24" s="1058">
        <v>6070</v>
      </c>
      <c r="AW24" s="1058">
        <v>5710</v>
      </c>
      <c r="AX24" s="1058">
        <v>3620</v>
      </c>
      <c r="AY24" s="1058">
        <v>1850</v>
      </c>
      <c r="AZ24" s="1058">
        <v>1850</v>
      </c>
      <c r="BA24" s="1058">
        <v>4440</v>
      </c>
      <c r="BB24" s="1058">
        <v>3410</v>
      </c>
      <c r="BC24" s="1058">
        <v>6250</v>
      </c>
      <c r="BD24" s="1058">
        <v>4140</v>
      </c>
      <c r="BE24" s="1058">
        <v>2030</v>
      </c>
      <c r="BF24" s="1058">
        <v>2320</v>
      </c>
      <c r="BG24" s="1058">
        <v>2240</v>
      </c>
      <c r="BH24" s="1058">
        <v>2280</v>
      </c>
      <c r="BI24" s="1058">
        <v>18300</v>
      </c>
      <c r="BJ24" s="1058">
        <v>12100</v>
      </c>
      <c r="BK24" s="1058">
        <v>6100</v>
      </c>
      <c r="BL24" s="1058">
        <v>3450</v>
      </c>
      <c r="BM24" s="1058">
        <v>4000</v>
      </c>
      <c r="BN24" s="1058">
        <v>2280</v>
      </c>
      <c r="BO24" s="1058">
        <v>4210</v>
      </c>
      <c r="BP24" s="1058">
        <v>2230</v>
      </c>
      <c r="BQ24" s="1058" t="s">
        <v>97</v>
      </c>
      <c r="BR24" s="1058">
        <v>13640</v>
      </c>
      <c r="BS24" s="1058">
        <v>10407</v>
      </c>
      <c r="BT24" s="1058">
        <v>6080</v>
      </c>
      <c r="BU24" s="1058">
        <v>4260</v>
      </c>
      <c r="BV24" s="1058">
        <v>3990</v>
      </c>
      <c r="BW24" s="1058">
        <v>3440</v>
      </c>
      <c r="BX24" s="1058">
        <v>3080</v>
      </c>
      <c r="BY24" s="1058">
        <v>2730</v>
      </c>
      <c r="BZ24" s="1058">
        <v>2600</v>
      </c>
      <c r="CA24" s="1058">
        <v>2490</v>
      </c>
      <c r="CB24" s="1058">
        <v>1700</v>
      </c>
      <c r="CC24" s="1058">
        <v>1560</v>
      </c>
      <c r="CD24" s="1058">
        <v>1000</v>
      </c>
      <c r="CE24" s="1058">
        <v>2740</v>
      </c>
      <c r="CF24" s="1058">
        <v>1760</v>
      </c>
      <c r="CG24" s="1058">
        <v>1240</v>
      </c>
      <c r="CH24" s="1058">
        <v>950</v>
      </c>
      <c r="CI24" s="1058">
        <v>850</v>
      </c>
      <c r="CJ24" s="1058">
        <v>800</v>
      </c>
      <c r="CK24" s="1058">
        <v>800</v>
      </c>
      <c r="CL24" s="1058">
        <v>770</v>
      </c>
      <c r="CM24" s="1058">
        <v>600</v>
      </c>
      <c r="CN24" s="1058">
        <v>450</v>
      </c>
      <c r="CO24" s="1058">
        <v>370</v>
      </c>
      <c r="CP24" s="1058">
        <v>350</v>
      </c>
      <c r="CQ24" s="1058">
        <v>200</v>
      </c>
      <c r="CR24" s="1058">
        <v>160</v>
      </c>
      <c r="CS24" s="1058">
        <v>10410</v>
      </c>
      <c r="CT24" s="1058">
        <v>2080</v>
      </c>
      <c r="CU24" s="1058">
        <v>6840</v>
      </c>
      <c r="CV24" s="1058">
        <v>2720</v>
      </c>
      <c r="CW24" s="1058">
        <v>700</v>
      </c>
      <c r="CX24" s="1058">
        <v>2060</v>
      </c>
      <c r="CY24" s="1058">
        <v>1500</v>
      </c>
      <c r="CZ24" s="1058">
        <v>5100</v>
      </c>
      <c r="DA24" s="1058">
        <v>15500</v>
      </c>
      <c r="DB24" s="1058">
        <v>8930</v>
      </c>
      <c r="DC24" s="1058">
        <v>4406</v>
      </c>
      <c r="DD24" s="1058">
        <v>3020</v>
      </c>
      <c r="DE24" s="1058">
        <v>4700</v>
      </c>
      <c r="DF24" s="1058">
        <v>1640</v>
      </c>
      <c r="DG24" s="1058">
        <v>1060</v>
      </c>
      <c r="DH24" s="1058">
        <v>8500</v>
      </c>
      <c r="DI24" s="1058">
        <v>11600</v>
      </c>
      <c r="DJ24" s="1058">
        <v>17400</v>
      </c>
      <c r="DK24" s="1058">
        <v>15710</v>
      </c>
      <c r="DL24" s="1058">
        <v>13700</v>
      </c>
      <c r="DM24" s="1058">
        <v>11410</v>
      </c>
      <c r="DN24" s="1058">
        <v>10600</v>
      </c>
      <c r="DO24" s="1058">
        <v>8700</v>
      </c>
      <c r="DP24" s="1058">
        <v>8250</v>
      </c>
      <c r="DQ24" s="1058">
        <v>7340</v>
      </c>
      <c r="DR24" s="1058" t="s">
        <v>97</v>
      </c>
      <c r="DS24" s="1058">
        <v>4590</v>
      </c>
      <c r="DT24" s="1058">
        <v>3810</v>
      </c>
      <c r="DU24" s="1058">
        <v>3750</v>
      </c>
      <c r="DV24" s="1058">
        <v>2830</v>
      </c>
      <c r="DW24" s="1058">
        <v>2690</v>
      </c>
      <c r="DX24" s="1058">
        <v>10790</v>
      </c>
      <c r="DY24" s="1058">
        <v>10800</v>
      </c>
      <c r="DZ24" s="1058">
        <v>9900</v>
      </c>
      <c r="EA24" s="1058">
        <v>3460</v>
      </c>
      <c r="EB24" s="1058">
        <v>3400</v>
      </c>
      <c r="EC24" s="1058">
        <v>989</v>
      </c>
      <c r="ED24" s="1058">
        <v>713</v>
      </c>
      <c r="EE24" s="1058">
        <v>750</v>
      </c>
      <c r="EF24" s="1058">
        <v>746</v>
      </c>
      <c r="EG24" s="1058">
        <v>939</v>
      </c>
      <c r="EH24" s="1058">
        <v>2280</v>
      </c>
      <c r="EI24" s="1058">
        <v>1590</v>
      </c>
      <c r="EJ24" s="1058">
        <v>1110</v>
      </c>
      <c r="EK24" s="1058">
        <v>947</v>
      </c>
      <c r="EL24" s="1058">
        <v>1190</v>
      </c>
      <c r="EM24" s="1058">
        <v>1160</v>
      </c>
      <c r="EN24" s="1058">
        <v>3320</v>
      </c>
      <c r="EO24" s="1058">
        <v>623</v>
      </c>
      <c r="EP24" s="1058">
        <v>928</v>
      </c>
      <c r="EQ24" s="1058">
        <v>652</v>
      </c>
      <c r="ER24" s="1058">
        <v>1030</v>
      </c>
      <c r="ES24" s="1058">
        <v>1470</v>
      </c>
      <c r="ET24" s="1058">
        <v>1920</v>
      </c>
      <c r="EU24" s="1058">
        <v>2090</v>
      </c>
      <c r="EV24" s="1058">
        <v>2710</v>
      </c>
      <c r="EW24" s="1058">
        <v>1650</v>
      </c>
      <c r="EX24" s="1058">
        <v>1100</v>
      </c>
      <c r="EY24" s="1058">
        <v>938</v>
      </c>
      <c r="EZ24" s="1058">
        <v>972</v>
      </c>
      <c r="FA24" s="1058">
        <v>1830</v>
      </c>
      <c r="FB24" s="1058">
        <v>359</v>
      </c>
      <c r="FC24" s="1058">
        <v>1140</v>
      </c>
      <c r="FD24" s="1058">
        <v>1090</v>
      </c>
      <c r="FE24" s="1058">
        <v>679</v>
      </c>
      <c r="FF24" s="1058">
        <v>2040</v>
      </c>
      <c r="FG24" s="1058">
        <v>1260</v>
      </c>
      <c r="FH24" s="1058">
        <v>1410</v>
      </c>
      <c r="FI24" s="1058">
        <v>775</v>
      </c>
      <c r="FJ24" s="1058">
        <v>474</v>
      </c>
      <c r="FK24" s="1058">
        <v>414</v>
      </c>
      <c r="FL24" s="1058">
        <v>2970</v>
      </c>
      <c r="FM24" s="1058">
        <v>1310</v>
      </c>
      <c r="FN24" s="1058">
        <v>1080</v>
      </c>
      <c r="FO24" s="1058">
        <v>2850</v>
      </c>
      <c r="FP24" s="1058">
        <v>2570</v>
      </c>
      <c r="FQ24" s="1058">
        <v>2100</v>
      </c>
      <c r="FR24" s="1058">
        <v>4220</v>
      </c>
      <c r="FS24" s="1058">
        <v>1550</v>
      </c>
      <c r="FT24" s="1058">
        <v>557</v>
      </c>
      <c r="FU24" s="1058">
        <v>866</v>
      </c>
      <c r="FV24" s="1058">
        <v>1490</v>
      </c>
      <c r="FW24" s="1058">
        <v>1090</v>
      </c>
      <c r="FX24" s="1058">
        <v>885</v>
      </c>
      <c r="FY24" s="1058">
        <v>430</v>
      </c>
      <c r="FZ24" s="1058">
        <v>421</v>
      </c>
      <c r="GA24" s="1058">
        <v>594</v>
      </c>
      <c r="GB24" s="1058">
        <v>1430</v>
      </c>
      <c r="GC24" s="1058">
        <v>2900</v>
      </c>
      <c r="GD24" s="1058">
        <v>718</v>
      </c>
      <c r="GE24" s="1058">
        <v>717</v>
      </c>
      <c r="GF24" s="1058">
        <v>724</v>
      </c>
      <c r="GG24" s="1058">
        <v>667</v>
      </c>
      <c r="GH24" s="1058">
        <v>549</v>
      </c>
      <c r="GI24" s="1058">
        <v>338</v>
      </c>
      <c r="GJ24" s="1058">
        <v>746</v>
      </c>
      <c r="GK24" s="1058">
        <v>1390</v>
      </c>
      <c r="GL24" s="1058">
        <v>494</v>
      </c>
      <c r="GM24" s="1058">
        <v>1860</v>
      </c>
      <c r="GN24" s="1058">
        <v>1040</v>
      </c>
      <c r="GO24" s="1058">
        <v>951</v>
      </c>
      <c r="GP24" s="1058">
        <v>905</v>
      </c>
      <c r="GQ24" s="1058">
        <v>774</v>
      </c>
      <c r="GR24" s="1058">
        <v>1720</v>
      </c>
      <c r="GS24" s="1058">
        <v>498</v>
      </c>
      <c r="GT24" s="1058">
        <v>1060</v>
      </c>
      <c r="GU24" s="1058">
        <v>414</v>
      </c>
      <c r="GV24" s="1058">
        <v>1790</v>
      </c>
      <c r="GW24" s="1058">
        <v>730</v>
      </c>
      <c r="GX24" s="1058">
        <v>437</v>
      </c>
      <c r="GY24" s="1058">
        <v>3800</v>
      </c>
      <c r="GZ24" s="1058">
        <v>2420</v>
      </c>
      <c r="HA24" s="1058">
        <v>779</v>
      </c>
      <c r="HB24" s="1058">
        <v>632</v>
      </c>
      <c r="HC24" s="1058">
        <v>528</v>
      </c>
      <c r="HD24" s="1058">
        <v>1290</v>
      </c>
      <c r="HE24" s="1058">
        <v>758</v>
      </c>
      <c r="HF24" s="1058">
        <v>722</v>
      </c>
      <c r="HG24" s="1058">
        <v>640</v>
      </c>
      <c r="HH24" s="1058">
        <v>981</v>
      </c>
      <c r="HI24" s="1058">
        <v>1140</v>
      </c>
      <c r="HJ24" s="1058">
        <v>1080</v>
      </c>
      <c r="HK24" s="1058">
        <v>384</v>
      </c>
      <c r="HL24" s="1058">
        <v>1910</v>
      </c>
      <c r="HM24" s="1058">
        <v>1910</v>
      </c>
      <c r="HN24" s="1058">
        <v>1280</v>
      </c>
      <c r="HO24" s="1058">
        <v>791</v>
      </c>
      <c r="HP24" s="1058">
        <v>1520</v>
      </c>
      <c r="HQ24" s="1058">
        <v>1940</v>
      </c>
      <c r="HR24" s="1058">
        <v>962</v>
      </c>
      <c r="HS24" s="1058">
        <v>1020</v>
      </c>
      <c r="HT24" s="1058">
        <v>493</v>
      </c>
      <c r="HU24" s="1058">
        <v>804</v>
      </c>
      <c r="HV24" s="1058">
        <v>633</v>
      </c>
      <c r="HW24" s="1058">
        <v>730</v>
      </c>
      <c r="HX24" s="1058">
        <v>488</v>
      </c>
      <c r="HY24" s="1058">
        <v>469</v>
      </c>
      <c r="HZ24" s="1058">
        <v>747</v>
      </c>
      <c r="IA24" s="1058">
        <v>761</v>
      </c>
      <c r="IB24" s="1058">
        <v>1580</v>
      </c>
      <c r="IC24" s="1058">
        <v>920</v>
      </c>
      <c r="ID24" s="1058">
        <v>720</v>
      </c>
      <c r="IE24" s="1058">
        <v>1058</v>
      </c>
      <c r="IF24" s="1058">
        <v>7140</v>
      </c>
      <c r="IG24" s="1058">
        <v>5290</v>
      </c>
      <c r="IH24" s="1058">
        <v>2850</v>
      </c>
      <c r="II24" s="1058">
        <v>1320</v>
      </c>
      <c r="IJ24" s="1058">
        <v>1310</v>
      </c>
      <c r="IK24" s="1058">
        <v>1300</v>
      </c>
      <c r="IL24" s="1058">
        <v>1110</v>
      </c>
      <c r="IM24" s="1058">
        <v>785</v>
      </c>
      <c r="IN24" s="1058">
        <v>652</v>
      </c>
      <c r="IO24" s="1058">
        <v>735</v>
      </c>
      <c r="IP24" s="1058">
        <v>1620</v>
      </c>
      <c r="IQ24" s="1058">
        <v>274</v>
      </c>
      <c r="IR24" s="1058">
        <v>502</v>
      </c>
      <c r="IS24" s="1058">
        <v>334</v>
      </c>
      <c r="IT24" s="1058">
        <v>547</v>
      </c>
      <c r="IU24" s="1058">
        <v>475</v>
      </c>
      <c r="IV24" s="1058">
        <v>394</v>
      </c>
      <c r="IW24" s="1058">
        <v>249</v>
      </c>
      <c r="IX24" s="1058">
        <v>229</v>
      </c>
      <c r="IY24" s="1058">
        <v>437</v>
      </c>
      <c r="IZ24" s="1058">
        <v>616</v>
      </c>
      <c r="JA24" s="1058">
        <v>4480</v>
      </c>
      <c r="JB24" s="1058">
        <v>1730</v>
      </c>
      <c r="JC24" s="1058">
        <v>1140</v>
      </c>
      <c r="JD24" s="1058">
        <v>466</v>
      </c>
      <c r="JE24" s="1058">
        <v>949</v>
      </c>
      <c r="JF24" s="1058">
        <v>712</v>
      </c>
      <c r="JG24" s="1058">
        <v>553</v>
      </c>
      <c r="JH24" s="1058">
        <v>1020</v>
      </c>
      <c r="JI24" s="1058">
        <v>1590</v>
      </c>
      <c r="JJ24" s="1058">
        <v>3770</v>
      </c>
      <c r="JK24" s="1058">
        <v>652</v>
      </c>
      <c r="JL24" s="1058">
        <v>794</v>
      </c>
      <c r="JM24" s="1058">
        <v>1190</v>
      </c>
      <c r="JN24" s="1058">
        <v>1020</v>
      </c>
      <c r="JO24" s="1058">
        <v>1810</v>
      </c>
      <c r="JP24" s="1058">
        <v>588</v>
      </c>
      <c r="JQ24" s="1058">
        <v>265</v>
      </c>
      <c r="JR24" s="1058">
        <v>398</v>
      </c>
      <c r="JS24" s="1058">
        <v>622</v>
      </c>
      <c r="JT24" s="1058">
        <v>604</v>
      </c>
      <c r="JU24" s="1058">
        <v>1110</v>
      </c>
      <c r="JV24" s="1058">
        <v>4900</v>
      </c>
    </row>
    <row r="25" spans="1:282" ht="16.899999999999999" customHeight="1" x14ac:dyDescent="0.25">
      <c r="A25" s="704"/>
      <c r="B25" s="704" t="s">
        <v>1410</v>
      </c>
      <c r="C25" s="20"/>
      <c r="D25" s="20"/>
      <c r="E25" s="20"/>
      <c r="F25" s="20"/>
      <c r="G25" s="20"/>
      <c r="H25" s="712"/>
      <c r="I25" s="20"/>
      <c r="J25" s="20"/>
      <c r="K25" s="21"/>
      <c r="L25" s="713"/>
      <c r="M25" s="713"/>
      <c r="N25" s="713"/>
      <c r="O25" s="713"/>
      <c r="P25" s="713"/>
      <c r="Q25" s="713"/>
      <c r="R25" s="713"/>
      <c r="S25" s="713"/>
      <c r="T25" s="713"/>
      <c r="U25" s="713"/>
      <c r="V25" s="713"/>
      <c r="W25" s="713"/>
      <c r="X25" s="713"/>
      <c r="Y25" s="713"/>
      <c r="Z25" s="713"/>
      <c r="AA25" s="713"/>
      <c r="AB25" s="713"/>
      <c r="AC25" s="713"/>
      <c r="AD25" s="713"/>
      <c r="AE25" s="713"/>
      <c r="AF25" s="713"/>
      <c r="AG25" s="713"/>
      <c r="AH25" s="713"/>
      <c r="AI25" s="713"/>
      <c r="AJ25" s="713"/>
      <c r="AK25" s="713"/>
      <c r="AL25" s="713"/>
      <c r="AM25" s="713"/>
      <c r="AN25" s="713"/>
      <c r="AO25" s="713"/>
      <c r="AP25" s="713"/>
      <c r="AQ25" s="713"/>
      <c r="AR25" s="713"/>
      <c r="AS25" s="713"/>
      <c r="AT25" s="713"/>
      <c r="AU25" s="713"/>
      <c r="AV25" s="713"/>
      <c r="AW25" s="713"/>
      <c r="AX25" s="713"/>
      <c r="AY25" s="713"/>
      <c r="AZ25" s="713"/>
      <c r="BA25" s="713"/>
      <c r="BB25" s="713"/>
      <c r="BC25" s="713"/>
      <c r="BD25" s="713"/>
      <c r="BE25" s="713"/>
      <c r="BF25" s="713"/>
      <c r="BG25" s="713"/>
      <c r="BH25" s="713"/>
      <c r="BI25" s="21"/>
      <c r="BJ25" s="713"/>
      <c r="BK25" s="713"/>
      <c r="BL25" s="713"/>
      <c r="BM25" s="713"/>
      <c r="BN25" s="713"/>
      <c r="BO25" s="713"/>
      <c r="BP25" s="713"/>
      <c r="BQ25" s="713"/>
      <c r="BR25" s="713"/>
      <c r="BS25" s="713"/>
      <c r="BT25" s="713"/>
      <c r="BU25" s="713"/>
      <c r="BV25" s="713"/>
      <c r="BW25" s="713"/>
      <c r="BX25" s="713"/>
      <c r="BY25" s="713"/>
      <c r="BZ25" s="713"/>
      <c r="CA25" s="713"/>
      <c r="CB25" s="713"/>
      <c r="CC25" s="713"/>
      <c r="CD25" s="713"/>
      <c r="CE25" s="713"/>
      <c r="CF25" s="713"/>
      <c r="CG25" s="713"/>
      <c r="CH25" s="713"/>
      <c r="CI25" s="713"/>
      <c r="CJ25" s="713"/>
      <c r="CK25" s="713"/>
      <c r="CL25" s="713"/>
      <c r="CM25" s="713"/>
      <c r="CN25" s="713"/>
      <c r="CO25" s="713"/>
      <c r="CP25" s="713"/>
      <c r="CQ25" s="713"/>
      <c r="CR25" s="713"/>
      <c r="CS25" s="713"/>
      <c r="CT25" s="713"/>
      <c r="CU25" s="713"/>
      <c r="CV25" s="713"/>
      <c r="CW25" s="713"/>
      <c r="CX25" s="713"/>
      <c r="CY25" s="713"/>
      <c r="CZ25" s="713"/>
      <c r="DA25" s="713"/>
      <c r="DB25" s="713"/>
      <c r="DC25" s="713"/>
      <c r="DD25" s="713"/>
      <c r="DE25" s="713"/>
      <c r="DF25" s="713"/>
      <c r="DG25" s="713"/>
      <c r="DH25" s="713"/>
      <c r="DI25" s="713"/>
      <c r="DJ25" s="713"/>
      <c r="DK25" s="713"/>
      <c r="DL25" s="713"/>
      <c r="DM25" s="713"/>
      <c r="DN25" s="21"/>
      <c r="DO25" s="713"/>
      <c r="DP25" s="713"/>
      <c r="DQ25" s="713"/>
      <c r="DR25" s="713"/>
      <c r="DS25" s="713"/>
      <c r="DT25" s="713"/>
      <c r="DU25" s="713"/>
      <c r="DV25" s="713"/>
      <c r="DW25" s="713"/>
      <c r="DX25" s="713"/>
      <c r="DY25" s="713"/>
      <c r="DZ25" s="713"/>
      <c r="EA25" s="713"/>
      <c r="EB25" s="713"/>
      <c r="EC25" s="713"/>
      <c r="ED25" s="713"/>
      <c r="EE25" s="713"/>
      <c r="EF25" s="713"/>
      <c r="EG25" s="713"/>
      <c r="EH25" s="713"/>
      <c r="EI25" s="713"/>
      <c r="EJ25" s="713"/>
      <c r="EK25" s="713"/>
      <c r="EL25" s="713"/>
      <c r="EM25" s="713"/>
      <c r="EN25" s="713"/>
      <c r="EO25" s="713"/>
      <c r="EP25" s="713"/>
      <c r="EQ25" s="713"/>
      <c r="ER25" s="713"/>
      <c r="ES25" s="713"/>
      <c r="ET25" s="713"/>
      <c r="EU25" s="713"/>
      <c r="EV25" s="713"/>
      <c r="EW25" s="713"/>
      <c r="EX25" s="713"/>
      <c r="EY25" s="713"/>
      <c r="EZ25" s="713"/>
      <c r="FA25" s="713"/>
      <c r="FB25" s="713"/>
      <c r="FC25" s="713"/>
      <c r="FD25" s="713"/>
      <c r="FE25" s="713"/>
      <c r="FF25" s="713"/>
      <c r="FG25" s="713"/>
      <c r="FH25" s="713"/>
      <c r="FI25" s="713"/>
      <c r="FJ25" s="713"/>
      <c r="FK25" s="21"/>
      <c r="FL25" s="713"/>
      <c r="FM25" s="713"/>
      <c r="FN25" s="713"/>
      <c r="FO25" s="713"/>
      <c r="FP25" s="713"/>
      <c r="FQ25" s="713"/>
      <c r="FR25" s="713"/>
      <c r="FS25" s="713"/>
      <c r="FT25" s="713"/>
      <c r="FU25" s="713"/>
      <c r="FV25" s="713"/>
      <c r="FW25" s="713"/>
      <c r="FX25" s="713"/>
      <c r="FY25" s="713"/>
      <c r="FZ25" s="713"/>
      <c r="GA25" s="713"/>
      <c r="GB25" s="713"/>
      <c r="GC25" s="713"/>
      <c r="GD25" s="713"/>
      <c r="GE25" s="713"/>
      <c r="GF25" s="713"/>
      <c r="GG25" s="713"/>
      <c r="GH25" s="713"/>
      <c r="GI25" s="713"/>
      <c r="GJ25" s="713"/>
      <c r="GK25" s="713"/>
      <c r="GL25" s="713"/>
      <c r="GM25" s="713"/>
      <c r="GN25" s="713"/>
      <c r="GO25" s="713"/>
      <c r="GP25" s="713"/>
      <c r="GQ25" s="713"/>
      <c r="GR25" s="713"/>
      <c r="GS25" s="713"/>
      <c r="GT25" s="713"/>
      <c r="GU25" s="713"/>
      <c r="GV25" s="713"/>
      <c r="GW25" s="713"/>
      <c r="GX25" s="713"/>
      <c r="GY25" s="713"/>
      <c r="GZ25" s="713"/>
      <c r="HA25" s="713"/>
      <c r="HB25" s="713"/>
      <c r="HC25" s="713"/>
      <c r="HD25" s="713"/>
      <c r="HE25" s="713"/>
      <c r="HF25" s="713"/>
      <c r="HG25" s="713"/>
      <c r="HH25" s="713"/>
      <c r="HI25" s="713"/>
      <c r="HJ25" s="713"/>
      <c r="HK25" s="713"/>
      <c r="HL25" s="713"/>
      <c r="HM25" s="713"/>
      <c r="HN25" s="713"/>
      <c r="HO25" s="713"/>
      <c r="HP25" s="713"/>
      <c r="HQ25" s="713"/>
      <c r="HR25" s="713"/>
      <c r="HS25" s="713"/>
      <c r="HT25" s="713"/>
      <c r="HU25" s="713"/>
      <c r="HV25" s="713"/>
      <c r="HW25" s="713"/>
      <c r="HX25" s="713"/>
      <c r="HY25" s="713"/>
      <c r="HZ25" s="713"/>
      <c r="IA25" s="713"/>
      <c r="IB25" s="713"/>
      <c r="IC25" s="713"/>
      <c r="ID25" s="713"/>
      <c r="IE25" s="713"/>
      <c r="IF25" s="713"/>
      <c r="IG25" s="713"/>
      <c r="IH25" s="713"/>
      <c r="II25" s="713"/>
      <c r="IJ25" s="713"/>
      <c r="IK25" s="713"/>
      <c r="IL25" s="713"/>
      <c r="IM25" s="713"/>
      <c r="IN25" s="713"/>
      <c r="IO25" s="713"/>
      <c r="IP25" s="713"/>
      <c r="IQ25" s="713"/>
      <c r="IR25" s="713"/>
      <c r="IS25" s="713"/>
      <c r="IT25" s="713"/>
      <c r="IU25" s="713"/>
      <c r="IV25" s="713"/>
      <c r="IW25" s="713"/>
      <c r="IX25" s="713"/>
      <c r="IY25" s="713"/>
      <c r="IZ25" s="713"/>
    </row>
    <row r="26" spans="1:282" ht="15.6" customHeight="1" x14ac:dyDescent="0.25">
      <c r="A26" s="704"/>
      <c r="B26" s="704" t="s">
        <v>1457</v>
      </c>
      <c r="C26" s="20"/>
      <c r="D26" s="20"/>
      <c r="E26" s="20"/>
      <c r="F26" s="20"/>
      <c r="G26" s="20"/>
      <c r="H26" s="20"/>
      <c r="I26" s="20"/>
      <c r="J26" s="21"/>
      <c r="K26" s="1062"/>
      <c r="L26" s="713"/>
      <c r="M26" s="713"/>
      <c r="N26" s="713"/>
      <c r="O26" s="713"/>
      <c r="P26" s="713"/>
      <c r="Q26" s="713"/>
      <c r="R26" s="713"/>
      <c r="S26" s="713"/>
      <c r="T26" s="713"/>
      <c r="U26" s="713"/>
      <c r="V26" s="713"/>
      <c r="W26" s="713"/>
      <c r="X26" s="713"/>
      <c r="Y26" s="713"/>
      <c r="Z26" s="713"/>
      <c r="AA26" s="713"/>
      <c r="AB26" s="713"/>
      <c r="AC26" s="713"/>
      <c r="AD26" s="713"/>
      <c r="AE26" s="713"/>
      <c r="AF26" s="713"/>
      <c r="AG26" s="713"/>
      <c r="AH26" s="713"/>
      <c r="AI26" s="713"/>
      <c r="AJ26" s="713"/>
      <c r="AK26" s="713"/>
      <c r="AL26" s="713"/>
      <c r="AM26" s="713"/>
      <c r="AN26" s="713"/>
      <c r="AO26" s="713"/>
      <c r="AP26" s="713"/>
      <c r="AQ26" s="713"/>
      <c r="AR26" s="713"/>
      <c r="AS26" s="713"/>
      <c r="AT26" s="713"/>
      <c r="AU26" s="713"/>
      <c r="AV26" s="713"/>
      <c r="AW26" s="713"/>
      <c r="AX26" s="713"/>
      <c r="AY26" s="713"/>
      <c r="AZ26" s="713"/>
      <c r="BA26" s="713"/>
      <c r="BB26" s="713"/>
      <c r="BC26" s="713"/>
      <c r="BD26" s="713"/>
      <c r="BE26" s="713"/>
      <c r="BF26" s="713"/>
      <c r="BG26" s="713"/>
      <c r="BH26" s="713"/>
      <c r="BI26" s="713"/>
      <c r="BJ26" s="713"/>
      <c r="BK26" s="713"/>
      <c r="BL26" s="713"/>
      <c r="BM26" s="21"/>
      <c r="BN26" s="1062"/>
      <c r="BO26" s="713"/>
      <c r="BP26" s="713"/>
      <c r="BQ26" s="713"/>
      <c r="BR26" s="713"/>
      <c r="BS26" s="713"/>
      <c r="BT26" s="713"/>
      <c r="BU26" s="713"/>
      <c r="BV26" s="713"/>
      <c r="BW26" s="713"/>
      <c r="BX26" s="713"/>
      <c r="BY26" s="713"/>
      <c r="BZ26" s="713"/>
      <c r="CA26" s="713"/>
      <c r="CB26" s="713"/>
      <c r="CC26" s="713"/>
      <c r="CD26" s="713"/>
      <c r="CE26" s="713"/>
      <c r="CF26" s="713"/>
      <c r="CG26" s="713"/>
      <c r="CH26" s="713"/>
      <c r="CI26" s="713"/>
      <c r="CJ26" s="713"/>
      <c r="CK26" s="713"/>
      <c r="CL26" s="713"/>
      <c r="CM26" s="713"/>
      <c r="CN26" s="713"/>
      <c r="CO26" s="713"/>
      <c r="CP26" s="713"/>
      <c r="CQ26" s="713"/>
      <c r="CR26" s="713"/>
      <c r="CS26" s="713"/>
      <c r="CT26" s="713"/>
      <c r="CU26" s="713"/>
      <c r="CV26" s="713"/>
      <c r="CW26" s="713"/>
      <c r="CX26" s="713"/>
      <c r="CY26" s="713"/>
      <c r="CZ26" s="713"/>
      <c r="DA26" s="713"/>
      <c r="DB26" s="713"/>
      <c r="DC26" s="713"/>
      <c r="DD26" s="713"/>
      <c r="DE26" s="713"/>
      <c r="DF26" s="713"/>
      <c r="DG26" s="713"/>
      <c r="DH26" s="713"/>
      <c r="DI26" s="713"/>
      <c r="DJ26" s="713"/>
      <c r="DK26" s="713"/>
      <c r="DL26" s="713"/>
      <c r="DM26" s="713"/>
      <c r="DN26" s="713"/>
      <c r="DO26" s="713"/>
      <c r="DP26" s="713"/>
      <c r="DQ26" s="713"/>
      <c r="DR26" s="21"/>
      <c r="DS26" s="1062"/>
      <c r="DT26" s="713"/>
      <c r="DU26" s="713"/>
      <c r="DV26" s="713"/>
      <c r="DW26" s="713"/>
      <c r="DX26" s="713"/>
      <c r="DY26" s="713"/>
      <c r="DZ26" s="713"/>
      <c r="EA26" s="713"/>
      <c r="EB26" s="713"/>
      <c r="EC26" s="713"/>
      <c r="ED26" s="713"/>
      <c r="EE26" s="713"/>
      <c r="EF26" s="713"/>
      <c r="EG26" s="713"/>
      <c r="EH26" s="713"/>
      <c r="EI26" s="713"/>
      <c r="EJ26" s="713"/>
      <c r="EK26" s="713"/>
      <c r="EL26" s="713"/>
      <c r="EM26" s="713"/>
      <c r="EN26" s="713"/>
      <c r="EO26" s="713"/>
      <c r="EP26" s="713"/>
      <c r="EQ26" s="713"/>
      <c r="ER26" s="713"/>
      <c r="ES26" s="713"/>
      <c r="ET26" s="713"/>
      <c r="EU26" s="713"/>
      <c r="EV26" s="713"/>
      <c r="EW26" s="713"/>
      <c r="EX26" s="713"/>
      <c r="EY26" s="713"/>
      <c r="EZ26" s="713"/>
      <c r="FA26" s="713"/>
      <c r="FB26" s="713"/>
      <c r="FC26" s="713"/>
      <c r="FD26" s="713"/>
      <c r="FE26" s="713"/>
      <c r="FF26" s="713"/>
      <c r="FG26" s="713"/>
      <c r="FH26" s="713"/>
      <c r="FI26" s="713"/>
      <c r="FJ26" s="713"/>
      <c r="FK26" s="713"/>
      <c r="FL26" s="713"/>
      <c r="FM26" s="713"/>
      <c r="FN26" s="713"/>
      <c r="FO26" s="713"/>
      <c r="FP26" s="21"/>
      <c r="FQ26" s="1062"/>
      <c r="FR26" s="713"/>
      <c r="FS26" s="713"/>
      <c r="FT26" s="713"/>
      <c r="FU26" s="713"/>
      <c r="FV26" s="713"/>
      <c r="FW26" s="713"/>
      <c r="FX26" s="713"/>
      <c r="FY26" s="713"/>
      <c r="FZ26" s="713"/>
      <c r="GA26" s="713"/>
      <c r="GB26" s="713"/>
      <c r="GC26" s="713"/>
      <c r="GD26" s="713"/>
      <c r="GE26" s="713"/>
      <c r="GF26" s="713"/>
      <c r="GG26" s="713"/>
      <c r="GH26" s="713"/>
      <c r="GI26" s="713"/>
      <c r="GJ26" s="713"/>
      <c r="GK26" s="713"/>
      <c r="GL26" s="713"/>
      <c r="GM26" s="713"/>
      <c r="GN26" s="713"/>
      <c r="GO26" s="713"/>
      <c r="GP26" s="713"/>
      <c r="GQ26" s="713"/>
      <c r="GR26" s="713"/>
      <c r="GS26" s="713"/>
      <c r="GT26" s="713"/>
      <c r="GU26" s="713"/>
      <c r="GV26" s="713"/>
      <c r="GW26" s="713"/>
      <c r="GX26" s="713"/>
      <c r="GY26" s="713"/>
      <c r="GZ26" s="713"/>
      <c r="HA26" s="713"/>
      <c r="HB26" s="713"/>
      <c r="HC26" s="713"/>
      <c r="HD26" s="713"/>
      <c r="HE26" s="713"/>
      <c r="HF26" s="713"/>
      <c r="HG26" s="713"/>
      <c r="HH26" s="713"/>
      <c r="HI26" s="713"/>
      <c r="HJ26" s="713"/>
      <c r="HK26" s="713"/>
      <c r="HL26" s="713"/>
      <c r="HM26" s="713"/>
      <c r="HN26" s="713"/>
      <c r="HO26" s="713"/>
      <c r="HP26" s="713"/>
      <c r="HQ26" s="713"/>
      <c r="HR26" s="713"/>
      <c r="HS26" s="713"/>
      <c r="HT26" s="713"/>
      <c r="HU26" s="713"/>
      <c r="HV26" s="713"/>
      <c r="HW26" s="713"/>
      <c r="HX26" s="713"/>
      <c r="HY26" s="713"/>
      <c r="HZ26" s="713"/>
      <c r="IA26" s="713"/>
      <c r="IB26" s="713"/>
      <c r="IC26" s="713"/>
      <c r="ID26" s="713"/>
      <c r="IE26" s="713"/>
      <c r="IF26" s="713"/>
      <c r="IG26" s="713"/>
      <c r="IH26" s="713"/>
      <c r="II26" s="713"/>
      <c r="IJ26" s="713"/>
      <c r="IK26" s="713"/>
      <c r="IL26" s="713"/>
      <c r="IM26" s="713"/>
      <c r="IN26" s="713"/>
      <c r="IO26" s="713"/>
      <c r="IP26" s="713"/>
      <c r="IQ26" s="713"/>
      <c r="IR26" s="713"/>
      <c r="IS26" s="713"/>
      <c r="IT26" s="713"/>
      <c r="IU26" s="713"/>
      <c r="IV26" s="713"/>
      <c r="IW26" s="713"/>
      <c r="IX26" s="713"/>
      <c r="IY26" s="713"/>
      <c r="IZ26" s="713"/>
      <c r="JA26" s="713"/>
      <c r="JB26" s="713"/>
      <c r="JC26" s="713"/>
      <c r="JD26" s="713"/>
      <c r="JE26" s="713"/>
      <c r="JF26" s="713"/>
      <c r="JG26" s="713"/>
    </row>
    <row r="27" spans="1:282" ht="23.25" customHeight="1" x14ac:dyDescent="0.25">
      <c r="J27" s="1063"/>
      <c r="K27" s="1063"/>
      <c r="L27" s="1063"/>
      <c r="M27" s="1063"/>
      <c r="N27" s="1063"/>
      <c r="O27" s="1063"/>
      <c r="P27" s="1063"/>
      <c r="Q27" s="1063"/>
      <c r="R27" s="1063"/>
      <c r="S27" s="1063"/>
      <c r="T27" s="1063"/>
      <c r="U27" s="1063"/>
      <c r="V27" s="1063"/>
      <c r="W27" s="1063"/>
      <c r="X27" s="1063"/>
      <c r="Y27" s="1063"/>
      <c r="Z27" s="1063"/>
      <c r="AA27" s="1063"/>
      <c r="AB27" s="1063"/>
      <c r="AC27" s="1063"/>
      <c r="AD27" s="1063"/>
      <c r="AE27" s="1063"/>
      <c r="AF27" s="1063"/>
      <c r="AG27" s="1063"/>
      <c r="AH27" s="1063"/>
      <c r="AI27" s="1063"/>
      <c r="AJ27" s="1063"/>
      <c r="AK27" s="1063"/>
      <c r="AL27" s="1063"/>
      <c r="AM27" s="1063"/>
      <c r="AN27" s="1063"/>
      <c r="AO27" s="1063"/>
      <c r="AP27" s="1063"/>
      <c r="AQ27" s="1063"/>
      <c r="AR27" s="1063"/>
      <c r="AS27" s="1063"/>
      <c r="AT27" s="1063"/>
      <c r="AU27" s="1063"/>
      <c r="AV27" s="1063"/>
      <c r="AW27" s="1063"/>
      <c r="AX27" s="1063"/>
      <c r="AY27" s="1063"/>
      <c r="AZ27" s="1063"/>
      <c r="BA27" s="1063"/>
      <c r="BB27" s="1063"/>
      <c r="BC27" s="1063"/>
      <c r="BD27" s="1063"/>
      <c r="BE27" s="1063"/>
      <c r="BF27" s="1063"/>
      <c r="BG27" s="1063"/>
      <c r="BH27" s="1063"/>
      <c r="BI27" s="1063"/>
      <c r="BJ27" s="1063"/>
      <c r="BK27" s="1063"/>
      <c r="BL27" s="1063"/>
      <c r="BM27" s="1063"/>
      <c r="BN27" s="1063"/>
      <c r="BO27" s="1063"/>
      <c r="BP27" s="1063"/>
      <c r="BQ27" s="1063"/>
      <c r="BR27" s="1063"/>
      <c r="BS27" s="1063"/>
      <c r="BT27" s="1063"/>
      <c r="BU27" s="1063"/>
      <c r="BV27" s="1063"/>
      <c r="BW27" s="1063"/>
      <c r="BX27" s="1063"/>
      <c r="BY27" s="1063"/>
      <c r="BZ27" s="1063"/>
      <c r="CA27" s="1063"/>
      <c r="CB27" s="1063"/>
      <c r="CC27" s="1063"/>
      <c r="CD27" s="1063"/>
      <c r="CE27" s="1063"/>
      <c r="CF27" s="1063"/>
      <c r="CG27" s="1063"/>
      <c r="CH27" s="1063"/>
      <c r="CI27" s="1063"/>
      <c r="CJ27" s="1063"/>
      <c r="CK27" s="1063"/>
      <c r="CL27" s="1063"/>
      <c r="CM27" s="1063"/>
      <c r="CN27" s="1063"/>
      <c r="CO27" s="1063"/>
      <c r="CP27" s="1063"/>
      <c r="CQ27" s="1063"/>
      <c r="CR27" s="1063"/>
      <c r="CS27" s="1063"/>
      <c r="CT27" s="1063"/>
      <c r="CU27" s="1063"/>
      <c r="CV27" s="1063"/>
      <c r="CW27" s="1063"/>
      <c r="CX27" s="1063"/>
      <c r="CY27" s="1063"/>
      <c r="CZ27" s="1063"/>
      <c r="DA27" s="1063"/>
      <c r="DB27" s="1063"/>
      <c r="DC27" s="1063"/>
      <c r="DD27" s="1063"/>
      <c r="DE27" s="1063"/>
      <c r="DF27" s="1063"/>
      <c r="DG27" s="1063"/>
      <c r="DH27" s="1063"/>
      <c r="DI27" s="1063"/>
      <c r="DJ27" s="1063"/>
      <c r="DK27" s="1063"/>
      <c r="DL27" s="1063"/>
      <c r="DM27" s="1063"/>
      <c r="DN27" s="1063"/>
      <c r="DO27" s="1063"/>
      <c r="DP27" s="1063"/>
      <c r="DQ27" s="1063"/>
      <c r="DR27" s="1063"/>
      <c r="DS27" s="1063"/>
      <c r="DT27" s="1063"/>
      <c r="DU27" s="1063"/>
      <c r="DV27" s="1063"/>
      <c r="DW27" s="1063"/>
      <c r="DX27" s="1063"/>
      <c r="DY27" s="1063"/>
      <c r="DZ27" s="1063"/>
      <c r="EA27" s="1063"/>
      <c r="EB27" s="1063"/>
      <c r="EC27" s="1063"/>
      <c r="ED27" s="1063"/>
      <c r="EE27" s="1063"/>
      <c r="EF27" s="1063"/>
      <c r="EG27" s="1063"/>
      <c r="EH27" s="1063"/>
      <c r="EI27" s="1063"/>
      <c r="EJ27" s="1063"/>
      <c r="EK27" s="1063"/>
      <c r="EL27" s="1063"/>
      <c r="EM27" s="1063"/>
      <c r="EN27" s="1063"/>
      <c r="EO27" s="1063"/>
      <c r="EP27" s="1063"/>
      <c r="EQ27" s="1063"/>
      <c r="ER27" s="1063"/>
      <c r="ES27" s="1063"/>
      <c r="ET27" s="1063"/>
      <c r="EU27" s="1063"/>
      <c r="EV27" s="1063"/>
      <c r="EW27" s="1063"/>
      <c r="EX27" s="1063"/>
      <c r="EY27" s="1063"/>
      <c r="EZ27" s="1063"/>
      <c r="FA27" s="1063"/>
      <c r="FB27" s="1063"/>
      <c r="FC27" s="1063"/>
      <c r="FD27" s="1063"/>
      <c r="FE27" s="1063"/>
      <c r="FF27" s="1063"/>
      <c r="FG27" s="1063"/>
      <c r="FH27" s="1063"/>
      <c r="FI27" s="1063"/>
      <c r="FJ27" s="1063"/>
      <c r="FK27" s="1063"/>
      <c r="FL27" s="1063"/>
      <c r="FM27" s="1063"/>
      <c r="FN27" s="1063"/>
      <c r="FO27" s="1063"/>
      <c r="FP27" s="1063"/>
      <c r="FQ27" s="1063"/>
      <c r="FR27" s="1063"/>
      <c r="FS27" s="1063"/>
      <c r="FT27" s="1063"/>
      <c r="FU27" s="1063"/>
      <c r="FV27" s="1063"/>
      <c r="FW27" s="1063"/>
      <c r="FX27" s="1063"/>
      <c r="FY27" s="1063"/>
      <c r="FZ27" s="1063"/>
      <c r="GA27" s="1063"/>
      <c r="GB27" s="1063"/>
      <c r="GC27" s="1063"/>
      <c r="GD27" s="1063"/>
      <c r="GE27" s="1063"/>
      <c r="GF27" s="1063"/>
      <c r="GG27" s="1063"/>
      <c r="GH27" s="1063"/>
      <c r="GI27" s="1063"/>
      <c r="GJ27" s="1063"/>
      <c r="GK27" s="1063"/>
      <c r="GL27" s="1063"/>
      <c r="GM27" s="1063"/>
      <c r="GN27" s="1063"/>
      <c r="GO27" s="1063"/>
      <c r="GP27" s="1063"/>
      <c r="GQ27" s="1063"/>
      <c r="GR27" s="1063"/>
      <c r="GS27" s="1063"/>
      <c r="GT27" s="1063"/>
      <c r="GU27" s="1063"/>
      <c r="GV27" s="1063"/>
      <c r="GW27" s="1063"/>
      <c r="GX27" s="1063"/>
      <c r="GY27" s="1063"/>
      <c r="GZ27" s="1063"/>
      <c r="HA27" s="1063"/>
      <c r="HB27" s="1063"/>
      <c r="HC27" s="1063"/>
      <c r="HD27" s="1063"/>
      <c r="HE27" s="1063"/>
      <c r="HF27" s="1063"/>
      <c r="HG27" s="1063"/>
      <c r="HH27" s="1063"/>
      <c r="HI27" s="1063"/>
      <c r="HJ27" s="1063"/>
      <c r="HK27" s="1063"/>
      <c r="HL27" s="1063"/>
      <c r="HM27" s="1063"/>
      <c r="HN27" s="1063"/>
      <c r="HO27" s="1063"/>
      <c r="HP27" s="1063"/>
      <c r="HQ27" s="1063"/>
      <c r="HR27" s="1063"/>
      <c r="HS27" s="1063"/>
      <c r="HT27" s="1063"/>
      <c r="HU27" s="1063"/>
      <c r="HV27" s="1063"/>
      <c r="HW27" s="1063"/>
      <c r="HX27" s="1063"/>
      <c r="HY27" s="1063"/>
      <c r="HZ27" s="1063"/>
      <c r="IA27" s="1063"/>
      <c r="IB27" s="1063"/>
      <c r="IC27" s="1063"/>
      <c r="ID27" s="1063"/>
      <c r="IE27" s="1063"/>
      <c r="IF27" s="1063"/>
      <c r="IG27" s="1063"/>
      <c r="IH27" s="1063"/>
      <c r="II27" s="1063"/>
      <c r="IJ27" s="1063"/>
      <c r="IK27" s="1063"/>
      <c r="IL27" s="1063"/>
      <c r="IM27" s="1063"/>
      <c r="IN27" s="1063"/>
      <c r="IO27" s="1063"/>
      <c r="IP27" s="1063"/>
      <c r="IQ27" s="1063"/>
      <c r="IR27" s="1063"/>
      <c r="IS27" s="1063"/>
      <c r="IT27" s="1063"/>
      <c r="IU27" s="1063"/>
      <c r="IV27" s="1063"/>
      <c r="IW27" s="1063"/>
      <c r="IX27" s="1063"/>
      <c r="IY27" s="1063"/>
      <c r="IZ27" s="1063"/>
      <c r="JA27" s="1063"/>
      <c r="JB27" s="1063"/>
      <c r="JC27" s="1063"/>
      <c r="JD27" s="1063"/>
      <c r="JE27" s="1063"/>
      <c r="JF27" s="1063"/>
      <c r="JG27" s="1063"/>
      <c r="JH27" s="1063"/>
      <c r="JI27" s="1063"/>
      <c r="JJ27" s="1063"/>
      <c r="JK27" s="1063"/>
      <c r="JL27" s="1063"/>
      <c r="JM27" s="1063"/>
      <c r="JN27" s="1063"/>
      <c r="JO27" s="1063"/>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B29"/>
  <sheetViews>
    <sheetView showGridLines="0" topLeftCell="A7" zoomScale="85" zoomScaleNormal="85" workbookViewId="0">
      <pane xSplit="2" topLeftCell="C1" activePane="topRight" state="frozen"/>
      <selection pane="topRight" activeCell="C4" sqref="C4"/>
    </sheetView>
  </sheetViews>
  <sheetFormatPr defaultColWidth="9" defaultRowHeight="23.25" customHeight="1" x14ac:dyDescent="0.25"/>
  <cols>
    <col min="1" max="1" width="3.5" style="347" customWidth="1"/>
    <col min="2" max="2" width="24.25" style="347" bestFit="1" customWidth="1"/>
    <col min="3" max="7" width="16" style="349" customWidth="1"/>
    <col min="8" max="8" width="17.875" style="349" customWidth="1"/>
    <col min="9" max="9" width="16" style="349" customWidth="1"/>
    <col min="10" max="288" width="16.125" style="347" customWidth="1"/>
    <col min="289" max="16384" width="9" style="347"/>
  </cols>
  <sheetData>
    <row r="1" spans="1:288" ht="23.25" customHeight="1" x14ac:dyDescent="0.25">
      <c r="B1" s="348" t="s">
        <v>1412</v>
      </c>
      <c r="H1" s="707"/>
      <c r="J1" s="349"/>
    </row>
    <row r="2" spans="1:288" ht="23.25" customHeight="1" x14ac:dyDescent="0.25">
      <c r="A2" s="350"/>
      <c r="B2" s="350" t="s">
        <v>1413</v>
      </c>
      <c r="C2" s="351"/>
      <c r="D2" s="351"/>
      <c r="E2" s="351"/>
      <c r="F2" s="351"/>
      <c r="G2" s="351"/>
      <c r="H2" s="708"/>
      <c r="I2" s="351"/>
      <c r="J2" s="351"/>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350"/>
      <c r="AO2" s="350"/>
      <c r="AP2" s="350"/>
      <c r="AQ2" s="350"/>
      <c r="AR2" s="350"/>
      <c r="AS2" s="350"/>
      <c r="AT2" s="350"/>
      <c r="AU2" s="350"/>
      <c r="AV2" s="350"/>
      <c r="AW2" s="350"/>
      <c r="AX2" s="350"/>
      <c r="AY2" s="350"/>
      <c r="AZ2" s="350"/>
      <c r="BA2" s="350"/>
      <c r="BB2" s="350"/>
      <c r="BC2" s="350"/>
      <c r="BD2" s="350"/>
      <c r="BE2" s="350"/>
      <c r="BF2" s="350"/>
      <c r="BG2" s="350"/>
      <c r="BH2" s="350"/>
      <c r="BI2" s="350"/>
      <c r="BJ2" s="350"/>
      <c r="BK2" s="350"/>
      <c r="BL2" s="350"/>
      <c r="BM2" s="350"/>
      <c r="BN2" s="350"/>
      <c r="BO2" s="350"/>
      <c r="BP2" s="350"/>
      <c r="BQ2" s="350"/>
      <c r="BR2" s="350"/>
      <c r="BS2" s="350"/>
      <c r="BT2" s="350"/>
      <c r="BU2" s="350"/>
      <c r="BV2" s="350"/>
      <c r="BW2" s="350"/>
      <c r="BX2" s="350"/>
      <c r="BY2" s="350"/>
      <c r="BZ2" s="350"/>
      <c r="CA2" s="350"/>
      <c r="CB2" s="350"/>
      <c r="CC2" s="350"/>
      <c r="CD2" s="350"/>
      <c r="CE2" s="350"/>
      <c r="CF2" s="350"/>
      <c r="CG2" s="350"/>
      <c r="CH2" s="350"/>
      <c r="CI2" s="350"/>
      <c r="CJ2" s="350"/>
      <c r="CK2" s="350"/>
      <c r="CL2" s="350"/>
      <c r="CM2" s="350"/>
      <c r="CN2" s="350"/>
      <c r="CO2" s="350"/>
      <c r="CP2" s="350"/>
      <c r="CQ2" s="350"/>
      <c r="CR2" s="350"/>
      <c r="CS2" s="350"/>
      <c r="CT2" s="350"/>
      <c r="CU2" s="350"/>
      <c r="CV2" s="350"/>
      <c r="CW2" s="350"/>
      <c r="CX2" s="350"/>
      <c r="CY2" s="350"/>
      <c r="CZ2" s="350"/>
      <c r="DA2" s="350"/>
      <c r="DB2" s="350"/>
      <c r="DC2" s="350"/>
      <c r="DD2" s="350"/>
      <c r="DE2" s="350"/>
      <c r="DF2" s="350"/>
      <c r="DG2" s="350"/>
      <c r="DH2" s="350"/>
      <c r="DI2" s="350"/>
      <c r="DJ2" s="350"/>
      <c r="DK2" s="350"/>
      <c r="DL2" s="350"/>
      <c r="DM2" s="350"/>
      <c r="DN2" s="350"/>
      <c r="DO2" s="350"/>
      <c r="DP2" s="350"/>
      <c r="DQ2" s="350"/>
      <c r="DR2" s="350"/>
      <c r="DS2" s="350"/>
      <c r="DT2" s="350"/>
      <c r="DU2" s="350"/>
      <c r="DV2" s="350"/>
      <c r="DW2" s="350"/>
      <c r="DX2" s="350"/>
      <c r="DY2" s="350"/>
      <c r="DZ2" s="350"/>
      <c r="EA2" s="350"/>
      <c r="EB2" s="350"/>
      <c r="EC2" s="350"/>
      <c r="ED2" s="350"/>
      <c r="EE2" s="350"/>
      <c r="EF2" s="350"/>
      <c r="EG2" s="350"/>
      <c r="EH2" s="350"/>
      <c r="EI2" s="350"/>
      <c r="EJ2" s="350"/>
      <c r="EK2" s="350"/>
      <c r="EL2" s="350"/>
      <c r="EM2" s="350"/>
      <c r="EN2" s="350"/>
      <c r="EO2" s="350"/>
      <c r="EP2" s="350"/>
      <c r="EQ2" s="350"/>
      <c r="ER2" s="350"/>
      <c r="ES2" s="350"/>
      <c r="ET2" s="350"/>
      <c r="EU2" s="350"/>
      <c r="EV2" s="350"/>
      <c r="EW2" s="350"/>
      <c r="EX2" s="350"/>
      <c r="EY2" s="350"/>
      <c r="EZ2" s="350"/>
      <c r="FA2" s="350"/>
      <c r="FB2" s="350"/>
      <c r="FC2" s="350"/>
      <c r="FD2" s="350"/>
      <c r="FE2" s="350"/>
      <c r="FF2" s="350"/>
      <c r="FG2" s="350"/>
      <c r="FH2" s="350"/>
      <c r="FI2" s="350"/>
      <c r="FJ2" s="350"/>
      <c r="FK2" s="350"/>
      <c r="FL2" s="350"/>
      <c r="FM2" s="350"/>
      <c r="FN2" s="350"/>
      <c r="FO2" s="350"/>
      <c r="FP2" s="350"/>
      <c r="FQ2" s="350"/>
      <c r="FR2" s="350"/>
      <c r="FS2" s="350"/>
      <c r="FT2" s="350"/>
      <c r="FU2" s="350"/>
      <c r="FV2" s="350"/>
      <c r="FW2" s="350"/>
      <c r="FX2" s="350"/>
      <c r="FY2" s="350"/>
      <c r="FZ2" s="350"/>
      <c r="GA2" s="350"/>
      <c r="GB2" s="350"/>
      <c r="GC2" s="350"/>
      <c r="GD2" s="350"/>
      <c r="GE2" s="350"/>
      <c r="GF2" s="350"/>
      <c r="GG2" s="350"/>
      <c r="GH2" s="350"/>
      <c r="GI2" s="350"/>
      <c r="GJ2" s="350"/>
      <c r="GK2" s="350"/>
      <c r="GL2" s="350"/>
      <c r="GM2" s="350"/>
      <c r="GN2" s="350"/>
      <c r="GO2" s="350"/>
      <c r="GP2" s="350"/>
      <c r="GQ2" s="350"/>
      <c r="GR2" s="350"/>
      <c r="GS2" s="350"/>
      <c r="GT2" s="350"/>
      <c r="GU2" s="350"/>
      <c r="GV2" s="350"/>
      <c r="GW2" s="350"/>
      <c r="GX2" s="350"/>
      <c r="GY2" s="350"/>
      <c r="GZ2" s="350"/>
      <c r="HA2" s="350"/>
      <c r="HB2" s="350"/>
      <c r="HC2" s="350"/>
      <c r="HD2" s="350"/>
      <c r="HE2" s="350"/>
      <c r="HF2" s="350"/>
      <c r="HG2" s="350"/>
      <c r="HH2" s="350"/>
      <c r="HI2" s="350"/>
      <c r="HJ2" s="350"/>
      <c r="HK2" s="350"/>
      <c r="HL2" s="350"/>
      <c r="HM2" s="350"/>
      <c r="HN2" s="350"/>
      <c r="HO2" s="350"/>
      <c r="HP2" s="350"/>
      <c r="HQ2" s="350"/>
      <c r="HR2" s="350"/>
      <c r="HS2" s="350"/>
      <c r="HT2" s="350"/>
      <c r="HU2" s="350"/>
      <c r="HV2" s="350"/>
      <c r="HW2" s="350"/>
      <c r="HX2" s="350"/>
      <c r="HY2" s="350"/>
      <c r="HZ2" s="350"/>
      <c r="IA2" s="350"/>
      <c r="IB2" s="350"/>
      <c r="IC2" s="350"/>
      <c r="ID2" s="350"/>
      <c r="IE2" s="350"/>
      <c r="IF2" s="350"/>
      <c r="IG2" s="350"/>
      <c r="IH2" s="350"/>
      <c r="II2" s="350"/>
      <c r="IJ2" s="350"/>
      <c r="IK2" s="350"/>
      <c r="IL2" s="350"/>
      <c r="IM2" s="350"/>
      <c r="IN2" s="350"/>
      <c r="IO2" s="350"/>
      <c r="IP2" s="350"/>
      <c r="IQ2" s="350"/>
      <c r="IR2" s="350"/>
      <c r="IS2" s="350"/>
      <c r="IT2" s="350"/>
      <c r="IU2" s="350"/>
      <c r="IV2" s="350"/>
      <c r="IW2" s="350"/>
      <c r="IX2" s="350"/>
      <c r="IY2" s="350"/>
      <c r="IZ2" s="350"/>
      <c r="JA2" s="350"/>
      <c r="JB2" s="350"/>
      <c r="JC2" s="350"/>
      <c r="JD2" s="350"/>
      <c r="JE2" s="350"/>
      <c r="JF2" s="350"/>
    </row>
    <row r="3" spans="1:288" ht="23.25" customHeight="1" x14ac:dyDescent="0.25">
      <c r="A3" s="164"/>
      <c r="B3" s="352" t="s">
        <v>1414</v>
      </c>
      <c r="C3" s="354" t="s">
        <v>97</v>
      </c>
      <c r="D3" s="354" t="s">
        <v>97</v>
      </c>
      <c r="E3" s="354" t="s">
        <v>97</v>
      </c>
      <c r="F3" s="354" t="s">
        <v>97</v>
      </c>
      <c r="G3" s="354" t="s">
        <v>97</v>
      </c>
      <c r="H3" s="354" t="s">
        <v>97</v>
      </c>
      <c r="I3" s="709"/>
      <c r="J3" s="354" t="s">
        <v>6</v>
      </c>
      <c r="K3" s="354" t="s">
        <v>3</v>
      </c>
      <c r="L3" s="354" t="s">
        <v>7</v>
      </c>
      <c r="M3" s="354" t="s">
        <v>4</v>
      </c>
      <c r="N3" s="354" t="s">
        <v>8</v>
      </c>
      <c r="O3" s="354" t="s">
        <v>5</v>
      </c>
      <c r="P3" s="354" t="s">
        <v>9</v>
      </c>
      <c r="Q3" s="354" t="s">
        <v>10</v>
      </c>
      <c r="R3" s="354" t="s">
        <v>11</v>
      </c>
      <c r="S3" s="354" t="s">
        <v>12</v>
      </c>
      <c r="T3" s="354" t="s">
        <v>13</v>
      </c>
      <c r="U3" s="354" t="s">
        <v>15</v>
      </c>
      <c r="V3" s="354" t="s">
        <v>17</v>
      </c>
      <c r="W3" s="354" t="s">
        <v>18</v>
      </c>
      <c r="X3" s="354" t="s">
        <v>19</v>
      </c>
      <c r="Y3" s="354" t="s">
        <v>20</v>
      </c>
      <c r="Z3" s="354" t="s">
        <v>21</v>
      </c>
      <c r="AA3" s="354" t="s">
        <v>22</v>
      </c>
      <c r="AB3" s="354" t="s">
        <v>23</v>
      </c>
      <c r="AC3" s="354" t="s">
        <v>24</v>
      </c>
      <c r="AD3" s="354" t="s">
        <v>25</v>
      </c>
      <c r="AE3" s="354" t="s">
        <v>26</v>
      </c>
      <c r="AF3" s="354" t="s">
        <v>28</v>
      </c>
      <c r="AG3" s="354" t="s">
        <v>30</v>
      </c>
      <c r="AH3" s="354" t="s">
        <v>31</v>
      </c>
      <c r="AI3" s="354" t="s">
        <v>32</v>
      </c>
      <c r="AJ3" s="354" t="s">
        <v>33</v>
      </c>
      <c r="AK3" s="354" t="s">
        <v>36</v>
      </c>
      <c r="AL3" s="354" t="s">
        <v>37</v>
      </c>
      <c r="AM3" s="354" t="s">
        <v>38</v>
      </c>
      <c r="AN3" s="354" t="s">
        <v>39</v>
      </c>
      <c r="AO3" s="354" t="s">
        <v>40</v>
      </c>
      <c r="AP3" s="354" t="s">
        <v>41</v>
      </c>
      <c r="AQ3" s="354" t="s">
        <v>733</v>
      </c>
      <c r="AR3" s="354" t="s">
        <v>734</v>
      </c>
      <c r="AS3" s="354" t="s">
        <v>736</v>
      </c>
      <c r="AT3" s="354" t="s">
        <v>1218</v>
      </c>
      <c r="AU3" s="354" t="s">
        <v>1219</v>
      </c>
      <c r="AV3" s="354" t="s">
        <v>1220</v>
      </c>
      <c r="AW3" s="354" t="s">
        <v>1222</v>
      </c>
      <c r="AX3" s="354" t="s">
        <v>1223</v>
      </c>
      <c r="AY3" s="354" t="s">
        <v>1224</v>
      </c>
      <c r="AZ3" s="354" t="s">
        <v>1225</v>
      </c>
      <c r="BA3" s="354" t="s">
        <v>1227</v>
      </c>
      <c r="BB3" s="354" t="s">
        <v>1229</v>
      </c>
      <c r="BC3" s="354" t="s">
        <v>1231</v>
      </c>
      <c r="BD3" s="354" t="s">
        <v>43</v>
      </c>
      <c r="BE3" s="354" t="s">
        <v>44</v>
      </c>
      <c r="BF3" s="354" t="s">
        <v>46</v>
      </c>
      <c r="BG3" s="354" t="s">
        <v>47</v>
      </c>
      <c r="BH3" s="354" t="s">
        <v>48</v>
      </c>
      <c r="BI3" s="354" t="s">
        <v>49</v>
      </c>
      <c r="BJ3" s="354" t="s">
        <v>50</v>
      </c>
      <c r="BK3" s="354" t="s">
        <v>51</v>
      </c>
      <c r="BL3" s="354" t="s">
        <v>52</v>
      </c>
      <c r="BM3" s="354" t="s">
        <v>53</v>
      </c>
      <c r="BN3" s="354" t="s">
        <v>54</v>
      </c>
      <c r="BO3" s="354" t="s">
        <v>55</v>
      </c>
      <c r="BP3" s="354" t="s">
        <v>56</v>
      </c>
      <c r="BQ3" s="354" t="s">
        <v>57</v>
      </c>
      <c r="BR3" s="354" t="s">
        <v>58</v>
      </c>
      <c r="BS3" s="354" t="s">
        <v>59</v>
      </c>
      <c r="BT3" s="354" t="s">
        <v>60</v>
      </c>
      <c r="BU3" s="354" t="s">
        <v>61</v>
      </c>
      <c r="BV3" s="354" t="s">
        <v>62</v>
      </c>
      <c r="BW3" s="354" t="s">
        <v>63</v>
      </c>
      <c r="BX3" s="354" t="s">
        <v>64</v>
      </c>
      <c r="BY3" s="354" t="s">
        <v>65</v>
      </c>
      <c r="BZ3" s="354" t="s">
        <v>66</v>
      </c>
      <c r="CA3" s="354" t="s">
        <v>67</v>
      </c>
      <c r="CB3" s="354" t="s">
        <v>68</v>
      </c>
      <c r="CC3" s="354" t="s">
        <v>69</v>
      </c>
      <c r="CD3" s="354" t="s">
        <v>70</v>
      </c>
      <c r="CE3" s="354" t="s">
        <v>71</v>
      </c>
      <c r="CF3" s="354" t="s">
        <v>72</v>
      </c>
      <c r="CG3" s="354" t="s">
        <v>73</v>
      </c>
      <c r="CH3" s="354" t="s">
        <v>74</v>
      </c>
      <c r="CI3" s="354" t="s">
        <v>75</v>
      </c>
      <c r="CJ3" s="354" t="s">
        <v>76</v>
      </c>
      <c r="CK3" s="354" t="s">
        <v>77</v>
      </c>
      <c r="CL3" s="354" t="s">
        <v>78</v>
      </c>
      <c r="CM3" s="354" t="s">
        <v>79</v>
      </c>
      <c r="CN3" s="354" t="s">
        <v>80</v>
      </c>
      <c r="CO3" s="354" t="s">
        <v>81</v>
      </c>
      <c r="CP3" s="354" t="s">
        <v>82</v>
      </c>
      <c r="CQ3" s="354" t="s">
        <v>83</v>
      </c>
      <c r="CR3" s="354" t="s">
        <v>84</v>
      </c>
      <c r="CS3" s="354" t="s">
        <v>85</v>
      </c>
      <c r="CT3" s="354" t="s">
        <v>86</v>
      </c>
      <c r="CU3" s="354" t="s">
        <v>87</v>
      </c>
      <c r="CV3" s="354" t="s">
        <v>88</v>
      </c>
      <c r="CW3" s="354" t="s">
        <v>89</v>
      </c>
      <c r="CX3" s="354" t="s">
        <v>1262</v>
      </c>
      <c r="CY3" s="354" t="s">
        <v>1263</v>
      </c>
      <c r="CZ3" s="354" t="s">
        <v>1264</v>
      </c>
      <c r="DA3" s="354" t="s">
        <v>1415</v>
      </c>
      <c r="DB3" s="354" t="s">
        <v>90</v>
      </c>
      <c r="DC3" s="354" t="s">
        <v>91</v>
      </c>
      <c r="DD3" s="354" t="s">
        <v>92</v>
      </c>
      <c r="DE3" s="354" t="s">
        <v>93</v>
      </c>
      <c r="DF3" s="354" t="s">
        <v>94</v>
      </c>
      <c r="DG3" s="354" t="s">
        <v>95</v>
      </c>
      <c r="DH3" s="354" t="s">
        <v>96</v>
      </c>
      <c r="DI3" s="354" t="s">
        <v>1270</v>
      </c>
      <c r="DJ3" s="354" t="s">
        <v>1416</v>
      </c>
      <c r="DK3" s="354" t="s">
        <v>1417</v>
      </c>
      <c r="DL3" s="354" t="s">
        <v>98</v>
      </c>
      <c r="DM3" s="354" t="s">
        <v>99</v>
      </c>
      <c r="DN3" s="354" t="s">
        <v>100</v>
      </c>
      <c r="DO3" s="354" t="s">
        <v>101</v>
      </c>
      <c r="DP3" s="354" t="s">
        <v>102</v>
      </c>
      <c r="DQ3" s="354" t="s">
        <v>103</v>
      </c>
      <c r="DR3" s="354" t="s">
        <v>104</v>
      </c>
      <c r="DS3" s="354" t="s">
        <v>105</v>
      </c>
      <c r="DT3" s="354" t="s">
        <v>106</v>
      </c>
      <c r="DU3" s="354" t="s">
        <v>107</v>
      </c>
      <c r="DV3" s="354" t="s">
        <v>108</v>
      </c>
      <c r="DW3" s="354" t="s">
        <v>109</v>
      </c>
      <c r="DX3" s="354" t="s">
        <v>110</v>
      </c>
      <c r="DY3" s="354" t="s">
        <v>111</v>
      </c>
      <c r="DZ3" s="354" t="s">
        <v>112</v>
      </c>
      <c r="EA3" s="354" t="s">
        <v>1280</v>
      </c>
      <c r="EB3" s="354" t="s">
        <v>1418</v>
      </c>
      <c r="EC3" s="354" t="s">
        <v>113</v>
      </c>
      <c r="ED3" s="354" t="s">
        <v>114</v>
      </c>
      <c r="EE3" s="354" t="s">
        <v>115</v>
      </c>
      <c r="EF3" s="354" t="s">
        <v>116</v>
      </c>
      <c r="EG3" s="354" t="s">
        <v>807</v>
      </c>
      <c r="EH3" s="354" t="s">
        <v>117</v>
      </c>
      <c r="EI3" s="354" t="s">
        <v>118</v>
      </c>
      <c r="EJ3" s="354" t="s">
        <v>119</v>
      </c>
      <c r="EK3" s="354" t="s">
        <v>120</v>
      </c>
      <c r="EL3" s="354" t="s">
        <v>121</v>
      </c>
      <c r="EM3" s="354" t="s">
        <v>122</v>
      </c>
      <c r="EN3" s="354" t="s">
        <v>123</v>
      </c>
      <c r="EO3" s="354" t="s">
        <v>124</v>
      </c>
      <c r="EP3" s="354" t="s">
        <v>125</v>
      </c>
      <c r="EQ3" s="354" t="s">
        <v>126</v>
      </c>
      <c r="ER3" s="354" t="s">
        <v>127</v>
      </c>
      <c r="ES3" s="354" t="s">
        <v>128</v>
      </c>
      <c r="ET3" s="354" t="s">
        <v>129</v>
      </c>
      <c r="EU3" s="354" t="s">
        <v>130</v>
      </c>
      <c r="EV3" s="354" t="s">
        <v>131</v>
      </c>
      <c r="EW3" s="354" t="s">
        <v>132</v>
      </c>
      <c r="EX3" s="354" t="s">
        <v>133</v>
      </c>
      <c r="EY3" s="354" t="s">
        <v>134</v>
      </c>
      <c r="EZ3" s="354" t="s">
        <v>135</v>
      </c>
      <c r="FA3" s="354" t="s">
        <v>136</v>
      </c>
      <c r="FB3" s="354" t="s">
        <v>137</v>
      </c>
      <c r="FC3" s="354" t="s">
        <v>138</v>
      </c>
      <c r="FD3" s="354" t="s">
        <v>139</v>
      </c>
      <c r="FE3" s="354" t="s">
        <v>140</v>
      </c>
      <c r="FF3" s="354" t="s">
        <v>141</v>
      </c>
      <c r="FG3" s="354" t="s">
        <v>142</v>
      </c>
      <c r="FH3" s="354" t="s">
        <v>144</v>
      </c>
      <c r="FI3" s="354" t="s">
        <v>145</v>
      </c>
      <c r="FJ3" s="354" t="s">
        <v>146</v>
      </c>
      <c r="FK3" s="354" t="s">
        <v>147</v>
      </c>
      <c r="FL3" s="354" t="s">
        <v>148</v>
      </c>
      <c r="FM3" s="354" t="s">
        <v>149</v>
      </c>
      <c r="FN3" s="354" t="s">
        <v>150</v>
      </c>
      <c r="FO3" s="354" t="s">
        <v>151</v>
      </c>
      <c r="FP3" s="354" t="s">
        <v>152</v>
      </c>
      <c r="FQ3" s="354" t="s">
        <v>153</v>
      </c>
      <c r="FR3" s="354" t="s">
        <v>154</v>
      </c>
      <c r="FS3" s="354" t="s">
        <v>155</v>
      </c>
      <c r="FT3" s="354" t="s">
        <v>156</v>
      </c>
      <c r="FU3" s="354" t="s">
        <v>157</v>
      </c>
      <c r="FV3" s="354" t="s">
        <v>158</v>
      </c>
      <c r="FW3" s="354" t="s">
        <v>159</v>
      </c>
      <c r="FX3" s="354" t="s">
        <v>160</v>
      </c>
      <c r="FY3" s="354" t="s">
        <v>161</v>
      </c>
      <c r="FZ3" s="354" t="s">
        <v>162</v>
      </c>
      <c r="GA3" s="354" t="s">
        <v>163</v>
      </c>
      <c r="GB3" s="354" t="s">
        <v>164</v>
      </c>
      <c r="GC3" s="354" t="s">
        <v>166</v>
      </c>
      <c r="GD3" s="354" t="s">
        <v>167</v>
      </c>
      <c r="GE3" s="354" t="s">
        <v>168</v>
      </c>
      <c r="GF3" s="354" t="s">
        <v>169</v>
      </c>
      <c r="GG3" s="354" t="s">
        <v>170</v>
      </c>
      <c r="GH3" s="354" t="s">
        <v>171</v>
      </c>
      <c r="GI3" s="354" t="s">
        <v>172</v>
      </c>
      <c r="GJ3" s="354" t="s">
        <v>173</v>
      </c>
      <c r="GK3" s="354" t="s">
        <v>174</v>
      </c>
      <c r="GL3" s="354" t="s">
        <v>176</v>
      </c>
      <c r="GM3" s="354" t="s">
        <v>177</v>
      </c>
      <c r="GN3" s="354" t="s">
        <v>178</v>
      </c>
      <c r="GO3" s="354" t="s">
        <v>179</v>
      </c>
      <c r="GP3" s="354" t="s">
        <v>181</v>
      </c>
      <c r="GQ3" s="354" t="s">
        <v>182</v>
      </c>
      <c r="GR3" s="354" t="s">
        <v>183</v>
      </c>
      <c r="GS3" s="354" t="s">
        <v>184</v>
      </c>
      <c r="GT3" s="354" t="s">
        <v>185</v>
      </c>
      <c r="GU3" s="354" t="s">
        <v>186</v>
      </c>
      <c r="GV3" s="354" t="s">
        <v>187</v>
      </c>
      <c r="GW3" s="354" t="s">
        <v>188</v>
      </c>
      <c r="GX3" s="354" t="s">
        <v>189</v>
      </c>
      <c r="GY3" s="354" t="s">
        <v>191</v>
      </c>
      <c r="GZ3" s="354" t="s">
        <v>192</v>
      </c>
      <c r="HA3" s="354" t="s">
        <v>193</v>
      </c>
      <c r="HB3" s="354" t="s">
        <v>194</v>
      </c>
      <c r="HC3" s="354" t="s">
        <v>195</v>
      </c>
      <c r="HD3" s="354" t="s">
        <v>196</v>
      </c>
      <c r="HE3" s="354" t="s">
        <v>197</v>
      </c>
      <c r="HF3" s="354" t="s">
        <v>198</v>
      </c>
      <c r="HG3" s="354" t="s">
        <v>199</v>
      </c>
      <c r="HH3" s="354" t="s">
        <v>200</v>
      </c>
      <c r="HI3" s="354" t="s">
        <v>201</v>
      </c>
      <c r="HJ3" s="354" t="s">
        <v>202</v>
      </c>
      <c r="HK3" s="354" t="s">
        <v>203</v>
      </c>
      <c r="HL3" s="354" t="s">
        <v>204</v>
      </c>
      <c r="HM3" s="354" t="s">
        <v>205</v>
      </c>
      <c r="HN3" s="354" t="s">
        <v>206</v>
      </c>
      <c r="HO3" s="354" t="s">
        <v>207</v>
      </c>
      <c r="HP3" s="354" t="s">
        <v>209</v>
      </c>
      <c r="HQ3" s="354" t="s">
        <v>210</v>
      </c>
      <c r="HR3" s="354" t="s">
        <v>211</v>
      </c>
      <c r="HS3" s="354" t="s">
        <v>212</v>
      </c>
      <c r="HT3" s="354" t="s">
        <v>213</v>
      </c>
      <c r="HU3" s="354" t="s">
        <v>214</v>
      </c>
      <c r="HV3" s="354" t="s">
        <v>215</v>
      </c>
      <c r="HW3" s="354" t="s">
        <v>216</v>
      </c>
      <c r="HX3" s="354" t="s">
        <v>217</v>
      </c>
      <c r="HY3" s="354" t="s">
        <v>218</v>
      </c>
      <c r="HZ3" s="354" t="s">
        <v>219</v>
      </c>
      <c r="IA3" s="354" t="s">
        <v>221</v>
      </c>
      <c r="IB3" s="354" t="s">
        <v>222</v>
      </c>
      <c r="IC3" s="354" t="s">
        <v>223</v>
      </c>
      <c r="ID3" s="354" t="s">
        <v>224</v>
      </c>
      <c r="IE3" s="354" t="s">
        <v>225</v>
      </c>
      <c r="IF3" s="354" t="s">
        <v>226</v>
      </c>
      <c r="IG3" s="354" t="s">
        <v>227</v>
      </c>
      <c r="IH3" s="354" t="s">
        <v>228</v>
      </c>
      <c r="II3" s="354" t="s">
        <v>229</v>
      </c>
      <c r="IJ3" s="354" t="s">
        <v>230</v>
      </c>
      <c r="IK3" s="354" t="s">
        <v>795</v>
      </c>
      <c r="IL3" s="354" t="s">
        <v>1294</v>
      </c>
      <c r="IM3" s="354" t="s">
        <v>1296</v>
      </c>
      <c r="IN3" s="354" t="s">
        <v>1297</v>
      </c>
      <c r="IO3" s="354" t="s">
        <v>1298</v>
      </c>
      <c r="IP3" s="354" t="s">
        <v>1299</v>
      </c>
      <c r="IQ3" s="354" t="s">
        <v>1419</v>
      </c>
      <c r="IR3" s="354" t="s">
        <v>1420</v>
      </c>
      <c r="IS3" s="354" t="s">
        <v>1421</v>
      </c>
      <c r="IT3" s="354" t="s">
        <v>231</v>
      </c>
      <c r="IU3" s="354" t="s">
        <v>232</v>
      </c>
      <c r="IV3" s="354" t="s">
        <v>233</v>
      </c>
      <c r="IW3" s="354" t="s">
        <v>235</v>
      </c>
      <c r="IX3" s="354" t="s">
        <v>236</v>
      </c>
      <c r="IY3" s="354" t="s">
        <v>237</v>
      </c>
      <c r="IZ3" s="354" t="s">
        <v>238</v>
      </c>
      <c r="JA3" s="354" t="s">
        <v>239</v>
      </c>
      <c r="JB3" s="354" t="s">
        <v>240</v>
      </c>
      <c r="JC3" s="354" t="s">
        <v>241</v>
      </c>
      <c r="JD3" s="354" t="s">
        <v>242</v>
      </c>
      <c r="JE3" s="354" t="s">
        <v>243</v>
      </c>
      <c r="JF3" s="354" t="s">
        <v>244</v>
      </c>
      <c r="JG3" s="354" t="s">
        <v>245</v>
      </c>
      <c r="JH3" s="354" t="s">
        <v>246</v>
      </c>
      <c r="JI3" s="354" t="s">
        <v>247</v>
      </c>
      <c r="JJ3" s="354" t="s">
        <v>248</v>
      </c>
      <c r="JK3" s="354" t="s">
        <v>249</v>
      </c>
      <c r="JL3" s="354" t="s">
        <v>250</v>
      </c>
      <c r="JM3" s="354" t="s">
        <v>251</v>
      </c>
      <c r="JN3" s="354" t="s">
        <v>252</v>
      </c>
      <c r="JO3" s="354" t="s">
        <v>253</v>
      </c>
      <c r="JP3" s="354" t="s">
        <v>254</v>
      </c>
      <c r="JQ3" s="354" t="s">
        <v>255</v>
      </c>
      <c r="JR3" s="354" t="s">
        <v>256</v>
      </c>
      <c r="JS3" s="354" t="s">
        <v>257</v>
      </c>
      <c r="JT3" s="354" t="s">
        <v>258</v>
      </c>
      <c r="JU3" s="354" t="s">
        <v>259</v>
      </c>
      <c r="JV3" s="354" t="s">
        <v>260</v>
      </c>
      <c r="JW3" s="354" t="s">
        <v>261</v>
      </c>
      <c r="JX3" s="354" t="s">
        <v>262</v>
      </c>
      <c r="JY3" s="354" t="s">
        <v>263</v>
      </c>
      <c r="JZ3" s="354" t="s">
        <v>264</v>
      </c>
      <c r="KA3" s="354" t="s">
        <v>803</v>
      </c>
      <c r="KB3" s="354" t="s">
        <v>808</v>
      </c>
    </row>
    <row r="4" spans="1:288" s="355" customFormat="1" ht="30" customHeight="1" x14ac:dyDescent="0.25">
      <c r="A4" s="165"/>
      <c r="B4" s="43" t="s">
        <v>1422</v>
      </c>
      <c r="C4" s="16" t="s">
        <v>1423</v>
      </c>
      <c r="D4" s="16" t="s">
        <v>1424</v>
      </c>
      <c r="E4" s="16" t="s">
        <v>1425</v>
      </c>
      <c r="F4" s="16" t="s">
        <v>1426</v>
      </c>
      <c r="G4" s="16" t="s">
        <v>1427</v>
      </c>
      <c r="H4" s="16" t="s">
        <v>810</v>
      </c>
      <c r="I4" s="710"/>
      <c r="J4" s="711" t="s">
        <v>1302</v>
      </c>
      <c r="K4" s="711" t="s">
        <v>277</v>
      </c>
      <c r="L4" s="711" t="s">
        <v>278</v>
      </c>
      <c r="M4" s="711" t="s">
        <v>279</v>
      </c>
      <c r="N4" s="711" t="s">
        <v>280</v>
      </c>
      <c r="O4" s="711" t="s">
        <v>1304</v>
      </c>
      <c r="P4" s="711" t="s">
        <v>1305</v>
      </c>
      <c r="Q4" s="711" t="s">
        <v>283</v>
      </c>
      <c r="R4" s="711" t="s">
        <v>1306</v>
      </c>
      <c r="S4" s="711" t="s">
        <v>285</v>
      </c>
      <c r="T4" s="711" t="s">
        <v>286</v>
      </c>
      <c r="U4" s="711" t="s">
        <v>287</v>
      </c>
      <c r="V4" s="711" t="s">
        <v>1309</v>
      </c>
      <c r="W4" s="711" t="s">
        <v>289</v>
      </c>
      <c r="X4" s="711" t="s">
        <v>290</v>
      </c>
      <c r="Y4" s="711" t="s">
        <v>1310</v>
      </c>
      <c r="Z4" s="711" t="s">
        <v>292</v>
      </c>
      <c r="AA4" s="711" t="s">
        <v>293</v>
      </c>
      <c r="AB4" s="711" t="s">
        <v>294</v>
      </c>
      <c r="AC4" s="711" t="s">
        <v>1311</v>
      </c>
      <c r="AD4" s="711" t="s">
        <v>1312</v>
      </c>
      <c r="AE4" s="711" t="s">
        <v>297</v>
      </c>
      <c r="AF4" s="711" t="s">
        <v>298</v>
      </c>
      <c r="AG4" s="711" t="s">
        <v>299</v>
      </c>
      <c r="AH4" s="711" t="s">
        <v>300</v>
      </c>
      <c r="AI4" s="711" t="s">
        <v>301</v>
      </c>
      <c r="AJ4" s="711" t="s">
        <v>302</v>
      </c>
      <c r="AK4" s="711" t="s">
        <v>303</v>
      </c>
      <c r="AL4" s="711" t="s">
        <v>1313</v>
      </c>
      <c r="AM4" s="711" t="s">
        <v>305</v>
      </c>
      <c r="AN4" s="711" t="s">
        <v>1314</v>
      </c>
      <c r="AO4" s="711" t="s">
        <v>1315</v>
      </c>
      <c r="AP4" s="711" t="s">
        <v>1316</v>
      </c>
      <c r="AQ4" s="711" t="s">
        <v>811</v>
      </c>
      <c r="AR4" s="711" t="s">
        <v>812</v>
      </c>
      <c r="AS4" s="711" t="s">
        <v>813</v>
      </c>
      <c r="AT4" s="711" t="s">
        <v>1317</v>
      </c>
      <c r="AU4" s="711" t="s">
        <v>1318</v>
      </c>
      <c r="AV4" s="711" t="s">
        <v>1428</v>
      </c>
      <c r="AW4" s="711" t="s">
        <v>1429</v>
      </c>
      <c r="AX4" s="711" t="s">
        <v>1321</v>
      </c>
      <c r="AY4" s="711" t="s">
        <v>1430</v>
      </c>
      <c r="AZ4" s="711" t="s">
        <v>1431</v>
      </c>
      <c r="BA4" s="711" t="s">
        <v>1432</v>
      </c>
      <c r="BB4" s="711" t="s">
        <v>1433</v>
      </c>
      <c r="BC4" s="711" t="s">
        <v>1326</v>
      </c>
      <c r="BD4" s="711" t="s">
        <v>309</v>
      </c>
      <c r="BE4" s="711" t="s">
        <v>310</v>
      </c>
      <c r="BF4" s="711" t="s">
        <v>1327</v>
      </c>
      <c r="BG4" s="711" t="s">
        <v>312</v>
      </c>
      <c r="BH4" s="711" t="s">
        <v>1329</v>
      </c>
      <c r="BI4" s="711" t="s">
        <v>1330</v>
      </c>
      <c r="BJ4" s="711" t="s">
        <v>315</v>
      </c>
      <c r="BK4" s="711" t="s">
        <v>316</v>
      </c>
      <c r="BL4" s="711" t="s">
        <v>317</v>
      </c>
      <c r="BM4" s="711" t="s">
        <v>318</v>
      </c>
      <c r="BN4" s="711" t="s">
        <v>319</v>
      </c>
      <c r="BO4" s="711" t="s">
        <v>320</v>
      </c>
      <c r="BP4" s="711" t="s">
        <v>1331</v>
      </c>
      <c r="BQ4" s="711" t="s">
        <v>1332</v>
      </c>
      <c r="BR4" s="711" t="s">
        <v>323</v>
      </c>
      <c r="BS4" s="711" t="s">
        <v>324</v>
      </c>
      <c r="BT4" s="711" t="s">
        <v>271</v>
      </c>
      <c r="BU4" s="711" t="s">
        <v>325</v>
      </c>
      <c r="BV4" s="711" t="s">
        <v>326</v>
      </c>
      <c r="BW4" s="711" t="s">
        <v>327</v>
      </c>
      <c r="BX4" s="711" t="s">
        <v>2</v>
      </c>
      <c r="BY4" s="711" t="s">
        <v>328</v>
      </c>
      <c r="BZ4" s="711" t="s">
        <v>329</v>
      </c>
      <c r="CA4" s="711" t="s">
        <v>272</v>
      </c>
      <c r="CB4" s="711" t="s">
        <v>330</v>
      </c>
      <c r="CC4" s="711" t="s">
        <v>331</v>
      </c>
      <c r="CD4" s="711" t="s">
        <v>332</v>
      </c>
      <c r="CE4" s="711" t="s">
        <v>333</v>
      </c>
      <c r="CF4" s="711" t="s">
        <v>334</v>
      </c>
      <c r="CG4" s="711" t="s">
        <v>335</v>
      </c>
      <c r="CH4" s="711" t="s">
        <v>336</v>
      </c>
      <c r="CI4" s="711" t="s">
        <v>337</v>
      </c>
      <c r="CJ4" s="711" t="s">
        <v>338</v>
      </c>
      <c r="CK4" s="711" t="s">
        <v>339</v>
      </c>
      <c r="CL4" s="711" t="s">
        <v>340</v>
      </c>
      <c r="CM4" s="711" t="s">
        <v>341</v>
      </c>
      <c r="CN4" s="711" t="s">
        <v>342</v>
      </c>
      <c r="CO4" s="711" t="s">
        <v>343</v>
      </c>
      <c r="CP4" s="711" t="s">
        <v>344</v>
      </c>
      <c r="CQ4" s="711" t="s">
        <v>345</v>
      </c>
      <c r="CR4" s="711" t="s">
        <v>346</v>
      </c>
      <c r="CS4" s="711" t="s">
        <v>347</v>
      </c>
      <c r="CT4" s="711" t="s">
        <v>348</v>
      </c>
      <c r="CU4" s="711" t="s">
        <v>349</v>
      </c>
      <c r="CV4" s="711" t="s">
        <v>596</v>
      </c>
      <c r="CW4" s="711" t="s">
        <v>350</v>
      </c>
      <c r="CX4" s="711" t="s">
        <v>1339</v>
      </c>
      <c r="CY4" s="711" t="s">
        <v>1340</v>
      </c>
      <c r="CZ4" s="711" t="s">
        <v>1341</v>
      </c>
      <c r="DA4" s="711" t="s">
        <v>1434</v>
      </c>
      <c r="DB4" s="711" t="s">
        <v>351</v>
      </c>
      <c r="DC4" s="711" t="s">
        <v>352</v>
      </c>
      <c r="DD4" s="711" t="s">
        <v>353</v>
      </c>
      <c r="DE4" s="711" t="s">
        <v>354</v>
      </c>
      <c r="DF4" s="711" t="s">
        <v>355</v>
      </c>
      <c r="DG4" s="711" t="s">
        <v>356</v>
      </c>
      <c r="DH4" s="711" t="s">
        <v>357</v>
      </c>
      <c r="DI4" s="711" t="s">
        <v>1346</v>
      </c>
      <c r="DJ4" s="711" t="s">
        <v>1435</v>
      </c>
      <c r="DK4" s="711" t="s">
        <v>1436</v>
      </c>
      <c r="DL4" s="711" t="s">
        <v>358</v>
      </c>
      <c r="DM4" s="711" t="s">
        <v>359</v>
      </c>
      <c r="DN4" s="711" t="s">
        <v>360</v>
      </c>
      <c r="DO4" s="711" t="s">
        <v>361</v>
      </c>
      <c r="DP4" s="711" t="s">
        <v>362</v>
      </c>
      <c r="DQ4" s="711" t="s">
        <v>363</v>
      </c>
      <c r="DR4" s="711" t="s">
        <v>364</v>
      </c>
      <c r="DS4" s="711" t="s">
        <v>365</v>
      </c>
      <c r="DT4" s="711" t="s">
        <v>366</v>
      </c>
      <c r="DU4" s="711" t="s">
        <v>367</v>
      </c>
      <c r="DV4" s="711" t="s">
        <v>368</v>
      </c>
      <c r="DW4" s="711" t="s">
        <v>369</v>
      </c>
      <c r="DX4" s="711" t="s">
        <v>370</v>
      </c>
      <c r="DY4" s="711" t="s">
        <v>371</v>
      </c>
      <c r="DZ4" s="711" t="s">
        <v>372</v>
      </c>
      <c r="EA4" s="711" t="s">
        <v>1353</v>
      </c>
      <c r="EB4" s="711" t="s">
        <v>1437</v>
      </c>
      <c r="EC4" s="711" t="s">
        <v>373</v>
      </c>
      <c r="ED4" s="711" t="s">
        <v>374</v>
      </c>
      <c r="EE4" s="711" t="s">
        <v>375</v>
      </c>
      <c r="EF4" s="711" t="s">
        <v>376</v>
      </c>
      <c r="EG4" s="711" t="s">
        <v>1357</v>
      </c>
      <c r="EH4" s="711" t="s">
        <v>377</v>
      </c>
      <c r="EI4" s="711" t="s">
        <v>378</v>
      </c>
      <c r="EJ4" s="711" t="s">
        <v>379</v>
      </c>
      <c r="EK4" s="711" t="s">
        <v>380</v>
      </c>
      <c r="EL4" s="711" t="s">
        <v>381</v>
      </c>
      <c r="EM4" s="711" t="s">
        <v>382</v>
      </c>
      <c r="EN4" s="711" t="s">
        <v>383</v>
      </c>
      <c r="EO4" s="711" t="s">
        <v>384</v>
      </c>
      <c r="EP4" s="711" t="s">
        <v>385</v>
      </c>
      <c r="EQ4" s="711" t="s">
        <v>386</v>
      </c>
      <c r="ER4" s="711" t="s">
        <v>387</v>
      </c>
      <c r="ES4" s="711" t="s">
        <v>388</v>
      </c>
      <c r="ET4" s="711" t="s">
        <v>389</v>
      </c>
      <c r="EU4" s="711" t="s">
        <v>390</v>
      </c>
      <c r="EV4" s="711" t="s">
        <v>391</v>
      </c>
      <c r="EW4" s="711" t="s">
        <v>392</v>
      </c>
      <c r="EX4" s="711" t="s">
        <v>393</v>
      </c>
      <c r="EY4" s="711" t="s">
        <v>394</v>
      </c>
      <c r="EZ4" s="711" t="s">
        <v>395</v>
      </c>
      <c r="FA4" s="711" t="s">
        <v>396</v>
      </c>
      <c r="FB4" s="711" t="s">
        <v>397</v>
      </c>
      <c r="FC4" s="711" t="s">
        <v>398</v>
      </c>
      <c r="FD4" s="711" t="s">
        <v>399</v>
      </c>
      <c r="FE4" s="711" t="s">
        <v>400</v>
      </c>
      <c r="FF4" s="711" t="s">
        <v>401</v>
      </c>
      <c r="FG4" s="711" t="s">
        <v>402</v>
      </c>
      <c r="FH4" s="711" t="s">
        <v>403</v>
      </c>
      <c r="FI4" s="711" t="s">
        <v>404</v>
      </c>
      <c r="FJ4" s="711" t="s">
        <v>405</v>
      </c>
      <c r="FK4" s="711" t="s">
        <v>406</v>
      </c>
      <c r="FL4" s="711" t="s">
        <v>407</v>
      </c>
      <c r="FM4" s="711" t="s">
        <v>408</v>
      </c>
      <c r="FN4" s="711" t="s">
        <v>409</v>
      </c>
      <c r="FO4" s="711" t="s">
        <v>410</v>
      </c>
      <c r="FP4" s="711" t="s">
        <v>411</v>
      </c>
      <c r="FQ4" s="711" t="s">
        <v>412</v>
      </c>
      <c r="FR4" s="711" t="s">
        <v>413</v>
      </c>
      <c r="FS4" s="711" t="s">
        <v>414</v>
      </c>
      <c r="FT4" s="711" t="s">
        <v>415</v>
      </c>
      <c r="FU4" s="711" t="s">
        <v>416</v>
      </c>
      <c r="FV4" s="711" t="s">
        <v>417</v>
      </c>
      <c r="FW4" s="711" t="s">
        <v>418</v>
      </c>
      <c r="FX4" s="711" t="s">
        <v>419</v>
      </c>
      <c r="FY4" s="711" t="s">
        <v>420</v>
      </c>
      <c r="FZ4" s="711" t="s">
        <v>421</v>
      </c>
      <c r="GA4" s="711" t="s">
        <v>422</v>
      </c>
      <c r="GB4" s="711" t="s">
        <v>423</v>
      </c>
      <c r="GC4" s="711" t="s">
        <v>424</v>
      </c>
      <c r="GD4" s="711" t="s">
        <v>425</v>
      </c>
      <c r="GE4" s="711" t="s">
        <v>426</v>
      </c>
      <c r="GF4" s="711" t="s">
        <v>427</v>
      </c>
      <c r="GG4" s="711" t="s">
        <v>428</v>
      </c>
      <c r="GH4" s="711" t="s">
        <v>429</v>
      </c>
      <c r="GI4" s="711" t="s">
        <v>430</v>
      </c>
      <c r="GJ4" s="711" t="s">
        <v>431</v>
      </c>
      <c r="GK4" s="711" t="s">
        <v>432</v>
      </c>
      <c r="GL4" s="711" t="s">
        <v>433</v>
      </c>
      <c r="GM4" s="711" t="s">
        <v>434</v>
      </c>
      <c r="GN4" s="711" t="s">
        <v>435</v>
      </c>
      <c r="GO4" s="711" t="s">
        <v>436</v>
      </c>
      <c r="GP4" s="711" t="s">
        <v>437</v>
      </c>
      <c r="GQ4" s="711" t="s">
        <v>438</v>
      </c>
      <c r="GR4" s="711" t="s">
        <v>439</v>
      </c>
      <c r="GS4" s="711" t="s">
        <v>440</v>
      </c>
      <c r="GT4" s="711" t="s">
        <v>441</v>
      </c>
      <c r="GU4" s="711" t="s">
        <v>442</v>
      </c>
      <c r="GV4" s="711" t="s">
        <v>443</v>
      </c>
      <c r="GW4" s="711" t="s">
        <v>444</v>
      </c>
      <c r="GX4" s="711" t="s">
        <v>445</v>
      </c>
      <c r="GY4" s="711" t="s">
        <v>446</v>
      </c>
      <c r="GZ4" s="711" t="s">
        <v>447</v>
      </c>
      <c r="HA4" s="711" t="s">
        <v>448</v>
      </c>
      <c r="HB4" s="711" t="s">
        <v>449</v>
      </c>
      <c r="HC4" s="711" t="s">
        <v>450</v>
      </c>
      <c r="HD4" s="711" t="s">
        <v>451</v>
      </c>
      <c r="HE4" s="711" t="s">
        <v>452</v>
      </c>
      <c r="HF4" s="711" t="s">
        <v>453</v>
      </c>
      <c r="HG4" s="711" t="s">
        <v>454</v>
      </c>
      <c r="HH4" s="711" t="s">
        <v>455</v>
      </c>
      <c r="HI4" s="711" t="s">
        <v>456</v>
      </c>
      <c r="HJ4" s="711" t="s">
        <v>457</v>
      </c>
      <c r="HK4" s="711" t="s">
        <v>458</v>
      </c>
      <c r="HL4" s="711" t="s">
        <v>459</v>
      </c>
      <c r="HM4" s="711" t="s">
        <v>460</v>
      </c>
      <c r="HN4" s="711" t="s">
        <v>461</v>
      </c>
      <c r="HO4" s="711" t="s">
        <v>462</v>
      </c>
      <c r="HP4" s="711" t="s">
        <v>463</v>
      </c>
      <c r="HQ4" s="711" t="s">
        <v>464</v>
      </c>
      <c r="HR4" s="711" t="s">
        <v>465</v>
      </c>
      <c r="HS4" s="711" t="s">
        <v>466</v>
      </c>
      <c r="HT4" s="711" t="s">
        <v>467</v>
      </c>
      <c r="HU4" s="711" t="s">
        <v>468</v>
      </c>
      <c r="HV4" s="711" t="s">
        <v>469</v>
      </c>
      <c r="HW4" s="711" t="s">
        <v>470</v>
      </c>
      <c r="HX4" s="711" t="s">
        <v>471</v>
      </c>
      <c r="HY4" s="711" t="s">
        <v>472</v>
      </c>
      <c r="HZ4" s="711" t="s">
        <v>473</v>
      </c>
      <c r="IA4" s="711" t="s">
        <v>474</v>
      </c>
      <c r="IB4" s="711" t="s">
        <v>475</v>
      </c>
      <c r="IC4" s="711" t="s">
        <v>476</v>
      </c>
      <c r="ID4" s="711" t="s">
        <v>477</v>
      </c>
      <c r="IE4" s="711" t="s">
        <v>478</v>
      </c>
      <c r="IF4" s="711" t="s">
        <v>479</v>
      </c>
      <c r="IG4" s="711" t="s">
        <v>480</v>
      </c>
      <c r="IH4" s="711" t="s">
        <v>481</v>
      </c>
      <c r="II4" s="711" t="s">
        <v>482</v>
      </c>
      <c r="IJ4" s="711" t="s">
        <v>483</v>
      </c>
      <c r="IK4" s="711" t="s">
        <v>1361</v>
      </c>
      <c r="IL4" s="711" t="s">
        <v>1362</v>
      </c>
      <c r="IM4" s="711" t="s">
        <v>1363</v>
      </c>
      <c r="IN4" s="711" t="s">
        <v>1364</v>
      </c>
      <c r="IO4" s="711" t="s">
        <v>1365</v>
      </c>
      <c r="IP4" s="711" t="s">
        <v>1366</v>
      </c>
      <c r="IQ4" s="711" t="s">
        <v>1438</v>
      </c>
      <c r="IR4" s="711" t="s">
        <v>1439</v>
      </c>
      <c r="IS4" s="711" t="s">
        <v>1440</v>
      </c>
      <c r="IT4" s="711" t="s">
        <v>484</v>
      </c>
      <c r="IU4" s="711" t="s">
        <v>485</v>
      </c>
      <c r="IV4" s="711" t="s">
        <v>486</v>
      </c>
      <c r="IW4" s="711" t="s">
        <v>487</v>
      </c>
      <c r="IX4" s="711" t="s">
        <v>488</v>
      </c>
      <c r="IY4" s="711" t="s">
        <v>489</v>
      </c>
      <c r="IZ4" s="711" t="s">
        <v>490</v>
      </c>
      <c r="JA4" s="711" t="s">
        <v>491</v>
      </c>
      <c r="JB4" s="711" t="s">
        <v>492</v>
      </c>
      <c r="JC4" s="711" t="s">
        <v>493</v>
      </c>
      <c r="JD4" s="711" t="s">
        <v>494</v>
      </c>
      <c r="JE4" s="711" t="s">
        <v>495</v>
      </c>
      <c r="JF4" s="711" t="s">
        <v>496</v>
      </c>
      <c r="JG4" s="711" t="s">
        <v>497</v>
      </c>
      <c r="JH4" s="711" t="s">
        <v>498</v>
      </c>
      <c r="JI4" s="711" t="s">
        <v>499</v>
      </c>
      <c r="JJ4" s="711" t="s">
        <v>500</v>
      </c>
      <c r="JK4" s="711" t="s">
        <v>501</v>
      </c>
      <c r="JL4" s="711" t="s">
        <v>502</v>
      </c>
      <c r="JM4" s="711" t="s">
        <v>503</v>
      </c>
      <c r="JN4" s="711" t="s">
        <v>504</v>
      </c>
      <c r="JO4" s="711" t="s">
        <v>505</v>
      </c>
      <c r="JP4" s="711" t="s">
        <v>506</v>
      </c>
      <c r="JQ4" s="711" t="s">
        <v>507</v>
      </c>
      <c r="JR4" s="711" t="s">
        <v>508</v>
      </c>
      <c r="JS4" s="711" t="s">
        <v>509</v>
      </c>
      <c r="JT4" s="711" t="s">
        <v>510</v>
      </c>
      <c r="JU4" s="711" t="s">
        <v>511</v>
      </c>
      <c r="JV4" s="711" t="s">
        <v>512</v>
      </c>
      <c r="JW4" s="711" t="s">
        <v>513</v>
      </c>
      <c r="JX4" s="711" t="s">
        <v>514</v>
      </c>
      <c r="JY4" s="711" t="s">
        <v>515</v>
      </c>
      <c r="JZ4" s="711" t="s">
        <v>516</v>
      </c>
      <c r="KA4" s="711" t="s">
        <v>816</v>
      </c>
      <c r="KB4" s="711" t="s">
        <v>817</v>
      </c>
    </row>
    <row r="5" spans="1:288" ht="33" customHeight="1" thickBot="1" x14ac:dyDescent="0.3">
      <c r="A5" s="164"/>
      <c r="B5" s="277" t="s">
        <v>1441</v>
      </c>
      <c r="C5" s="467" t="s">
        <v>97</v>
      </c>
      <c r="D5" s="467" t="s">
        <v>97</v>
      </c>
      <c r="E5" s="467" t="s">
        <v>97</v>
      </c>
      <c r="F5" s="467" t="s">
        <v>97</v>
      </c>
      <c r="G5" s="467" t="s">
        <v>97</v>
      </c>
      <c r="H5" s="467" t="s">
        <v>97</v>
      </c>
      <c r="I5" s="468"/>
      <c r="J5" s="469">
        <v>184</v>
      </c>
      <c r="K5" s="469">
        <v>184</v>
      </c>
      <c r="L5" s="469">
        <v>184</v>
      </c>
      <c r="M5" s="469">
        <v>31</v>
      </c>
      <c r="N5" s="469">
        <v>73</v>
      </c>
      <c r="O5" s="469">
        <v>184</v>
      </c>
      <c r="P5" s="469">
        <v>184</v>
      </c>
      <c r="Q5" s="469">
        <v>184</v>
      </c>
      <c r="R5" s="469">
        <v>184</v>
      </c>
      <c r="S5" s="469">
        <v>184</v>
      </c>
      <c r="T5" s="469">
        <v>184</v>
      </c>
      <c r="U5" s="469">
        <v>184</v>
      </c>
      <c r="V5" s="469">
        <v>184</v>
      </c>
      <c r="W5" s="469">
        <v>184</v>
      </c>
      <c r="X5" s="469">
        <v>184</v>
      </c>
      <c r="Y5" s="469">
        <v>184</v>
      </c>
      <c r="Z5" s="469">
        <v>184</v>
      </c>
      <c r="AA5" s="469">
        <v>184</v>
      </c>
      <c r="AB5" s="469">
        <v>184</v>
      </c>
      <c r="AC5" s="469">
        <v>184</v>
      </c>
      <c r="AD5" s="469">
        <v>184</v>
      </c>
      <c r="AE5" s="469">
        <v>184</v>
      </c>
      <c r="AF5" s="469">
        <v>184</v>
      </c>
      <c r="AG5" s="469">
        <v>184</v>
      </c>
      <c r="AH5" s="469">
        <v>184</v>
      </c>
      <c r="AI5" s="469">
        <v>31</v>
      </c>
      <c r="AJ5" s="469">
        <v>184</v>
      </c>
      <c r="AK5" s="469">
        <v>184</v>
      </c>
      <c r="AL5" s="469">
        <v>184</v>
      </c>
      <c r="AM5" s="469">
        <v>184</v>
      </c>
      <c r="AN5" s="469">
        <v>184</v>
      </c>
      <c r="AO5" s="469">
        <v>184</v>
      </c>
      <c r="AP5" s="469">
        <v>184</v>
      </c>
      <c r="AQ5" s="469">
        <v>184</v>
      </c>
      <c r="AR5" s="469">
        <v>184</v>
      </c>
      <c r="AS5" s="469">
        <v>184</v>
      </c>
      <c r="AT5" s="469">
        <v>184</v>
      </c>
      <c r="AU5" s="469">
        <v>184</v>
      </c>
      <c r="AV5" s="469">
        <v>184</v>
      </c>
      <c r="AW5" s="469">
        <v>184</v>
      </c>
      <c r="AX5" s="469">
        <v>184</v>
      </c>
      <c r="AY5" s="469">
        <v>184</v>
      </c>
      <c r="AZ5" s="469">
        <v>184</v>
      </c>
      <c r="BA5" s="469">
        <v>184</v>
      </c>
      <c r="BB5" s="469">
        <v>184</v>
      </c>
      <c r="BC5" s="469">
        <v>184</v>
      </c>
      <c r="BD5" s="469">
        <v>184</v>
      </c>
      <c r="BE5" s="469">
        <v>184</v>
      </c>
      <c r="BF5" s="469">
        <v>184</v>
      </c>
      <c r="BG5" s="469">
        <v>184</v>
      </c>
      <c r="BH5" s="469">
        <v>184</v>
      </c>
      <c r="BI5" s="469">
        <v>184</v>
      </c>
      <c r="BJ5" s="469">
        <v>184</v>
      </c>
      <c r="BK5" s="469">
        <v>184</v>
      </c>
      <c r="BL5" s="469">
        <v>184</v>
      </c>
      <c r="BM5" s="469">
        <v>184</v>
      </c>
      <c r="BN5" s="469">
        <v>184</v>
      </c>
      <c r="BO5" s="469">
        <v>184</v>
      </c>
      <c r="BP5" s="469">
        <v>184</v>
      </c>
      <c r="BQ5" s="469">
        <v>184</v>
      </c>
      <c r="BR5" s="469">
        <v>184</v>
      </c>
      <c r="BS5" s="469">
        <v>184</v>
      </c>
      <c r="BT5" s="469">
        <v>184</v>
      </c>
      <c r="BU5" s="469">
        <v>184</v>
      </c>
      <c r="BV5" s="469">
        <v>184</v>
      </c>
      <c r="BW5" s="469">
        <v>184</v>
      </c>
      <c r="BX5" s="469">
        <v>184</v>
      </c>
      <c r="BY5" s="469">
        <v>184</v>
      </c>
      <c r="BZ5" s="469">
        <v>184</v>
      </c>
      <c r="CA5" s="469">
        <v>184</v>
      </c>
      <c r="CB5" s="469">
        <v>184</v>
      </c>
      <c r="CC5" s="469">
        <v>184</v>
      </c>
      <c r="CD5" s="469">
        <v>184</v>
      </c>
      <c r="CE5" s="469">
        <v>184</v>
      </c>
      <c r="CF5" s="469">
        <v>184</v>
      </c>
      <c r="CG5" s="469">
        <v>184</v>
      </c>
      <c r="CH5" s="469">
        <v>93</v>
      </c>
      <c r="CI5" s="469">
        <v>184</v>
      </c>
      <c r="CJ5" s="469">
        <v>184</v>
      </c>
      <c r="CK5" s="469">
        <v>184</v>
      </c>
      <c r="CL5" s="469">
        <v>184</v>
      </c>
      <c r="CM5" s="469">
        <v>184</v>
      </c>
      <c r="CN5" s="469">
        <v>184</v>
      </c>
      <c r="CO5" s="469">
        <v>93</v>
      </c>
      <c r="CP5" s="469">
        <v>184</v>
      </c>
      <c r="CQ5" s="469">
        <v>184</v>
      </c>
      <c r="CR5" s="469">
        <v>184</v>
      </c>
      <c r="CS5" s="469">
        <v>184</v>
      </c>
      <c r="CT5" s="469">
        <v>184</v>
      </c>
      <c r="CU5" s="469">
        <v>184</v>
      </c>
      <c r="CV5" s="469">
        <v>184</v>
      </c>
      <c r="CW5" s="469">
        <v>184</v>
      </c>
      <c r="CX5" s="469">
        <v>184</v>
      </c>
      <c r="CY5" s="469">
        <v>184</v>
      </c>
      <c r="CZ5" s="469">
        <v>97</v>
      </c>
      <c r="DA5" s="469">
        <v>126</v>
      </c>
      <c r="DB5" s="469">
        <v>184</v>
      </c>
      <c r="DC5" s="469">
        <v>184</v>
      </c>
      <c r="DD5" s="469">
        <v>121</v>
      </c>
      <c r="DE5" s="469">
        <v>184</v>
      </c>
      <c r="DF5" s="469">
        <v>184</v>
      </c>
      <c r="DG5" s="469">
        <v>184</v>
      </c>
      <c r="DH5" s="469">
        <v>184</v>
      </c>
      <c r="DI5" s="469">
        <v>184</v>
      </c>
      <c r="DJ5" s="469">
        <v>168</v>
      </c>
      <c r="DK5" s="469">
        <v>154</v>
      </c>
      <c r="DL5" s="469">
        <v>184</v>
      </c>
      <c r="DM5" s="469">
        <v>184</v>
      </c>
      <c r="DN5" s="469">
        <v>184</v>
      </c>
      <c r="DO5" s="469">
        <v>184</v>
      </c>
      <c r="DP5" s="469">
        <v>184</v>
      </c>
      <c r="DQ5" s="469">
        <v>184</v>
      </c>
      <c r="DR5" s="469">
        <v>184</v>
      </c>
      <c r="DS5" s="469">
        <v>184</v>
      </c>
      <c r="DT5" s="469">
        <v>184</v>
      </c>
      <c r="DU5" s="469">
        <v>184</v>
      </c>
      <c r="DV5" s="469">
        <v>184</v>
      </c>
      <c r="DW5" s="469">
        <v>184</v>
      </c>
      <c r="DX5" s="469">
        <v>184</v>
      </c>
      <c r="DY5" s="469">
        <v>184</v>
      </c>
      <c r="DZ5" s="469">
        <v>184</v>
      </c>
      <c r="EA5" s="469">
        <v>184</v>
      </c>
      <c r="EB5" s="469">
        <v>154</v>
      </c>
      <c r="EC5" s="469">
        <v>121</v>
      </c>
      <c r="ED5" s="469">
        <v>121</v>
      </c>
      <c r="EE5" s="469">
        <v>121</v>
      </c>
      <c r="EF5" s="469">
        <v>121</v>
      </c>
      <c r="EG5" s="469">
        <v>184</v>
      </c>
      <c r="EH5" s="469">
        <v>184</v>
      </c>
      <c r="EI5" s="469">
        <v>184</v>
      </c>
      <c r="EJ5" s="469">
        <v>184</v>
      </c>
      <c r="EK5" s="469">
        <v>184</v>
      </c>
      <c r="EL5" s="469">
        <v>184</v>
      </c>
      <c r="EM5" s="469">
        <v>184</v>
      </c>
      <c r="EN5" s="469">
        <v>184</v>
      </c>
      <c r="EO5" s="469">
        <v>184</v>
      </c>
      <c r="EP5" s="469">
        <v>184</v>
      </c>
      <c r="EQ5" s="469">
        <v>184</v>
      </c>
      <c r="ER5" s="469">
        <v>184</v>
      </c>
      <c r="ES5" s="469">
        <v>184</v>
      </c>
      <c r="ET5" s="469">
        <v>184</v>
      </c>
      <c r="EU5" s="469">
        <v>184</v>
      </c>
      <c r="EV5" s="469">
        <v>184</v>
      </c>
      <c r="EW5" s="469">
        <v>184</v>
      </c>
      <c r="EX5" s="469">
        <v>184</v>
      </c>
      <c r="EY5" s="469">
        <v>184</v>
      </c>
      <c r="EZ5" s="469">
        <v>184</v>
      </c>
      <c r="FA5" s="469">
        <v>184</v>
      </c>
      <c r="FB5" s="469">
        <v>184</v>
      </c>
      <c r="FC5" s="469">
        <v>184</v>
      </c>
      <c r="FD5" s="469">
        <v>184</v>
      </c>
      <c r="FE5" s="469">
        <v>184</v>
      </c>
      <c r="FF5" s="469">
        <v>184</v>
      </c>
      <c r="FG5" s="469">
        <v>184</v>
      </c>
      <c r="FH5" s="469">
        <v>184</v>
      </c>
      <c r="FI5" s="469">
        <v>184</v>
      </c>
      <c r="FJ5" s="469">
        <v>184</v>
      </c>
      <c r="FK5" s="469">
        <v>184</v>
      </c>
      <c r="FL5" s="469">
        <v>184</v>
      </c>
      <c r="FM5" s="469">
        <v>184</v>
      </c>
      <c r="FN5" s="469">
        <v>184</v>
      </c>
      <c r="FO5" s="469">
        <v>184</v>
      </c>
      <c r="FP5" s="469">
        <v>184</v>
      </c>
      <c r="FQ5" s="469">
        <v>184</v>
      </c>
      <c r="FR5" s="469">
        <v>184</v>
      </c>
      <c r="FS5" s="469">
        <v>184</v>
      </c>
      <c r="FT5" s="469">
        <v>184</v>
      </c>
      <c r="FU5" s="469">
        <v>184</v>
      </c>
      <c r="FV5" s="469">
        <v>184</v>
      </c>
      <c r="FW5" s="469">
        <v>184</v>
      </c>
      <c r="FX5" s="469">
        <v>184</v>
      </c>
      <c r="FY5" s="469">
        <v>184</v>
      </c>
      <c r="FZ5" s="469">
        <v>184</v>
      </c>
      <c r="GA5" s="469">
        <v>184</v>
      </c>
      <c r="GB5" s="469">
        <v>184</v>
      </c>
      <c r="GC5" s="469">
        <v>184</v>
      </c>
      <c r="GD5" s="469">
        <v>184</v>
      </c>
      <c r="GE5" s="469">
        <v>184</v>
      </c>
      <c r="GF5" s="469">
        <v>184</v>
      </c>
      <c r="GG5" s="469">
        <v>184</v>
      </c>
      <c r="GH5" s="469">
        <v>184</v>
      </c>
      <c r="GI5" s="469">
        <v>184</v>
      </c>
      <c r="GJ5" s="469">
        <v>184</v>
      </c>
      <c r="GK5" s="469">
        <v>184</v>
      </c>
      <c r="GL5" s="469">
        <v>184</v>
      </c>
      <c r="GM5" s="469">
        <v>184</v>
      </c>
      <c r="GN5" s="469">
        <v>184</v>
      </c>
      <c r="GO5" s="469">
        <v>184</v>
      </c>
      <c r="GP5" s="469">
        <v>184</v>
      </c>
      <c r="GQ5" s="469">
        <v>184</v>
      </c>
      <c r="GR5" s="469">
        <v>184</v>
      </c>
      <c r="GS5" s="469">
        <v>184</v>
      </c>
      <c r="GT5" s="469">
        <v>184</v>
      </c>
      <c r="GU5" s="469">
        <v>184</v>
      </c>
      <c r="GV5" s="469">
        <v>184</v>
      </c>
      <c r="GW5" s="469">
        <v>184</v>
      </c>
      <c r="GX5" s="469">
        <v>184</v>
      </c>
      <c r="GY5" s="469">
        <v>184</v>
      </c>
      <c r="GZ5" s="469">
        <v>184</v>
      </c>
      <c r="HA5" s="469">
        <v>184</v>
      </c>
      <c r="HB5" s="469">
        <v>184</v>
      </c>
      <c r="HC5" s="469">
        <v>184</v>
      </c>
      <c r="HD5" s="469">
        <v>184</v>
      </c>
      <c r="HE5" s="469">
        <v>184</v>
      </c>
      <c r="HF5" s="469">
        <v>184</v>
      </c>
      <c r="HG5" s="469">
        <v>184</v>
      </c>
      <c r="HH5" s="469">
        <v>184</v>
      </c>
      <c r="HI5" s="469">
        <v>184</v>
      </c>
      <c r="HJ5" s="469">
        <v>184</v>
      </c>
      <c r="HK5" s="469">
        <v>184</v>
      </c>
      <c r="HL5" s="469">
        <v>184</v>
      </c>
      <c r="HM5" s="469">
        <v>184</v>
      </c>
      <c r="HN5" s="469">
        <v>184</v>
      </c>
      <c r="HO5" s="469">
        <v>184</v>
      </c>
      <c r="HP5" s="469">
        <v>184</v>
      </c>
      <c r="HQ5" s="469">
        <v>184</v>
      </c>
      <c r="HR5" s="469">
        <v>184</v>
      </c>
      <c r="HS5" s="469">
        <v>184</v>
      </c>
      <c r="HT5" s="469">
        <v>184</v>
      </c>
      <c r="HU5" s="469">
        <v>184</v>
      </c>
      <c r="HV5" s="469">
        <v>184</v>
      </c>
      <c r="HW5" s="469">
        <v>184</v>
      </c>
      <c r="HX5" s="469">
        <v>184</v>
      </c>
      <c r="HY5" s="469">
        <v>184</v>
      </c>
      <c r="HZ5" s="469">
        <v>184</v>
      </c>
      <c r="IA5" s="469">
        <v>184</v>
      </c>
      <c r="IB5" s="469">
        <v>184</v>
      </c>
      <c r="IC5" s="469">
        <v>184</v>
      </c>
      <c r="ID5" s="469">
        <v>184</v>
      </c>
      <c r="IE5" s="469">
        <v>184</v>
      </c>
      <c r="IF5" s="469">
        <v>184</v>
      </c>
      <c r="IG5" s="469">
        <v>184</v>
      </c>
      <c r="IH5" s="469">
        <v>184</v>
      </c>
      <c r="II5" s="469">
        <v>184</v>
      </c>
      <c r="IJ5" s="469">
        <v>184</v>
      </c>
      <c r="IK5" s="469">
        <v>184</v>
      </c>
      <c r="IL5" s="469">
        <v>184</v>
      </c>
      <c r="IM5" s="469">
        <v>184</v>
      </c>
      <c r="IN5" s="469">
        <v>184</v>
      </c>
      <c r="IO5" s="469">
        <v>184</v>
      </c>
      <c r="IP5" s="469">
        <v>184</v>
      </c>
      <c r="IQ5" s="469">
        <v>154</v>
      </c>
      <c r="IR5" s="469">
        <v>154</v>
      </c>
      <c r="IS5" s="469">
        <v>154</v>
      </c>
      <c r="IT5" s="469">
        <v>184</v>
      </c>
      <c r="IU5" s="469">
        <v>184</v>
      </c>
      <c r="IV5" s="469">
        <v>184</v>
      </c>
      <c r="IW5" s="469">
        <v>184</v>
      </c>
      <c r="IX5" s="469">
        <v>184</v>
      </c>
      <c r="IY5" s="469">
        <v>184</v>
      </c>
      <c r="IZ5" s="469">
        <v>184</v>
      </c>
      <c r="JA5" s="469">
        <v>184</v>
      </c>
      <c r="JB5" s="469">
        <v>184</v>
      </c>
      <c r="JC5" s="469">
        <v>184</v>
      </c>
      <c r="JD5" s="469">
        <v>184</v>
      </c>
      <c r="JE5" s="469">
        <v>184</v>
      </c>
      <c r="JF5" s="469">
        <v>184</v>
      </c>
      <c r="JG5" s="469">
        <v>184</v>
      </c>
      <c r="JH5" s="469">
        <v>184</v>
      </c>
      <c r="JI5" s="469">
        <v>184</v>
      </c>
      <c r="JJ5" s="469">
        <v>184</v>
      </c>
      <c r="JK5" s="469">
        <v>184</v>
      </c>
      <c r="JL5" s="469">
        <v>184</v>
      </c>
      <c r="JM5" s="469">
        <v>184</v>
      </c>
      <c r="JN5" s="469">
        <v>184</v>
      </c>
      <c r="JO5" s="469">
        <v>184</v>
      </c>
      <c r="JP5" s="469">
        <v>184</v>
      </c>
      <c r="JQ5" s="469">
        <v>184</v>
      </c>
      <c r="JR5" s="469">
        <v>184</v>
      </c>
      <c r="JS5" s="469">
        <v>184</v>
      </c>
      <c r="JT5" s="469">
        <v>184</v>
      </c>
      <c r="JU5" s="469">
        <v>184</v>
      </c>
      <c r="JV5" s="469">
        <v>184</v>
      </c>
      <c r="JW5" s="469">
        <v>184</v>
      </c>
      <c r="JX5" s="469">
        <v>184</v>
      </c>
      <c r="JY5" s="469">
        <v>184</v>
      </c>
      <c r="JZ5" s="469">
        <v>184</v>
      </c>
      <c r="KA5" s="469">
        <v>184</v>
      </c>
      <c r="KB5" s="469">
        <v>184</v>
      </c>
    </row>
    <row r="6" spans="1:288" ht="23.25" customHeight="1" thickTop="1" x14ac:dyDescent="0.25">
      <c r="A6" s="164"/>
      <c r="B6" s="44" t="s">
        <v>1442</v>
      </c>
      <c r="C6" s="470">
        <v>31656</v>
      </c>
      <c r="D6" s="470">
        <v>14495</v>
      </c>
      <c r="E6" s="470">
        <v>6401</v>
      </c>
      <c r="F6" s="470">
        <v>4836</v>
      </c>
      <c r="G6" s="470">
        <v>5819</v>
      </c>
      <c r="H6" s="470">
        <v>103</v>
      </c>
      <c r="I6" s="471"/>
      <c r="J6" s="470">
        <v>1540</v>
      </c>
      <c r="K6" s="470" t="s">
        <v>273</v>
      </c>
      <c r="L6" s="470" t="s">
        <v>273</v>
      </c>
      <c r="M6" s="470">
        <v>54</v>
      </c>
      <c r="N6" s="470">
        <v>153</v>
      </c>
      <c r="O6" s="470">
        <v>288</v>
      </c>
      <c r="P6" s="470">
        <v>255</v>
      </c>
      <c r="Q6" s="470" t="s">
        <v>273</v>
      </c>
      <c r="R6" s="470">
        <v>221</v>
      </c>
      <c r="S6" s="470">
        <v>255</v>
      </c>
      <c r="T6" s="470">
        <v>134</v>
      </c>
      <c r="U6" s="470">
        <v>124</v>
      </c>
      <c r="V6" s="470">
        <v>145</v>
      </c>
      <c r="W6" s="470">
        <v>110</v>
      </c>
      <c r="X6" s="470">
        <v>134</v>
      </c>
      <c r="Y6" s="470">
        <v>230</v>
      </c>
      <c r="Z6" s="470">
        <v>110</v>
      </c>
      <c r="AA6" s="470">
        <v>119</v>
      </c>
      <c r="AB6" s="470">
        <v>78</v>
      </c>
      <c r="AC6" s="470">
        <v>113</v>
      </c>
      <c r="AD6" s="470">
        <v>92</v>
      </c>
      <c r="AE6" s="470">
        <v>74</v>
      </c>
      <c r="AF6" s="470">
        <v>66</v>
      </c>
      <c r="AG6" s="470">
        <v>55</v>
      </c>
      <c r="AH6" s="470">
        <v>191</v>
      </c>
      <c r="AI6" s="470">
        <v>41</v>
      </c>
      <c r="AJ6" s="470" t="s">
        <v>273</v>
      </c>
      <c r="AK6" s="470">
        <v>113</v>
      </c>
      <c r="AL6" s="470">
        <v>64</v>
      </c>
      <c r="AM6" s="470">
        <v>195</v>
      </c>
      <c r="AN6" s="470">
        <v>279</v>
      </c>
      <c r="AO6" s="470">
        <v>206</v>
      </c>
      <c r="AP6" s="470">
        <v>140</v>
      </c>
      <c r="AQ6" s="470">
        <v>161</v>
      </c>
      <c r="AR6" s="470">
        <v>101</v>
      </c>
      <c r="AS6" s="470" t="s">
        <v>273</v>
      </c>
      <c r="AT6" s="470" t="s">
        <v>273</v>
      </c>
      <c r="AU6" s="470">
        <v>782</v>
      </c>
      <c r="AV6" s="470">
        <v>241</v>
      </c>
      <c r="AW6" s="470">
        <v>248</v>
      </c>
      <c r="AX6" s="470" t="s">
        <v>273</v>
      </c>
      <c r="AY6" s="470">
        <v>177</v>
      </c>
      <c r="AZ6" s="470">
        <v>221</v>
      </c>
      <c r="BA6" s="470">
        <v>105</v>
      </c>
      <c r="BB6" s="470">
        <v>87</v>
      </c>
      <c r="BC6" s="470">
        <v>122</v>
      </c>
      <c r="BD6" s="470">
        <v>305</v>
      </c>
      <c r="BE6" s="470">
        <v>163</v>
      </c>
      <c r="BF6" s="470">
        <v>117</v>
      </c>
      <c r="BG6" s="470">
        <v>121</v>
      </c>
      <c r="BH6" s="470">
        <v>61</v>
      </c>
      <c r="BI6" s="470">
        <v>96</v>
      </c>
      <c r="BJ6" s="470" t="s">
        <v>273</v>
      </c>
      <c r="BK6" s="470">
        <v>450</v>
      </c>
      <c r="BL6" s="470">
        <v>345</v>
      </c>
      <c r="BM6" s="470">
        <v>147</v>
      </c>
      <c r="BN6" s="470">
        <v>226</v>
      </c>
      <c r="BO6" s="470">
        <v>158</v>
      </c>
      <c r="BP6" s="470">
        <v>174</v>
      </c>
      <c r="BQ6" s="470">
        <v>74</v>
      </c>
      <c r="BR6" s="470">
        <v>861</v>
      </c>
      <c r="BS6" s="470" t="s">
        <v>273</v>
      </c>
      <c r="BT6" s="470">
        <v>241</v>
      </c>
      <c r="BU6" s="470" t="s">
        <v>273</v>
      </c>
      <c r="BV6" s="470">
        <v>152</v>
      </c>
      <c r="BW6" s="470">
        <v>131</v>
      </c>
      <c r="BX6" s="470">
        <v>138</v>
      </c>
      <c r="BY6" s="470" t="s">
        <v>273</v>
      </c>
      <c r="BZ6" s="470" t="s">
        <v>273</v>
      </c>
      <c r="CA6" s="470" t="s">
        <v>273</v>
      </c>
      <c r="CB6" s="470">
        <v>80</v>
      </c>
      <c r="CC6" s="470" t="s">
        <v>273</v>
      </c>
      <c r="CD6" s="470">
        <v>71</v>
      </c>
      <c r="CE6" s="470" t="s">
        <v>273</v>
      </c>
      <c r="CF6" s="470" t="s">
        <v>273</v>
      </c>
      <c r="CG6" s="470" t="s">
        <v>273</v>
      </c>
      <c r="CH6" s="470" t="s">
        <v>273</v>
      </c>
      <c r="CI6" s="470" t="s">
        <v>273</v>
      </c>
      <c r="CJ6" s="470" t="s">
        <v>273</v>
      </c>
      <c r="CK6" s="470" t="s">
        <v>273</v>
      </c>
      <c r="CL6" s="470" t="s">
        <v>273</v>
      </c>
      <c r="CM6" s="470" t="s">
        <v>273</v>
      </c>
      <c r="CN6" s="470" t="s">
        <v>273</v>
      </c>
      <c r="CO6" s="470" t="s">
        <v>273</v>
      </c>
      <c r="CP6" s="470" t="s">
        <v>273</v>
      </c>
      <c r="CQ6" s="470" t="s">
        <v>273</v>
      </c>
      <c r="CR6" s="470" t="s">
        <v>273</v>
      </c>
      <c r="CS6" s="470" t="s">
        <v>273</v>
      </c>
      <c r="CT6" s="470" t="s">
        <v>273</v>
      </c>
      <c r="CU6" s="470" t="s">
        <v>273</v>
      </c>
      <c r="CV6" s="470" t="s">
        <v>273</v>
      </c>
      <c r="CW6" s="470">
        <v>59</v>
      </c>
      <c r="CX6" s="470" t="s">
        <v>273</v>
      </c>
      <c r="CY6" s="470">
        <v>113</v>
      </c>
      <c r="CZ6" s="470" t="s">
        <v>273</v>
      </c>
      <c r="DA6" s="470"/>
      <c r="DB6" s="470">
        <v>614</v>
      </c>
      <c r="DC6" s="470" t="s">
        <v>273</v>
      </c>
      <c r="DD6" s="470" t="s">
        <v>273</v>
      </c>
      <c r="DE6" s="470" t="s">
        <v>273</v>
      </c>
      <c r="DF6" s="470" t="s">
        <v>273</v>
      </c>
      <c r="DG6" s="470">
        <v>195</v>
      </c>
      <c r="DH6" s="470">
        <v>137</v>
      </c>
      <c r="DI6" s="470">
        <v>49</v>
      </c>
      <c r="DJ6" s="470">
        <v>270</v>
      </c>
      <c r="DK6" s="470">
        <v>185</v>
      </c>
      <c r="DL6" s="470" t="s">
        <v>273</v>
      </c>
      <c r="DM6" s="470" t="s">
        <v>273</v>
      </c>
      <c r="DN6" s="470" t="s">
        <v>273</v>
      </c>
      <c r="DO6" s="470">
        <v>198</v>
      </c>
      <c r="DP6" s="470" t="s">
        <v>273</v>
      </c>
      <c r="DQ6" s="470" t="s">
        <v>273</v>
      </c>
      <c r="DR6" s="470">
        <v>277</v>
      </c>
      <c r="DS6" s="470" t="s">
        <v>273</v>
      </c>
      <c r="DT6" s="470" t="s">
        <v>273</v>
      </c>
      <c r="DU6" s="470" t="s">
        <v>273</v>
      </c>
      <c r="DV6" s="470" t="s">
        <v>273</v>
      </c>
      <c r="DW6" s="470" t="s">
        <v>273</v>
      </c>
      <c r="DX6" s="470" t="s">
        <v>273</v>
      </c>
      <c r="DY6" s="470" t="s">
        <v>273</v>
      </c>
      <c r="DZ6" s="470" t="s">
        <v>273</v>
      </c>
      <c r="EA6" s="470" t="s">
        <v>273</v>
      </c>
      <c r="EB6" s="470" t="s">
        <v>273</v>
      </c>
      <c r="EC6" s="470" t="s">
        <v>273</v>
      </c>
      <c r="ED6" s="470" t="s">
        <v>273</v>
      </c>
      <c r="EE6" s="470" t="s">
        <v>273</v>
      </c>
      <c r="EF6" s="470" t="s">
        <v>273</v>
      </c>
      <c r="EG6" s="470" t="s">
        <v>273</v>
      </c>
      <c r="EH6" s="470">
        <v>88</v>
      </c>
      <c r="EI6" s="470">
        <v>29</v>
      </c>
      <c r="EJ6" s="470">
        <v>22</v>
      </c>
      <c r="EK6" s="470">
        <v>20</v>
      </c>
      <c r="EL6" s="470">
        <v>23</v>
      </c>
      <c r="EM6" s="470">
        <v>25</v>
      </c>
      <c r="EN6" s="470">
        <v>71</v>
      </c>
      <c r="EO6" s="470">
        <v>46</v>
      </c>
      <c r="EP6" s="470">
        <v>34</v>
      </c>
      <c r="EQ6" s="470">
        <v>27</v>
      </c>
      <c r="ER6" s="470">
        <v>33</v>
      </c>
      <c r="ES6" s="470">
        <v>36</v>
      </c>
      <c r="ET6" s="470">
        <v>101</v>
      </c>
      <c r="EU6" s="470">
        <v>19</v>
      </c>
      <c r="EV6" s="470">
        <v>29</v>
      </c>
      <c r="EW6" s="470">
        <v>19</v>
      </c>
      <c r="EX6" s="470">
        <v>31</v>
      </c>
      <c r="EY6" s="470">
        <v>53</v>
      </c>
      <c r="EZ6" s="470">
        <v>60</v>
      </c>
      <c r="FA6" s="470">
        <v>68</v>
      </c>
      <c r="FB6" s="470">
        <v>91</v>
      </c>
      <c r="FC6" s="470">
        <v>54</v>
      </c>
      <c r="FD6" s="470">
        <v>30</v>
      </c>
      <c r="FE6" s="470">
        <v>26</v>
      </c>
      <c r="FF6" s="470">
        <v>29</v>
      </c>
      <c r="FG6" s="470">
        <v>55</v>
      </c>
      <c r="FH6" s="470">
        <v>11</v>
      </c>
      <c r="FI6" s="470">
        <v>33</v>
      </c>
      <c r="FJ6" s="470">
        <v>32</v>
      </c>
      <c r="FK6" s="470">
        <v>20</v>
      </c>
      <c r="FL6" s="470">
        <v>58</v>
      </c>
      <c r="FM6" s="470">
        <v>32</v>
      </c>
      <c r="FN6" s="470">
        <v>39</v>
      </c>
      <c r="FO6" s="470">
        <v>23</v>
      </c>
      <c r="FP6" s="470">
        <v>14</v>
      </c>
      <c r="FQ6" s="470">
        <v>13</v>
      </c>
      <c r="FR6" s="470">
        <v>80</v>
      </c>
      <c r="FS6" s="470">
        <v>37</v>
      </c>
      <c r="FT6" s="470">
        <v>30</v>
      </c>
      <c r="FU6" s="470">
        <v>73</v>
      </c>
      <c r="FV6" s="470">
        <v>88</v>
      </c>
      <c r="FW6" s="470">
        <v>65</v>
      </c>
      <c r="FX6" s="470">
        <v>121</v>
      </c>
      <c r="FY6" s="470">
        <v>45</v>
      </c>
      <c r="FZ6" s="470">
        <v>16</v>
      </c>
      <c r="GA6" s="470">
        <v>25</v>
      </c>
      <c r="GB6" s="470">
        <v>42</v>
      </c>
      <c r="GC6" s="470">
        <v>35</v>
      </c>
      <c r="GD6" s="470">
        <v>27</v>
      </c>
      <c r="GE6" s="470">
        <v>12</v>
      </c>
      <c r="GF6" s="470">
        <v>13</v>
      </c>
      <c r="GG6" s="470">
        <v>20</v>
      </c>
      <c r="GH6" s="470">
        <v>42</v>
      </c>
      <c r="GI6" s="470">
        <v>78</v>
      </c>
      <c r="GJ6" s="470">
        <v>21</v>
      </c>
      <c r="GK6" s="470">
        <v>23</v>
      </c>
      <c r="GL6" s="470">
        <v>22</v>
      </c>
      <c r="GM6" s="470">
        <v>22</v>
      </c>
      <c r="GN6" s="470">
        <v>17</v>
      </c>
      <c r="GO6" s="470">
        <v>12</v>
      </c>
      <c r="GP6" s="470">
        <v>22</v>
      </c>
      <c r="GQ6" s="470">
        <v>37</v>
      </c>
      <c r="GR6" s="470">
        <v>21</v>
      </c>
      <c r="GS6" s="470">
        <v>55</v>
      </c>
      <c r="GT6" s="470">
        <v>44</v>
      </c>
      <c r="GU6" s="470">
        <v>34</v>
      </c>
      <c r="GV6" s="470">
        <v>28</v>
      </c>
      <c r="GW6" s="470">
        <v>23</v>
      </c>
      <c r="GX6" s="470">
        <v>46</v>
      </c>
      <c r="GY6" s="470">
        <v>17</v>
      </c>
      <c r="GZ6" s="470">
        <v>38</v>
      </c>
      <c r="HA6" s="470">
        <v>12</v>
      </c>
      <c r="HB6" s="470">
        <v>48</v>
      </c>
      <c r="HC6" s="470">
        <v>23</v>
      </c>
      <c r="HD6" s="470">
        <v>17</v>
      </c>
      <c r="HE6" s="470">
        <v>105</v>
      </c>
      <c r="HF6" s="470">
        <v>73</v>
      </c>
      <c r="HG6" s="470">
        <v>24</v>
      </c>
      <c r="HH6" s="470">
        <v>18</v>
      </c>
      <c r="HI6" s="470">
        <v>20</v>
      </c>
      <c r="HJ6" s="470">
        <v>40</v>
      </c>
      <c r="HK6" s="470">
        <v>23</v>
      </c>
      <c r="HL6" s="470">
        <v>23</v>
      </c>
      <c r="HM6" s="470">
        <v>19</v>
      </c>
      <c r="HN6" s="470">
        <v>30</v>
      </c>
      <c r="HO6" s="470">
        <v>37</v>
      </c>
      <c r="HP6" s="470">
        <v>35</v>
      </c>
      <c r="HQ6" s="470">
        <v>14</v>
      </c>
      <c r="HR6" s="470">
        <v>69</v>
      </c>
      <c r="HS6" s="470">
        <v>66</v>
      </c>
      <c r="HT6" s="470">
        <v>44</v>
      </c>
      <c r="HU6" s="470">
        <v>27</v>
      </c>
      <c r="HV6" s="470">
        <v>51</v>
      </c>
      <c r="HW6" s="470">
        <v>66</v>
      </c>
      <c r="HX6" s="470">
        <v>33</v>
      </c>
      <c r="HY6" s="470">
        <v>34</v>
      </c>
      <c r="HZ6" s="470">
        <v>18</v>
      </c>
      <c r="IA6" s="470">
        <v>27</v>
      </c>
      <c r="IB6" s="470">
        <v>20</v>
      </c>
      <c r="IC6" s="470">
        <v>23</v>
      </c>
      <c r="ID6" s="470">
        <v>16</v>
      </c>
      <c r="IE6" s="470">
        <v>19</v>
      </c>
      <c r="IF6" s="470">
        <v>31</v>
      </c>
      <c r="IG6" s="470">
        <v>26</v>
      </c>
      <c r="IH6" s="470">
        <v>53</v>
      </c>
      <c r="II6" s="470">
        <v>26</v>
      </c>
      <c r="IJ6" s="470">
        <v>23</v>
      </c>
      <c r="IK6" s="470">
        <v>25</v>
      </c>
      <c r="IL6" s="470">
        <v>227</v>
      </c>
      <c r="IM6" s="470">
        <v>158</v>
      </c>
      <c r="IN6" s="470">
        <v>85</v>
      </c>
      <c r="IO6" s="470">
        <v>35</v>
      </c>
      <c r="IP6" s="470">
        <v>40</v>
      </c>
      <c r="IQ6" s="470">
        <v>29</v>
      </c>
      <c r="IR6" s="470">
        <v>28</v>
      </c>
      <c r="IS6" s="470">
        <v>20</v>
      </c>
      <c r="IT6" s="470">
        <v>28</v>
      </c>
      <c r="IU6" s="470">
        <v>25</v>
      </c>
      <c r="IV6" s="470">
        <v>51</v>
      </c>
      <c r="IW6" s="470">
        <v>12</v>
      </c>
      <c r="IX6" s="470">
        <v>17</v>
      </c>
      <c r="IY6" s="470">
        <v>11</v>
      </c>
      <c r="IZ6" s="470">
        <v>22</v>
      </c>
      <c r="JA6" s="470">
        <v>20</v>
      </c>
      <c r="JB6" s="470">
        <v>15</v>
      </c>
      <c r="JC6" s="470">
        <v>12</v>
      </c>
      <c r="JD6" s="470">
        <v>10</v>
      </c>
      <c r="JE6" s="470">
        <v>17</v>
      </c>
      <c r="JF6" s="470">
        <v>24</v>
      </c>
      <c r="JG6" s="470">
        <v>169</v>
      </c>
      <c r="JH6" s="470">
        <v>58</v>
      </c>
      <c r="JI6" s="470">
        <v>38</v>
      </c>
      <c r="JJ6" s="470">
        <v>17</v>
      </c>
      <c r="JK6" s="470">
        <v>40</v>
      </c>
      <c r="JL6" s="470">
        <v>21</v>
      </c>
      <c r="JM6" s="470">
        <v>22</v>
      </c>
      <c r="JN6" s="470">
        <v>39</v>
      </c>
      <c r="JO6" s="470">
        <v>52</v>
      </c>
      <c r="JP6" s="470">
        <v>122</v>
      </c>
      <c r="JQ6" s="470">
        <v>19</v>
      </c>
      <c r="JR6" s="470">
        <v>24</v>
      </c>
      <c r="JS6" s="470">
        <v>34</v>
      </c>
      <c r="JT6" s="470">
        <v>33</v>
      </c>
      <c r="JU6" s="470">
        <v>59</v>
      </c>
      <c r="JV6" s="470">
        <v>27</v>
      </c>
      <c r="JW6" s="470">
        <v>12</v>
      </c>
      <c r="JX6" s="470">
        <v>14</v>
      </c>
      <c r="JY6" s="470">
        <v>22</v>
      </c>
      <c r="JZ6" s="470">
        <v>20</v>
      </c>
      <c r="KA6" s="470">
        <v>35</v>
      </c>
      <c r="KB6" s="470" t="s">
        <v>273</v>
      </c>
    </row>
    <row r="7" spans="1:288" ht="23.25" customHeight="1" x14ac:dyDescent="0.25">
      <c r="A7" s="164"/>
      <c r="B7" s="45" t="s">
        <v>1443</v>
      </c>
      <c r="C7" s="472">
        <v>3375</v>
      </c>
      <c r="D7" s="472">
        <v>1491</v>
      </c>
      <c r="E7" s="472">
        <v>1144</v>
      </c>
      <c r="F7" s="472">
        <v>275</v>
      </c>
      <c r="G7" s="472">
        <v>463</v>
      </c>
      <c r="H7" s="472" t="s">
        <v>97</v>
      </c>
      <c r="I7" s="471"/>
      <c r="J7" s="472">
        <v>167</v>
      </c>
      <c r="K7" s="472" t="s">
        <v>273</v>
      </c>
      <c r="L7" s="472" t="s">
        <v>273</v>
      </c>
      <c r="M7" s="472">
        <v>2</v>
      </c>
      <c r="N7" s="472">
        <v>59</v>
      </c>
      <c r="O7" s="472">
        <v>19</v>
      </c>
      <c r="P7" s="472">
        <v>29</v>
      </c>
      <c r="Q7" s="472" t="s">
        <v>273</v>
      </c>
      <c r="R7" s="472">
        <v>26</v>
      </c>
      <c r="S7" s="472">
        <v>27</v>
      </c>
      <c r="T7" s="472">
        <v>11</v>
      </c>
      <c r="U7" s="472">
        <v>13</v>
      </c>
      <c r="V7" s="472">
        <v>9</v>
      </c>
      <c r="W7" s="472">
        <v>8</v>
      </c>
      <c r="X7" s="472">
        <v>21</v>
      </c>
      <c r="Y7" s="472">
        <v>21</v>
      </c>
      <c r="Z7" s="472">
        <v>18</v>
      </c>
      <c r="AA7" s="472">
        <v>9</v>
      </c>
      <c r="AB7" s="472">
        <v>9</v>
      </c>
      <c r="AC7" s="472">
        <v>15</v>
      </c>
      <c r="AD7" s="472">
        <v>10</v>
      </c>
      <c r="AE7" s="472">
        <v>7</v>
      </c>
      <c r="AF7" s="472">
        <v>5</v>
      </c>
      <c r="AG7" s="472">
        <v>5</v>
      </c>
      <c r="AH7" s="472">
        <v>16</v>
      </c>
      <c r="AI7" s="472">
        <v>12</v>
      </c>
      <c r="AJ7" s="472" t="s">
        <v>273</v>
      </c>
      <c r="AK7" s="472">
        <v>12</v>
      </c>
      <c r="AL7" s="472">
        <v>5</v>
      </c>
      <c r="AM7" s="472">
        <v>21</v>
      </c>
      <c r="AN7" s="472">
        <v>39</v>
      </c>
      <c r="AO7" s="472">
        <v>26</v>
      </c>
      <c r="AP7" s="472">
        <v>13</v>
      </c>
      <c r="AQ7" s="472">
        <v>12</v>
      </c>
      <c r="AR7" s="472">
        <v>3</v>
      </c>
      <c r="AS7" s="472" t="s">
        <v>273</v>
      </c>
      <c r="AT7" s="472" t="s">
        <v>273</v>
      </c>
      <c r="AU7" s="472">
        <v>72</v>
      </c>
      <c r="AV7" s="472">
        <v>20</v>
      </c>
      <c r="AW7" s="472">
        <v>20</v>
      </c>
      <c r="AX7" s="472" t="s">
        <v>273</v>
      </c>
      <c r="AY7" s="472">
        <v>28</v>
      </c>
      <c r="AZ7" s="472">
        <v>18</v>
      </c>
      <c r="BA7" s="472">
        <v>11</v>
      </c>
      <c r="BB7" s="472">
        <v>5</v>
      </c>
      <c r="BC7" s="472">
        <v>13</v>
      </c>
      <c r="BD7" s="472">
        <v>48</v>
      </c>
      <c r="BE7" s="472">
        <v>24</v>
      </c>
      <c r="BF7" s="472">
        <v>24</v>
      </c>
      <c r="BG7" s="472">
        <v>23</v>
      </c>
      <c r="BH7" s="472">
        <v>9</v>
      </c>
      <c r="BI7" s="472">
        <v>11</v>
      </c>
      <c r="BJ7" s="472" t="s">
        <v>273</v>
      </c>
      <c r="BK7" s="472">
        <v>84</v>
      </c>
      <c r="BL7" s="472">
        <v>64</v>
      </c>
      <c r="BM7" s="472">
        <v>18</v>
      </c>
      <c r="BN7" s="472">
        <v>24</v>
      </c>
      <c r="BO7" s="472">
        <v>17</v>
      </c>
      <c r="BP7" s="472">
        <v>28</v>
      </c>
      <c r="BQ7" s="472">
        <v>12</v>
      </c>
      <c r="BR7" s="472">
        <v>291</v>
      </c>
      <c r="BS7" s="472" t="s">
        <v>273</v>
      </c>
      <c r="BT7" s="472">
        <v>49</v>
      </c>
      <c r="BU7" s="472" t="s">
        <v>273</v>
      </c>
      <c r="BV7" s="472">
        <v>24</v>
      </c>
      <c r="BW7" s="472">
        <v>15</v>
      </c>
      <c r="BX7" s="472">
        <v>24</v>
      </c>
      <c r="BY7" s="472" t="s">
        <v>273</v>
      </c>
      <c r="BZ7" s="472" t="s">
        <v>273</v>
      </c>
      <c r="CA7" s="472" t="s">
        <v>273</v>
      </c>
      <c r="CB7" s="472">
        <v>16</v>
      </c>
      <c r="CC7" s="472" t="s">
        <v>273</v>
      </c>
      <c r="CD7" s="472">
        <v>6</v>
      </c>
      <c r="CE7" s="472" t="s">
        <v>273</v>
      </c>
      <c r="CF7" s="472" t="s">
        <v>273</v>
      </c>
      <c r="CG7" s="472" t="s">
        <v>273</v>
      </c>
      <c r="CH7" s="472" t="s">
        <v>273</v>
      </c>
      <c r="CI7" s="472" t="s">
        <v>273</v>
      </c>
      <c r="CJ7" s="472" t="s">
        <v>273</v>
      </c>
      <c r="CK7" s="472" t="s">
        <v>273</v>
      </c>
      <c r="CL7" s="472" t="s">
        <v>273</v>
      </c>
      <c r="CM7" s="472" t="s">
        <v>273</v>
      </c>
      <c r="CN7" s="472" t="s">
        <v>273</v>
      </c>
      <c r="CO7" s="472" t="s">
        <v>273</v>
      </c>
      <c r="CP7" s="472" t="s">
        <v>273</v>
      </c>
      <c r="CQ7" s="472" t="s">
        <v>273</v>
      </c>
      <c r="CR7" s="472" t="s">
        <v>273</v>
      </c>
      <c r="CS7" s="472" t="s">
        <v>273</v>
      </c>
      <c r="CT7" s="472" t="s">
        <v>273</v>
      </c>
      <c r="CU7" s="472" t="s">
        <v>273</v>
      </c>
      <c r="CV7" s="472" t="s">
        <v>273</v>
      </c>
      <c r="CW7" s="472">
        <v>12</v>
      </c>
      <c r="CX7" s="472" t="s">
        <v>273</v>
      </c>
      <c r="CY7" s="472">
        <v>13</v>
      </c>
      <c r="CZ7" s="472" t="s">
        <v>273</v>
      </c>
      <c r="DA7" s="472"/>
      <c r="DB7" s="472">
        <v>298</v>
      </c>
      <c r="DC7" s="472" t="s">
        <v>273</v>
      </c>
      <c r="DD7" s="472" t="s">
        <v>273</v>
      </c>
      <c r="DE7" s="472" t="s">
        <v>273</v>
      </c>
      <c r="DF7" s="472" t="s">
        <v>273</v>
      </c>
      <c r="DG7" s="472">
        <v>24</v>
      </c>
      <c r="DH7" s="472">
        <v>23</v>
      </c>
      <c r="DI7" s="472">
        <v>6</v>
      </c>
      <c r="DJ7" s="472">
        <v>126</v>
      </c>
      <c r="DK7" s="472">
        <v>66</v>
      </c>
      <c r="DL7" s="472" t="s">
        <v>273</v>
      </c>
      <c r="DM7" s="472" t="s">
        <v>273</v>
      </c>
      <c r="DN7" s="472" t="s">
        <v>273</v>
      </c>
      <c r="DO7" s="472">
        <v>12</v>
      </c>
      <c r="DP7" s="472" t="s">
        <v>273</v>
      </c>
      <c r="DQ7" s="472" t="s">
        <v>273</v>
      </c>
      <c r="DR7" s="472">
        <v>21</v>
      </c>
      <c r="DS7" s="472" t="s">
        <v>273</v>
      </c>
      <c r="DT7" s="472" t="s">
        <v>273</v>
      </c>
      <c r="DU7" s="472" t="s">
        <v>273</v>
      </c>
      <c r="DV7" s="472" t="s">
        <v>273</v>
      </c>
      <c r="DW7" s="472" t="s">
        <v>273</v>
      </c>
      <c r="DX7" s="472" t="s">
        <v>273</v>
      </c>
      <c r="DY7" s="472" t="s">
        <v>273</v>
      </c>
      <c r="DZ7" s="472" t="s">
        <v>273</v>
      </c>
      <c r="EA7" s="472" t="s">
        <v>273</v>
      </c>
      <c r="EB7" s="472" t="s">
        <v>273</v>
      </c>
      <c r="EC7" s="472" t="s">
        <v>273</v>
      </c>
      <c r="ED7" s="472" t="s">
        <v>273</v>
      </c>
      <c r="EE7" s="472" t="s">
        <v>273</v>
      </c>
      <c r="EF7" s="472" t="s">
        <v>273</v>
      </c>
      <c r="EG7" s="472" t="s">
        <v>273</v>
      </c>
      <c r="EH7" s="472">
        <v>5</v>
      </c>
      <c r="EI7" s="472">
        <v>2</v>
      </c>
      <c r="EJ7" s="472">
        <v>1</v>
      </c>
      <c r="EK7" s="472">
        <v>2</v>
      </c>
      <c r="EL7" s="472">
        <v>1</v>
      </c>
      <c r="EM7" s="472">
        <v>2</v>
      </c>
      <c r="EN7" s="472">
        <v>5</v>
      </c>
      <c r="EO7" s="472">
        <v>2</v>
      </c>
      <c r="EP7" s="472">
        <v>3</v>
      </c>
      <c r="EQ7" s="472">
        <v>3</v>
      </c>
      <c r="ER7" s="472">
        <v>2</v>
      </c>
      <c r="ES7" s="472">
        <v>2</v>
      </c>
      <c r="ET7" s="472">
        <v>5</v>
      </c>
      <c r="EU7" s="472">
        <v>1</v>
      </c>
      <c r="EV7" s="472">
        <v>1</v>
      </c>
      <c r="EW7" s="472">
        <v>2</v>
      </c>
      <c r="EX7" s="472">
        <v>3</v>
      </c>
      <c r="EY7" s="472">
        <v>2</v>
      </c>
      <c r="EZ7" s="472">
        <v>4</v>
      </c>
      <c r="FA7" s="472">
        <v>5</v>
      </c>
      <c r="FB7" s="472">
        <v>3</v>
      </c>
      <c r="FC7" s="472">
        <v>8</v>
      </c>
      <c r="FD7" s="472">
        <v>2</v>
      </c>
      <c r="FE7" s="472">
        <v>1</v>
      </c>
      <c r="FF7" s="472">
        <v>2</v>
      </c>
      <c r="FG7" s="472">
        <v>5</v>
      </c>
      <c r="FH7" s="472">
        <v>0</v>
      </c>
      <c r="FI7" s="472">
        <v>2</v>
      </c>
      <c r="FJ7" s="472">
        <v>1</v>
      </c>
      <c r="FK7" s="472">
        <v>1</v>
      </c>
      <c r="FL7" s="472">
        <v>5</v>
      </c>
      <c r="FM7" s="472">
        <v>3</v>
      </c>
      <c r="FN7" s="472">
        <v>2</v>
      </c>
      <c r="FO7" s="472">
        <v>1</v>
      </c>
      <c r="FP7" s="472">
        <v>0</v>
      </c>
      <c r="FQ7" s="472">
        <v>0</v>
      </c>
      <c r="FR7" s="472">
        <v>5</v>
      </c>
      <c r="FS7" s="472">
        <v>1</v>
      </c>
      <c r="FT7" s="472">
        <v>1</v>
      </c>
      <c r="FU7" s="472">
        <v>4</v>
      </c>
      <c r="FV7" s="472">
        <v>6</v>
      </c>
      <c r="FW7" s="472">
        <v>7</v>
      </c>
      <c r="FX7" s="472">
        <v>11</v>
      </c>
      <c r="FY7" s="472">
        <v>2</v>
      </c>
      <c r="FZ7" s="472">
        <v>1</v>
      </c>
      <c r="GA7" s="472">
        <v>1</v>
      </c>
      <c r="GB7" s="472">
        <v>2</v>
      </c>
      <c r="GC7" s="472">
        <v>2</v>
      </c>
      <c r="GD7" s="472">
        <v>1</v>
      </c>
      <c r="GE7" s="472">
        <v>0</v>
      </c>
      <c r="GF7" s="472">
        <v>0</v>
      </c>
      <c r="GG7" s="472">
        <v>0</v>
      </c>
      <c r="GH7" s="472">
        <v>1</v>
      </c>
      <c r="GI7" s="472">
        <v>3</v>
      </c>
      <c r="GJ7" s="472">
        <v>2</v>
      </c>
      <c r="GK7" s="472">
        <v>3</v>
      </c>
      <c r="GL7" s="472">
        <v>1</v>
      </c>
      <c r="GM7" s="472">
        <v>2</v>
      </c>
      <c r="GN7" s="472">
        <v>0</v>
      </c>
      <c r="GO7" s="472">
        <v>0</v>
      </c>
      <c r="GP7" s="472">
        <v>1</v>
      </c>
      <c r="GQ7" s="472">
        <v>2</v>
      </c>
      <c r="GR7" s="472">
        <v>1</v>
      </c>
      <c r="GS7" s="472">
        <v>4</v>
      </c>
      <c r="GT7" s="472">
        <v>5</v>
      </c>
      <c r="GU7" s="472">
        <v>1</v>
      </c>
      <c r="GV7" s="472">
        <v>2</v>
      </c>
      <c r="GW7" s="472">
        <v>1</v>
      </c>
      <c r="GX7" s="472">
        <v>2</v>
      </c>
      <c r="GY7" s="472">
        <v>1</v>
      </c>
      <c r="GZ7" s="472">
        <v>1</v>
      </c>
      <c r="HA7" s="472">
        <v>1</v>
      </c>
      <c r="HB7" s="472">
        <v>2</v>
      </c>
      <c r="HC7" s="472">
        <v>1</v>
      </c>
      <c r="HD7" s="472">
        <v>0</v>
      </c>
      <c r="HE7" s="472">
        <v>6</v>
      </c>
      <c r="HF7" s="472">
        <v>6</v>
      </c>
      <c r="HG7" s="472">
        <v>0</v>
      </c>
      <c r="HH7" s="472">
        <v>2</v>
      </c>
      <c r="HI7" s="472">
        <v>1</v>
      </c>
      <c r="HJ7" s="472">
        <v>3</v>
      </c>
      <c r="HK7" s="472">
        <v>4</v>
      </c>
      <c r="HL7" s="472">
        <v>1</v>
      </c>
      <c r="HM7" s="472">
        <v>2</v>
      </c>
      <c r="HN7" s="472">
        <v>4</v>
      </c>
      <c r="HO7" s="472">
        <v>5</v>
      </c>
      <c r="HP7" s="472">
        <v>2</v>
      </c>
      <c r="HQ7" s="472">
        <v>1</v>
      </c>
      <c r="HR7" s="472">
        <v>5</v>
      </c>
      <c r="HS7" s="472">
        <v>6</v>
      </c>
      <c r="HT7" s="472">
        <v>4</v>
      </c>
      <c r="HU7" s="472">
        <v>1</v>
      </c>
      <c r="HV7" s="472">
        <v>6</v>
      </c>
      <c r="HW7" s="472">
        <v>5</v>
      </c>
      <c r="HX7" s="472">
        <v>4</v>
      </c>
      <c r="HY7" s="472">
        <v>1</v>
      </c>
      <c r="HZ7" s="472">
        <v>2</v>
      </c>
      <c r="IA7" s="472">
        <v>0</v>
      </c>
      <c r="IB7" s="472">
        <v>4</v>
      </c>
      <c r="IC7" s="472">
        <v>1</v>
      </c>
      <c r="ID7" s="472">
        <v>1</v>
      </c>
      <c r="IE7" s="472">
        <v>0</v>
      </c>
      <c r="IF7" s="472">
        <v>3</v>
      </c>
      <c r="IG7" s="472">
        <v>1</v>
      </c>
      <c r="IH7" s="472">
        <v>5</v>
      </c>
      <c r="II7" s="472">
        <v>1</v>
      </c>
      <c r="IJ7" s="472">
        <v>3</v>
      </c>
      <c r="IK7" s="472">
        <v>1</v>
      </c>
      <c r="IL7" s="472">
        <v>13</v>
      </c>
      <c r="IM7" s="472">
        <v>8</v>
      </c>
      <c r="IN7" s="472">
        <v>5</v>
      </c>
      <c r="IO7" s="472">
        <v>2</v>
      </c>
      <c r="IP7" s="472">
        <v>3</v>
      </c>
      <c r="IQ7" s="472">
        <v>1</v>
      </c>
      <c r="IR7" s="472">
        <v>1</v>
      </c>
      <c r="IS7" s="472">
        <v>3</v>
      </c>
      <c r="IT7" s="472">
        <v>1</v>
      </c>
      <c r="IU7" s="472">
        <v>2</v>
      </c>
      <c r="IV7" s="472">
        <v>6</v>
      </c>
      <c r="IW7" s="472">
        <v>1</v>
      </c>
      <c r="IX7" s="472">
        <v>0</v>
      </c>
      <c r="IY7" s="472">
        <v>0</v>
      </c>
      <c r="IZ7" s="472">
        <v>2</v>
      </c>
      <c r="JA7" s="472">
        <v>2</v>
      </c>
      <c r="JB7" s="472">
        <v>1</v>
      </c>
      <c r="JC7" s="472">
        <v>1</v>
      </c>
      <c r="JD7" s="472">
        <v>1</v>
      </c>
      <c r="JE7" s="472">
        <v>2</v>
      </c>
      <c r="JF7" s="472">
        <v>3</v>
      </c>
      <c r="JG7" s="472">
        <v>21</v>
      </c>
      <c r="JH7" s="472">
        <v>7</v>
      </c>
      <c r="JI7" s="472">
        <v>3</v>
      </c>
      <c r="JJ7" s="472">
        <v>1</v>
      </c>
      <c r="JK7" s="472">
        <v>5</v>
      </c>
      <c r="JL7" s="472">
        <v>2</v>
      </c>
      <c r="JM7" s="472">
        <v>1</v>
      </c>
      <c r="JN7" s="472">
        <v>2</v>
      </c>
      <c r="JO7" s="472">
        <v>4</v>
      </c>
      <c r="JP7" s="472">
        <v>6</v>
      </c>
      <c r="JQ7" s="472">
        <v>2</v>
      </c>
      <c r="JR7" s="472">
        <v>2</v>
      </c>
      <c r="JS7" s="472">
        <v>5</v>
      </c>
      <c r="JT7" s="472">
        <v>2</v>
      </c>
      <c r="JU7" s="472">
        <v>3</v>
      </c>
      <c r="JV7" s="472">
        <v>1</v>
      </c>
      <c r="JW7" s="472">
        <v>1</v>
      </c>
      <c r="JX7" s="472">
        <v>1</v>
      </c>
      <c r="JY7" s="472">
        <v>1</v>
      </c>
      <c r="JZ7" s="472">
        <v>2</v>
      </c>
      <c r="KA7" s="472">
        <v>1</v>
      </c>
      <c r="KB7" s="472" t="s">
        <v>273</v>
      </c>
    </row>
    <row r="8" spans="1:288" ht="23.25" customHeight="1" x14ac:dyDescent="0.25">
      <c r="A8" s="164"/>
      <c r="B8" s="278" t="s">
        <v>1444</v>
      </c>
      <c r="C8" s="473">
        <v>35032</v>
      </c>
      <c r="D8" s="473">
        <v>15986</v>
      </c>
      <c r="E8" s="473">
        <v>7546</v>
      </c>
      <c r="F8" s="473">
        <v>5112</v>
      </c>
      <c r="G8" s="473">
        <v>6283</v>
      </c>
      <c r="H8" s="473">
        <v>103</v>
      </c>
      <c r="I8" s="471"/>
      <c r="J8" s="473">
        <v>1708</v>
      </c>
      <c r="K8" s="474" t="s">
        <v>1411</v>
      </c>
      <c r="L8" s="474" t="s">
        <v>1411</v>
      </c>
      <c r="M8" s="473">
        <v>56</v>
      </c>
      <c r="N8" s="473">
        <v>212</v>
      </c>
      <c r="O8" s="473">
        <v>308</v>
      </c>
      <c r="P8" s="473">
        <v>285</v>
      </c>
      <c r="Q8" s="474" t="s">
        <v>1411</v>
      </c>
      <c r="R8" s="473">
        <v>247</v>
      </c>
      <c r="S8" s="473">
        <v>282</v>
      </c>
      <c r="T8" s="473">
        <v>146</v>
      </c>
      <c r="U8" s="473">
        <v>137</v>
      </c>
      <c r="V8" s="473">
        <v>155</v>
      </c>
      <c r="W8" s="473">
        <v>119</v>
      </c>
      <c r="X8" s="473">
        <v>155</v>
      </c>
      <c r="Y8" s="473">
        <v>251</v>
      </c>
      <c r="Z8" s="473">
        <v>128</v>
      </c>
      <c r="AA8" s="473">
        <v>128</v>
      </c>
      <c r="AB8" s="473">
        <v>88</v>
      </c>
      <c r="AC8" s="473">
        <v>128</v>
      </c>
      <c r="AD8" s="473">
        <v>103</v>
      </c>
      <c r="AE8" s="473">
        <v>81</v>
      </c>
      <c r="AF8" s="473">
        <v>72</v>
      </c>
      <c r="AG8" s="473">
        <v>61</v>
      </c>
      <c r="AH8" s="473">
        <v>207</v>
      </c>
      <c r="AI8" s="473">
        <v>53</v>
      </c>
      <c r="AJ8" s="474" t="s">
        <v>1411</v>
      </c>
      <c r="AK8" s="473">
        <v>126</v>
      </c>
      <c r="AL8" s="473">
        <v>69</v>
      </c>
      <c r="AM8" s="473">
        <v>217</v>
      </c>
      <c r="AN8" s="473">
        <v>319</v>
      </c>
      <c r="AO8" s="473">
        <v>232</v>
      </c>
      <c r="AP8" s="473">
        <v>154</v>
      </c>
      <c r="AQ8" s="473">
        <v>174</v>
      </c>
      <c r="AR8" s="473">
        <v>104</v>
      </c>
      <c r="AS8" s="474" t="s">
        <v>1411</v>
      </c>
      <c r="AT8" s="474" t="s">
        <v>1411</v>
      </c>
      <c r="AU8" s="473">
        <v>855</v>
      </c>
      <c r="AV8" s="473">
        <v>261</v>
      </c>
      <c r="AW8" s="473">
        <v>268</v>
      </c>
      <c r="AX8" s="474" t="s">
        <v>1411</v>
      </c>
      <c r="AY8" s="473">
        <v>205</v>
      </c>
      <c r="AZ8" s="473">
        <v>240</v>
      </c>
      <c r="BA8" s="473">
        <v>116</v>
      </c>
      <c r="BB8" s="473">
        <v>93</v>
      </c>
      <c r="BC8" s="473">
        <v>135</v>
      </c>
      <c r="BD8" s="473">
        <v>353</v>
      </c>
      <c r="BE8" s="473">
        <v>187</v>
      </c>
      <c r="BF8" s="473">
        <v>141</v>
      </c>
      <c r="BG8" s="473">
        <v>145</v>
      </c>
      <c r="BH8" s="473">
        <v>70</v>
      </c>
      <c r="BI8" s="473">
        <v>107</v>
      </c>
      <c r="BJ8" s="474" t="s">
        <v>1411</v>
      </c>
      <c r="BK8" s="473">
        <v>535</v>
      </c>
      <c r="BL8" s="473">
        <v>409</v>
      </c>
      <c r="BM8" s="473">
        <v>166</v>
      </c>
      <c r="BN8" s="473">
        <v>251</v>
      </c>
      <c r="BO8" s="473">
        <v>175</v>
      </c>
      <c r="BP8" s="473">
        <v>203</v>
      </c>
      <c r="BQ8" s="473">
        <v>87</v>
      </c>
      <c r="BR8" s="473">
        <v>1152</v>
      </c>
      <c r="BS8" s="474" t="s">
        <v>1411</v>
      </c>
      <c r="BT8" s="474">
        <v>290</v>
      </c>
      <c r="BU8" s="474" t="s">
        <v>1411</v>
      </c>
      <c r="BV8" s="473">
        <v>177</v>
      </c>
      <c r="BW8" s="473">
        <v>146</v>
      </c>
      <c r="BX8" s="473">
        <v>162</v>
      </c>
      <c r="BY8" s="474" t="s">
        <v>1411</v>
      </c>
      <c r="BZ8" s="474" t="s">
        <v>1411</v>
      </c>
      <c r="CA8" s="474" t="s">
        <v>1411</v>
      </c>
      <c r="CB8" s="473">
        <v>96</v>
      </c>
      <c r="CC8" s="474" t="s">
        <v>1411</v>
      </c>
      <c r="CD8" s="473">
        <v>78</v>
      </c>
      <c r="CE8" s="474" t="s">
        <v>1411</v>
      </c>
      <c r="CF8" s="474" t="s">
        <v>1411</v>
      </c>
      <c r="CG8" s="474" t="s">
        <v>1411</v>
      </c>
      <c r="CH8" s="474" t="s">
        <v>1411</v>
      </c>
      <c r="CI8" s="474" t="s">
        <v>1411</v>
      </c>
      <c r="CJ8" s="474" t="s">
        <v>1411</v>
      </c>
      <c r="CK8" s="474" t="s">
        <v>1411</v>
      </c>
      <c r="CL8" s="474" t="s">
        <v>1411</v>
      </c>
      <c r="CM8" s="474" t="s">
        <v>1411</v>
      </c>
      <c r="CN8" s="474" t="s">
        <v>1411</v>
      </c>
      <c r="CO8" s="474" t="s">
        <v>1411</v>
      </c>
      <c r="CP8" s="474" t="s">
        <v>1411</v>
      </c>
      <c r="CQ8" s="474" t="s">
        <v>1411</v>
      </c>
      <c r="CR8" s="474" t="s">
        <v>1411</v>
      </c>
      <c r="CS8" s="474" t="s">
        <v>1411</v>
      </c>
      <c r="CT8" s="474" t="s">
        <v>1411</v>
      </c>
      <c r="CU8" s="474" t="s">
        <v>1411</v>
      </c>
      <c r="CV8" s="474" t="s">
        <v>1411</v>
      </c>
      <c r="CW8" s="473">
        <v>72</v>
      </c>
      <c r="CX8" s="473" t="s">
        <v>1411</v>
      </c>
      <c r="CY8" s="473">
        <v>127</v>
      </c>
      <c r="CZ8" s="473" t="s">
        <v>1411</v>
      </c>
      <c r="DA8" s="473" t="s">
        <v>1411</v>
      </c>
      <c r="DB8" s="473">
        <v>912</v>
      </c>
      <c r="DC8" s="474" t="s">
        <v>1411</v>
      </c>
      <c r="DD8" s="474" t="s">
        <v>1411</v>
      </c>
      <c r="DE8" s="474" t="s">
        <v>1411</v>
      </c>
      <c r="DF8" s="474" t="s">
        <v>1411</v>
      </c>
      <c r="DG8" s="473">
        <v>220</v>
      </c>
      <c r="DH8" s="473">
        <v>161</v>
      </c>
      <c r="DI8" s="473">
        <v>55</v>
      </c>
      <c r="DJ8" s="473">
        <v>396</v>
      </c>
      <c r="DK8" s="473">
        <v>252</v>
      </c>
      <c r="DL8" s="474" t="s">
        <v>1411</v>
      </c>
      <c r="DM8" s="474" t="s">
        <v>1411</v>
      </c>
      <c r="DN8" s="474" t="s">
        <v>1411</v>
      </c>
      <c r="DO8" s="474">
        <v>211</v>
      </c>
      <c r="DP8" s="474" t="s">
        <v>1411</v>
      </c>
      <c r="DQ8" s="474" t="s">
        <v>1411</v>
      </c>
      <c r="DR8" s="474">
        <v>298</v>
      </c>
      <c r="DS8" s="474" t="s">
        <v>1411</v>
      </c>
      <c r="DT8" s="474" t="s">
        <v>1411</v>
      </c>
      <c r="DU8" s="474" t="s">
        <v>1411</v>
      </c>
      <c r="DV8" s="474" t="s">
        <v>1411</v>
      </c>
      <c r="DW8" s="474" t="s">
        <v>1411</v>
      </c>
      <c r="DX8" s="474" t="s">
        <v>1411</v>
      </c>
      <c r="DY8" s="474" t="s">
        <v>1411</v>
      </c>
      <c r="DZ8" s="474" t="s">
        <v>1411</v>
      </c>
      <c r="EA8" s="473" t="s">
        <v>1411</v>
      </c>
      <c r="EB8" s="473" t="s">
        <v>1411</v>
      </c>
      <c r="EC8" s="474" t="s">
        <v>1411</v>
      </c>
      <c r="ED8" s="474" t="s">
        <v>1411</v>
      </c>
      <c r="EE8" s="474" t="s">
        <v>1411</v>
      </c>
      <c r="EF8" s="474" t="s">
        <v>1411</v>
      </c>
      <c r="EG8" s="473" t="s">
        <v>1411</v>
      </c>
      <c r="EH8" s="473">
        <v>94</v>
      </c>
      <c r="EI8" s="473">
        <v>31</v>
      </c>
      <c r="EJ8" s="473">
        <v>23</v>
      </c>
      <c r="EK8" s="473">
        <v>22</v>
      </c>
      <c r="EL8" s="473">
        <v>24</v>
      </c>
      <c r="EM8" s="473">
        <v>28</v>
      </c>
      <c r="EN8" s="473">
        <v>77</v>
      </c>
      <c r="EO8" s="473">
        <v>49</v>
      </c>
      <c r="EP8" s="473">
        <v>37</v>
      </c>
      <c r="EQ8" s="473">
        <v>30</v>
      </c>
      <c r="ER8" s="473">
        <v>35</v>
      </c>
      <c r="ES8" s="473">
        <v>39</v>
      </c>
      <c r="ET8" s="473">
        <v>106</v>
      </c>
      <c r="EU8" s="473">
        <v>20</v>
      </c>
      <c r="EV8" s="473">
        <v>30</v>
      </c>
      <c r="EW8" s="473">
        <v>21</v>
      </c>
      <c r="EX8" s="473">
        <v>34</v>
      </c>
      <c r="EY8" s="473">
        <v>55</v>
      </c>
      <c r="EZ8" s="473">
        <v>64</v>
      </c>
      <c r="FA8" s="473">
        <v>74</v>
      </c>
      <c r="FB8" s="473">
        <v>94</v>
      </c>
      <c r="FC8" s="473">
        <v>63</v>
      </c>
      <c r="FD8" s="473">
        <v>32</v>
      </c>
      <c r="FE8" s="473">
        <v>28</v>
      </c>
      <c r="FF8" s="473">
        <v>32</v>
      </c>
      <c r="FG8" s="473">
        <v>60</v>
      </c>
      <c r="FH8" s="473">
        <v>11</v>
      </c>
      <c r="FI8" s="473">
        <v>35</v>
      </c>
      <c r="FJ8" s="473">
        <v>33</v>
      </c>
      <c r="FK8" s="473">
        <v>21</v>
      </c>
      <c r="FL8" s="473">
        <v>64</v>
      </c>
      <c r="FM8" s="473">
        <v>36</v>
      </c>
      <c r="FN8" s="473">
        <v>42</v>
      </c>
      <c r="FO8" s="473">
        <v>24</v>
      </c>
      <c r="FP8" s="473">
        <v>15</v>
      </c>
      <c r="FQ8" s="473">
        <v>14</v>
      </c>
      <c r="FR8" s="473">
        <v>85</v>
      </c>
      <c r="FS8" s="473">
        <v>38</v>
      </c>
      <c r="FT8" s="473">
        <v>31</v>
      </c>
      <c r="FU8" s="473">
        <v>78</v>
      </c>
      <c r="FV8" s="473">
        <v>94</v>
      </c>
      <c r="FW8" s="473">
        <v>72</v>
      </c>
      <c r="FX8" s="473">
        <v>133</v>
      </c>
      <c r="FY8" s="473">
        <v>48</v>
      </c>
      <c r="FZ8" s="473">
        <v>18</v>
      </c>
      <c r="GA8" s="473">
        <v>26</v>
      </c>
      <c r="GB8" s="473">
        <v>45</v>
      </c>
      <c r="GC8" s="473">
        <v>38</v>
      </c>
      <c r="GD8" s="473">
        <v>29</v>
      </c>
      <c r="GE8" s="473">
        <v>13</v>
      </c>
      <c r="GF8" s="473">
        <v>14</v>
      </c>
      <c r="GG8" s="473">
        <v>20</v>
      </c>
      <c r="GH8" s="473">
        <v>44</v>
      </c>
      <c r="GI8" s="473">
        <v>82</v>
      </c>
      <c r="GJ8" s="473">
        <v>24</v>
      </c>
      <c r="GK8" s="473">
        <v>27</v>
      </c>
      <c r="GL8" s="473">
        <v>24</v>
      </c>
      <c r="GM8" s="473">
        <v>24</v>
      </c>
      <c r="GN8" s="473">
        <v>18</v>
      </c>
      <c r="GO8" s="473">
        <v>12</v>
      </c>
      <c r="GP8" s="473">
        <v>24</v>
      </c>
      <c r="GQ8" s="473">
        <v>39</v>
      </c>
      <c r="GR8" s="473">
        <v>22</v>
      </c>
      <c r="GS8" s="473">
        <v>60</v>
      </c>
      <c r="GT8" s="473">
        <v>50</v>
      </c>
      <c r="GU8" s="473">
        <v>36</v>
      </c>
      <c r="GV8" s="473">
        <v>30</v>
      </c>
      <c r="GW8" s="473">
        <v>25</v>
      </c>
      <c r="GX8" s="473">
        <v>48</v>
      </c>
      <c r="GY8" s="473">
        <v>18</v>
      </c>
      <c r="GZ8" s="473">
        <v>40</v>
      </c>
      <c r="HA8" s="473">
        <v>13</v>
      </c>
      <c r="HB8" s="473">
        <v>50</v>
      </c>
      <c r="HC8" s="473">
        <v>24</v>
      </c>
      <c r="HD8" s="473">
        <v>18</v>
      </c>
      <c r="HE8" s="473">
        <v>111</v>
      </c>
      <c r="HF8" s="473">
        <v>80</v>
      </c>
      <c r="HG8" s="473">
        <v>25</v>
      </c>
      <c r="HH8" s="473">
        <v>21</v>
      </c>
      <c r="HI8" s="473">
        <v>21</v>
      </c>
      <c r="HJ8" s="473">
        <v>43</v>
      </c>
      <c r="HK8" s="473">
        <v>27</v>
      </c>
      <c r="HL8" s="473">
        <v>25</v>
      </c>
      <c r="HM8" s="473">
        <v>22</v>
      </c>
      <c r="HN8" s="473">
        <v>34</v>
      </c>
      <c r="HO8" s="473">
        <v>43</v>
      </c>
      <c r="HP8" s="473">
        <v>38</v>
      </c>
      <c r="HQ8" s="473">
        <v>15</v>
      </c>
      <c r="HR8" s="473">
        <v>74</v>
      </c>
      <c r="HS8" s="473">
        <v>73</v>
      </c>
      <c r="HT8" s="473">
        <v>48</v>
      </c>
      <c r="HU8" s="473">
        <v>29</v>
      </c>
      <c r="HV8" s="473">
        <v>57</v>
      </c>
      <c r="HW8" s="473">
        <v>71</v>
      </c>
      <c r="HX8" s="473">
        <v>38</v>
      </c>
      <c r="HY8" s="473">
        <v>36</v>
      </c>
      <c r="HZ8" s="473">
        <v>20</v>
      </c>
      <c r="IA8" s="473">
        <v>28</v>
      </c>
      <c r="IB8" s="473">
        <v>24</v>
      </c>
      <c r="IC8" s="473">
        <v>24</v>
      </c>
      <c r="ID8" s="473">
        <v>17</v>
      </c>
      <c r="IE8" s="473">
        <v>20</v>
      </c>
      <c r="IF8" s="473">
        <v>34</v>
      </c>
      <c r="IG8" s="473">
        <v>28</v>
      </c>
      <c r="IH8" s="473">
        <v>59</v>
      </c>
      <c r="II8" s="473">
        <v>27</v>
      </c>
      <c r="IJ8" s="473">
        <v>26</v>
      </c>
      <c r="IK8" s="473">
        <v>27</v>
      </c>
      <c r="IL8" s="473">
        <v>241</v>
      </c>
      <c r="IM8" s="473">
        <v>167</v>
      </c>
      <c r="IN8" s="473">
        <v>91</v>
      </c>
      <c r="IO8" s="473">
        <v>37</v>
      </c>
      <c r="IP8" s="473">
        <v>43</v>
      </c>
      <c r="IQ8" s="473">
        <v>30</v>
      </c>
      <c r="IR8" s="473">
        <v>29</v>
      </c>
      <c r="IS8" s="473">
        <v>23</v>
      </c>
      <c r="IT8" s="473">
        <v>30</v>
      </c>
      <c r="IU8" s="473">
        <v>28</v>
      </c>
      <c r="IV8" s="473">
        <v>57</v>
      </c>
      <c r="IW8" s="473">
        <v>14</v>
      </c>
      <c r="IX8" s="473">
        <v>17</v>
      </c>
      <c r="IY8" s="473">
        <v>11</v>
      </c>
      <c r="IZ8" s="473">
        <v>25</v>
      </c>
      <c r="JA8" s="473">
        <v>23</v>
      </c>
      <c r="JB8" s="473">
        <v>17</v>
      </c>
      <c r="JC8" s="473">
        <v>13</v>
      </c>
      <c r="JD8" s="473">
        <v>11</v>
      </c>
      <c r="JE8" s="473">
        <v>20</v>
      </c>
      <c r="JF8" s="473">
        <v>27</v>
      </c>
      <c r="JG8" s="473">
        <v>191</v>
      </c>
      <c r="JH8" s="473">
        <v>66</v>
      </c>
      <c r="JI8" s="473">
        <v>42</v>
      </c>
      <c r="JJ8" s="473">
        <v>19</v>
      </c>
      <c r="JK8" s="473">
        <v>45</v>
      </c>
      <c r="JL8" s="473">
        <v>23</v>
      </c>
      <c r="JM8" s="473">
        <v>24</v>
      </c>
      <c r="JN8" s="473">
        <v>42</v>
      </c>
      <c r="JO8" s="473">
        <v>56</v>
      </c>
      <c r="JP8" s="473">
        <v>128</v>
      </c>
      <c r="JQ8" s="473">
        <v>21</v>
      </c>
      <c r="JR8" s="473">
        <v>27</v>
      </c>
      <c r="JS8" s="473">
        <v>39</v>
      </c>
      <c r="JT8" s="473">
        <v>35</v>
      </c>
      <c r="JU8" s="473">
        <v>62</v>
      </c>
      <c r="JV8" s="473">
        <v>29</v>
      </c>
      <c r="JW8" s="473">
        <v>13</v>
      </c>
      <c r="JX8" s="473">
        <v>16</v>
      </c>
      <c r="JY8" s="473">
        <v>24</v>
      </c>
      <c r="JZ8" s="473">
        <v>23</v>
      </c>
      <c r="KA8" s="473">
        <v>37</v>
      </c>
      <c r="KB8" s="473" t="s">
        <v>1411</v>
      </c>
    </row>
    <row r="9" spans="1:288" ht="23.25" customHeight="1" x14ac:dyDescent="0.25">
      <c r="A9" s="164"/>
      <c r="B9" s="279" t="s">
        <v>1445</v>
      </c>
      <c r="C9" s="475">
        <v>1697</v>
      </c>
      <c r="D9" s="475">
        <v>971</v>
      </c>
      <c r="E9" s="475">
        <v>357</v>
      </c>
      <c r="F9" s="475">
        <v>155</v>
      </c>
      <c r="G9" s="475">
        <v>212</v>
      </c>
      <c r="H9" s="475" t="s">
        <v>97</v>
      </c>
      <c r="I9" s="471"/>
      <c r="J9" s="475">
        <v>182</v>
      </c>
      <c r="K9" s="475" t="s">
        <v>273</v>
      </c>
      <c r="L9" s="475" t="s">
        <v>273</v>
      </c>
      <c r="M9" s="475">
        <v>4</v>
      </c>
      <c r="N9" s="475">
        <v>3</v>
      </c>
      <c r="O9" s="475">
        <v>10</v>
      </c>
      <c r="P9" s="475">
        <v>8</v>
      </c>
      <c r="Q9" s="475" t="s">
        <v>273</v>
      </c>
      <c r="R9" s="475">
        <v>14</v>
      </c>
      <c r="S9" s="475">
        <v>0</v>
      </c>
      <c r="T9" s="475">
        <v>7</v>
      </c>
      <c r="U9" s="475">
        <v>8</v>
      </c>
      <c r="V9" s="475">
        <v>9</v>
      </c>
      <c r="W9" s="475">
        <v>5</v>
      </c>
      <c r="X9" s="475">
        <v>7</v>
      </c>
      <c r="Y9" s="475">
        <v>16</v>
      </c>
      <c r="Z9" s="475">
        <v>14</v>
      </c>
      <c r="AA9" s="475">
        <v>5</v>
      </c>
      <c r="AB9" s="475">
        <v>1</v>
      </c>
      <c r="AC9" s="475">
        <v>4</v>
      </c>
      <c r="AD9" s="475">
        <v>8</v>
      </c>
      <c r="AE9" s="475">
        <v>5</v>
      </c>
      <c r="AF9" s="475">
        <v>4</v>
      </c>
      <c r="AG9" s="475">
        <v>4</v>
      </c>
      <c r="AH9" s="475">
        <v>15</v>
      </c>
      <c r="AI9" s="475">
        <v>7</v>
      </c>
      <c r="AJ9" s="475" t="s">
        <v>273</v>
      </c>
      <c r="AK9" s="475">
        <v>0</v>
      </c>
      <c r="AL9" s="475">
        <v>3</v>
      </c>
      <c r="AM9" s="475">
        <v>0</v>
      </c>
      <c r="AN9" s="475">
        <v>20</v>
      </c>
      <c r="AO9" s="475">
        <v>15</v>
      </c>
      <c r="AP9" s="475">
        <v>15</v>
      </c>
      <c r="AQ9" s="475">
        <v>8</v>
      </c>
      <c r="AR9" s="475">
        <v>4</v>
      </c>
      <c r="AS9" s="475" t="s">
        <v>273</v>
      </c>
      <c r="AT9" s="475" t="s">
        <v>273</v>
      </c>
      <c r="AU9" s="475">
        <v>12</v>
      </c>
      <c r="AV9" s="475">
        <v>15</v>
      </c>
      <c r="AW9" s="475">
        <v>18</v>
      </c>
      <c r="AX9" s="475" t="s">
        <v>273</v>
      </c>
      <c r="AY9" s="475">
        <v>8</v>
      </c>
      <c r="AZ9" s="475">
        <v>16</v>
      </c>
      <c r="BA9" s="475">
        <v>5</v>
      </c>
      <c r="BB9" s="475">
        <v>6</v>
      </c>
      <c r="BC9" s="475">
        <v>0</v>
      </c>
      <c r="BD9" s="475">
        <v>34</v>
      </c>
      <c r="BE9" s="475">
        <v>12</v>
      </c>
      <c r="BF9" s="475">
        <v>16</v>
      </c>
      <c r="BG9" s="475">
        <v>16</v>
      </c>
      <c r="BH9" s="475">
        <v>6</v>
      </c>
      <c r="BI9" s="475">
        <v>8</v>
      </c>
      <c r="BJ9" s="475" t="s">
        <v>273</v>
      </c>
      <c r="BK9" s="475">
        <v>60</v>
      </c>
      <c r="BL9" s="475">
        <v>49</v>
      </c>
      <c r="BM9" s="475">
        <v>11</v>
      </c>
      <c r="BN9" s="475">
        <v>36</v>
      </c>
      <c r="BO9" s="475">
        <v>20</v>
      </c>
      <c r="BP9" s="475">
        <v>15</v>
      </c>
      <c r="BQ9" s="475">
        <v>7</v>
      </c>
      <c r="BR9" s="475">
        <v>146</v>
      </c>
      <c r="BS9" s="475" t="s">
        <v>273</v>
      </c>
      <c r="BT9" s="475">
        <v>26</v>
      </c>
      <c r="BU9" s="475" t="s">
        <v>273</v>
      </c>
      <c r="BV9" s="475">
        <v>10</v>
      </c>
      <c r="BW9" s="475">
        <v>4</v>
      </c>
      <c r="BX9" s="475">
        <v>12</v>
      </c>
      <c r="BY9" s="475" t="s">
        <v>273</v>
      </c>
      <c r="BZ9" s="475" t="s">
        <v>273</v>
      </c>
      <c r="CA9" s="475" t="s">
        <v>273</v>
      </c>
      <c r="CB9" s="475">
        <v>4</v>
      </c>
      <c r="CC9" s="475" t="s">
        <v>273</v>
      </c>
      <c r="CD9" s="475">
        <v>5</v>
      </c>
      <c r="CE9" s="475" t="s">
        <v>273</v>
      </c>
      <c r="CF9" s="475" t="s">
        <v>273</v>
      </c>
      <c r="CG9" s="475" t="s">
        <v>273</v>
      </c>
      <c r="CH9" s="475" t="s">
        <v>273</v>
      </c>
      <c r="CI9" s="475" t="s">
        <v>273</v>
      </c>
      <c r="CJ9" s="475" t="s">
        <v>273</v>
      </c>
      <c r="CK9" s="475" t="s">
        <v>273</v>
      </c>
      <c r="CL9" s="475" t="s">
        <v>273</v>
      </c>
      <c r="CM9" s="475" t="s">
        <v>273</v>
      </c>
      <c r="CN9" s="475" t="s">
        <v>273</v>
      </c>
      <c r="CO9" s="475" t="s">
        <v>273</v>
      </c>
      <c r="CP9" s="475" t="s">
        <v>273</v>
      </c>
      <c r="CQ9" s="475" t="s">
        <v>273</v>
      </c>
      <c r="CR9" s="475" t="s">
        <v>273</v>
      </c>
      <c r="CS9" s="475" t="s">
        <v>273</v>
      </c>
      <c r="CT9" s="475" t="s">
        <v>273</v>
      </c>
      <c r="CU9" s="475" t="s">
        <v>273</v>
      </c>
      <c r="CV9" s="475" t="s">
        <v>273</v>
      </c>
      <c r="CW9" s="475">
        <v>4</v>
      </c>
      <c r="CX9" s="475" t="s">
        <v>273</v>
      </c>
      <c r="CY9" s="475" t="s">
        <v>97</v>
      </c>
      <c r="CZ9" s="475" t="s">
        <v>273</v>
      </c>
      <c r="DA9" s="475"/>
      <c r="DB9" s="475">
        <v>49</v>
      </c>
      <c r="DC9" s="475" t="s">
        <v>273</v>
      </c>
      <c r="DD9" s="475" t="s">
        <v>273</v>
      </c>
      <c r="DE9" s="475" t="s">
        <v>273</v>
      </c>
      <c r="DF9" s="475" t="s">
        <v>273</v>
      </c>
      <c r="DG9" s="475">
        <v>6</v>
      </c>
      <c r="DH9" s="475">
        <v>7</v>
      </c>
      <c r="DI9" s="475">
        <v>1</v>
      </c>
      <c r="DJ9" s="475">
        <v>42</v>
      </c>
      <c r="DK9" s="475">
        <v>17</v>
      </c>
      <c r="DL9" s="475" t="s">
        <v>273</v>
      </c>
      <c r="DM9" s="475" t="s">
        <v>273</v>
      </c>
      <c r="DN9" s="475" t="s">
        <v>273</v>
      </c>
      <c r="DO9" s="475">
        <v>23</v>
      </c>
      <c r="DP9" s="475" t="s">
        <v>273</v>
      </c>
      <c r="DQ9" s="475" t="s">
        <v>273</v>
      </c>
      <c r="DR9" s="475">
        <v>10</v>
      </c>
      <c r="DS9" s="475" t="s">
        <v>273</v>
      </c>
      <c r="DT9" s="475" t="s">
        <v>273</v>
      </c>
      <c r="DU9" s="475" t="s">
        <v>273</v>
      </c>
      <c r="DV9" s="475" t="s">
        <v>273</v>
      </c>
      <c r="DW9" s="475" t="s">
        <v>273</v>
      </c>
      <c r="DX9" s="475" t="s">
        <v>273</v>
      </c>
      <c r="DY9" s="475" t="s">
        <v>273</v>
      </c>
      <c r="DZ9" s="475" t="s">
        <v>273</v>
      </c>
      <c r="EA9" s="475" t="s">
        <v>273</v>
      </c>
      <c r="EB9" s="475" t="s">
        <v>273</v>
      </c>
      <c r="EC9" s="475" t="s">
        <v>273</v>
      </c>
      <c r="ED9" s="475" t="s">
        <v>273</v>
      </c>
      <c r="EE9" s="475" t="s">
        <v>273</v>
      </c>
      <c r="EF9" s="475" t="s">
        <v>273</v>
      </c>
      <c r="EG9" s="475" t="s">
        <v>273</v>
      </c>
      <c r="EH9" s="475">
        <v>2</v>
      </c>
      <c r="EI9" s="475">
        <v>0</v>
      </c>
      <c r="EJ9" s="475">
        <v>0</v>
      </c>
      <c r="EK9" s="475">
        <v>1</v>
      </c>
      <c r="EL9" s="475">
        <v>0</v>
      </c>
      <c r="EM9" s="475">
        <v>1</v>
      </c>
      <c r="EN9" s="475">
        <v>3</v>
      </c>
      <c r="EO9" s="475">
        <v>1</v>
      </c>
      <c r="EP9" s="475">
        <v>1</v>
      </c>
      <c r="EQ9" s="475">
        <v>1</v>
      </c>
      <c r="ER9" s="475">
        <v>0</v>
      </c>
      <c r="ES9" s="475">
        <v>1</v>
      </c>
      <c r="ET9" s="475">
        <v>2</v>
      </c>
      <c r="EU9" s="475">
        <v>1</v>
      </c>
      <c r="EV9" s="475">
        <v>2</v>
      </c>
      <c r="EW9" s="475">
        <v>1</v>
      </c>
      <c r="EX9" s="475">
        <v>2</v>
      </c>
      <c r="EY9" s="475">
        <v>2</v>
      </c>
      <c r="EZ9" s="475">
        <v>2</v>
      </c>
      <c r="FA9" s="475">
        <v>2</v>
      </c>
      <c r="FB9" s="475">
        <v>3</v>
      </c>
      <c r="FC9" s="475">
        <v>3</v>
      </c>
      <c r="FD9" s="475">
        <v>1</v>
      </c>
      <c r="FE9" s="475">
        <v>0</v>
      </c>
      <c r="FF9" s="475">
        <v>0</v>
      </c>
      <c r="FG9" s="475">
        <v>2</v>
      </c>
      <c r="FH9" s="475">
        <v>0</v>
      </c>
      <c r="FI9" s="475">
        <v>1</v>
      </c>
      <c r="FJ9" s="475">
        <v>1</v>
      </c>
      <c r="FK9" s="475">
        <v>0</v>
      </c>
      <c r="FL9" s="475">
        <v>1</v>
      </c>
      <c r="FM9" s="475">
        <v>1</v>
      </c>
      <c r="FN9" s="475">
        <v>0</v>
      </c>
      <c r="FO9" s="475">
        <v>0</v>
      </c>
      <c r="FP9" s="475">
        <v>0</v>
      </c>
      <c r="FQ9" s="475">
        <v>0</v>
      </c>
      <c r="FR9" s="475">
        <v>1</v>
      </c>
      <c r="FS9" s="475">
        <v>0</v>
      </c>
      <c r="FT9" s="475">
        <v>0</v>
      </c>
      <c r="FU9" s="475">
        <v>1</v>
      </c>
      <c r="FV9" s="475">
        <v>2</v>
      </c>
      <c r="FW9" s="475">
        <v>4</v>
      </c>
      <c r="FX9" s="475">
        <v>5</v>
      </c>
      <c r="FY9" s="475">
        <v>0</v>
      </c>
      <c r="FZ9" s="475">
        <v>0</v>
      </c>
      <c r="GA9" s="475">
        <v>0</v>
      </c>
      <c r="GB9" s="475">
        <v>1</v>
      </c>
      <c r="GC9" s="475">
        <v>1</v>
      </c>
      <c r="GD9" s="475">
        <v>1</v>
      </c>
      <c r="GE9" s="475">
        <v>0</v>
      </c>
      <c r="GF9" s="475">
        <v>0</v>
      </c>
      <c r="GG9" s="475">
        <v>0</v>
      </c>
      <c r="GH9" s="475">
        <v>1</v>
      </c>
      <c r="GI9" s="475">
        <v>2</v>
      </c>
      <c r="GJ9" s="475">
        <v>0</v>
      </c>
      <c r="GK9" s="475">
        <v>0</v>
      </c>
      <c r="GL9" s="475">
        <v>0</v>
      </c>
      <c r="GM9" s="475">
        <v>0</v>
      </c>
      <c r="GN9" s="475">
        <v>0</v>
      </c>
      <c r="GO9" s="475">
        <v>0</v>
      </c>
      <c r="GP9" s="475">
        <v>0</v>
      </c>
      <c r="GQ9" s="475">
        <v>1</v>
      </c>
      <c r="GR9" s="475">
        <v>1</v>
      </c>
      <c r="GS9" s="475">
        <v>2</v>
      </c>
      <c r="GT9" s="475">
        <v>2</v>
      </c>
      <c r="GU9" s="475">
        <v>1</v>
      </c>
      <c r="GV9" s="475">
        <v>1</v>
      </c>
      <c r="GW9" s="475">
        <v>1</v>
      </c>
      <c r="GX9" s="475">
        <v>1</v>
      </c>
      <c r="GY9" s="475">
        <v>1</v>
      </c>
      <c r="GZ9" s="475">
        <v>1</v>
      </c>
      <c r="HA9" s="475">
        <v>0</v>
      </c>
      <c r="HB9" s="475">
        <v>1</v>
      </c>
      <c r="HC9" s="475">
        <v>0</v>
      </c>
      <c r="HD9" s="475">
        <v>0</v>
      </c>
      <c r="HE9" s="475">
        <v>3</v>
      </c>
      <c r="HF9" s="475">
        <v>2</v>
      </c>
      <c r="HG9" s="475">
        <v>0</v>
      </c>
      <c r="HH9" s="475">
        <v>0</v>
      </c>
      <c r="HI9" s="475">
        <v>1</v>
      </c>
      <c r="HJ9" s="475">
        <v>1</v>
      </c>
      <c r="HK9" s="475">
        <v>0</v>
      </c>
      <c r="HL9" s="475">
        <v>0</v>
      </c>
      <c r="HM9" s="475">
        <v>0</v>
      </c>
      <c r="HN9" s="475">
        <v>0</v>
      </c>
      <c r="HO9" s="475">
        <v>1</v>
      </c>
      <c r="HP9" s="475">
        <v>1</v>
      </c>
      <c r="HQ9" s="475">
        <v>0</v>
      </c>
      <c r="HR9" s="475">
        <v>1</v>
      </c>
      <c r="HS9" s="475">
        <v>2</v>
      </c>
      <c r="HT9" s="475">
        <v>1</v>
      </c>
      <c r="HU9" s="475">
        <v>0</v>
      </c>
      <c r="HV9" s="475">
        <v>1</v>
      </c>
      <c r="HW9" s="475">
        <v>0</v>
      </c>
      <c r="HX9" s="475">
        <v>2</v>
      </c>
      <c r="HY9" s="475">
        <v>1</v>
      </c>
      <c r="HZ9" s="475">
        <v>1</v>
      </c>
      <c r="IA9" s="475">
        <v>0</v>
      </c>
      <c r="IB9" s="475">
        <v>1</v>
      </c>
      <c r="IC9" s="475">
        <v>0</v>
      </c>
      <c r="ID9" s="475">
        <v>0</v>
      </c>
      <c r="IE9" s="475">
        <v>0</v>
      </c>
      <c r="IF9" s="475">
        <v>1</v>
      </c>
      <c r="IG9" s="475">
        <v>0</v>
      </c>
      <c r="IH9" s="475">
        <v>2</v>
      </c>
      <c r="II9" s="475">
        <v>0</v>
      </c>
      <c r="IJ9" s="475">
        <v>0</v>
      </c>
      <c r="IK9" s="475">
        <v>0</v>
      </c>
      <c r="IL9" s="475" t="s">
        <v>97</v>
      </c>
      <c r="IM9" s="475">
        <v>5</v>
      </c>
      <c r="IN9" s="475">
        <v>3</v>
      </c>
      <c r="IO9" s="475">
        <v>1</v>
      </c>
      <c r="IP9" s="475">
        <v>1</v>
      </c>
      <c r="IQ9" s="475">
        <v>0</v>
      </c>
      <c r="IR9" s="475">
        <v>0</v>
      </c>
      <c r="IS9" s="475">
        <v>1</v>
      </c>
      <c r="IT9" s="475">
        <v>1</v>
      </c>
      <c r="IU9" s="475">
        <v>1</v>
      </c>
      <c r="IV9" s="475">
        <v>1</v>
      </c>
      <c r="IW9" s="475">
        <v>0</v>
      </c>
      <c r="IX9" s="475" t="s">
        <v>97</v>
      </c>
      <c r="IY9" s="475" t="s">
        <v>97</v>
      </c>
      <c r="IZ9" s="475">
        <v>0</v>
      </c>
      <c r="JA9" s="475">
        <v>0</v>
      </c>
      <c r="JB9" s="475">
        <v>0</v>
      </c>
      <c r="JC9" s="475">
        <v>0</v>
      </c>
      <c r="JD9" s="475">
        <v>0</v>
      </c>
      <c r="JE9" s="475">
        <v>0</v>
      </c>
      <c r="JF9" s="475">
        <v>0</v>
      </c>
      <c r="JG9" s="475">
        <v>9</v>
      </c>
      <c r="JH9" s="475">
        <v>1</v>
      </c>
      <c r="JI9" s="475">
        <v>0</v>
      </c>
      <c r="JJ9" s="475">
        <v>0</v>
      </c>
      <c r="JK9" s="475">
        <v>2</v>
      </c>
      <c r="JL9" s="475">
        <v>1</v>
      </c>
      <c r="JM9" s="475">
        <v>1</v>
      </c>
      <c r="JN9" s="475">
        <v>1</v>
      </c>
      <c r="JO9" s="475">
        <v>1</v>
      </c>
      <c r="JP9" s="475">
        <v>3</v>
      </c>
      <c r="JQ9" s="475">
        <v>0</v>
      </c>
      <c r="JR9" s="475">
        <v>0</v>
      </c>
      <c r="JS9" s="475">
        <v>1</v>
      </c>
      <c r="JT9" s="475">
        <v>1</v>
      </c>
      <c r="JU9" s="475">
        <v>1</v>
      </c>
      <c r="JV9" s="475">
        <v>1</v>
      </c>
      <c r="JW9" s="475">
        <v>0</v>
      </c>
      <c r="JX9" s="475">
        <v>0</v>
      </c>
      <c r="JY9" s="475">
        <v>1</v>
      </c>
      <c r="JZ9" s="475">
        <v>0</v>
      </c>
      <c r="KA9" s="475">
        <v>0</v>
      </c>
      <c r="KB9" s="475" t="s">
        <v>273</v>
      </c>
    </row>
    <row r="10" spans="1:288" ht="23.25" customHeight="1" x14ac:dyDescent="0.25">
      <c r="A10" s="164"/>
      <c r="B10" s="280" t="s">
        <v>582</v>
      </c>
      <c r="C10" s="476">
        <v>955</v>
      </c>
      <c r="D10" s="476">
        <v>350</v>
      </c>
      <c r="E10" s="476">
        <v>177</v>
      </c>
      <c r="F10" s="476">
        <v>78</v>
      </c>
      <c r="G10" s="476">
        <v>349</v>
      </c>
      <c r="H10" s="476">
        <v>0</v>
      </c>
      <c r="I10" s="471"/>
      <c r="J10" s="476">
        <v>48</v>
      </c>
      <c r="K10" s="476" t="s">
        <v>273</v>
      </c>
      <c r="L10" s="476" t="s">
        <v>273</v>
      </c>
      <c r="M10" s="476">
        <v>1</v>
      </c>
      <c r="N10" s="476">
        <v>4</v>
      </c>
      <c r="O10" s="476">
        <v>4</v>
      </c>
      <c r="P10" s="476">
        <v>5</v>
      </c>
      <c r="Q10" s="476" t="s">
        <v>273</v>
      </c>
      <c r="R10" s="476">
        <v>8</v>
      </c>
      <c r="S10" s="476">
        <v>7</v>
      </c>
      <c r="T10" s="476">
        <v>4</v>
      </c>
      <c r="U10" s="476">
        <v>1</v>
      </c>
      <c r="V10" s="476">
        <v>3</v>
      </c>
      <c r="W10" s="476">
        <v>3</v>
      </c>
      <c r="X10" s="476">
        <v>3</v>
      </c>
      <c r="Y10" s="476">
        <v>4</v>
      </c>
      <c r="Z10" s="476">
        <v>3</v>
      </c>
      <c r="AA10" s="476">
        <v>3</v>
      </c>
      <c r="AB10" s="476">
        <v>2</v>
      </c>
      <c r="AC10" s="476">
        <v>2</v>
      </c>
      <c r="AD10" s="476">
        <v>2</v>
      </c>
      <c r="AE10" s="476">
        <v>2</v>
      </c>
      <c r="AF10" s="476">
        <v>2</v>
      </c>
      <c r="AG10" s="476">
        <v>1</v>
      </c>
      <c r="AH10" s="476">
        <v>4</v>
      </c>
      <c r="AI10" s="476">
        <v>0</v>
      </c>
      <c r="AJ10" s="476" t="s">
        <v>273</v>
      </c>
      <c r="AK10" s="476">
        <v>2</v>
      </c>
      <c r="AL10" s="476">
        <v>2</v>
      </c>
      <c r="AM10" s="476">
        <v>5</v>
      </c>
      <c r="AN10" s="476">
        <v>6</v>
      </c>
      <c r="AO10" s="476">
        <v>7</v>
      </c>
      <c r="AP10" s="476">
        <v>3</v>
      </c>
      <c r="AQ10" s="476">
        <v>4</v>
      </c>
      <c r="AR10" s="476">
        <v>2</v>
      </c>
      <c r="AS10" s="476" t="s">
        <v>273</v>
      </c>
      <c r="AT10" s="476" t="s">
        <v>273</v>
      </c>
      <c r="AU10" s="476">
        <v>16</v>
      </c>
      <c r="AV10" s="476">
        <v>6</v>
      </c>
      <c r="AW10" s="476">
        <v>6</v>
      </c>
      <c r="AX10" s="476" t="s">
        <v>273</v>
      </c>
      <c r="AY10" s="476">
        <v>3</v>
      </c>
      <c r="AZ10" s="476">
        <v>12</v>
      </c>
      <c r="BA10" s="476">
        <v>3</v>
      </c>
      <c r="BB10" s="476">
        <v>1</v>
      </c>
      <c r="BC10" s="476">
        <v>2</v>
      </c>
      <c r="BD10" s="476">
        <v>11</v>
      </c>
      <c r="BE10" s="476">
        <v>4</v>
      </c>
      <c r="BF10" s="476">
        <v>4</v>
      </c>
      <c r="BG10" s="476">
        <v>5</v>
      </c>
      <c r="BH10" s="476">
        <v>1</v>
      </c>
      <c r="BI10" s="476">
        <v>3</v>
      </c>
      <c r="BJ10" s="476" t="s">
        <v>273</v>
      </c>
      <c r="BK10" s="476">
        <v>7</v>
      </c>
      <c r="BL10" s="476">
        <v>13</v>
      </c>
      <c r="BM10" s="476">
        <v>5</v>
      </c>
      <c r="BN10" s="476">
        <v>7</v>
      </c>
      <c r="BO10" s="476">
        <v>4</v>
      </c>
      <c r="BP10" s="476">
        <v>4</v>
      </c>
      <c r="BQ10" s="476">
        <v>1</v>
      </c>
      <c r="BR10" s="476">
        <v>69</v>
      </c>
      <c r="BS10" s="476" t="s">
        <v>273</v>
      </c>
      <c r="BT10" s="476">
        <v>2</v>
      </c>
      <c r="BU10" s="476" t="s">
        <v>273</v>
      </c>
      <c r="BV10" s="476">
        <v>3</v>
      </c>
      <c r="BW10" s="476">
        <v>3</v>
      </c>
      <c r="BX10" s="476">
        <v>2</v>
      </c>
      <c r="BY10" s="476" t="s">
        <v>273</v>
      </c>
      <c r="BZ10" s="476" t="s">
        <v>273</v>
      </c>
      <c r="CA10" s="476" t="s">
        <v>273</v>
      </c>
      <c r="CB10" s="476">
        <v>2</v>
      </c>
      <c r="CC10" s="476" t="s">
        <v>273</v>
      </c>
      <c r="CD10" s="476">
        <v>1</v>
      </c>
      <c r="CE10" s="476" t="s">
        <v>273</v>
      </c>
      <c r="CF10" s="476" t="s">
        <v>273</v>
      </c>
      <c r="CG10" s="476" t="s">
        <v>273</v>
      </c>
      <c r="CH10" s="476" t="s">
        <v>273</v>
      </c>
      <c r="CI10" s="476" t="s">
        <v>273</v>
      </c>
      <c r="CJ10" s="476" t="s">
        <v>273</v>
      </c>
      <c r="CK10" s="476" t="s">
        <v>273</v>
      </c>
      <c r="CL10" s="476" t="s">
        <v>273</v>
      </c>
      <c r="CM10" s="476" t="s">
        <v>273</v>
      </c>
      <c r="CN10" s="476" t="s">
        <v>273</v>
      </c>
      <c r="CO10" s="476" t="s">
        <v>273</v>
      </c>
      <c r="CP10" s="476" t="s">
        <v>273</v>
      </c>
      <c r="CQ10" s="476" t="s">
        <v>273</v>
      </c>
      <c r="CR10" s="476" t="s">
        <v>273</v>
      </c>
      <c r="CS10" s="476" t="s">
        <v>273</v>
      </c>
      <c r="CT10" s="476" t="s">
        <v>273</v>
      </c>
      <c r="CU10" s="476" t="s">
        <v>273</v>
      </c>
      <c r="CV10" s="476" t="s">
        <v>273</v>
      </c>
      <c r="CW10" s="476">
        <v>1</v>
      </c>
      <c r="CX10" s="476" t="s">
        <v>273</v>
      </c>
      <c r="CY10" s="476">
        <v>1</v>
      </c>
      <c r="CZ10" s="476" t="s">
        <v>273</v>
      </c>
      <c r="DA10" s="476"/>
      <c r="DB10" s="476">
        <v>39</v>
      </c>
      <c r="DC10" s="476" t="s">
        <v>273</v>
      </c>
      <c r="DD10" s="476" t="s">
        <v>273</v>
      </c>
      <c r="DE10" s="476" t="s">
        <v>273</v>
      </c>
      <c r="DF10" s="476" t="s">
        <v>273</v>
      </c>
      <c r="DG10" s="476">
        <v>3</v>
      </c>
      <c r="DH10" s="476">
        <v>2</v>
      </c>
      <c r="DI10" s="476">
        <v>2</v>
      </c>
      <c r="DJ10" s="476">
        <v>11</v>
      </c>
      <c r="DK10" s="476">
        <v>5</v>
      </c>
      <c r="DL10" s="476" t="s">
        <v>273</v>
      </c>
      <c r="DM10" s="476" t="s">
        <v>273</v>
      </c>
      <c r="DN10" s="476" t="s">
        <v>273</v>
      </c>
      <c r="DO10" s="476">
        <v>19</v>
      </c>
      <c r="DP10" s="476" t="s">
        <v>273</v>
      </c>
      <c r="DQ10" s="476" t="s">
        <v>273</v>
      </c>
      <c r="DR10" s="476">
        <v>3</v>
      </c>
      <c r="DS10" s="476" t="s">
        <v>273</v>
      </c>
      <c r="DT10" s="476" t="s">
        <v>273</v>
      </c>
      <c r="DU10" s="476" t="s">
        <v>273</v>
      </c>
      <c r="DV10" s="476" t="s">
        <v>273</v>
      </c>
      <c r="DW10" s="476" t="s">
        <v>273</v>
      </c>
      <c r="DX10" s="476" t="s">
        <v>273</v>
      </c>
      <c r="DY10" s="476" t="s">
        <v>273</v>
      </c>
      <c r="DZ10" s="476" t="s">
        <v>273</v>
      </c>
      <c r="EA10" s="476" t="s">
        <v>273</v>
      </c>
      <c r="EB10" s="476" t="s">
        <v>273</v>
      </c>
      <c r="EC10" s="476" t="s">
        <v>273</v>
      </c>
      <c r="ED10" s="476" t="s">
        <v>273</v>
      </c>
      <c r="EE10" s="476" t="s">
        <v>273</v>
      </c>
      <c r="EF10" s="476" t="s">
        <v>273</v>
      </c>
      <c r="EG10" s="476" t="s">
        <v>273</v>
      </c>
      <c r="EH10" s="476">
        <v>4</v>
      </c>
      <c r="EI10" s="476">
        <v>1</v>
      </c>
      <c r="EJ10" s="476">
        <v>1</v>
      </c>
      <c r="EK10" s="476">
        <v>0</v>
      </c>
      <c r="EL10" s="476">
        <v>1</v>
      </c>
      <c r="EM10" s="476">
        <v>1</v>
      </c>
      <c r="EN10" s="476">
        <v>4</v>
      </c>
      <c r="EO10" s="476">
        <v>2</v>
      </c>
      <c r="EP10" s="476">
        <v>2</v>
      </c>
      <c r="EQ10" s="476">
        <v>1</v>
      </c>
      <c r="ER10" s="476">
        <v>2</v>
      </c>
      <c r="ES10" s="476">
        <v>2</v>
      </c>
      <c r="ET10" s="476">
        <v>4</v>
      </c>
      <c r="EU10" s="476">
        <v>1</v>
      </c>
      <c r="EV10" s="476">
        <v>0</v>
      </c>
      <c r="EW10" s="476">
        <v>1</v>
      </c>
      <c r="EX10" s="476">
        <v>2</v>
      </c>
      <c r="EY10" s="476">
        <v>1</v>
      </c>
      <c r="EZ10" s="476">
        <v>3</v>
      </c>
      <c r="FA10" s="476">
        <v>3</v>
      </c>
      <c r="FB10" s="476">
        <v>1</v>
      </c>
      <c r="FC10" s="476">
        <v>3</v>
      </c>
      <c r="FD10" s="476">
        <v>2</v>
      </c>
      <c r="FE10" s="476">
        <v>1</v>
      </c>
      <c r="FF10" s="476">
        <v>2</v>
      </c>
      <c r="FG10" s="476">
        <v>3</v>
      </c>
      <c r="FH10" s="476">
        <v>1</v>
      </c>
      <c r="FI10" s="476">
        <v>2</v>
      </c>
      <c r="FJ10" s="476">
        <v>2</v>
      </c>
      <c r="FK10" s="476">
        <v>1</v>
      </c>
      <c r="FL10" s="476">
        <v>3</v>
      </c>
      <c r="FM10" s="476">
        <v>1</v>
      </c>
      <c r="FN10" s="476">
        <v>2</v>
      </c>
      <c r="FO10" s="476">
        <v>1</v>
      </c>
      <c r="FP10" s="476">
        <v>0</v>
      </c>
      <c r="FQ10" s="476">
        <v>0</v>
      </c>
      <c r="FR10" s="476">
        <v>4</v>
      </c>
      <c r="FS10" s="476">
        <v>1</v>
      </c>
      <c r="FT10" s="476">
        <v>1</v>
      </c>
      <c r="FU10" s="476">
        <v>4</v>
      </c>
      <c r="FV10" s="476">
        <v>5</v>
      </c>
      <c r="FW10" s="476">
        <v>2</v>
      </c>
      <c r="FX10" s="476">
        <v>6</v>
      </c>
      <c r="FY10" s="476">
        <v>2</v>
      </c>
      <c r="FZ10" s="476">
        <v>1</v>
      </c>
      <c r="GA10" s="476">
        <v>1</v>
      </c>
      <c r="GB10" s="476">
        <v>2</v>
      </c>
      <c r="GC10" s="476">
        <v>2</v>
      </c>
      <c r="GD10" s="476">
        <v>1</v>
      </c>
      <c r="GE10" s="476">
        <v>1</v>
      </c>
      <c r="GF10" s="476">
        <v>1</v>
      </c>
      <c r="GG10" s="476">
        <v>1</v>
      </c>
      <c r="GH10" s="476">
        <v>2</v>
      </c>
      <c r="GI10" s="476">
        <v>4</v>
      </c>
      <c r="GJ10" s="476">
        <v>1</v>
      </c>
      <c r="GK10" s="476">
        <v>1</v>
      </c>
      <c r="GL10" s="476">
        <v>1</v>
      </c>
      <c r="GM10" s="476">
        <v>1</v>
      </c>
      <c r="GN10" s="476">
        <v>1</v>
      </c>
      <c r="GO10" s="476">
        <v>0</v>
      </c>
      <c r="GP10" s="476">
        <v>1</v>
      </c>
      <c r="GQ10" s="476">
        <v>2</v>
      </c>
      <c r="GR10" s="476">
        <v>1</v>
      </c>
      <c r="GS10" s="476">
        <v>3</v>
      </c>
      <c r="GT10" s="476">
        <v>3</v>
      </c>
      <c r="GU10" s="476">
        <v>2</v>
      </c>
      <c r="GV10" s="476">
        <v>2</v>
      </c>
      <c r="GW10" s="476">
        <v>1</v>
      </c>
      <c r="GX10" s="476">
        <v>3</v>
      </c>
      <c r="GY10" s="476">
        <v>1</v>
      </c>
      <c r="GZ10" s="476">
        <v>2</v>
      </c>
      <c r="HA10" s="476">
        <v>1</v>
      </c>
      <c r="HB10" s="476">
        <v>2</v>
      </c>
      <c r="HC10" s="476">
        <v>1</v>
      </c>
      <c r="HD10" s="476">
        <v>0</v>
      </c>
      <c r="HE10" s="476">
        <v>6</v>
      </c>
      <c r="HF10" s="476">
        <v>5</v>
      </c>
      <c r="HG10" s="476">
        <v>1</v>
      </c>
      <c r="HH10" s="476">
        <v>1</v>
      </c>
      <c r="HI10" s="476">
        <v>1</v>
      </c>
      <c r="HJ10" s="476">
        <v>3</v>
      </c>
      <c r="HK10" s="476">
        <v>2</v>
      </c>
      <c r="HL10" s="476">
        <v>1</v>
      </c>
      <c r="HM10" s="476">
        <v>1</v>
      </c>
      <c r="HN10" s="476">
        <v>3</v>
      </c>
      <c r="HO10" s="476">
        <v>3</v>
      </c>
      <c r="HP10" s="476">
        <v>1</v>
      </c>
      <c r="HQ10" s="476">
        <v>1</v>
      </c>
      <c r="HR10" s="476">
        <v>4</v>
      </c>
      <c r="HS10" s="476">
        <v>3</v>
      </c>
      <c r="HT10" s="476">
        <v>2</v>
      </c>
      <c r="HU10" s="476">
        <v>1</v>
      </c>
      <c r="HV10" s="476">
        <v>3</v>
      </c>
      <c r="HW10" s="476">
        <v>2</v>
      </c>
      <c r="HX10" s="476">
        <v>2</v>
      </c>
      <c r="HY10" s="476">
        <v>1</v>
      </c>
      <c r="HZ10" s="476">
        <v>0</v>
      </c>
      <c r="IA10" s="476">
        <v>1</v>
      </c>
      <c r="IB10" s="476">
        <v>2</v>
      </c>
      <c r="IC10" s="476">
        <v>0</v>
      </c>
      <c r="ID10" s="476">
        <v>1</v>
      </c>
      <c r="IE10" s="476">
        <v>0</v>
      </c>
      <c r="IF10" s="476">
        <v>2</v>
      </c>
      <c r="IG10" s="476">
        <v>1</v>
      </c>
      <c r="IH10" s="476">
        <v>3</v>
      </c>
      <c r="II10" s="476">
        <v>1</v>
      </c>
      <c r="IJ10" s="476">
        <v>0</v>
      </c>
      <c r="IK10" s="476">
        <v>1</v>
      </c>
      <c r="IL10" s="476">
        <v>14</v>
      </c>
      <c r="IM10" s="476">
        <v>9</v>
      </c>
      <c r="IN10" s="476">
        <v>4</v>
      </c>
      <c r="IO10" s="476">
        <v>1</v>
      </c>
      <c r="IP10" s="476">
        <v>2</v>
      </c>
      <c r="IQ10" s="476">
        <v>1</v>
      </c>
      <c r="IR10" s="476">
        <v>1</v>
      </c>
      <c r="IS10" s="476">
        <v>2</v>
      </c>
      <c r="IT10" s="476">
        <v>1</v>
      </c>
      <c r="IU10" s="476">
        <v>1</v>
      </c>
      <c r="IV10" s="476">
        <v>3</v>
      </c>
      <c r="IW10" s="476">
        <v>0</v>
      </c>
      <c r="IX10" s="476" t="s">
        <v>97</v>
      </c>
      <c r="IY10" s="476" t="s">
        <v>97</v>
      </c>
      <c r="IZ10" s="476">
        <v>1</v>
      </c>
      <c r="JA10" s="476">
        <v>1</v>
      </c>
      <c r="JB10" s="476">
        <v>1</v>
      </c>
      <c r="JC10" s="476">
        <v>0</v>
      </c>
      <c r="JD10" s="476">
        <v>0</v>
      </c>
      <c r="JE10" s="476">
        <v>0</v>
      </c>
      <c r="JF10" s="476">
        <v>1</v>
      </c>
      <c r="JG10" s="476">
        <v>8</v>
      </c>
      <c r="JH10" s="476">
        <v>3</v>
      </c>
      <c r="JI10" s="476">
        <v>2</v>
      </c>
      <c r="JJ10" s="476">
        <v>1</v>
      </c>
      <c r="JK10" s="476">
        <v>2</v>
      </c>
      <c r="JL10" s="476">
        <v>0</v>
      </c>
      <c r="JM10" s="476">
        <v>1</v>
      </c>
      <c r="JN10" s="476">
        <v>2</v>
      </c>
      <c r="JO10" s="476">
        <v>2</v>
      </c>
      <c r="JP10" s="476">
        <v>6</v>
      </c>
      <c r="JQ10" s="476">
        <v>1</v>
      </c>
      <c r="JR10" s="476">
        <v>1</v>
      </c>
      <c r="JS10" s="476">
        <v>2</v>
      </c>
      <c r="JT10" s="476">
        <v>1</v>
      </c>
      <c r="JU10" s="476">
        <v>3</v>
      </c>
      <c r="JV10" s="476">
        <v>1</v>
      </c>
      <c r="JW10" s="476">
        <v>1</v>
      </c>
      <c r="JX10" s="476">
        <v>1</v>
      </c>
      <c r="JY10" s="476">
        <v>1</v>
      </c>
      <c r="JZ10" s="476">
        <v>1</v>
      </c>
      <c r="KA10" s="476">
        <v>1</v>
      </c>
      <c r="KB10" s="476" t="s">
        <v>273</v>
      </c>
    </row>
    <row r="11" spans="1:288" ht="23.25" customHeight="1" x14ac:dyDescent="0.25">
      <c r="A11" s="164"/>
      <c r="B11" s="280" t="s">
        <v>1446</v>
      </c>
      <c r="C11" s="476">
        <v>2883</v>
      </c>
      <c r="D11" s="476">
        <v>1614</v>
      </c>
      <c r="E11" s="476">
        <v>488</v>
      </c>
      <c r="F11" s="476">
        <v>447</v>
      </c>
      <c r="G11" s="476">
        <v>327</v>
      </c>
      <c r="H11" s="476">
        <v>6</v>
      </c>
      <c r="I11" s="471"/>
      <c r="J11" s="476">
        <v>184</v>
      </c>
      <c r="K11" s="476" t="s">
        <v>273</v>
      </c>
      <c r="L11" s="476" t="s">
        <v>273</v>
      </c>
      <c r="M11" s="476">
        <v>11</v>
      </c>
      <c r="N11" s="476">
        <v>37</v>
      </c>
      <c r="O11" s="476">
        <v>23</v>
      </c>
      <c r="P11" s="476">
        <v>27</v>
      </c>
      <c r="Q11" s="476" t="s">
        <v>273</v>
      </c>
      <c r="R11" s="476">
        <v>22</v>
      </c>
      <c r="S11" s="476">
        <v>33</v>
      </c>
      <c r="T11" s="476">
        <v>14</v>
      </c>
      <c r="U11" s="476">
        <v>11</v>
      </c>
      <c r="V11" s="476">
        <v>13</v>
      </c>
      <c r="W11" s="476">
        <v>6</v>
      </c>
      <c r="X11" s="476">
        <v>11</v>
      </c>
      <c r="Y11" s="476">
        <v>7</v>
      </c>
      <c r="Z11" s="476">
        <v>9</v>
      </c>
      <c r="AA11" s="476">
        <v>7</v>
      </c>
      <c r="AB11" s="476">
        <v>7</v>
      </c>
      <c r="AC11" s="476">
        <v>8</v>
      </c>
      <c r="AD11" s="476">
        <v>7</v>
      </c>
      <c r="AE11" s="476">
        <v>6</v>
      </c>
      <c r="AF11" s="476">
        <v>6</v>
      </c>
      <c r="AG11" s="476">
        <v>4</v>
      </c>
      <c r="AH11" s="476">
        <v>14</v>
      </c>
      <c r="AI11" s="476">
        <v>16</v>
      </c>
      <c r="AJ11" s="476" t="s">
        <v>273</v>
      </c>
      <c r="AK11" s="476">
        <v>9</v>
      </c>
      <c r="AL11" s="476">
        <v>5</v>
      </c>
      <c r="AM11" s="476">
        <v>16</v>
      </c>
      <c r="AN11" s="476">
        <v>21</v>
      </c>
      <c r="AO11" s="476">
        <v>21</v>
      </c>
      <c r="AP11" s="476">
        <v>16</v>
      </c>
      <c r="AQ11" s="476">
        <v>16</v>
      </c>
      <c r="AR11" s="476">
        <v>8</v>
      </c>
      <c r="AS11" s="476" t="s">
        <v>273</v>
      </c>
      <c r="AT11" s="476" t="s">
        <v>273</v>
      </c>
      <c r="AU11" s="476">
        <v>89</v>
      </c>
      <c r="AV11" s="476">
        <v>39</v>
      </c>
      <c r="AW11" s="476">
        <v>20</v>
      </c>
      <c r="AX11" s="476" t="s">
        <v>273</v>
      </c>
      <c r="AY11" s="476">
        <v>13</v>
      </c>
      <c r="AZ11" s="476">
        <v>21</v>
      </c>
      <c r="BA11" s="476">
        <v>10</v>
      </c>
      <c r="BB11" s="476">
        <v>11</v>
      </c>
      <c r="BC11" s="476">
        <v>11</v>
      </c>
      <c r="BD11" s="476">
        <v>31</v>
      </c>
      <c r="BE11" s="476">
        <v>15</v>
      </c>
      <c r="BF11" s="476">
        <v>17</v>
      </c>
      <c r="BG11" s="476">
        <v>12</v>
      </c>
      <c r="BH11" s="476">
        <v>8</v>
      </c>
      <c r="BI11" s="476">
        <v>13</v>
      </c>
      <c r="BJ11" s="476" t="s">
        <v>273</v>
      </c>
      <c r="BK11" s="476">
        <v>59</v>
      </c>
      <c r="BL11" s="476">
        <v>38</v>
      </c>
      <c r="BM11" s="476">
        <v>16</v>
      </c>
      <c r="BN11" s="476">
        <v>26</v>
      </c>
      <c r="BO11" s="476">
        <v>18</v>
      </c>
      <c r="BP11" s="476">
        <v>15</v>
      </c>
      <c r="BQ11" s="476">
        <v>8</v>
      </c>
      <c r="BR11" s="476">
        <v>65</v>
      </c>
      <c r="BS11" s="476" t="s">
        <v>273</v>
      </c>
      <c r="BT11" s="476">
        <v>14</v>
      </c>
      <c r="BU11" s="476" t="s">
        <v>273</v>
      </c>
      <c r="BV11" s="476">
        <v>17</v>
      </c>
      <c r="BW11" s="476">
        <v>8</v>
      </c>
      <c r="BX11" s="476">
        <v>8</v>
      </c>
      <c r="BY11" s="476" t="s">
        <v>273</v>
      </c>
      <c r="BZ11" s="476" t="s">
        <v>273</v>
      </c>
      <c r="CA11" s="476" t="s">
        <v>273</v>
      </c>
      <c r="CB11" s="476">
        <v>5</v>
      </c>
      <c r="CC11" s="476" t="s">
        <v>273</v>
      </c>
      <c r="CD11" s="476">
        <v>4</v>
      </c>
      <c r="CE11" s="476" t="s">
        <v>273</v>
      </c>
      <c r="CF11" s="476" t="s">
        <v>273</v>
      </c>
      <c r="CG11" s="476" t="s">
        <v>273</v>
      </c>
      <c r="CH11" s="476" t="s">
        <v>273</v>
      </c>
      <c r="CI11" s="476" t="s">
        <v>273</v>
      </c>
      <c r="CJ11" s="476" t="s">
        <v>273</v>
      </c>
      <c r="CK11" s="476" t="s">
        <v>273</v>
      </c>
      <c r="CL11" s="476" t="s">
        <v>273</v>
      </c>
      <c r="CM11" s="476" t="s">
        <v>273</v>
      </c>
      <c r="CN11" s="476" t="s">
        <v>273</v>
      </c>
      <c r="CO11" s="476" t="s">
        <v>273</v>
      </c>
      <c r="CP11" s="476" t="s">
        <v>273</v>
      </c>
      <c r="CQ11" s="476" t="s">
        <v>273</v>
      </c>
      <c r="CR11" s="476" t="s">
        <v>273</v>
      </c>
      <c r="CS11" s="476" t="s">
        <v>273</v>
      </c>
      <c r="CT11" s="476" t="s">
        <v>273</v>
      </c>
      <c r="CU11" s="476" t="s">
        <v>273</v>
      </c>
      <c r="CV11" s="476" t="s">
        <v>273</v>
      </c>
      <c r="CW11" s="476">
        <v>4</v>
      </c>
      <c r="CX11" s="476" t="s">
        <v>273</v>
      </c>
      <c r="CY11" s="476">
        <v>13</v>
      </c>
      <c r="CZ11" s="476" t="s">
        <v>273</v>
      </c>
      <c r="DA11" s="476"/>
      <c r="DB11" s="476">
        <v>23</v>
      </c>
      <c r="DC11" s="476" t="s">
        <v>273</v>
      </c>
      <c r="DD11" s="476" t="s">
        <v>273</v>
      </c>
      <c r="DE11" s="476" t="s">
        <v>273</v>
      </c>
      <c r="DF11" s="476" t="s">
        <v>273</v>
      </c>
      <c r="DG11" s="476">
        <v>13</v>
      </c>
      <c r="DH11" s="476">
        <v>5</v>
      </c>
      <c r="DI11" s="476">
        <v>3</v>
      </c>
      <c r="DJ11" s="476">
        <v>0</v>
      </c>
      <c r="DK11" s="476" t="s">
        <v>97</v>
      </c>
      <c r="DL11" s="476" t="s">
        <v>273</v>
      </c>
      <c r="DM11" s="476" t="s">
        <v>273</v>
      </c>
      <c r="DN11" s="476" t="s">
        <v>273</v>
      </c>
      <c r="DO11" s="476">
        <v>28</v>
      </c>
      <c r="DP11" s="476" t="s">
        <v>273</v>
      </c>
      <c r="DQ11" s="476" t="s">
        <v>273</v>
      </c>
      <c r="DR11" s="476">
        <v>25</v>
      </c>
      <c r="DS11" s="476" t="s">
        <v>273</v>
      </c>
      <c r="DT11" s="476" t="s">
        <v>273</v>
      </c>
      <c r="DU11" s="476" t="s">
        <v>273</v>
      </c>
      <c r="DV11" s="476" t="s">
        <v>273</v>
      </c>
      <c r="DW11" s="476" t="s">
        <v>273</v>
      </c>
      <c r="DX11" s="476" t="s">
        <v>273</v>
      </c>
      <c r="DY11" s="476" t="s">
        <v>273</v>
      </c>
      <c r="DZ11" s="476" t="s">
        <v>273</v>
      </c>
      <c r="EA11" s="476" t="s">
        <v>273</v>
      </c>
      <c r="EB11" s="476" t="s">
        <v>273</v>
      </c>
      <c r="EC11" s="476" t="s">
        <v>273</v>
      </c>
      <c r="ED11" s="476" t="s">
        <v>273</v>
      </c>
      <c r="EE11" s="476" t="s">
        <v>273</v>
      </c>
      <c r="EF11" s="476" t="s">
        <v>273</v>
      </c>
      <c r="EG11" s="476" t="s">
        <v>273</v>
      </c>
      <c r="EH11" s="476">
        <v>4</v>
      </c>
      <c r="EI11" s="476">
        <v>1</v>
      </c>
      <c r="EJ11" s="476">
        <v>1</v>
      </c>
      <c r="EK11" s="476">
        <v>0</v>
      </c>
      <c r="EL11" s="476">
        <v>1</v>
      </c>
      <c r="EM11" s="476">
        <v>1</v>
      </c>
      <c r="EN11" s="476">
        <v>3</v>
      </c>
      <c r="EO11" s="476">
        <v>2</v>
      </c>
      <c r="EP11" s="476">
        <v>1</v>
      </c>
      <c r="EQ11" s="476">
        <v>1</v>
      </c>
      <c r="ER11" s="476">
        <v>1</v>
      </c>
      <c r="ES11" s="476">
        <v>1</v>
      </c>
      <c r="ET11" s="476">
        <v>4</v>
      </c>
      <c r="EU11" s="476">
        <v>0</v>
      </c>
      <c r="EV11" s="476">
        <v>1</v>
      </c>
      <c r="EW11" s="476">
        <v>0</v>
      </c>
      <c r="EX11" s="476">
        <v>1</v>
      </c>
      <c r="EY11" s="476">
        <v>3</v>
      </c>
      <c r="EZ11" s="476">
        <v>3</v>
      </c>
      <c r="FA11" s="476">
        <v>4</v>
      </c>
      <c r="FB11" s="476">
        <v>6</v>
      </c>
      <c r="FC11" s="476">
        <v>2</v>
      </c>
      <c r="FD11" s="476">
        <v>1</v>
      </c>
      <c r="FE11" s="476">
        <v>1</v>
      </c>
      <c r="FF11" s="476">
        <v>1</v>
      </c>
      <c r="FG11" s="476">
        <v>2</v>
      </c>
      <c r="FH11" s="476">
        <v>0</v>
      </c>
      <c r="FI11" s="476">
        <v>1</v>
      </c>
      <c r="FJ11" s="476">
        <v>1</v>
      </c>
      <c r="FK11" s="476">
        <v>1</v>
      </c>
      <c r="FL11" s="476">
        <v>2</v>
      </c>
      <c r="FM11" s="476">
        <v>1</v>
      </c>
      <c r="FN11" s="476">
        <v>1</v>
      </c>
      <c r="FO11" s="476">
        <v>1</v>
      </c>
      <c r="FP11" s="476">
        <v>0</v>
      </c>
      <c r="FQ11" s="476">
        <v>0</v>
      </c>
      <c r="FR11" s="476">
        <v>4</v>
      </c>
      <c r="FS11" s="476">
        <v>1</v>
      </c>
      <c r="FT11" s="476">
        <v>1</v>
      </c>
      <c r="FU11" s="476">
        <v>2</v>
      </c>
      <c r="FV11" s="476">
        <v>3</v>
      </c>
      <c r="FW11" s="476">
        <v>4</v>
      </c>
      <c r="FX11" s="476">
        <v>6</v>
      </c>
      <c r="FY11" s="476">
        <v>2</v>
      </c>
      <c r="FZ11" s="476">
        <v>0</v>
      </c>
      <c r="GA11" s="476">
        <v>1</v>
      </c>
      <c r="GB11" s="476">
        <v>2</v>
      </c>
      <c r="GC11" s="476">
        <v>1</v>
      </c>
      <c r="GD11" s="476">
        <v>1</v>
      </c>
      <c r="GE11" s="476">
        <v>0</v>
      </c>
      <c r="GF11" s="476">
        <v>0</v>
      </c>
      <c r="GG11" s="476">
        <v>0</v>
      </c>
      <c r="GH11" s="476">
        <v>2</v>
      </c>
      <c r="GI11" s="476">
        <v>3</v>
      </c>
      <c r="GJ11" s="476">
        <v>0</v>
      </c>
      <c r="GK11" s="476">
        <v>1</v>
      </c>
      <c r="GL11" s="476">
        <v>1</v>
      </c>
      <c r="GM11" s="476">
        <v>1</v>
      </c>
      <c r="GN11" s="476">
        <v>0</v>
      </c>
      <c r="GO11" s="476">
        <v>0</v>
      </c>
      <c r="GP11" s="476">
        <v>1</v>
      </c>
      <c r="GQ11" s="476">
        <v>2</v>
      </c>
      <c r="GR11" s="476">
        <v>0</v>
      </c>
      <c r="GS11" s="476">
        <v>2</v>
      </c>
      <c r="GT11" s="476">
        <v>1</v>
      </c>
      <c r="GU11" s="476">
        <v>1</v>
      </c>
      <c r="GV11" s="476">
        <v>1</v>
      </c>
      <c r="GW11" s="476">
        <v>1</v>
      </c>
      <c r="GX11" s="476">
        <v>2</v>
      </c>
      <c r="GY11" s="476">
        <v>1</v>
      </c>
      <c r="GZ11" s="476">
        <v>1</v>
      </c>
      <c r="HA11" s="476">
        <v>0</v>
      </c>
      <c r="HB11" s="476">
        <v>2</v>
      </c>
      <c r="HC11" s="476">
        <v>1</v>
      </c>
      <c r="HD11" s="476">
        <v>1</v>
      </c>
      <c r="HE11" s="476">
        <v>5</v>
      </c>
      <c r="HF11" s="476">
        <v>3</v>
      </c>
      <c r="HG11" s="476">
        <v>1</v>
      </c>
      <c r="HH11" s="476">
        <v>0</v>
      </c>
      <c r="HI11" s="476">
        <v>0</v>
      </c>
      <c r="HJ11" s="476">
        <v>1</v>
      </c>
      <c r="HK11" s="476">
        <v>1</v>
      </c>
      <c r="HL11" s="476">
        <v>1</v>
      </c>
      <c r="HM11" s="476">
        <v>0</v>
      </c>
      <c r="HN11" s="476">
        <v>1</v>
      </c>
      <c r="HO11" s="476">
        <v>2</v>
      </c>
      <c r="HP11" s="476">
        <v>2</v>
      </c>
      <c r="HQ11" s="476">
        <v>0</v>
      </c>
      <c r="HR11" s="476">
        <v>3</v>
      </c>
      <c r="HS11" s="476">
        <v>5</v>
      </c>
      <c r="HT11" s="476">
        <v>2</v>
      </c>
      <c r="HU11" s="476">
        <v>1</v>
      </c>
      <c r="HV11" s="476">
        <v>2</v>
      </c>
      <c r="HW11" s="476">
        <v>2</v>
      </c>
      <c r="HX11" s="476">
        <v>1</v>
      </c>
      <c r="HY11" s="476">
        <v>1</v>
      </c>
      <c r="HZ11" s="476">
        <v>0</v>
      </c>
      <c r="IA11" s="476">
        <v>1</v>
      </c>
      <c r="IB11" s="476">
        <v>1</v>
      </c>
      <c r="IC11" s="476">
        <v>1</v>
      </c>
      <c r="ID11" s="476">
        <v>0</v>
      </c>
      <c r="IE11" s="476">
        <v>0</v>
      </c>
      <c r="IF11" s="476">
        <v>1</v>
      </c>
      <c r="IG11" s="476">
        <v>1</v>
      </c>
      <c r="IH11" s="476">
        <v>3</v>
      </c>
      <c r="II11" s="476">
        <v>1</v>
      </c>
      <c r="IJ11" s="476">
        <v>1</v>
      </c>
      <c r="IK11" s="476">
        <v>1</v>
      </c>
      <c r="IL11" s="476">
        <v>15</v>
      </c>
      <c r="IM11" s="476">
        <v>8</v>
      </c>
      <c r="IN11" s="476">
        <v>4</v>
      </c>
      <c r="IO11" s="476">
        <v>2</v>
      </c>
      <c r="IP11" s="476">
        <v>2</v>
      </c>
      <c r="IQ11" s="476" t="s">
        <v>97</v>
      </c>
      <c r="IR11" s="476" t="s">
        <v>97</v>
      </c>
      <c r="IS11" s="476" t="s">
        <v>97</v>
      </c>
      <c r="IT11" s="476">
        <v>1</v>
      </c>
      <c r="IU11" s="476">
        <v>2</v>
      </c>
      <c r="IV11" s="476">
        <v>3</v>
      </c>
      <c r="IW11" s="476">
        <v>1</v>
      </c>
      <c r="IX11" s="476">
        <v>1</v>
      </c>
      <c r="IY11" s="476">
        <v>1</v>
      </c>
      <c r="IZ11" s="476">
        <v>1</v>
      </c>
      <c r="JA11" s="476">
        <v>1</v>
      </c>
      <c r="JB11" s="476">
        <v>1</v>
      </c>
      <c r="JC11" s="476">
        <v>1</v>
      </c>
      <c r="JD11" s="476">
        <v>1</v>
      </c>
      <c r="JE11" s="476">
        <v>1</v>
      </c>
      <c r="JF11" s="476">
        <v>2</v>
      </c>
      <c r="JG11" s="476">
        <v>16</v>
      </c>
      <c r="JH11" s="476">
        <v>4</v>
      </c>
      <c r="JI11" s="476">
        <v>2</v>
      </c>
      <c r="JJ11" s="476">
        <v>1</v>
      </c>
      <c r="JK11" s="476">
        <v>2</v>
      </c>
      <c r="JL11" s="476">
        <v>1</v>
      </c>
      <c r="JM11" s="476">
        <v>1</v>
      </c>
      <c r="JN11" s="476">
        <v>2</v>
      </c>
      <c r="JO11" s="476">
        <v>3</v>
      </c>
      <c r="JP11" s="476">
        <v>7</v>
      </c>
      <c r="JQ11" s="476">
        <v>1</v>
      </c>
      <c r="JR11" s="476">
        <v>1</v>
      </c>
      <c r="JS11" s="476">
        <v>2</v>
      </c>
      <c r="JT11" s="476">
        <v>2</v>
      </c>
      <c r="JU11" s="476">
        <v>3</v>
      </c>
      <c r="JV11" s="476">
        <v>2</v>
      </c>
      <c r="JW11" s="476">
        <v>0</v>
      </c>
      <c r="JX11" s="476">
        <v>1</v>
      </c>
      <c r="JY11" s="476">
        <v>1</v>
      </c>
      <c r="JZ11" s="476">
        <v>1</v>
      </c>
      <c r="KA11" s="476">
        <v>2</v>
      </c>
      <c r="KB11" s="476" t="s">
        <v>273</v>
      </c>
    </row>
    <row r="12" spans="1:288" ht="23.25" customHeight="1" x14ac:dyDescent="0.25">
      <c r="A12" s="164"/>
      <c r="B12" s="280" t="s">
        <v>821</v>
      </c>
      <c r="C12" s="477">
        <v>2013</v>
      </c>
      <c r="D12" s="477">
        <v>1117</v>
      </c>
      <c r="E12" s="477">
        <v>619</v>
      </c>
      <c r="F12" s="477">
        <v>189</v>
      </c>
      <c r="G12" s="477">
        <v>86</v>
      </c>
      <c r="H12" s="477" t="s">
        <v>97</v>
      </c>
      <c r="I12" s="471"/>
      <c r="J12" s="476">
        <v>174</v>
      </c>
      <c r="K12" s="477" t="s">
        <v>273</v>
      </c>
      <c r="L12" s="477" t="s">
        <v>273</v>
      </c>
      <c r="M12" s="477">
        <v>3</v>
      </c>
      <c r="N12" s="477">
        <v>5</v>
      </c>
      <c r="O12" s="477">
        <v>14</v>
      </c>
      <c r="P12" s="477">
        <v>9</v>
      </c>
      <c r="Q12" s="477" t="s">
        <v>273</v>
      </c>
      <c r="R12" s="477">
        <v>16</v>
      </c>
      <c r="S12" s="477">
        <v>18</v>
      </c>
      <c r="T12" s="477">
        <v>7</v>
      </c>
      <c r="U12" s="477">
        <v>7</v>
      </c>
      <c r="V12" s="477">
        <v>7</v>
      </c>
      <c r="W12" s="477">
        <v>6</v>
      </c>
      <c r="X12" s="477">
        <v>10</v>
      </c>
      <c r="Y12" s="477">
        <v>12</v>
      </c>
      <c r="Z12" s="477">
        <v>8</v>
      </c>
      <c r="AA12" s="477">
        <v>6</v>
      </c>
      <c r="AB12" s="477">
        <v>6</v>
      </c>
      <c r="AC12" s="477">
        <v>6</v>
      </c>
      <c r="AD12" s="477">
        <v>4</v>
      </c>
      <c r="AE12" s="477">
        <v>4</v>
      </c>
      <c r="AF12" s="477">
        <v>4</v>
      </c>
      <c r="AG12" s="477">
        <v>4</v>
      </c>
      <c r="AH12" s="477">
        <v>10</v>
      </c>
      <c r="AI12" s="477">
        <v>5</v>
      </c>
      <c r="AJ12" s="477" t="s">
        <v>273</v>
      </c>
      <c r="AK12" s="477">
        <v>6</v>
      </c>
      <c r="AL12" s="477">
        <v>3</v>
      </c>
      <c r="AM12" s="477">
        <v>26</v>
      </c>
      <c r="AN12" s="477">
        <v>20</v>
      </c>
      <c r="AO12" s="477">
        <v>11</v>
      </c>
      <c r="AP12" s="477">
        <v>15</v>
      </c>
      <c r="AQ12" s="477">
        <v>8</v>
      </c>
      <c r="AR12" s="477">
        <v>4</v>
      </c>
      <c r="AS12" s="477" t="s">
        <v>273</v>
      </c>
      <c r="AT12" s="477" t="s">
        <v>273</v>
      </c>
      <c r="AU12" s="477">
        <v>86</v>
      </c>
      <c r="AV12" s="477">
        <v>13</v>
      </c>
      <c r="AW12" s="477">
        <v>18</v>
      </c>
      <c r="AX12" s="477" t="s">
        <v>273</v>
      </c>
      <c r="AY12" s="477">
        <v>18</v>
      </c>
      <c r="AZ12" s="477">
        <v>16</v>
      </c>
      <c r="BA12" s="477">
        <v>9</v>
      </c>
      <c r="BB12" s="477">
        <v>3</v>
      </c>
      <c r="BC12" s="477">
        <v>18</v>
      </c>
      <c r="BD12" s="477">
        <v>41</v>
      </c>
      <c r="BE12" s="477">
        <v>22</v>
      </c>
      <c r="BF12" s="477">
        <v>14</v>
      </c>
      <c r="BG12" s="477">
        <v>13</v>
      </c>
      <c r="BH12" s="477">
        <v>6</v>
      </c>
      <c r="BI12" s="477">
        <v>10</v>
      </c>
      <c r="BJ12" s="477" t="s">
        <v>273</v>
      </c>
      <c r="BK12" s="477">
        <v>57</v>
      </c>
      <c r="BL12" s="477">
        <v>56</v>
      </c>
      <c r="BM12" s="477">
        <v>11</v>
      </c>
      <c r="BN12" s="477">
        <v>23</v>
      </c>
      <c r="BO12" s="477">
        <v>14</v>
      </c>
      <c r="BP12" s="477">
        <v>21</v>
      </c>
      <c r="BQ12" s="477">
        <v>8</v>
      </c>
      <c r="BR12" s="477">
        <v>194</v>
      </c>
      <c r="BS12" s="477" t="s">
        <v>273</v>
      </c>
      <c r="BT12" s="477">
        <v>28</v>
      </c>
      <c r="BU12" s="477" t="s">
        <v>273</v>
      </c>
      <c r="BV12" s="477">
        <v>15</v>
      </c>
      <c r="BW12" s="477">
        <v>8</v>
      </c>
      <c r="BX12" s="477">
        <v>13</v>
      </c>
      <c r="BY12" s="477" t="s">
        <v>273</v>
      </c>
      <c r="BZ12" s="477" t="s">
        <v>273</v>
      </c>
      <c r="CA12" s="477" t="s">
        <v>273</v>
      </c>
      <c r="CB12" s="477">
        <v>15</v>
      </c>
      <c r="CC12" s="477" t="s">
        <v>273</v>
      </c>
      <c r="CD12" s="477">
        <v>5</v>
      </c>
      <c r="CE12" s="477" t="s">
        <v>273</v>
      </c>
      <c r="CF12" s="477" t="s">
        <v>273</v>
      </c>
      <c r="CG12" s="477" t="s">
        <v>273</v>
      </c>
      <c r="CH12" s="477" t="s">
        <v>273</v>
      </c>
      <c r="CI12" s="477" t="s">
        <v>273</v>
      </c>
      <c r="CJ12" s="477" t="s">
        <v>273</v>
      </c>
      <c r="CK12" s="477" t="s">
        <v>273</v>
      </c>
      <c r="CL12" s="477" t="s">
        <v>273</v>
      </c>
      <c r="CM12" s="477" t="s">
        <v>273</v>
      </c>
      <c r="CN12" s="477" t="s">
        <v>273</v>
      </c>
      <c r="CO12" s="477" t="s">
        <v>273</v>
      </c>
      <c r="CP12" s="477" t="s">
        <v>273</v>
      </c>
      <c r="CQ12" s="477" t="s">
        <v>273</v>
      </c>
      <c r="CR12" s="477" t="s">
        <v>273</v>
      </c>
      <c r="CS12" s="477" t="s">
        <v>273</v>
      </c>
      <c r="CT12" s="477" t="s">
        <v>273</v>
      </c>
      <c r="CU12" s="477" t="s">
        <v>273</v>
      </c>
      <c r="CV12" s="477" t="s">
        <v>273</v>
      </c>
      <c r="CW12" s="477">
        <v>11</v>
      </c>
      <c r="CX12" s="477" t="s">
        <v>273</v>
      </c>
      <c r="CY12" s="477" t="s">
        <v>97</v>
      </c>
      <c r="CZ12" s="477" t="s">
        <v>273</v>
      </c>
      <c r="DA12" s="477"/>
      <c r="DB12" s="477">
        <v>150</v>
      </c>
      <c r="DC12" s="477" t="s">
        <v>273</v>
      </c>
      <c r="DD12" s="477" t="s">
        <v>273</v>
      </c>
      <c r="DE12" s="477" t="s">
        <v>273</v>
      </c>
      <c r="DF12" s="477" t="s">
        <v>273</v>
      </c>
      <c r="DG12" s="477">
        <v>21</v>
      </c>
      <c r="DH12" s="477">
        <v>12</v>
      </c>
      <c r="DI12" s="477">
        <v>4</v>
      </c>
      <c r="DJ12" s="477">
        <v>81</v>
      </c>
      <c r="DK12" s="477">
        <v>35</v>
      </c>
      <c r="DL12" s="477" t="s">
        <v>273</v>
      </c>
      <c r="DM12" s="477" t="s">
        <v>273</v>
      </c>
      <c r="DN12" s="477" t="s">
        <v>273</v>
      </c>
      <c r="DO12" s="477">
        <v>9</v>
      </c>
      <c r="DP12" s="477" t="s">
        <v>273</v>
      </c>
      <c r="DQ12" s="477" t="s">
        <v>273</v>
      </c>
      <c r="DR12" s="477">
        <v>15</v>
      </c>
      <c r="DS12" s="477" t="s">
        <v>273</v>
      </c>
      <c r="DT12" s="477" t="s">
        <v>273</v>
      </c>
      <c r="DU12" s="477" t="s">
        <v>273</v>
      </c>
      <c r="DV12" s="477" t="s">
        <v>273</v>
      </c>
      <c r="DW12" s="477" t="s">
        <v>273</v>
      </c>
      <c r="DX12" s="477" t="s">
        <v>273</v>
      </c>
      <c r="DY12" s="477" t="s">
        <v>273</v>
      </c>
      <c r="DZ12" s="477" t="s">
        <v>273</v>
      </c>
      <c r="EA12" s="477" t="s">
        <v>273</v>
      </c>
      <c r="EB12" s="477" t="s">
        <v>273</v>
      </c>
      <c r="EC12" s="477" t="s">
        <v>273</v>
      </c>
      <c r="ED12" s="477" t="s">
        <v>273</v>
      </c>
      <c r="EE12" s="477" t="s">
        <v>273</v>
      </c>
      <c r="EF12" s="477" t="s">
        <v>273</v>
      </c>
      <c r="EG12" s="477" t="s">
        <v>273</v>
      </c>
      <c r="EH12" s="477">
        <v>0</v>
      </c>
      <c r="EI12" s="477">
        <v>0</v>
      </c>
      <c r="EJ12" s="477">
        <v>0</v>
      </c>
      <c r="EK12" s="477">
        <v>0</v>
      </c>
      <c r="EL12" s="477">
        <v>0</v>
      </c>
      <c r="EM12" s="477">
        <v>0</v>
      </c>
      <c r="EN12" s="477">
        <v>0</v>
      </c>
      <c r="EO12" s="477">
        <v>0</v>
      </c>
      <c r="EP12" s="477">
        <v>0</v>
      </c>
      <c r="EQ12" s="477">
        <v>0</v>
      </c>
      <c r="ER12" s="477">
        <v>0</v>
      </c>
      <c r="ES12" s="477">
        <v>0</v>
      </c>
      <c r="ET12" s="477">
        <v>1</v>
      </c>
      <c r="EU12" s="477">
        <v>0</v>
      </c>
      <c r="EV12" s="477">
        <v>0</v>
      </c>
      <c r="EW12" s="477">
        <v>0</v>
      </c>
      <c r="EX12" s="477">
        <v>0</v>
      </c>
      <c r="EY12" s="477">
        <v>0</v>
      </c>
      <c r="EZ12" s="477">
        <v>0</v>
      </c>
      <c r="FA12" s="477">
        <v>0</v>
      </c>
      <c r="FB12" s="477">
        <v>0</v>
      </c>
      <c r="FC12" s="477">
        <v>2</v>
      </c>
      <c r="FD12" s="477">
        <v>0</v>
      </c>
      <c r="FE12" s="477">
        <v>0</v>
      </c>
      <c r="FF12" s="477">
        <v>0</v>
      </c>
      <c r="FG12" s="477">
        <v>1</v>
      </c>
      <c r="FH12" s="477">
        <v>0</v>
      </c>
      <c r="FI12" s="477">
        <v>0</v>
      </c>
      <c r="FJ12" s="477">
        <v>0</v>
      </c>
      <c r="FK12" s="477">
        <v>0</v>
      </c>
      <c r="FL12" s="477">
        <v>0</v>
      </c>
      <c r="FM12" s="477">
        <v>0</v>
      </c>
      <c r="FN12" s="477">
        <v>0</v>
      </c>
      <c r="FO12" s="477">
        <v>0</v>
      </c>
      <c r="FP12" s="477">
        <v>0</v>
      </c>
      <c r="FQ12" s="477">
        <v>0</v>
      </c>
      <c r="FR12" s="477">
        <v>1</v>
      </c>
      <c r="FS12" s="477">
        <v>0</v>
      </c>
      <c r="FT12" s="477">
        <v>0</v>
      </c>
      <c r="FU12" s="477">
        <v>2</v>
      </c>
      <c r="FV12" s="477">
        <v>0</v>
      </c>
      <c r="FW12" s="477">
        <v>3</v>
      </c>
      <c r="FX12" s="477">
        <v>1</v>
      </c>
      <c r="FY12" s="477">
        <v>0</v>
      </c>
      <c r="FZ12" s="477">
        <v>0</v>
      </c>
      <c r="GA12" s="477">
        <v>0</v>
      </c>
      <c r="GB12" s="477">
        <v>0</v>
      </c>
      <c r="GC12" s="477">
        <v>0</v>
      </c>
      <c r="GD12" s="477">
        <v>0</v>
      </c>
      <c r="GE12" s="477">
        <v>0</v>
      </c>
      <c r="GF12" s="477">
        <v>0</v>
      </c>
      <c r="GG12" s="477">
        <v>0</v>
      </c>
      <c r="GH12" s="477">
        <v>0</v>
      </c>
      <c r="GI12" s="477">
        <v>0</v>
      </c>
      <c r="GJ12" s="477">
        <v>0</v>
      </c>
      <c r="GK12" s="477">
        <v>0</v>
      </c>
      <c r="GL12" s="477">
        <v>0</v>
      </c>
      <c r="GM12" s="477">
        <v>0</v>
      </c>
      <c r="GN12" s="477">
        <v>0</v>
      </c>
      <c r="GO12" s="477">
        <v>0</v>
      </c>
      <c r="GP12" s="477">
        <v>0</v>
      </c>
      <c r="GQ12" s="477">
        <v>0</v>
      </c>
      <c r="GR12" s="477">
        <v>0</v>
      </c>
      <c r="GS12" s="477">
        <v>0</v>
      </c>
      <c r="GT12" s="477">
        <v>2</v>
      </c>
      <c r="GU12" s="477">
        <v>0</v>
      </c>
      <c r="GV12" s="477">
        <v>0</v>
      </c>
      <c r="GW12" s="477">
        <v>0</v>
      </c>
      <c r="GX12" s="477">
        <v>0</v>
      </c>
      <c r="GY12" s="477">
        <v>0</v>
      </c>
      <c r="GZ12" s="477">
        <v>0</v>
      </c>
      <c r="HA12" s="477">
        <v>0</v>
      </c>
      <c r="HB12" s="477">
        <v>0</v>
      </c>
      <c r="HC12" s="477">
        <v>0</v>
      </c>
      <c r="HD12" s="477">
        <v>0</v>
      </c>
      <c r="HE12" s="477">
        <v>1</v>
      </c>
      <c r="HF12" s="477">
        <v>1</v>
      </c>
      <c r="HG12" s="477">
        <v>0</v>
      </c>
      <c r="HH12" s="477">
        <v>0</v>
      </c>
      <c r="HI12" s="477">
        <v>0</v>
      </c>
      <c r="HJ12" s="477">
        <v>0</v>
      </c>
      <c r="HK12" s="477">
        <v>0</v>
      </c>
      <c r="HL12" s="477">
        <v>0</v>
      </c>
      <c r="HM12" s="477">
        <v>0</v>
      </c>
      <c r="HN12" s="477">
        <v>0</v>
      </c>
      <c r="HO12" s="477">
        <v>0</v>
      </c>
      <c r="HP12" s="477">
        <v>0</v>
      </c>
      <c r="HQ12" s="477">
        <v>0</v>
      </c>
      <c r="HR12" s="477">
        <v>0</v>
      </c>
      <c r="HS12" s="477">
        <v>0</v>
      </c>
      <c r="HT12" s="477">
        <v>0</v>
      </c>
      <c r="HU12" s="477">
        <v>0</v>
      </c>
      <c r="HV12" s="477">
        <v>0</v>
      </c>
      <c r="HW12" s="477">
        <v>1</v>
      </c>
      <c r="HX12" s="477">
        <v>0</v>
      </c>
      <c r="HY12" s="477">
        <v>0</v>
      </c>
      <c r="HZ12" s="477">
        <v>0</v>
      </c>
      <c r="IA12" s="477">
        <v>0</v>
      </c>
      <c r="IB12" s="477">
        <v>0</v>
      </c>
      <c r="IC12" s="477">
        <v>0</v>
      </c>
      <c r="ID12" s="477">
        <v>0</v>
      </c>
      <c r="IE12" s="477">
        <v>0</v>
      </c>
      <c r="IF12" s="477">
        <v>0</v>
      </c>
      <c r="IG12" s="477">
        <v>0</v>
      </c>
      <c r="IH12" s="477">
        <v>0</v>
      </c>
      <c r="II12" s="477">
        <v>0</v>
      </c>
      <c r="IJ12" s="477">
        <v>0</v>
      </c>
      <c r="IK12" s="477">
        <v>0</v>
      </c>
      <c r="IL12" s="477">
        <v>0</v>
      </c>
      <c r="IM12" s="477">
        <v>1</v>
      </c>
      <c r="IN12" s="477">
        <v>1</v>
      </c>
      <c r="IO12" s="477">
        <v>0</v>
      </c>
      <c r="IP12" s="477">
        <v>0</v>
      </c>
      <c r="IQ12" s="477">
        <v>0</v>
      </c>
      <c r="IR12" s="477">
        <v>0</v>
      </c>
      <c r="IS12" s="477">
        <v>0</v>
      </c>
      <c r="IT12" s="477">
        <v>0</v>
      </c>
      <c r="IU12" s="477">
        <v>0</v>
      </c>
      <c r="IV12" s="477">
        <v>0</v>
      </c>
      <c r="IW12" s="477">
        <v>0</v>
      </c>
      <c r="IX12" s="477">
        <v>0</v>
      </c>
      <c r="IY12" s="477">
        <v>0</v>
      </c>
      <c r="IZ12" s="477">
        <v>0</v>
      </c>
      <c r="JA12" s="477">
        <v>0</v>
      </c>
      <c r="JB12" s="477">
        <v>0</v>
      </c>
      <c r="JC12" s="477">
        <v>0</v>
      </c>
      <c r="JD12" s="477">
        <v>0</v>
      </c>
      <c r="JE12" s="477">
        <v>0</v>
      </c>
      <c r="JF12" s="477">
        <v>0</v>
      </c>
      <c r="JG12" s="477">
        <v>5</v>
      </c>
      <c r="JH12" s="477">
        <v>2</v>
      </c>
      <c r="JI12" s="477">
        <v>0</v>
      </c>
      <c r="JJ12" s="477">
        <v>0</v>
      </c>
      <c r="JK12" s="477">
        <v>1</v>
      </c>
      <c r="JL12" s="477">
        <v>0</v>
      </c>
      <c r="JM12" s="477">
        <v>0</v>
      </c>
      <c r="JN12" s="477">
        <v>0</v>
      </c>
      <c r="JO12" s="477">
        <v>0</v>
      </c>
      <c r="JP12" s="477">
        <v>1</v>
      </c>
      <c r="JQ12" s="477">
        <v>0</v>
      </c>
      <c r="JR12" s="477">
        <v>0</v>
      </c>
      <c r="JS12" s="477">
        <v>0</v>
      </c>
      <c r="JT12" s="477">
        <v>0</v>
      </c>
      <c r="JU12" s="477">
        <v>0</v>
      </c>
      <c r="JV12" s="477">
        <v>0</v>
      </c>
      <c r="JW12" s="477">
        <v>0</v>
      </c>
      <c r="JX12" s="477">
        <v>0</v>
      </c>
      <c r="JY12" s="477">
        <v>0</v>
      </c>
      <c r="JZ12" s="477">
        <v>0</v>
      </c>
      <c r="KA12" s="477">
        <v>0</v>
      </c>
      <c r="KB12" s="477" t="s">
        <v>273</v>
      </c>
    </row>
    <row r="13" spans="1:288" ht="23.25" customHeight="1" x14ac:dyDescent="0.25">
      <c r="A13" s="164"/>
      <c r="B13" s="280" t="s">
        <v>1447</v>
      </c>
      <c r="C13" s="477">
        <v>46</v>
      </c>
      <c r="D13" s="477">
        <v>21</v>
      </c>
      <c r="E13" s="477">
        <v>8</v>
      </c>
      <c r="F13" s="477">
        <v>9</v>
      </c>
      <c r="G13" s="477">
        <v>7</v>
      </c>
      <c r="H13" s="477">
        <v>0</v>
      </c>
      <c r="I13" s="471"/>
      <c r="J13" s="476">
        <v>1</v>
      </c>
      <c r="K13" s="477" t="s">
        <v>273</v>
      </c>
      <c r="L13" s="477" t="s">
        <v>273</v>
      </c>
      <c r="M13" s="477">
        <v>0</v>
      </c>
      <c r="N13" s="477">
        <v>0</v>
      </c>
      <c r="O13" s="477">
        <v>0</v>
      </c>
      <c r="P13" s="477">
        <v>0</v>
      </c>
      <c r="Q13" s="477" t="s">
        <v>273</v>
      </c>
      <c r="R13" s="477">
        <v>0</v>
      </c>
      <c r="S13" s="477">
        <v>0</v>
      </c>
      <c r="T13" s="477">
        <v>0</v>
      </c>
      <c r="U13" s="477">
        <v>0</v>
      </c>
      <c r="V13" s="477">
        <v>0</v>
      </c>
      <c r="W13" s="477">
        <v>0</v>
      </c>
      <c r="X13" s="477">
        <v>0</v>
      </c>
      <c r="Y13" s="477">
        <v>0</v>
      </c>
      <c r="Z13" s="477">
        <v>0</v>
      </c>
      <c r="AA13" s="477">
        <v>0</v>
      </c>
      <c r="AB13" s="477">
        <v>0</v>
      </c>
      <c r="AC13" s="477">
        <v>0</v>
      </c>
      <c r="AD13" s="477">
        <v>0</v>
      </c>
      <c r="AE13" s="477">
        <v>0</v>
      </c>
      <c r="AF13" s="477">
        <v>0</v>
      </c>
      <c r="AG13" s="477">
        <v>0</v>
      </c>
      <c r="AH13" s="477">
        <v>0</v>
      </c>
      <c r="AI13" s="477">
        <v>0</v>
      </c>
      <c r="AJ13" s="477" t="s">
        <v>273</v>
      </c>
      <c r="AK13" s="477">
        <v>0</v>
      </c>
      <c r="AL13" s="477">
        <v>0</v>
      </c>
      <c r="AM13" s="477">
        <v>0</v>
      </c>
      <c r="AN13" s="477">
        <v>0</v>
      </c>
      <c r="AO13" s="477">
        <v>0</v>
      </c>
      <c r="AP13" s="477">
        <v>0</v>
      </c>
      <c r="AQ13" s="477">
        <v>0</v>
      </c>
      <c r="AR13" s="477">
        <v>0</v>
      </c>
      <c r="AS13" s="477" t="s">
        <v>273</v>
      </c>
      <c r="AT13" s="477" t="s">
        <v>273</v>
      </c>
      <c r="AU13" s="477">
        <v>2</v>
      </c>
      <c r="AV13" s="477">
        <v>0</v>
      </c>
      <c r="AW13" s="477">
        <v>0</v>
      </c>
      <c r="AX13" s="477" t="s">
        <v>273</v>
      </c>
      <c r="AY13" s="477">
        <v>0</v>
      </c>
      <c r="AZ13" s="477">
        <v>0</v>
      </c>
      <c r="BA13" s="477">
        <v>0</v>
      </c>
      <c r="BB13" s="477">
        <v>0</v>
      </c>
      <c r="BC13" s="477">
        <v>0</v>
      </c>
      <c r="BD13" s="477">
        <v>0</v>
      </c>
      <c r="BE13" s="477">
        <v>0</v>
      </c>
      <c r="BF13" s="477">
        <v>0</v>
      </c>
      <c r="BG13" s="477">
        <v>0</v>
      </c>
      <c r="BH13" s="477">
        <v>0</v>
      </c>
      <c r="BI13" s="477">
        <v>0</v>
      </c>
      <c r="BJ13" s="477" t="s">
        <v>273</v>
      </c>
      <c r="BK13" s="477">
        <v>0</v>
      </c>
      <c r="BL13" s="477">
        <v>0</v>
      </c>
      <c r="BM13" s="477">
        <v>0</v>
      </c>
      <c r="BN13" s="477">
        <v>0</v>
      </c>
      <c r="BO13" s="477">
        <v>0</v>
      </c>
      <c r="BP13" s="477">
        <v>0</v>
      </c>
      <c r="BQ13" s="477">
        <v>0</v>
      </c>
      <c r="BR13" s="477">
        <v>1</v>
      </c>
      <c r="BS13" s="477" t="s">
        <v>273</v>
      </c>
      <c r="BT13" s="477">
        <v>0</v>
      </c>
      <c r="BU13" s="477" t="s">
        <v>273</v>
      </c>
      <c r="BV13" s="477">
        <v>0</v>
      </c>
      <c r="BW13" s="477">
        <v>0</v>
      </c>
      <c r="BX13" s="477">
        <v>0</v>
      </c>
      <c r="BY13" s="477" t="s">
        <v>273</v>
      </c>
      <c r="BZ13" s="477" t="s">
        <v>273</v>
      </c>
      <c r="CA13" s="477" t="s">
        <v>273</v>
      </c>
      <c r="CB13" s="477">
        <v>0</v>
      </c>
      <c r="CC13" s="477" t="s">
        <v>273</v>
      </c>
      <c r="CD13" s="477">
        <v>0</v>
      </c>
      <c r="CE13" s="477" t="s">
        <v>273</v>
      </c>
      <c r="CF13" s="477" t="s">
        <v>273</v>
      </c>
      <c r="CG13" s="477" t="s">
        <v>273</v>
      </c>
      <c r="CH13" s="477" t="s">
        <v>273</v>
      </c>
      <c r="CI13" s="477" t="s">
        <v>273</v>
      </c>
      <c r="CJ13" s="477" t="s">
        <v>273</v>
      </c>
      <c r="CK13" s="477" t="s">
        <v>273</v>
      </c>
      <c r="CL13" s="477" t="s">
        <v>273</v>
      </c>
      <c r="CM13" s="477" t="s">
        <v>273</v>
      </c>
      <c r="CN13" s="477" t="s">
        <v>273</v>
      </c>
      <c r="CO13" s="477" t="s">
        <v>273</v>
      </c>
      <c r="CP13" s="477" t="s">
        <v>273</v>
      </c>
      <c r="CQ13" s="477" t="s">
        <v>273</v>
      </c>
      <c r="CR13" s="477" t="s">
        <v>273</v>
      </c>
      <c r="CS13" s="477" t="s">
        <v>273</v>
      </c>
      <c r="CT13" s="477" t="s">
        <v>273</v>
      </c>
      <c r="CU13" s="477" t="s">
        <v>273</v>
      </c>
      <c r="CV13" s="477" t="s">
        <v>273</v>
      </c>
      <c r="CW13" s="477">
        <v>0</v>
      </c>
      <c r="CX13" s="477" t="s">
        <v>273</v>
      </c>
      <c r="CY13" s="477">
        <v>0</v>
      </c>
      <c r="CZ13" s="477" t="s">
        <v>273</v>
      </c>
      <c r="DA13" s="477"/>
      <c r="DB13" s="477">
        <v>0</v>
      </c>
      <c r="DC13" s="477" t="s">
        <v>273</v>
      </c>
      <c r="DD13" s="477" t="s">
        <v>273</v>
      </c>
      <c r="DE13" s="477" t="s">
        <v>273</v>
      </c>
      <c r="DF13" s="477" t="s">
        <v>273</v>
      </c>
      <c r="DG13" s="477">
        <v>0</v>
      </c>
      <c r="DH13" s="477">
        <v>0</v>
      </c>
      <c r="DI13" s="477">
        <v>0</v>
      </c>
      <c r="DJ13" s="477">
        <v>0</v>
      </c>
      <c r="DK13" s="477">
        <v>0</v>
      </c>
      <c r="DL13" s="477" t="s">
        <v>273</v>
      </c>
      <c r="DM13" s="477" t="s">
        <v>273</v>
      </c>
      <c r="DN13" s="477" t="s">
        <v>273</v>
      </c>
      <c r="DO13" s="477">
        <v>0</v>
      </c>
      <c r="DP13" s="477" t="s">
        <v>273</v>
      </c>
      <c r="DQ13" s="477" t="s">
        <v>273</v>
      </c>
      <c r="DR13" s="477">
        <v>0</v>
      </c>
      <c r="DS13" s="477" t="s">
        <v>273</v>
      </c>
      <c r="DT13" s="477" t="s">
        <v>273</v>
      </c>
      <c r="DU13" s="477" t="s">
        <v>273</v>
      </c>
      <c r="DV13" s="477" t="s">
        <v>273</v>
      </c>
      <c r="DW13" s="477" t="s">
        <v>273</v>
      </c>
      <c r="DX13" s="477" t="s">
        <v>273</v>
      </c>
      <c r="DY13" s="477" t="s">
        <v>273</v>
      </c>
      <c r="DZ13" s="477" t="s">
        <v>273</v>
      </c>
      <c r="EA13" s="477" t="s">
        <v>273</v>
      </c>
      <c r="EB13" s="477" t="s">
        <v>273</v>
      </c>
      <c r="EC13" s="477" t="s">
        <v>273</v>
      </c>
      <c r="ED13" s="477" t="s">
        <v>273</v>
      </c>
      <c r="EE13" s="477" t="s">
        <v>273</v>
      </c>
      <c r="EF13" s="477" t="s">
        <v>273</v>
      </c>
      <c r="EG13" s="477" t="s">
        <v>273</v>
      </c>
      <c r="EH13" s="477">
        <v>0</v>
      </c>
      <c r="EI13" s="477">
        <v>0</v>
      </c>
      <c r="EJ13" s="477">
        <v>0</v>
      </c>
      <c r="EK13" s="477">
        <v>0</v>
      </c>
      <c r="EL13" s="477">
        <v>0</v>
      </c>
      <c r="EM13" s="477">
        <v>0</v>
      </c>
      <c r="EN13" s="477">
        <v>0</v>
      </c>
      <c r="EO13" s="477">
        <v>0</v>
      </c>
      <c r="EP13" s="477">
        <v>0</v>
      </c>
      <c r="EQ13" s="477">
        <v>0</v>
      </c>
      <c r="ER13" s="477">
        <v>0</v>
      </c>
      <c r="ES13" s="477">
        <v>0</v>
      </c>
      <c r="ET13" s="477">
        <v>0</v>
      </c>
      <c r="EU13" s="477">
        <v>0</v>
      </c>
      <c r="EV13" s="477">
        <v>0</v>
      </c>
      <c r="EW13" s="477">
        <v>0</v>
      </c>
      <c r="EX13" s="477">
        <v>0</v>
      </c>
      <c r="EY13" s="477">
        <v>0</v>
      </c>
      <c r="EZ13" s="477">
        <v>0</v>
      </c>
      <c r="FA13" s="477">
        <v>0</v>
      </c>
      <c r="FB13" s="477">
        <v>0</v>
      </c>
      <c r="FC13" s="477">
        <v>0</v>
      </c>
      <c r="FD13" s="477">
        <v>0</v>
      </c>
      <c r="FE13" s="477">
        <v>0</v>
      </c>
      <c r="FF13" s="477">
        <v>0</v>
      </c>
      <c r="FG13" s="477">
        <v>0</v>
      </c>
      <c r="FH13" s="477">
        <v>0</v>
      </c>
      <c r="FI13" s="477">
        <v>0</v>
      </c>
      <c r="FJ13" s="477">
        <v>0</v>
      </c>
      <c r="FK13" s="477">
        <v>0</v>
      </c>
      <c r="FL13" s="477">
        <v>0</v>
      </c>
      <c r="FM13" s="477">
        <v>0</v>
      </c>
      <c r="FN13" s="477">
        <v>0</v>
      </c>
      <c r="FO13" s="477">
        <v>0</v>
      </c>
      <c r="FP13" s="477">
        <v>0</v>
      </c>
      <c r="FQ13" s="477">
        <v>0</v>
      </c>
      <c r="FR13" s="477">
        <v>0</v>
      </c>
      <c r="FS13" s="477">
        <v>0</v>
      </c>
      <c r="FT13" s="477">
        <v>0</v>
      </c>
      <c r="FU13" s="477">
        <v>0</v>
      </c>
      <c r="FV13" s="477">
        <v>0</v>
      </c>
      <c r="FW13" s="477">
        <v>0</v>
      </c>
      <c r="FX13" s="477">
        <v>0</v>
      </c>
      <c r="FY13" s="477">
        <v>0</v>
      </c>
      <c r="FZ13" s="477">
        <v>0</v>
      </c>
      <c r="GA13" s="477">
        <v>0</v>
      </c>
      <c r="GB13" s="477">
        <v>0</v>
      </c>
      <c r="GC13" s="477">
        <v>0</v>
      </c>
      <c r="GD13" s="477">
        <v>0</v>
      </c>
      <c r="GE13" s="477">
        <v>0</v>
      </c>
      <c r="GF13" s="477">
        <v>0</v>
      </c>
      <c r="GG13" s="477">
        <v>0</v>
      </c>
      <c r="GH13" s="477">
        <v>0</v>
      </c>
      <c r="GI13" s="477">
        <v>0</v>
      </c>
      <c r="GJ13" s="477">
        <v>0</v>
      </c>
      <c r="GK13" s="477">
        <v>0</v>
      </c>
      <c r="GL13" s="477">
        <v>0</v>
      </c>
      <c r="GM13" s="477">
        <v>0</v>
      </c>
      <c r="GN13" s="477">
        <v>0</v>
      </c>
      <c r="GO13" s="477">
        <v>0</v>
      </c>
      <c r="GP13" s="477">
        <v>0</v>
      </c>
      <c r="GQ13" s="477">
        <v>0</v>
      </c>
      <c r="GR13" s="477">
        <v>0</v>
      </c>
      <c r="GS13" s="477">
        <v>0</v>
      </c>
      <c r="GT13" s="477">
        <v>0</v>
      </c>
      <c r="GU13" s="477">
        <v>0</v>
      </c>
      <c r="GV13" s="477">
        <v>0</v>
      </c>
      <c r="GW13" s="477">
        <v>0</v>
      </c>
      <c r="GX13" s="477">
        <v>0</v>
      </c>
      <c r="GY13" s="477">
        <v>0</v>
      </c>
      <c r="GZ13" s="477">
        <v>0</v>
      </c>
      <c r="HA13" s="477">
        <v>0</v>
      </c>
      <c r="HB13" s="477">
        <v>0</v>
      </c>
      <c r="HC13" s="477">
        <v>0</v>
      </c>
      <c r="HD13" s="477">
        <v>0</v>
      </c>
      <c r="HE13" s="477">
        <v>0</v>
      </c>
      <c r="HF13" s="477">
        <v>0</v>
      </c>
      <c r="HG13" s="477">
        <v>0</v>
      </c>
      <c r="HH13" s="477">
        <v>0</v>
      </c>
      <c r="HI13" s="477">
        <v>0</v>
      </c>
      <c r="HJ13" s="477">
        <v>0</v>
      </c>
      <c r="HK13" s="477">
        <v>0</v>
      </c>
      <c r="HL13" s="477">
        <v>0</v>
      </c>
      <c r="HM13" s="477">
        <v>0</v>
      </c>
      <c r="HN13" s="477">
        <v>0</v>
      </c>
      <c r="HO13" s="477">
        <v>0</v>
      </c>
      <c r="HP13" s="477">
        <v>0</v>
      </c>
      <c r="HQ13" s="477">
        <v>0</v>
      </c>
      <c r="HR13" s="477">
        <v>0</v>
      </c>
      <c r="HS13" s="477">
        <v>0</v>
      </c>
      <c r="HT13" s="477">
        <v>0</v>
      </c>
      <c r="HU13" s="477">
        <v>0</v>
      </c>
      <c r="HV13" s="477">
        <v>0</v>
      </c>
      <c r="HW13" s="477">
        <v>0</v>
      </c>
      <c r="HX13" s="477">
        <v>0</v>
      </c>
      <c r="HY13" s="477">
        <v>0</v>
      </c>
      <c r="HZ13" s="477">
        <v>0</v>
      </c>
      <c r="IA13" s="477">
        <v>0</v>
      </c>
      <c r="IB13" s="477">
        <v>0</v>
      </c>
      <c r="IC13" s="477">
        <v>0</v>
      </c>
      <c r="ID13" s="477">
        <v>0</v>
      </c>
      <c r="IE13" s="477">
        <v>0</v>
      </c>
      <c r="IF13" s="477">
        <v>0</v>
      </c>
      <c r="IG13" s="477">
        <v>0</v>
      </c>
      <c r="IH13" s="477">
        <v>0</v>
      </c>
      <c r="II13" s="477">
        <v>0</v>
      </c>
      <c r="IJ13" s="477">
        <v>0</v>
      </c>
      <c r="IK13" s="477">
        <v>0</v>
      </c>
      <c r="IL13" s="477">
        <v>0</v>
      </c>
      <c r="IM13" s="477">
        <v>0</v>
      </c>
      <c r="IN13" s="477">
        <v>0</v>
      </c>
      <c r="IO13" s="477">
        <v>0</v>
      </c>
      <c r="IP13" s="477">
        <v>0</v>
      </c>
      <c r="IQ13" s="477">
        <v>0</v>
      </c>
      <c r="IR13" s="477">
        <v>0</v>
      </c>
      <c r="IS13" s="477">
        <v>0</v>
      </c>
      <c r="IT13" s="477">
        <v>0</v>
      </c>
      <c r="IU13" s="477">
        <v>0</v>
      </c>
      <c r="IV13" s="477">
        <v>0</v>
      </c>
      <c r="IW13" s="477">
        <v>0</v>
      </c>
      <c r="IX13" s="477">
        <v>0</v>
      </c>
      <c r="IY13" s="477">
        <v>0</v>
      </c>
      <c r="IZ13" s="477">
        <v>0</v>
      </c>
      <c r="JA13" s="477">
        <v>0</v>
      </c>
      <c r="JB13" s="477">
        <v>0</v>
      </c>
      <c r="JC13" s="477">
        <v>0</v>
      </c>
      <c r="JD13" s="477">
        <v>0</v>
      </c>
      <c r="JE13" s="477">
        <v>0</v>
      </c>
      <c r="JF13" s="477">
        <v>0</v>
      </c>
      <c r="JG13" s="477">
        <v>0</v>
      </c>
      <c r="JH13" s="477">
        <v>0</v>
      </c>
      <c r="JI13" s="477">
        <v>0</v>
      </c>
      <c r="JJ13" s="477">
        <v>0</v>
      </c>
      <c r="JK13" s="477">
        <v>0</v>
      </c>
      <c r="JL13" s="477">
        <v>0</v>
      </c>
      <c r="JM13" s="477">
        <v>0</v>
      </c>
      <c r="JN13" s="477">
        <v>0</v>
      </c>
      <c r="JO13" s="477">
        <v>0</v>
      </c>
      <c r="JP13" s="477">
        <v>0</v>
      </c>
      <c r="JQ13" s="477">
        <v>0</v>
      </c>
      <c r="JR13" s="477">
        <v>0</v>
      </c>
      <c r="JS13" s="477">
        <v>0</v>
      </c>
      <c r="JT13" s="477">
        <v>0</v>
      </c>
      <c r="JU13" s="477">
        <v>0</v>
      </c>
      <c r="JV13" s="477">
        <v>0</v>
      </c>
      <c r="JW13" s="477">
        <v>0</v>
      </c>
      <c r="JX13" s="477">
        <v>0</v>
      </c>
      <c r="JY13" s="477">
        <v>0</v>
      </c>
      <c r="JZ13" s="477">
        <v>0</v>
      </c>
      <c r="KA13" s="477">
        <v>0</v>
      </c>
      <c r="KB13" s="477" t="s">
        <v>273</v>
      </c>
    </row>
    <row r="14" spans="1:288" ht="23.25" customHeight="1" x14ac:dyDescent="0.25">
      <c r="A14" s="164"/>
      <c r="B14" s="280" t="s">
        <v>1448</v>
      </c>
      <c r="C14" s="477">
        <v>2083</v>
      </c>
      <c r="D14" s="477">
        <v>955</v>
      </c>
      <c r="E14" s="477">
        <v>371</v>
      </c>
      <c r="F14" s="477">
        <v>226</v>
      </c>
      <c r="G14" s="477">
        <v>529</v>
      </c>
      <c r="H14" s="477" t="s">
        <v>97</v>
      </c>
      <c r="I14" s="471"/>
      <c r="J14" s="476">
        <v>158</v>
      </c>
      <c r="K14" s="477" t="s">
        <v>273</v>
      </c>
      <c r="L14" s="477" t="s">
        <v>273</v>
      </c>
      <c r="M14" s="477">
        <v>0</v>
      </c>
      <c r="N14" s="477">
        <v>9</v>
      </c>
      <c r="O14" s="477">
        <v>10</v>
      </c>
      <c r="P14" s="477">
        <v>5</v>
      </c>
      <c r="Q14" s="477" t="s">
        <v>273</v>
      </c>
      <c r="R14" s="477">
        <v>19</v>
      </c>
      <c r="S14" s="477">
        <v>4</v>
      </c>
      <c r="T14" s="477">
        <v>12</v>
      </c>
      <c r="U14" s="477">
        <v>11</v>
      </c>
      <c r="V14" s="477">
        <v>4</v>
      </c>
      <c r="W14" s="477">
        <v>6</v>
      </c>
      <c r="X14" s="477">
        <v>5</v>
      </c>
      <c r="Y14" s="477">
        <v>13</v>
      </c>
      <c r="Z14" s="477">
        <v>12</v>
      </c>
      <c r="AA14" s="477">
        <v>1</v>
      </c>
      <c r="AB14" s="477">
        <v>3</v>
      </c>
      <c r="AC14" s="477">
        <v>31</v>
      </c>
      <c r="AD14" s="477">
        <v>6</v>
      </c>
      <c r="AE14" s="477">
        <v>0</v>
      </c>
      <c r="AF14" s="477">
        <v>4</v>
      </c>
      <c r="AG14" s="477">
        <v>1</v>
      </c>
      <c r="AH14" s="477">
        <v>5</v>
      </c>
      <c r="AI14" s="477">
        <v>0</v>
      </c>
      <c r="AJ14" s="477" t="s">
        <v>273</v>
      </c>
      <c r="AK14" s="477">
        <v>0</v>
      </c>
      <c r="AL14" s="477">
        <v>15</v>
      </c>
      <c r="AM14" s="477">
        <v>0</v>
      </c>
      <c r="AN14" s="477">
        <v>25</v>
      </c>
      <c r="AO14" s="477">
        <v>39</v>
      </c>
      <c r="AP14" s="477">
        <v>8</v>
      </c>
      <c r="AQ14" s="477">
        <v>1</v>
      </c>
      <c r="AR14" s="477">
        <v>0</v>
      </c>
      <c r="AS14" s="477" t="s">
        <v>273</v>
      </c>
      <c r="AT14" s="477" t="s">
        <v>273</v>
      </c>
      <c r="AU14" s="477">
        <v>7</v>
      </c>
      <c r="AV14" s="477">
        <v>16</v>
      </c>
      <c r="AW14" s="477">
        <v>24</v>
      </c>
      <c r="AX14" s="477" t="s">
        <v>273</v>
      </c>
      <c r="AY14" s="477">
        <v>2</v>
      </c>
      <c r="AZ14" s="477">
        <v>4</v>
      </c>
      <c r="BA14" s="477">
        <v>6</v>
      </c>
      <c r="BB14" s="477">
        <v>8</v>
      </c>
      <c r="BC14" s="477">
        <v>3</v>
      </c>
      <c r="BD14" s="477">
        <v>63</v>
      </c>
      <c r="BE14" s="477">
        <v>10</v>
      </c>
      <c r="BF14" s="477">
        <v>14</v>
      </c>
      <c r="BG14" s="477">
        <v>52</v>
      </c>
      <c r="BH14" s="477">
        <v>1</v>
      </c>
      <c r="BI14" s="477">
        <v>37</v>
      </c>
      <c r="BJ14" s="477" t="s">
        <v>273</v>
      </c>
      <c r="BK14" s="477">
        <v>18</v>
      </c>
      <c r="BL14" s="477">
        <v>56</v>
      </c>
      <c r="BM14" s="477">
        <v>6</v>
      </c>
      <c r="BN14" s="477">
        <v>13</v>
      </c>
      <c r="BO14" s="477">
        <v>14</v>
      </c>
      <c r="BP14" s="477">
        <v>2</v>
      </c>
      <c r="BQ14" s="477">
        <v>0</v>
      </c>
      <c r="BR14" s="477">
        <v>182</v>
      </c>
      <c r="BS14" s="477" t="s">
        <v>273</v>
      </c>
      <c r="BT14" s="477">
        <v>2</v>
      </c>
      <c r="BU14" s="477" t="s">
        <v>273</v>
      </c>
      <c r="BV14" s="477">
        <v>12</v>
      </c>
      <c r="BW14" s="477">
        <v>15</v>
      </c>
      <c r="BX14" s="477">
        <v>8</v>
      </c>
      <c r="BY14" s="477" t="s">
        <v>273</v>
      </c>
      <c r="BZ14" s="477" t="s">
        <v>273</v>
      </c>
      <c r="CA14" s="477" t="s">
        <v>273</v>
      </c>
      <c r="CB14" s="477">
        <v>1</v>
      </c>
      <c r="CC14" s="477" t="s">
        <v>273</v>
      </c>
      <c r="CD14" s="477">
        <v>6</v>
      </c>
      <c r="CE14" s="477" t="s">
        <v>273</v>
      </c>
      <c r="CF14" s="477" t="s">
        <v>273</v>
      </c>
      <c r="CG14" s="477" t="s">
        <v>273</v>
      </c>
      <c r="CH14" s="477" t="s">
        <v>273</v>
      </c>
      <c r="CI14" s="477" t="s">
        <v>273</v>
      </c>
      <c r="CJ14" s="477" t="s">
        <v>273</v>
      </c>
      <c r="CK14" s="477" t="s">
        <v>273</v>
      </c>
      <c r="CL14" s="477" t="s">
        <v>273</v>
      </c>
      <c r="CM14" s="477" t="s">
        <v>273</v>
      </c>
      <c r="CN14" s="477" t="s">
        <v>273</v>
      </c>
      <c r="CO14" s="477" t="s">
        <v>273</v>
      </c>
      <c r="CP14" s="477" t="s">
        <v>273</v>
      </c>
      <c r="CQ14" s="477" t="s">
        <v>273</v>
      </c>
      <c r="CR14" s="477" t="s">
        <v>273</v>
      </c>
      <c r="CS14" s="477" t="s">
        <v>273</v>
      </c>
      <c r="CT14" s="477" t="s">
        <v>273</v>
      </c>
      <c r="CU14" s="477" t="s">
        <v>273</v>
      </c>
      <c r="CV14" s="477" t="s">
        <v>273</v>
      </c>
      <c r="CW14" s="477">
        <v>0</v>
      </c>
      <c r="CX14" s="477" t="s">
        <v>273</v>
      </c>
      <c r="CY14" s="477">
        <v>0</v>
      </c>
      <c r="CZ14" s="477" t="s">
        <v>273</v>
      </c>
      <c r="DA14" s="477"/>
      <c r="DB14" s="477">
        <v>17</v>
      </c>
      <c r="DC14" s="477" t="s">
        <v>273</v>
      </c>
      <c r="DD14" s="477" t="s">
        <v>273</v>
      </c>
      <c r="DE14" s="477" t="s">
        <v>273</v>
      </c>
      <c r="DF14" s="477" t="s">
        <v>273</v>
      </c>
      <c r="DG14" s="477">
        <v>1</v>
      </c>
      <c r="DH14" s="477">
        <v>5</v>
      </c>
      <c r="DI14" s="477">
        <v>1</v>
      </c>
      <c r="DJ14" s="477">
        <v>18</v>
      </c>
      <c r="DK14" s="477">
        <v>16</v>
      </c>
      <c r="DL14" s="477" t="s">
        <v>273</v>
      </c>
      <c r="DM14" s="477" t="s">
        <v>273</v>
      </c>
      <c r="DN14" s="477" t="s">
        <v>273</v>
      </c>
      <c r="DO14" s="477">
        <v>61</v>
      </c>
      <c r="DP14" s="477" t="s">
        <v>273</v>
      </c>
      <c r="DQ14" s="477" t="s">
        <v>273</v>
      </c>
      <c r="DR14" s="477">
        <v>4</v>
      </c>
      <c r="DS14" s="477" t="s">
        <v>273</v>
      </c>
      <c r="DT14" s="477" t="s">
        <v>273</v>
      </c>
      <c r="DU14" s="477" t="s">
        <v>273</v>
      </c>
      <c r="DV14" s="477" t="s">
        <v>273</v>
      </c>
      <c r="DW14" s="477" t="s">
        <v>273</v>
      </c>
      <c r="DX14" s="477" t="s">
        <v>273</v>
      </c>
      <c r="DY14" s="477" t="s">
        <v>273</v>
      </c>
      <c r="DZ14" s="477" t="s">
        <v>273</v>
      </c>
      <c r="EA14" s="477" t="s">
        <v>273</v>
      </c>
      <c r="EB14" s="477" t="s">
        <v>273</v>
      </c>
      <c r="EC14" s="477" t="s">
        <v>273</v>
      </c>
      <c r="ED14" s="477" t="s">
        <v>273</v>
      </c>
      <c r="EE14" s="477" t="s">
        <v>273</v>
      </c>
      <c r="EF14" s="477" t="s">
        <v>273</v>
      </c>
      <c r="EG14" s="477" t="s">
        <v>273</v>
      </c>
      <c r="EH14" s="477">
        <v>1</v>
      </c>
      <c r="EI14" s="477">
        <v>2</v>
      </c>
      <c r="EJ14" s="477">
        <v>0</v>
      </c>
      <c r="EK14" s="477">
        <v>0</v>
      </c>
      <c r="EL14" s="477">
        <v>1</v>
      </c>
      <c r="EM14" s="477">
        <v>0</v>
      </c>
      <c r="EN14" s="477">
        <v>5</v>
      </c>
      <c r="EO14" s="477">
        <v>25</v>
      </c>
      <c r="EP14" s="477">
        <v>2</v>
      </c>
      <c r="EQ14" s="477">
        <v>2</v>
      </c>
      <c r="ER14" s="477">
        <v>0</v>
      </c>
      <c r="ES14" s="477">
        <v>2</v>
      </c>
      <c r="ET14" s="477">
        <v>5</v>
      </c>
      <c r="EU14" s="477">
        <v>1</v>
      </c>
      <c r="EV14" s="477">
        <v>0</v>
      </c>
      <c r="EW14" s="477">
        <v>0</v>
      </c>
      <c r="EX14" s="477">
        <v>1</v>
      </c>
      <c r="EY14" s="477">
        <v>0</v>
      </c>
      <c r="EZ14" s="477">
        <v>1</v>
      </c>
      <c r="FA14" s="477">
        <v>5</v>
      </c>
      <c r="FB14" s="477">
        <v>1</v>
      </c>
      <c r="FC14" s="477">
        <v>2</v>
      </c>
      <c r="FD14" s="477">
        <v>3</v>
      </c>
      <c r="FE14" s="477">
        <v>0</v>
      </c>
      <c r="FF14" s="477">
        <v>1</v>
      </c>
      <c r="FG14" s="477">
        <v>3</v>
      </c>
      <c r="FH14" s="477">
        <v>2</v>
      </c>
      <c r="FI14" s="477">
        <v>2</v>
      </c>
      <c r="FJ14" s="477">
        <v>6</v>
      </c>
      <c r="FK14" s="477">
        <v>1</v>
      </c>
      <c r="FL14" s="477">
        <v>5</v>
      </c>
      <c r="FM14" s="477">
        <v>2</v>
      </c>
      <c r="FN14" s="477">
        <v>0</v>
      </c>
      <c r="FO14" s="477">
        <v>1</v>
      </c>
      <c r="FP14" s="477">
        <v>0</v>
      </c>
      <c r="FQ14" s="477">
        <v>0</v>
      </c>
      <c r="FR14" s="477">
        <v>1</v>
      </c>
      <c r="FS14" s="477">
        <v>1</v>
      </c>
      <c r="FT14" s="477">
        <v>0</v>
      </c>
      <c r="FU14" s="477">
        <v>4</v>
      </c>
      <c r="FV14" s="477">
        <v>10</v>
      </c>
      <c r="FW14" s="477">
        <v>11</v>
      </c>
      <c r="FX14" s="477">
        <v>9</v>
      </c>
      <c r="FY14" s="477">
        <v>1</v>
      </c>
      <c r="FZ14" s="477">
        <v>0</v>
      </c>
      <c r="GA14" s="477">
        <v>2</v>
      </c>
      <c r="GB14" s="477">
        <v>5</v>
      </c>
      <c r="GC14" s="477">
        <v>19</v>
      </c>
      <c r="GD14" s="477">
        <v>1</v>
      </c>
      <c r="GE14" s="477">
        <v>0</v>
      </c>
      <c r="GF14" s="477">
        <v>1</v>
      </c>
      <c r="GG14" s="477">
        <v>1</v>
      </c>
      <c r="GH14" s="477">
        <v>3</v>
      </c>
      <c r="GI14" s="477">
        <v>10</v>
      </c>
      <c r="GJ14" s="477">
        <v>4</v>
      </c>
      <c r="GK14" s="477">
        <v>4</v>
      </c>
      <c r="GL14" s="477">
        <v>0</v>
      </c>
      <c r="GM14" s="477">
        <v>1</v>
      </c>
      <c r="GN14" s="477">
        <v>3</v>
      </c>
      <c r="GO14" s="477">
        <v>0</v>
      </c>
      <c r="GP14" s="477">
        <v>0</v>
      </c>
      <c r="GQ14" s="477">
        <v>2</v>
      </c>
      <c r="GR14" s="477">
        <v>1</v>
      </c>
      <c r="GS14" s="477">
        <v>3</v>
      </c>
      <c r="GT14" s="477">
        <v>5</v>
      </c>
      <c r="GU14" s="477">
        <v>5</v>
      </c>
      <c r="GV14" s="477">
        <v>1</v>
      </c>
      <c r="GW14" s="477">
        <v>0</v>
      </c>
      <c r="GX14" s="477">
        <v>1</v>
      </c>
      <c r="GY14" s="477">
        <v>1</v>
      </c>
      <c r="GZ14" s="477">
        <v>7</v>
      </c>
      <c r="HA14" s="477">
        <v>2</v>
      </c>
      <c r="HB14" s="477">
        <v>1</v>
      </c>
      <c r="HC14" s="477">
        <v>0</v>
      </c>
      <c r="HD14" s="477">
        <v>0</v>
      </c>
      <c r="HE14" s="477">
        <v>3</v>
      </c>
      <c r="HF14" s="477">
        <v>11</v>
      </c>
      <c r="HG14" s="477">
        <v>14</v>
      </c>
      <c r="HH14" s="477">
        <v>11</v>
      </c>
      <c r="HI14" s="477">
        <v>4</v>
      </c>
      <c r="HJ14" s="477">
        <v>5</v>
      </c>
      <c r="HK14" s="477">
        <v>4</v>
      </c>
      <c r="HL14" s="477">
        <v>1</v>
      </c>
      <c r="HM14" s="477">
        <v>2</v>
      </c>
      <c r="HN14" s="477">
        <v>3</v>
      </c>
      <c r="HO14" s="477">
        <v>1</v>
      </c>
      <c r="HP14" s="477">
        <v>1</v>
      </c>
      <c r="HQ14" s="477">
        <v>1</v>
      </c>
      <c r="HR14" s="477">
        <v>9</v>
      </c>
      <c r="HS14" s="477">
        <v>8</v>
      </c>
      <c r="HT14" s="477">
        <v>1</v>
      </c>
      <c r="HU14" s="477">
        <v>2</v>
      </c>
      <c r="HV14" s="477">
        <v>5</v>
      </c>
      <c r="HW14" s="477">
        <v>2</v>
      </c>
      <c r="HX14" s="477">
        <v>1</v>
      </c>
      <c r="HY14" s="477">
        <v>0</v>
      </c>
      <c r="HZ14" s="477">
        <v>2</v>
      </c>
      <c r="IA14" s="477">
        <v>2</v>
      </c>
      <c r="IB14" s="477">
        <v>18</v>
      </c>
      <c r="IC14" s="477">
        <v>2</v>
      </c>
      <c r="ID14" s="477">
        <v>1</v>
      </c>
      <c r="IE14" s="477">
        <v>0</v>
      </c>
      <c r="IF14" s="477">
        <v>3</v>
      </c>
      <c r="IG14" s="477">
        <v>2</v>
      </c>
      <c r="IH14" s="477">
        <v>3</v>
      </c>
      <c r="II14" s="477">
        <v>0</v>
      </c>
      <c r="IJ14" s="477">
        <v>0</v>
      </c>
      <c r="IK14" s="477">
        <v>0</v>
      </c>
      <c r="IL14" s="477">
        <v>8</v>
      </c>
      <c r="IM14" s="477">
        <v>9</v>
      </c>
      <c r="IN14" s="477">
        <v>5</v>
      </c>
      <c r="IO14" s="477">
        <v>1</v>
      </c>
      <c r="IP14" s="477">
        <v>2</v>
      </c>
      <c r="IQ14" s="477">
        <v>0</v>
      </c>
      <c r="IR14" s="477">
        <v>0</v>
      </c>
      <c r="IS14" s="477">
        <v>0</v>
      </c>
      <c r="IT14" s="477">
        <v>4</v>
      </c>
      <c r="IU14" s="477">
        <v>4</v>
      </c>
      <c r="IV14" s="477">
        <v>7</v>
      </c>
      <c r="IW14" s="477">
        <v>1</v>
      </c>
      <c r="IX14" s="477">
        <v>0</v>
      </c>
      <c r="IY14" s="477">
        <v>0</v>
      </c>
      <c r="IZ14" s="477">
        <v>1</v>
      </c>
      <c r="JA14" s="477">
        <v>3</v>
      </c>
      <c r="JB14" s="477">
        <v>3</v>
      </c>
      <c r="JC14" s="477">
        <v>4</v>
      </c>
      <c r="JD14" s="477">
        <v>2</v>
      </c>
      <c r="JE14" s="477">
        <v>1</v>
      </c>
      <c r="JF14" s="477">
        <v>2</v>
      </c>
      <c r="JG14" s="477">
        <v>21</v>
      </c>
      <c r="JH14" s="477">
        <v>9</v>
      </c>
      <c r="JI14" s="477">
        <v>7</v>
      </c>
      <c r="JJ14" s="477">
        <v>2</v>
      </c>
      <c r="JK14" s="477">
        <v>4</v>
      </c>
      <c r="JL14" s="477">
        <v>0</v>
      </c>
      <c r="JM14" s="477">
        <v>0</v>
      </c>
      <c r="JN14" s="477">
        <v>1</v>
      </c>
      <c r="JO14" s="477">
        <v>2</v>
      </c>
      <c r="JP14" s="477">
        <v>3</v>
      </c>
      <c r="JQ14" s="477">
        <v>1</v>
      </c>
      <c r="JR14" s="477">
        <v>1</v>
      </c>
      <c r="JS14" s="477">
        <v>2</v>
      </c>
      <c r="JT14" s="477">
        <v>4</v>
      </c>
      <c r="JU14" s="477">
        <v>7</v>
      </c>
      <c r="JV14" s="477">
        <v>1</v>
      </c>
      <c r="JW14" s="477">
        <v>0</v>
      </c>
      <c r="JX14" s="477">
        <v>2</v>
      </c>
      <c r="JY14" s="477">
        <v>3</v>
      </c>
      <c r="JZ14" s="477">
        <v>1</v>
      </c>
      <c r="KA14" s="477">
        <v>0</v>
      </c>
      <c r="KB14" s="477" t="s">
        <v>273</v>
      </c>
    </row>
    <row r="15" spans="1:288" ht="23.25" customHeight="1" x14ac:dyDescent="0.25">
      <c r="A15" s="164"/>
      <c r="B15" s="280" t="s">
        <v>1449</v>
      </c>
      <c r="C15" s="477">
        <v>208</v>
      </c>
      <c r="D15" s="477">
        <v>106</v>
      </c>
      <c r="E15" s="477">
        <v>101</v>
      </c>
      <c r="F15" s="477" t="s">
        <v>97</v>
      </c>
      <c r="G15" s="477" t="s">
        <v>97</v>
      </c>
      <c r="H15" s="477" t="s">
        <v>97</v>
      </c>
      <c r="I15" s="471"/>
      <c r="J15" s="476" t="s">
        <v>97</v>
      </c>
      <c r="K15" s="477" t="s">
        <v>273</v>
      </c>
      <c r="L15" s="477" t="s">
        <v>273</v>
      </c>
      <c r="M15" s="477" t="s">
        <v>97</v>
      </c>
      <c r="N15" s="477" t="s">
        <v>97</v>
      </c>
      <c r="O15" s="477" t="s">
        <v>97</v>
      </c>
      <c r="P15" s="477" t="s">
        <v>97</v>
      </c>
      <c r="Q15" s="477" t="s">
        <v>273</v>
      </c>
      <c r="R15" s="477" t="s">
        <v>97</v>
      </c>
      <c r="S15" s="477" t="s">
        <v>97</v>
      </c>
      <c r="T15" s="477" t="s">
        <v>97</v>
      </c>
      <c r="U15" s="477" t="s">
        <v>97</v>
      </c>
      <c r="V15" s="477" t="s">
        <v>97</v>
      </c>
      <c r="W15" s="477" t="s">
        <v>97</v>
      </c>
      <c r="X15" s="477" t="s">
        <v>97</v>
      </c>
      <c r="Y15" s="477">
        <v>70</v>
      </c>
      <c r="Z15" s="477" t="s">
        <v>97</v>
      </c>
      <c r="AA15" s="477" t="s">
        <v>97</v>
      </c>
      <c r="AB15" s="477" t="s">
        <v>97</v>
      </c>
      <c r="AC15" s="477" t="s">
        <v>97</v>
      </c>
      <c r="AD15" s="477" t="s">
        <v>97</v>
      </c>
      <c r="AE15" s="477" t="s">
        <v>97</v>
      </c>
      <c r="AF15" s="477" t="s">
        <v>97</v>
      </c>
      <c r="AG15" s="477" t="s">
        <v>97</v>
      </c>
      <c r="AH15" s="477" t="s">
        <v>97</v>
      </c>
      <c r="AI15" s="477" t="s">
        <v>97</v>
      </c>
      <c r="AJ15" s="477" t="s">
        <v>273</v>
      </c>
      <c r="AK15" s="477" t="s">
        <v>97</v>
      </c>
      <c r="AL15" s="477" t="s">
        <v>97</v>
      </c>
      <c r="AM15" s="477" t="s">
        <v>97</v>
      </c>
      <c r="AN15" s="477" t="s">
        <v>97</v>
      </c>
      <c r="AO15" s="477" t="s">
        <v>97</v>
      </c>
      <c r="AP15" s="477" t="s">
        <v>97</v>
      </c>
      <c r="AQ15" s="477" t="s">
        <v>97</v>
      </c>
      <c r="AR15" s="477" t="s">
        <v>97</v>
      </c>
      <c r="AS15" s="477" t="s">
        <v>273</v>
      </c>
      <c r="AT15" s="477" t="s">
        <v>273</v>
      </c>
      <c r="AU15" s="477" t="s">
        <v>97</v>
      </c>
      <c r="AV15" s="477" t="s">
        <v>97</v>
      </c>
      <c r="AW15" s="477" t="s">
        <v>97</v>
      </c>
      <c r="AX15" s="477" t="s">
        <v>273</v>
      </c>
      <c r="AY15" s="477" t="s">
        <v>97</v>
      </c>
      <c r="AZ15" s="477" t="s">
        <v>97</v>
      </c>
      <c r="BA15" s="477" t="s">
        <v>97</v>
      </c>
      <c r="BB15" s="477">
        <v>16</v>
      </c>
      <c r="BC15" s="477" t="s">
        <v>97</v>
      </c>
      <c r="BD15" s="477" t="s">
        <v>97</v>
      </c>
      <c r="BE15" s="477" t="s">
        <v>97</v>
      </c>
      <c r="BF15" s="477" t="s">
        <v>97</v>
      </c>
      <c r="BG15" s="477">
        <v>0</v>
      </c>
      <c r="BH15" s="477" t="s">
        <v>97</v>
      </c>
      <c r="BI15" s="477" t="s">
        <v>97</v>
      </c>
      <c r="BJ15" s="477" t="s">
        <v>273</v>
      </c>
      <c r="BK15" s="477" t="s">
        <v>97</v>
      </c>
      <c r="BL15" s="477" t="s">
        <v>97</v>
      </c>
      <c r="BM15" s="477">
        <v>19</v>
      </c>
      <c r="BN15" s="477" t="s">
        <v>97</v>
      </c>
      <c r="BO15" s="477" t="s">
        <v>97</v>
      </c>
      <c r="BP15" s="477" t="s">
        <v>97</v>
      </c>
      <c r="BQ15" s="477" t="s">
        <v>97</v>
      </c>
      <c r="BR15" s="477" t="s">
        <v>97</v>
      </c>
      <c r="BS15" s="477" t="s">
        <v>273</v>
      </c>
      <c r="BT15" s="477" t="s">
        <v>97</v>
      </c>
      <c r="BU15" s="477" t="s">
        <v>273</v>
      </c>
      <c r="BV15" s="477" t="s">
        <v>97</v>
      </c>
      <c r="BW15" s="477" t="s">
        <v>97</v>
      </c>
      <c r="BX15" s="477" t="s">
        <v>97</v>
      </c>
      <c r="BY15" s="477" t="s">
        <v>273</v>
      </c>
      <c r="BZ15" s="477" t="s">
        <v>273</v>
      </c>
      <c r="CA15" s="477" t="s">
        <v>273</v>
      </c>
      <c r="CB15" s="477" t="s">
        <v>97</v>
      </c>
      <c r="CC15" s="477" t="s">
        <v>273</v>
      </c>
      <c r="CD15" s="477" t="s">
        <v>97</v>
      </c>
      <c r="CE15" s="477" t="s">
        <v>273</v>
      </c>
      <c r="CF15" s="477" t="s">
        <v>273</v>
      </c>
      <c r="CG15" s="477" t="s">
        <v>273</v>
      </c>
      <c r="CH15" s="477" t="s">
        <v>273</v>
      </c>
      <c r="CI15" s="477" t="s">
        <v>273</v>
      </c>
      <c r="CJ15" s="477" t="s">
        <v>273</v>
      </c>
      <c r="CK15" s="477" t="s">
        <v>273</v>
      </c>
      <c r="CL15" s="477" t="s">
        <v>273</v>
      </c>
      <c r="CM15" s="477" t="s">
        <v>273</v>
      </c>
      <c r="CN15" s="477" t="s">
        <v>273</v>
      </c>
      <c r="CO15" s="477" t="s">
        <v>273</v>
      </c>
      <c r="CP15" s="477" t="s">
        <v>273</v>
      </c>
      <c r="CQ15" s="477" t="s">
        <v>273</v>
      </c>
      <c r="CR15" s="477" t="s">
        <v>273</v>
      </c>
      <c r="CS15" s="477" t="s">
        <v>273</v>
      </c>
      <c r="CT15" s="477" t="s">
        <v>273</v>
      </c>
      <c r="CU15" s="477" t="s">
        <v>273</v>
      </c>
      <c r="CV15" s="477" t="s">
        <v>273</v>
      </c>
      <c r="CW15" s="477" t="s">
        <v>97</v>
      </c>
      <c r="CX15" s="477" t="s">
        <v>273</v>
      </c>
      <c r="CY15" s="477" t="s">
        <v>97</v>
      </c>
      <c r="CZ15" s="477" t="s">
        <v>273</v>
      </c>
      <c r="DA15" s="477"/>
      <c r="DB15" s="477">
        <v>29</v>
      </c>
      <c r="DC15" s="477" t="s">
        <v>273</v>
      </c>
      <c r="DD15" s="477" t="s">
        <v>273</v>
      </c>
      <c r="DE15" s="477" t="s">
        <v>273</v>
      </c>
      <c r="DF15" s="477" t="s">
        <v>273</v>
      </c>
      <c r="DG15" s="477" t="s">
        <v>97</v>
      </c>
      <c r="DH15" s="477">
        <v>34</v>
      </c>
      <c r="DI15" s="477" t="s">
        <v>97</v>
      </c>
      <c r="DJ15" s="477" t="s">
        <v>97</v>
      </c>
      <c r="DK15" s="477" t="s">
        <v>97</v>
      </c>
      <c r="DL15" s="477" t="s">
        <v>273</v>
      </c>
      <c r="DM15" s="477" t="s">
        <v>273</v>
      </c>
      <c r="DN15" s="477" t="s">
        <v>273</v>
      </c>
      <c r="DO15" s="477" t="s">
        <v>97</v>
      </c>
      <c r="DP15" s="477" t="s">
        <v>273</v>
      </c>
      <c r="DQ15" s="477" t="s">
        <v>273</v>
      </c>
      <c r="DR15" s="477" t="s">
        <v>97</v>
      </c>
      <c r="DS15" s="477" t="s">
        <v>273</v>
      </c>
      <c r="DT15" s="477" t="s">
        <v>273</v>
      </c>
      <c r="DU15" s="477" t="s">
        <v>273</v>
      </c>
      <c r="DV15" s="477" t="s">
        <v>273</v>
      </c>
      <c r="DW15" s="477" t="s">
        <v>273</v>
      </c>
      <c r="DX15" s="477" t="s">
        <v>273</v>
      </c>
      <c r="DY15" s="477" t="s">
        <v>273</v>
      </c>
      <c r="DZ15" s="477" t="s">
        <v>273</v>
      </c>
      <c r="EA15" s="477" t="s">
        <v>273</v>
      </c>
      <c r="EB15" s="477" t="s">
        <v>273</v>
      </c>
      <c r="EC15" s="477" t="s">
        <v>273</v>
      </c>
      <c r="ED15" s="477" t="s">
        <v>273</v>
      </c>
      <c r="EE15" s="477" t="s">
        <v>273</v>
      </c>
      <c r="EF15" s="477" t="s">
        <v>273</v>
      </c>
      <c r="EG15" s="477" t="s">
        <v>273</v>
      </c>
      <c r="EH15" s="477" t="s">
        <v>97</v>
      </c>
      <c r="EI15" s="477" t="s">
        <v>97</v>
      </c>
      <c r="EJ15" s="477" t="s">
        <v>97</v>
      </c>
      <c r="EK15" s="477" t="s">
        <v>97</v>
      </c>
      <c r="EL15" s="477" t="s">
        <v>97</v>
      </c>
      <c r="EM15" s="477" t="s">
        <v>97</v>
      </c>
      <c r="EN15" s="477" t="s">
        <v>97</v>
      </c>
      <c r="EO15" s="477" t="s">
        <v>97</v>
      </c>
      <c r="EP15" s="477" t="s">
        <v>97</v>
      </c>
      <c r="EQ15" s="477" t="s">
        <v>97</v>
      </c>
      <c r="ER15" s="477" t="s">
        <v>97</v>
      </c>
      <c r="ES15" s="477" t="s">
        <v>97</v>
      </c>
      <c r="ET15" s="477" t="s">
        <v>97</v>
      </c>
      <c r="EU15" s="477" t="s">
        <v>97</v>
      </c>
      <c r="EV15" s="477" t="s">
        <v>97</v>
      </c>
      <c r="EW15" s="477" t="s">
        <v>97</v>
      </c>
      <c r="EX15" s="477" t="s">
        <v>97</v>
      </c>
      <c r="EY15" s="477" t="s">
        <v>97</v>
      </c>
      <c r="EZ15" s="477" t="s">
        <v>97</v>
      </c>
      <c r="FA15" s="477" t="s">
        <v>97</v>
      </c>
      <c r="FB15" s="477" t="s">
        <v>97</v>
      </c>
      <c r="FC15" s="477" t="s">
        <v>97</v>
      </c>
      <c r="FD15" s="477" t="s">
        <v>97</v>
      </c>
      <c r="FE15" s="477" t="s">
        <v>97</v>
      </c>
      <c r="FF15" s="477" t="s">
        <v>97</v>
      </c>
      <c r="FG15" s="477" t="s">
        <v>97</v>
      </c>
      <c r="FH15" s="477" t="s">
        <v>97</v>
      </c>
      <c r="FI15" s="477" t="s">
        <v>97</v>
      </c>
      <c r="FJ15" s="477" t="s">
        <v>97</v>
      </c>
      <c r="FK15" s="477" t="s">
        <v>97</v>
      </c>
      <c r="FL15" s="477" t="s">
        <v>97</v>
      </c>
      <c r="FM15" s="477" t="s">
        <v>97</v>
      </c>
      <c r="FN15" s="477" t="s">
        <v>97</v>
      </c>
      <c r="FO15" s="477" t="s">
        <v>97</v>
      </c>
      <c r="FP15" s="477" t="s">
        <v>97</v>
      </c>
      <c r="FQ15" s="477" t="s">
        <v>97</v>
      </c>
      <c r="FR15" s="477" t="s">
        <v>97</v>
      </c>
      <c r="FS15" s="477" t="s">
        <v>97</v>
      </c>
      <c r="FT15" s="477" t="s">
        <v>97</v>
      </c>
      <c r="FU15" s="477" t="s">
        <v>97</v>
      </c>
      <c r="FV15" s="477" t="s">
        <v>97</v>
      </c>
      <c r="FW15" s="477" t="s">
        <v>97</v>
      </c>
      <c r="FX15" s="477" t="s">
        <v>97</v>
      </c>
      <c r="FY15" s="477" t="s">
        <v>97</v>
      </c>
      <c r="FZ15" s="477" t="s">
        <v>97</v>
      </c>
      <c r="GA15" s="477" t="s">
        <v>97</v>
      </c>
      <c r="GB15" s="477" t="s">
        <v>97</v>
      </c>
      <c r="GC15" s="477" t="s">
        <v>97</v>
      </c>
      <c r="GD15" s="477" t="s">
        <v>97</v>
      </c>
      <c r="GE15" s="477" t="s">
        <v>97</v>
      </c>
      <c r="GF15" s="477" t="s">
        <v>97</v>
      </c>
      <c r="GG15" s="477" t="s">
        <v>97</v>
      </c>
      <c r="GH15" s="477" t="s">
        <v>97</v>
      </c>
      <c r="GI15" s="477" t="s">
        <v>97</v>
      </c>
      <c r="GJ15" s="477" t="s">
        <v>97</v>
      </c>
      <c r="GK15" s="477" t="s">
        <v>97</v>
      </c>
      <c r="GL15" s="477" t="s">
        <v>97</v>
      </c>
      <c r="GM15" s="477" t="s">
        <v>97</v>
      </c>
      <c r="GN15" s="477" t="s">
        <v>97</v>
      </c>
      <c r="GO15" s="477" t="s">
        <v>97</v>
      </c>
      <c r="GP15" s="477" t="s">
        <v>97</v>
      </c>
      <c r="GQ15" s="477" t="s">
        <v>97</v>
      </c>
      <c r="GR15" s="477" t="s">
        <v>97</v>
      </c>
      <c r="GS15" s="477" t="s">
        <v>97</v>
      </c>
      <c r="GT15" s="477" t="s">
        <v>97</v>
      </c>
      <c r="GU15" s="477" t="s">
        <v>97</v>
      </c>
      <c r="GV15" s="477" t="s">
        <v>97</v>
      </c>
      <c r="GW15" s="477" t="s">
        <v>97</v>
      </c>
      <c r="GX15" s="477" t="s">
        <v>97</v>
      </c>
      <c r="GY15" s="477" t="s">
        <v>97</v>
      </c>
      <c r="GZ15" s="477" t="s">
        <v>97</v>
      </c>
      <c r="HA15" s="477" t="s">
        <v>97</v>
      </c>
      <c r="HB15" s="477" t="s">
        <v>97</v>
      </c>
      <c r="HC15" s="477" t="s">
        <v>97</v>
      </c>
      <c r="HD15" s="477" t="s">
        <v>97</v>
      </c>
      <c r="HE15" s="477" t="s">
        <v>97</v>
      </c>
      <c r="HF15" s="477" t="s">
        <v>97</v>
      </c>
      <c r="HG15" s="477" t="s">
        <v>97</v>
      </c>
      <c r="HH15" s="477" t="s">
        <v>97</v>
      </c>
      <c r="HI15" s="477" t="s">
        <v>97</v>
      </c>
      <c r="HJ15" s="477" t="s">
        <v>97</v>
      </c>
      <c r="HK15" s="477" t="s">
        <v>97</v>
      </c>
      <c r="HL15" s="477" t="s">
        <v>97</v>
      </c>
      <c r="HM15" s="477" t="s">
        <v>97</v>
      </c>
      <c r="HN15" s="477" t="s">
        <v>97</v>
      </c>
      <c r="HO15" s="477" t="s">
        <v>97</v>
      </c>
      <c r="HP15" s="477" t="s">
        <v>97</v>
      </c>
      <c r="HQ15" s="477" t="s">
        <v>97</v>
      </c>
      <c r="HR15" s="477" t="s">
        <v>97</v>
      </c>
      <c r="HS15" s="477" t="s">
        <v>97</v>
      </c>
      <c r="HT15" s="477" t="s">
        <v>97</v>
      </c>
      <c r="HU15" s="477" t="s">
        <v>97</v>
      </c>
      <c r="HV15" s="477" t="s">
        <v>97</v>
      </c>
      <c r="HW15" s="477" t="s">
        <v>97</v>
      </c>
      <c r="HX15" s="477" t="s">
        <v>97</v>
      </c>
      <c r="HY15" s="477" t="s">
        <v>97</v>
      </c>
      <c r="HZ15" s="477" t="s">
        <v>97</v>
      </c>
      <c r="IA15" s="477" t="s">
        <v>97</v>
      </c>
      <c r="IB15" s="477" t="s">
        <v>97</v>
      </c>
      <c r="IC15" s="477" t="s">
        <v>97</v>
      </c>
      <c r="ID15" s="477" t="s">
        <v>97</v>
      </c>
      <c r="IE15" s="477" t="s">
        <v>97</v>
      </c>
      <c r="IF15" s="477" t="s">
        <v>97</v>
      </c>
      <c r="IG15" s="477" t="s">
        <v>97</v>
      </c>
      <c r="IH15" s="477" t="s">
        <v>97</v>
      </c>
      <c r="II15" s="477" t="s">
        <v>97</v>
      </c>
      <c r="IJ15" s="477" t="s">
        <v>97</v>
      </c>
      <c r="IK15" s="477" t="s">
        <v>97</v>
      </c>
      <c r="IL15" s="477" t="s">
        <v>97</v>
      </c>
      <c r="IM15" s="477" t="s">
        <v>97</v>
      </c>
      <c r="IN15" s="477" t="s">
        <v>97</v>
      </c>
      <c r="IO15" s="477" t="s">
        <v>97</v>
      </c>
      <c r="IP15" s="477" t="s">
        <v>97</v>
      </c>
      <c r="IQ15" s="477" t="s">
        <v>97</v>
      </c>
      <c r="IR15" s="477" t="s">
        <v>97</v>
      </c>
      <c r="IS15" s="477" t="s">
        <v>97</v>
      </c>
      <c r="IT15" s="477" t="s">
        <v>97</v>
      </c>
      <c r="IU15" s="477" t="s">
        <v>97</v>
      </c>
      <c r="IV15" s="477" t="s">
        <v>97</v>
      </c>
      <c r="IW15" s="477" t="s">
        <v>97</v>
      </c>
      <c r="IX15" s="477" t="s">
        <v>97</v>
      </c>
      <c r="IY15" s="477" t="s">
        <v>97</v>
      </c>
      <c r="IZ15" s="477" t="s">
        <v>97</v>
      </c>
      <c r="JA15" s="477" t="s">
        <v>97</v>
      </c>
      <c r="JB15" s="477" t="s">
        <v>97</v>
      </c>
      <c r="JC15" s="477" t="s">
        <v>97</v>
      </c>
      <c r="JD15" s="477" t="s">
        <v>97</v>
      </c>
      <c r="JE15" s="477" t="s">
        <v>97</v>
      </c>
      <c r="JF15" s="477" t="s">
        <v>97</v>
      </c>
      <c r="JG15" s="477" t="s">
        <v>97</v>
      </c>
      <c r="JH15" s="477" t="s">
        <v>97</v>
      </c>
      <c r="JI15" s="477" t="s">
        <v>97</v>
      </c>
      <c r="JJ15" s="477" t="s">
        <v>97</v>
      </c>
      <c r="JK15" s="477" t="s">
        <v>97</v>
      </c>
      <c r="JL15" s="477" t="s">
        <v>97</v>
      </c>
      <c r="JM15" s="477" t="s">
        <v>97</v>
      </c>
      <c r="JN15" s="477" t="s">
        <v>97</v>
      </c>
      <c r="JO15" s="477" t="s">
        <v>97</v>
      </c>
      <c r="JP15" s="477" t="s">
        <v>97</v>
      </c>
      <c r="JQ15" s="477" t="s">
        <v>97</v>
      </c>
      <c r="JR15" s="477" t="s">
        <v>97</v>
      </c>
      <c r="JS15" s="477" t="s">
        <v>97</v>
      </c>
      <c r="JT15" s="477" t="s">
        <v>97</v>
      </c>
      <c r="JU15" s="477" t="s">
        <v>97</v>
      </c>
      <c r="JV15" s="477" t="s">
        <v>97</v>
      </c>
      <c r="JW15" s="477" t="s">
        <v>97</v>
      </c>
      <c r="JX15" s="477" t="s">
        <v>97</v>
      </c>
      <c r="JY15" s="477" t="s">
        <v>97</v>
      </c>
      <c r="JZ15" s="477" t="s">
        <v>97</v>
      </c>
      <c r="KA15" s="477" t="s">
        <v>97</v>
      </c>
      <c r="KB15" s="477" t="s">
        <v>273</v>
      </c>
    </row>
    <row r="16" spans="1:288" ht="23.25" customHeight="1" x14ac:dyDescent="0.25">
      <c r="A16" s="164"/>
      <c r="B16" s="281" t="s">
        <v>1450</v>
      </c>
      <c r="C16" s="478">
        <v>1213</v>
      </c>
      <c r="D16" s="478">
        <v>552</v>
      </c>
      <c r="E16" s="478">
        <v>408</v>
      </c>
      <c r="F16" s="478">
        <v>31</v>
      </c>
      <c r="G16" s="478">
        <v>220</v>
      </c>
      <c r="H16" s="478" t="s">
        <v>97</v>
      </c>
      <c r="I16" s="471"/>
      <c r="J16" s="478">
        <v>30</v>
      </c>
      <c r="K16" s="478" t="s">
        <v>273</v>
      </c>
      <c r="L16" s="478" t="s">
        <v>273</v>
      </c>
      <c r="M16" s="478">
        <v>0</v>
      </c>
      <c r="N16" s="478">
        <v>50</v>
      </c>
      <c r="O16" s="478">
        <v>4</v>
      </c>
      <c r="P16" s="478">
        <v>1</v>
      </c>
      <c r="Q16" s="478" t="s">
        <v>273</v>
      </c>
      <c r="R16" s="478">
        <v>1</v>
      </c>
      <c r="S16" s="478">
        <v>36</v>
      </c>
      <c r="T16" s="478">
        <v>0</v>
      </c>
      <c r="U16" s="478">
        <v>1</v>
      </c>
      <c r="V16" s="478">
        <v>0</v>
      </c>
      <c r="W16" s="478">
        <v>0</v>
      </c>
      <c r="X16" s="478">
        <v>2</v>
      </c>
      <c r="Y16" s="478">
        <v>1</v>
      </c>
      <c r="Z16" s="478">
        <v>2</v>
      </c>
      <c r="AA16" s="478">
        <v>0</v>
      </c>
      <c r="AB16" s="478">
        <v>11</v>
      </c>
      <c r="AC16" s="478">
        <v>0</v>
      </c>
      <c r="AD16" s="478">
        <v>0</v>
      </c>
      <c r="AE16" s="478">
        <v>0</v>
      </c>
      <c r="AF16" s="478">
        <v>1</v>
      </c>
      <c r="AG16" s="478">
        <v>0</v>
      </c>
      <c r="AH16" s="478">
        <v>0</v>
      </c>
      <c r="AI16" s="478">
        <v>2</v>
      </c>
      <c r="AJ16" s="478" t="s">
        <v>273</v>
      </c>
      <c r="AK16" s="478">
        <v>16</v>
      </c>
      <c r="AL16" s="478">
        <v>0</v>
      </c>
      <c r="AM16" s="478">
        <v>38</v>
      </c>
      <c r="AN16" s="478">
        <v>2</v>
      </c>
      <c r="AO16" s="478">
        <v>2</v>
      </c>
      <c r="AP16" s="478">
        <v>1</v>
      </c>
      <c r="AQ16" s="478">
        <v>0</v>
      </c>
      <c r="AR16" s="478">
        <v>3</v>
      </c>
      <c r="AS16" s="478" t="s">
        <v>273</v>
      </c>
      <c r="AT16" s="478" t="s">
        <v>273</v>
      </c>
      <c r="AU16" s="478">
        <v>120</v>
      </c>
      <c r="AV16" s="478">
        <v>3</v>
      </c>
      <c r="AW16" s="478">
        <v>1</v>
      </c>
      <c r="AX16" s="478" t="s">
        <v>273</v>
      </c>
      <c r="AY16" s="478">
        <v>2</v>
      </c>
      <c r="AZ16" s="478">
        <v>1</v>
      </c>
      <c r="BA16" s="478">
        <v>1</v>
      </c>
      <c r="BB16" s="478">
        <v>0</v>
      </c>
      <c r="BC16" s="478">
        <v>37</v>
      </c>
      <c r="BD16" s="478">
        <v>2</v>
      </c>
      <c r="BE16" s="478">
        <v>1</v>
      </c>
      <c r="BF16" s="478">
        <v>1</v>
      </c>
      <c r="BG16" s="478">
        <v>3</v>
      </c>
      <c r="BH16" s="478">
        <v>3</v>
      </c>
      <c r="BI16" s="478">
        <v>1</v>
      </c>
      <c r="BJ16" s="478" t="s">
        <v>273</v>
      </c>
      <c r="BK16" s="478">
        <v>4</v>
      </c>
      <c r="BL16" s="478">
        <v>7</v>
      </c>
      <c r="BM16" s="478">
        <v>0</v>
      </c>
      <c r="BN16" s="478">
        <v>2</v>
      </c>
      <c r="BO16" s="478">
        <v>2</v>
      </c>
      <c r="BP16" s="478">
        <v>2</v>
      </c>
      <c r="BQ16" s="478">
        <v>0</v>
      </c>
      <c r="BR16" s="478">
        <v>96</v>
      </c>
      <c r="BS16" s="478" t="s">
        <v>273</v>
      </c>
      <c r="BT16" s="478">
        <v>14</v>
      </c>
      <c r="BU16" s="478" t="s">
        <v>273</v>
      </c>
      <c r="BV16" s="478">
        <v>2</v>
      </c>
      <c r="BW16" s="478">
        <v>1</v>
      </c>
      <c r="BX16" s="478">
        <v>11</v>
      </c>
      <c r="BY16" s="478" t="s">
        <v>273</v>
      </c>
      <c r="BZ16" s="478" t="s">
        <v>273</v>
      </c>
      <c r="CA16" s="478" t="s">
        <v>273</v>
      </c>
      <c r="CB16" s="478">
        <v>7</v>
      </c>
      <c r="CC16" s="478" t="s">
        <v>273</v>
      </c>
      <c r="CD16" s="478">
        <v>0</v>
      </c>
      <c r="CE16" s="478" t="s">
        <v>273</v>
      </c>
      <c r="CF16" s="478" t="s">
        <v>273</v>
      </c>
      <c r="CG16" s="478" t="s">
        <v>273</v>
      </c>
      <c r="CH16" s="478" t="s">
        <v>273</v>
      </c>
      <c r="CI16" s="478" t="s">
        <v>273</v>
      </c>
      <c r="CJ16" s="478" t="s">
        <v>273</v>
      </c>
      <c r="CK16" s="478" t="s">
        <v>273</v>
      </c>
      <c r="CL16" s="478" t="s">
        <v>273</v>
      </c>
      <c r="CM16" s="478" t="s">
        <v>273</v>
      </c>
      <c r="CN16" s="478" t="s">
        <v>273</v>
      </c>
      <c r="CO16" s="478" t="s">
        <v>273</v>
      </c>
      <c r="CP16" s="478" t="s">
        <v>273</v>
      </c>
      <c r="CQ16" s="478" t="s">
        <v>273</v>
      </c>
      <c r="CR16" s="478" t="s">
        <v>273</v>
      </c>
      <c r="CS16" s="478" t="s">
        <v>273</v>
      </c>
      <c r="CT16" s="478" t="s">
        <v>273</v>
      </c>
      <c r="CU16" s="478" t="s">
        <v>273</v>
      </c>
      <c r="CV16" s="478" t="s">
        <v>273</v>
      </c>
      <c r="CW16" s="478">
        <v>7</v>
      </c>
      <c r="CX16" s="478" t="s">
        <v>273</v>
      </c>
      <c r="CY16" s="478">
        <v>0</v>
      </c>
      <c r="CZ16" s="478" t="s">
        <v>273</v>
      </c>
      <c r="DA16" s="478"/>
      <c r="DB16" s="478">
        <v>193</v>
      </c>
      <c r="DC16" s="478" t="s">
        <v>273</v>
      </c>
      <c r="DD16" s="478" t="s">
        <v>273</v>
      </c>
      <c r="DE16" s="478" t="s">
        <v>273</v>
      </c>
      <c r="DF16" s="478" t="s">
        <v>273</v>
      </c>
      <c r="DG16" s="478">
        <v>7</v>
      </c>
      <c r="DH16" s="478">
        <v>1</v>
      </c>
      <c r="DI16" s="478">
        <v>0</v>
      </c>
      <c r="DJ16" s="478">
        <v>25</v>
      </c>
      <c r="DK16" s="478">
        <v>14</v>
      </c>
      <c r="DL16" s="478" t="s">
        <v>273</v>
      </c>
      <c r="DM16" s="478" t="s">
        <v>273</v>
      </c>
      <c r="DN16" s="478" t="s">
        <v>273</v>
      </c>
      <c r="DO16" s="478">
        <v>4</v>
      </c>
      <c r="DP16" s="478" t="s">
        <v>273</v>
      </c>
      <c r="DQ16" s="478" t="s">
        <v>273</v>
      </c>
      <c r="DR16" s="478">
        <v>0</v>
      </c>
      <c r="DS16" s="478" t="s">
        <v>273</v>
      </c>
      <c r="DT16" s="478" t="s">
        <v>273</v>
      </c>
      <c r="DU16" s="478" t="s">
        <v>273</v>
      </c>
      <c r="DV16" s="478" t="s">
        <v>273</v>
      </c>
      <c r="DW16" s="478" t="s">
        <v>273</v>
      </c>
      <c r="DX16" s="478" t="s">
        <v>273</v>
      </c>
      <c r="DY16" s="478" t="s">
        <v>273</v>
      </c>
      <c r="DZ16" s="478" t="s">
        <v>273</v>
      </c>
      <c r="EA16" s="478" t="s">
        <v>273</v>
      </c>
      <c r="EB16" s="478" t="s">
        <v>273</v>
      </c>
      <c r="EC16" s="478" t="s">
        <v>273</v>
      </c>
      <c r="ED16" s="478" t="s">
        <v>273</v>
      </c>
      <c r="EE16" s="478" t="s">
        <v>273</v>
      </c>
      <c r="EF16" s="478" t="s">
        <v>273</v>
      </c>
      <c r="EG16" s="478" t="s">
        <v>273</v>
      </c>
      <c r="EH16" s="478">
        <v>2</v>
      </c>
      <c r="EI16" s="478">
        <v>0</v>
      </c>
      <c r="EJ16" s="478">
        <v>0</v>
      </c>
      <c r="EK16" s="478">
        <v>0</v>
      </c>
      <c r="EL16" s="478">
        <v>0</v>
      </c>
      <c r="EM16" s="478">
        <v>0</v>
      </c>
      <c r="EN16" s="478">
        <v>2</v>
      </c>
      <c r="EO16" s="478">
        <v>0</v>
      </c>
      <c r="EP16" s="478">
        <v>1</v>
      </c>
      <c r="EQ16" s="478">
        <v>1</v>
      </c>
      <c r="ER16" s="478">
        <v>0</v>
      </c>
      <c r="ES16" s="478">
        <v>1</v>
      </c>
      <c r="ET16" s="478">
        <v>2</v>
      </c>
      <c r="EU16" s="478">
        <v>0</v>
      </c>
      <c r="EV16" s="478">
        <v>0</v>
      </c>
      <c r="EW16" s="478">
        <v>0</v>
      </c>
      <c r="EX16" s="478">
        <v>1</v>
      </c>
      <c r="EY16" s="478">
        <v>1</v>
      </c>
      <c r="EZ16" s="478">
        <v>1</v>
      </c>
      <c r="FA16" s="478">
        <v>1</v>
      </c>
      <c r="FB16" s="478">
        <v>0</v>
      </c>
      <c r="FC16" s="478">
        <v>2</v>
      </c>
      <c r="FD16" s="478">
        <v>2</v>
      </c>
      <c r="FE16" s="478">
        <v>1</v>
      </c>
      <c r="FF16" s="478">
        <v>1</v>
      </c>
      <c r="FG16" s="478">
        <v>1</v>
      </c>
      <c r="FH16" s="478">
        <v>0</v>
      </c>
      <c r="FI16" s="478">
        <v>1</v>
      </c>
      <c r="FJ16" s="478">
        <v>1</v>
      </c>
      <c r="FK16" s="478">
        <v>0</v>
      </c>
      <c r="FL16" s="478">
        <v>1</v>
      </c>
      <c r="FM16" s="478">
        <v>1</v>
      </c>
      <c r="FN16" s="478">
        <v>0</v>
      </c>
      <c r="FO16" s="478">
        <v>0</v>
      </c>
      <c r="FP16" s="478">
        <v>0</v>
      </c>
      <c r="FQ16" s="478">
        <v>0</v>
      </c>
      <c r="FR16" s="478">
        <v>2</v>
      </c>
      <c r="FS16" s="478">
        <v>1</v>
      </c>
      <c r="FT16" s="478">
        <v>0</v>
      </c>
      <c r="FU16" s="478">
        <v>2</v>
      </c>
      <c r="FV16" s="478">
        <v>2</v>
      </c>
      <c r="FW16" s="478">
        <v>3</v>
      </c>
      <c r="FX16" s="478">
        <v>3</v>
      </c>
      <c r="FY16" s="478">
        <v>1</v>
      </c>
      <c r="FZ16" s="478">
        <v>0</v>
      </c>
      <c r="GA16" s="478">
        <v>0</v>
      </c>
      <c r="GB16" s="478">
        <v>1</v>
      </c>
      <c r="GC16" s="478">
        <v>1</v>
      </c>
      <c r="GD16" s="478">
        <v>1</v>
      </c>
      <c r="GE16" s="478">
        <v>0</v>
      </c>
      <c r="GF16" s="478">
        <v>0</v>
      </c>
      <c r="GG16" s="478">
        <v>0</v>
      </c>
      <c r="GH16" s="478">
        <v>1</v>
      </c>
      <c r="GI16" s="478">
        <v>3</v>
      </c>
      <c r="GJ16" s="478">
        <v>1</v>
      </c>
      <c r="GK16" s="478">
        <v>0</v>
      </c>
      <c r="GL16" s="478">
        <v>0</v>
      </c>
      <c r="GM16" s="478">
        <v>0</v>
      </c>
      <c r="GN16" s="478">
        <v>1</v>
      </c>
      <c r="GO16" s="478">
        <v>0</v>
      </c>
      <c r="GP16" s="478">
        <v>1</v>
      </c>
      <c r="GQ16" s="478">
        <v>2</v>
      </c>
      <c r="GR16" s="478">
        <v>0</v>
      </c>
      <c r="GS16" s="478">
        <v>1</v>
      </c>
      <c r="GT16" s="478">
        <v>2</v>
      </c>
      <c r="GU16" s="478">
        <v>1</v>
      </c>
      <c r="GV16" s="478">
        <v>1</v>
      </c>
      <c r="GW16" s="478">
        <v>0</v>
      </c>
      <c r="GX16" s="478">
        <v>3</v>
      </c>
      <c r="GY16" s="478">
        <v>0</v>
      </c>
      <c r="GZ16" s="478">
        <v>2</v>
      </c>
      <c r="HA16" s="478">
        <v>0</v>
      </c>
      <c r="HB16" s="478">
        <v>1</v>
      </c>
      <c r="HC16" s="478">
        <v>0</v>
      </c>
      <c r="HD16" s="478">
        <v>0</v>
      </c>
      <c r="HE16" s="478">
        <v>3</v>
      </c>
      <c r="HF16" s="478">
        <v>3</v>
      </c>
      <c r="HG16" s="478">
        <v>0</v>
      </c>
      <c r="HH16" s="478">
        <v>0</v>
      </c>
      <c r="HI16" s="478">
        <v>1</v>
      </c>
      <c r="HJ16" s="478">
        <v>1</v>
      </c>
      <c r="HK16" s="478">
        <v>0</v>
      </c>
      <c r="HL16" s="478">
        <v>0</v>
      </c>
      <c r="HM16" s="478">
        <v>0</v>
      </c>
      <c r="HN16" s="478">
        <v>2</v>
      </c>
      <c r="HO16" s="478">
        <v>1</v>
      </c>
      <c r="HP16" s="478">
        <v>1</v>
      </c>
      <c r="HQ16" s="478">
        <v>0</v>
      </c>
      <c r="HR16" s="478">
        <v>1</v>
      </c>
      <c r="HS16" s="478">
        <v>1</v>
      </c>
      <c r="HT16" s="478">
        <v>0</v>
      </c>
      <c r="HU16" s="478">
        <v>1</v>
      </c>
      <c r="HV16" s="478">
        <v>2</v>
      </c>
      <c r="HW16" s="478">
        <v>0</v>
      </c>
      <c r="HX16" s="478">
        <v>0</v>
      </c>
      <c r="HY16" s="478">
        <v>0</v>
      </c>
      <c r="HZ16" s="478">
        <v>0</v>
      </c>
      <c r="IA16" s="478">
        <v>0</v>
      </c>
      <c r="IB16" s="478">
        <v>1</v>
      </c>
      <c r="IC16" s="478">
        <v>0</v>
      </c>
      <c r="ID16" s="478">
        <v>0</v>
      </c>
      <c r="IE16" s="478">
        <v>0</v>
      </c>
      <c r="IF16" s="478">
        <v>1</v>
      </c>
      <c r="IG16" s="478">
        <v>1</v>
      </c>
      <c r="IH16" s="478">
        <v>1</v>
      </c>
      <c r="II16" s="478">
        <v>1</v>
      </c>
      <c r="IJ16" s="478">
        <v>0</v>
      </c>
      <c r="IK16" s="478">
        <v>1</v>
      </c>
      <c r="IL16" s="478">
        <v>23</v>
      </c>
      <c r="IM16" s="478">
        <v>6</v>
      </c>
      <c r="IN16" s="478">
        <v>1</v>
      </c>
      <c r="IO16" s="478">
        <v>1</v>
      </c>
      <c r="IP16" s="478">
        <v>1</v>
      </c>
      <c r="IQ16" s="478">
        <v>2</v>
      </c>
      <c r="IR16" s="478">
        <v>0</v>
      </c>
      <c r="IS16" s="478">
        <v>0</v>
      </c>
      <c r="IT16" s="478">
        <v>0</v>
      </c>
      <c r="IU16" s="478">
        <v>1</v>
      </c>
      <c r="IV16" s="478">
        <v>4</v>
      </c>
      <c r="IW16" s="478">
        <v>0</v>
      </c>
      <c r="IX16" s="478" t="s">
        <v>97</v>
      </c>
      <c r="IY16" s="478" t="s">
        <v>97</v>
      </c>
      <c r="IZ16" s="478">
        <v>0</v>
      </c>
      <c r="JA16" s="478">
        <v>0</v>
      </c>
      <c r="JB16" s="478">
        <v>0</v>
      </c>
      <c r="JC16" s="478">
        <v>0</v>
      </c>
      <c r="JD16" s="478">
        <v>0</v>
      </c>
      <c r="JE16" s="478">
        <v>0</v>
      </c>
      <c r="JF16" s="478">
        <v>0</v>
      </c>
      <c r="JG16" s="478">
        <v>5</v>
      </c>
      <c r="JH16" s="478">
        <v>1</v>
      </c>
      <c r="JI16" s="478">
        <v>0</v>
      </c>
      <c r="JJ16" s="478">
        <v>0</v>
      </c>
      <c r="JK16" s="478">
        <v>0</v>
      </c>
      <c r="JL16" s="478">
        <v>0</v>
      </c>
      <c r="JM16" s="478">
        <v>0</v>
      </c>
      <c r="JN16" s="478">
        <v>2</v>
      </c>
      <c r="JO16" s="478">
        <v>1</v>
      </c>
      <c r="JP16" s="478">
        <v>8</v>
      </c>
      <c r="JQ16" s="478">
        <v>1</v>
      </c>
      <c r="JR16" s="478">
        <v>1</v>
      </c>
      <c r="JS16" s="478">
        <v>2</v>
      </c>
      <c r="JT16" s="478">
        <v>2</v>
      </c>
      <c r="JU16" s="478">
        <v>2</v>
      </c>
      <c r="JV16" s="478">
        <v>0</v>
      </c>
      <c r="JW16" s="478">
        <v>0</v>
      </c>
      <c r="JX16" s="478">
        <v>0</v>
      </c>
      <c r="JY16" s="478">
        <v>0</v>
      </c>
      <c r="JZ16" s="478">
        <v>0</v>
      </c>
      <c r="KA16" s="478">
        <v>3</v>
      </c>
      <c r="KB16" s="478" t="s">
        <v>273</v>
      </c>
    </row>
    <row r="17" spans="1:288" ht="23.25" customHeight="1" x14ac:dyDescent="0.25">
      <c r="A17" s="164"/>
      <c r="B17" s="282" t="s">
        <v>1451</v>
      </c>
      <c r="C17" s="473">
        <v>11100</v>
      </c>
      <c r="D17" s="473">
        <v>5690</v>
      </c>
      <c r="E17" s="473">
        <v>2532</v>
      </c>
      <c r="F17" s="473">
        <v>1137</v>
      </c>
      <c r="G17" s="473">
        <v>1733</v>
      </c>
      <c r="H17" s="473">
        <v>6</v>
      </c>
      <c r="I17" s="471"/>
      <c r="J17" s="473">
        <v>780</v>
      </c>
      <c r="K17" s="473" t="s">
        <v>273</v>
      </c>
      <c r="L17" s="473" t="s">
        <v>273</v>
      </c>
      <c r="M17" s="473">
        <v>21</v>
      </c>
      <c r="N17" s="473">
        <v>111</v>
      </c>
      <c r="O17" s="473">
        <v>69</v>
      </c>
      <c r="P17" s="473">
        <v>57</v>
      </c>
      <c r="Q17" s="473" t="s">
        <v>273</v>
      </c>
      <c r="R17" s="473">
        <v>84</v>
      </c>
      <c r="S17" s="473">
        <v>101</v>
      </c>
      <c r="T17" s="473">
        <v>46</v>
      </c>
      <c r="U17" s="473">
        <v>41</v>
      </c>
      <c r="V17" s="473">
        <v>39</v>
      </c>
      <c r="W17" s="473">
        <v>28</v>
      </c>
      <c r="X17" s="473">
        <v>42</v>
      </c>
      <c r="Y17" s="473">
        <v>125</v>
      </c>
      <c r="Z17" s="473">
        <v>51</v>
      </c>
      <c r="AA17" s="473">
        <v>25</v>
      </c>
      <c r="AB17" s="473">
        <v>31</v>
      </c>
      <c r="AC17" s="473">
        <v>54</v>
      </c>
      <c r="AD17" s="473">
        <v>30</v>
      </c>
      <c r="AE17" s="473">
        <v>20</v>
      </c>
      <c r="AF17" s="473">
        <v>23</v>
      </c>
      <c r="AG17" s="473">
        <v>17</v>
      </c>
      <c r="AH17" s="473">
        <v>50</v>
      </c>
      <c r="AI17" s="473">
        <v>34</v>
      </c>
      <c r="AJ17" s="473" t="s">
        <v>273</v>
      </c>
      <c r="AK17" s="473">
        <v>35</v>
      </c>
      <c r="AL17" s="473">
        <v>30</v>
      </c>
      <c r="AM17" s="473">
        <v>87</v>
      </c>
      <c r="AN17" s="473">
        <v>97</v>
      </c>
      <c r="AO17" s="473">
        <v>98</v>
      </c>
      <c r="AP17" s="473">
        <v>61</v>
      </c>
      <c r="AQ17" s="473">
        <v>41</v>
      </c>
      <c r="AR17" s="473">
        <v>24</v>
      </c>
      <c r="AS17" s="473" t="s">
        <v>273</v>
      </c>
      <c r="AT17" s="473" t="s">
        <v>273</v>
      </c>
      <c r="AU17" s="473">
        <v>335</v>
      </c>
      <c r="AV17" s="473">
        <v>94</v>
      </c>
      <c r="AW17" s="473">
        <v>90</v>
      </c>
      <c r="AX17" s="473" t="s">
        <v>273</v>
      </c>
      <c r="AY17" s="473">
        <v>48</v>
      </c>
      <c r="AZ17" s="473">
        <v>73</v>
      </c>
      <c r="BA17" s="473">
        <v>37</v>
      </c>
      <c r="BB17" s="473">
        <v>49</v>
      </c>
      <c r="BC17" s="473">
        <v>73</v>
      </c>
      <c r="BD17" s="473">
        <v>184</v>
      </c>
      <c r="BE17" s="473">
        <v>67</v>
      </c>
      <c r="BF17" s="473">
        <v>67</v>
      </c>
      <c r="BG17" s="473">
        <v>102</v>
      </c>
      <c r="BH17" s="473">
        <v>28</v>
      </c>
      <c r="BI17" s="473">
        <v>75</v>
      </c>
      <c r="BJ17" s="473" t="s">
        <v>273</v>
      </c>
      <c r="BK17" s="473">
        <v>208</v>
      </c>
      <c r="BL17" s="473">
        <v>223</v>
      </c>
      <c r="BM17" s="473">
        <v>72</v>
      </c>
      <c r="BN17" s="473">
        <v>110</v>
      </c>
      <c r="BO17" s="473">
        <v>74</v>
      </c>
      <c r="BP17" s="473">
        <v>61</v>
      </c>
      <c r="BQ17" s="473">
        <v>26</v>
      </c>
      <c r="BR17" s="473">
        <v>756</v>
      </c>
      <c r="BS17" s="473" t="s">
        <v>273</v>
      </c>
      <c r="BT17" s="473">
        <v>89</v>
      </c>
      <c r="BU17" s="473" t="s">
        <v>273</v>
      </c>
      <c r="BV17" s="473">
        <v>62</v>
      </c>
      <c r="BW17" s="473">
        <v>42</v>
      </c>
      <c r="BX17" s="473">
        <v>57</v>
      </c>
      <c r="BY17" s="473" t="s">
        <v>273</v>
      </c>
      <c r="BZ17" s="473" t="s">
        <v>273</v>
      </c>
      <c r="CA17" s="473" t="s">
        <v>273</v>
      </c>
      <c r="CB17" s="473">
        <v>37</v>
      </c>
      <c r="CC17" s="473" t="s">
        <v>273</v>
      </c>
      <c r="CD17" s="473">
        <v>25</v>
      </c>
      <c r="CE17" s="473" t="s">
        <v>273</v>
      </c>
      <c r="CF17" s="473" t="s">
        <v>273</v>
      </c>
      <c r="CG17" s="473" t="s">
        <v>273</v>
      </c>
      <c r="CH17" s="473" t="s">
        <v>273</v>
      </c>
      <c r="CI17" s="473" t="s">
        <v>273</v>
      </c>
      <c r="CJ17" s="473" t="s">
        <v>273</v>
      </c>
      <c r="CK17" s="473" t="s">
        <v>273</v>
      </c>
      <c r="CL17" s="473" t="s">
        <v>273</v>
      </c>
      <c r="CM17" s="473" t="s">
        <v>273</v>
      </c>
      <c r="CN17" s="473" t="s">
        <v>273</v>
      </c>
      <c r="CO17" s="473" t="s">
        <v>273</v>
      </c>
      <c r="CP17" s="473" t="s">
        <v>273</v>
      </c>
      <c r="CQ17" s="473" t="s">
        <v>273</v>
      </c>
      <c r="CR17" s="473" t="s">
        <v>273</v>
      </c>
      <c r="CS17" s="473" t="s">
        <v>273</v>
      </c>
      <c r="CT17" s="473" t="s">
        <v>273</v>
      </c>
      <c r="CU17" s="473" t="s">
        <v>273</v>
      </c>
      <c r="CV17" s="473" t="s">
        <v>273</v>
      </c>
      <c r="CW17" s="473">
        <v>31</v>
      </c>
      <c r="CX17" s="473" t="s">
        <v>273</v>
      </c>
      <c r="CY17" s="473">
        <v>16</v>
      </c>
      <c r="CZ17" s="473" t="s">
        <v>273</v>
      </c>
      <c r="DA17" s="473"/>
      <c r="DB17" s="473">
        <v>503</v>
      </c>
      <c r="DC17" s="473" t="s">
        <v>273</v>
      </c>
      <c r="DD17" s="473" t="s">
        <v>273</v>
      </c>
      <c r="DE17" s="473" t="s">
        <v>273</v>
      </c>
      <c r="DF17" s="473" t="s">
        <v>273</v>
      </c>
      <c r="DG17" s="473">
        <v>54</v>
      </c>
      <c r="DH17" s="473">
        <v>69</v>
      </c>
      <c r="DI17" s="473">
        <v>13</v>
      </c>
      <c r="DJ17" s="473">
        <v>178</v>
      </c>
      <c r="DK17" s="473">
        <v>89</v>
      </c>
      <c r="DL17" s="473" t="s">
        <v>273</v>
      </c>
      <c r="DM17" s="473" t="s">
        <v>273</v>
      </c>
      <c r="DN17" s="473" t="s">
        <v>273</v>
      </c>
      <c r="DO17" s="473">
        <v>146</v>
      </c>
      <c r="DP17" s="473" t="s">
        <v>273</v>
      </c>
      <c r="DQ17" s="473" t="s">
        <v>273</v>
      </c>
      <c r="DR17" s="473">
        <v>60</v>
      </c>
      <c r="DS17" s="473" t="s">
        <v>273</v>
      </c>
      <c r="DT17" s="473" t="s">
        <v>273</v>
      </c>
      <c r="DU17" s="473" t="s">
        <v>273</v>
      </c>
      <c r="DV17" s="473" t="s">
        <v>273</v>
      </c>
      <c r="DW17" s="473" t="s">
        <v>273</v>
      </c>
      <c r="DX17" s="473" t="s">
        <v>273</v>
      </c>
      <c r="DY17" s="473" t="s">
        <v>273</v>
      </c>
      <c r="DZ17" s="473" t="s">
        <v>273</v>
      </c>
      <c r="EA17" s="473" t="s">
        <v>273</v>
      </c>
      <c r="EB17" s="473" t="s">
        <v>273</v>
      </c>
      <c r="EC17" s="473" t="s">
        <v>273</v>
      </c>
      <c r="ED17" s="473" t="s">
        <v>273</v>
      </c>
      <c r="EE17" s="473" t="s">
        <v>273</v>
      </c>
      <c r="EF17" s="473" t="s">
        <v>273</v>
      </c>
      <c r="EG17" s="473" t="s">
        <v>273</v>
      </c>
      <c r="EH17" s="473">
        <v>16</v>
      </c>
      <c r="EI17" s="473">
        <v>7</v>
      </c>
      <c r="EJ17" s="473">
        <v>5</v>
      </c>
      <c r="EK17" s="473">
        <v>3</v>
      </c>
      <c r="EL17" s="473">
        <v>5</v>
      </c>
      <c r="EM17" s="473">
        <v>5</v>
      </c>
      <c r="EN17" s="473">
        <v>19</v>
      </c>
      <c r="EO17" s="473">
        <v>33</v>
      </c>
      <c r="EP17" s="473">
        <v>10</v>
      </c>
      <c r="EQ17" s="473">
        <v>9</v>
      </c>
      <c r="ER17" s="473">
        <v>7</v>
      </c>
      <c r="ES17" s="473">
        <v>9</v>
      </c>
      <c r="ET17" s="473">
        <v>21</v>
      </c>
      <c r="EU17" s="473">
        <v>5</v>
      </c>
      <c r="EV17" s="473">
        <v>5</v>
      </c>
      <c r="EW17" s="473">
        <v>4</v>
      </c>
      <c r="EX17" s="473">
        <v>9</v>
      </c>
      <c r="EY17" s="473">
        <v>11</v>
      </c>
      <c r="EZ17" s="473">
        <v>13</v>
      </c>
      <c r="FA17" s="473">
        <v>19</v>
      </c>
      <c r="FB17" s="473">
        <v>14</v>
      </c>
      <c r="FC17" s="473">
        <v>17</v>
      </c>
      <c r="FD17" s="473">
        <v>11</v>
      </c>
      <c r="FE17" s="473">
        <v>6</v>
      </c>
      <c r="FF17" s="473">
        <v>8</v>
      </c>
      <c r="FG17" s="473">
        <v>14</v>
      </c>
      <c r="FH17" s="473">
        <v>4</v>
      </c>
      <c r="FI17" s="473">
        <v>9</v>
      </c>
      <c r="FJ17" s="473">
        <v>12</v>
      </c>
      <c r="FK17" s="473">
        <v>6</v>
      </c>
      <c r="FL17" s="473">
        <v>16</v>
      </c>
      <c r="FM17" s="473">
        <v>8</v>
      </c>
      <c r="FN17" s="473">
        <v>6</v>
      </c>
      <c r="FO17" s="473">
        <v>5</v>
      </c>
      <c r="FP17" s="473">
        <v>2</v>
      </c>
      <c r="FQ17" s="473">
        <v>2</v>
      </c>
      <c r="FR17" s="473">
        <v>16</v>
      </c>
      <c r="FS17" s="473">
        <v>7</v>
      </c>
      <c r="FT17" s="473">
        <v>4</v>
      </c>
      <c r="FU17" s="473">
        <v>18</v>
      </c>
      <c r="FV17" s="473">
        <v>25</v>
      </c>
      <c r="FW17" s="473">
        <v>29</v>
      </c>
      <c r="FX17" s="473">
        <v>33</v>
      </c>
      <c r="FY17" s="473">
        <v>8</v>
      </c>
      <c r="FZ17" s="473">
        <v>4</v>
      </c>
      <c r="GA17" s="473">
        <v>7</v>
      </c>
      <c r="GB17" s="473">
        <v>15</v>
      </c>
      <c r="GC17" s="473">
        <v>26</v>
      </c>
      <c r="GD17" s="473">
        <v>8</v>
      </c>
      <c r="GE17" s="473">
        <v>3</v>
      </c>
      <c r="GF17" s="473">
        <v>4</v>
      </c>
      <c r="GG17" s="473">
        <v>5</v>
      </c>
      <c r="GH17" s="473">
        <v>11</v>
      </c>
      <c r="GI17" s="473">
        <v>25</v>
      </c>
      <c r="GJ17" s="473">
        <v>9</v>
      </c>
      <c r="GK17" s="473">
        <v>9</v>
      </c>
      <c r="GL17" s="473">
        <v>4</v>
      </c>
      <c r="GM17" s="473">
        <v>6</v>
      </c>
      <c r="GN17" s="473">
        <v>8</v>
      </c>
      <c r="GO17" s="473">
        <v>2</v>
      </c>
      <c r="GP17" s="473">
        <v>6</v>
      </c>
      <c r="GQ17" s="473">
        <v>10</v>
      </c>
      <c r="GR17" s="473">
        <v>5</v>
      </c>
      <c r="GS17" s="473">
        <v>13</v>
      </c>
      <c r="GT17" s="473">
        <v>17</v>
      </c>
      <c r="GU17" s="473">
        <v>12</v>
      </c>
      <c r="GV17" s="473">
        <v>8</v>
      </c>
      <c r="GW17" s="473">
        <v>6</v>
      </c>
      <c r="GX17" s="473">
        <v>12</v>
      </c>
      <c r="GY17" s="473">
        <v>5</v>
      </c>
      <c r="GZ17" s="473">
        <v>15</v>
      </c>
      <c r="HA17" s="473">
        <v>6</v>
      </c>
      <c r="HB17" s="473">
        <v>10</v>
      </c>
      <c r="HC17" s="473">
        <v>5</v>
      </c>
      <c r="HD17" s="473">
        <v>4</v>
      </c>
      <c r="HE17" s="473">
        <v>22</v>
      </c>
      <c r="HF17" s="473">
        <v>26</v>
      </c>
      <c r="HG17" s="473">
        <v>18</v>
      </c>
      <c r="HH17" s="473">
        <v>15</v>
      </c>
      <c r="HI17" s="473">
        <v>9</v>
      </c>
      <c r="HJ17" s="473">
        <v>13</v>
      </c>
      <c r="HK17" s="473">
        <v>9</v>
      </c>
      <c r="HL17" s="473">
        <v>6</v>
      </c>
      <c r="HM17" s="473">
        <v>7</v>
      </c>
      <c r="HN17" s="473">
        <v>12</v>
      </c>
      <c r="HO17" s="473">
        <v>10</v>
      </c>
      <c r="HP17" s="473">
        <v>9</v>
      </c>
      <c r="HQ17" s="473">
        <v>5</v>
      </c>
      <c r="HR17" s="473">
        <v>21</v>
      </c>
      <c r="HS17" s="473">
        <v>21</v>
      </c>
      <c r="HT17" s="473">
        <v>10</v>
      </c>
      <c r="HU17" s="473">
        <v>8</v>
      </c>
      <c r="HV17" s="473">
        <v>15</v>
      </c>
      <c r="HW17" s="473">
        <v>11</v>
      </c>
      <c r="HX17" s="473">
        <v>8</v>
      </c>
      <c r="HY17" s="473">
        <v>6</v>
      </c>
      <c r="HZ17" s="473">
        <v>6</v>
      </c>
      <c r="IA17" s="473">
        <v>5</v>
      </c>
      <c r="IB17" s="473">
        <v>24</v>
      </c>
      <c r="IC17" s="473">
        <v>5</v>
      </c>
      <c r="ID17" s="473">
        <v>5</v>
      </c>
      <c r="IE17" s="473">
        <v>3</v>
      </c>
      <c r="IF17" s="473">
        <v>10</v>
      </c>
      <c r="IG17" s="473">
        <v>7</v>
      </c>
      <c r="IH17" s="473">
        <v>14</v>
      </c>
      <c r="II17" s="473">
        <v>5</v>
      </c>
      <c r="IJ17" s="473">
        <v>4</v>
      </c>
      <c r="IK17" s="473">
        <v>6</v>
      </c>
      <c r="IL17" s="473">
        <v>62</v>
      </c>
      <c r="IM17" s="473">
        <v>40</v>
      </c>
      <c r="IN17" s="473">
        <v>21</v>
      </c>
      <c r="IO17" s="473">
        <v>8</v>
      </c>
      <c r="IP17" s="473">
        <v>10</v>
      </c>
      <c r="IQ17" s="473">
        <v>5</v>
      </c>
      <c r="IR17" s="473">
        <v>3</v>
      </c>
      <c r="IS17" s="473">
        <v>4</v>
      </c>
      <c r="IT17" s="473">
        <v>9</v>
      </c>
      <c r="IU17" s="473">
        <v>11</v>
      </c>
      <c r="IV17" s="473">
        <v>20</v>
      </c>
      <c r="IW17" s="473">
        <v>3</v>
      </c>
      <c r="IX17" s="473">
        <v>2</v>
      </c>
      <c r="IY17" s="473">
        <v>1</v>
      </c>
      <c r="IZ17" s="473">
        <v>6</v>
      </c>
      <c r="JA17" s="473">
        <v>7</v>
      </c>
      <c r="JB17" s="473">
        <v>7</v>
      </c>
      <c r="JC17" s="473">
        <v>8</v>
      </c>
      <c r="JD17" s="473">
        <v>5</v>
      </c>
      <c r="JE17" s="473">
        <v>6</v>
      </c>
      <c r="JF17" s="473">
        <v>8</v>
      </c>
      <c r="JG17" s="473">
        <v>66</v>
      </c>
      <c r="JH17" s="473">
        <v>23</v>
      </c>
      <c r="JI17" s="473">
        <v>14</v>
      </c>
      <c r="JJ17" s="473">
        <v>7</v>
      </c>
      <c r="JK17" s="473">
        <v>13</v>
      </c>
      <c r="JL17" s="473">
        <v>4</v>
      </c>
      <c r="JM17" s="473">
        <v>5</v>
      </c>
      <c r="JN17" s="473">
        <v>11</v>
      </c>
      <c r="JO17" s="473">
        <v>12</v>
      </c>
      <c r="JP17" s="473">
        <v>31</v>
      </c>
      <c r="JQ17" s="473">
        <v>6</v>
      </c>
      <c r="JR17" s="473">
        <v>6</v>
      </c>
      <c r="JS17" s="473">
        <v>11</v>
      </c>
      <c r="JT17" s="473">
        <v>12</v>
      </c>
      <c r="JU17" s="473">
        <v>19</v>
      </c>
      <c r="JV17" s="473">
        <v>8</v>
      </c>
      <c r="JW17" s="473">
        <v>4</v>
      </c>
      <c r="JX17" s="473">
        <v>6</v>
      </c>
      <c r="JY17" s="473">
        <v>8</v>
      </c>
      <c r="JZ17" s="473">
        <v>5</v>
      </c>
      <c r="KA17" s="473">
        <v>9</v>
      </c>
      <c r="KB17" s="473" t="s">
        <v>273</v>
      </c>
    </row>
    <row r="18" spans="1:288" ht="23.25" customHeight="1" x14ac:dyDescent="0.25">
      <c r="A18" s="164"/>
      <c r="B18" s="282" t="s">
        <v>1</v>
      </c>
      <c r="C18" s="473">
        <v>23931</v>
      </c>
      <c r="D18" s="473">
        <v>10296</v>
      </c>
      <c r="E18" s="473">
        <v>5013</v>
      </c>
      <c r="F18" s="473">
        <v>3974</v>
      </c>
      <c r="G18" s="473">
        <v>4549</v>
      </c>
      <c r="H18" s="473">
        <v>96</v>
      </c>
      <c r="I18" s="471"/>
      <c r="J18" s="473">
        <v>927</v>
      </c>
      <c r="K18" s="473">
        <v>392</v>
      </c>
      <c r="L18" s="473">
        <v>533</v>
      </c>
      <c r="M18" s="473">
        <v>35</v>
      </c>
      <c r="N18" s="473">
        <v>101</v>
      </c>
      <c r="O18" s="473">
        <v>238</v>
      </c>
      <c r="P18" s="473">
        <v>228</v>
      </c>
      <c r="Q18" s="473">
        <v>225</v>
      </c>
      <c r="R18" s="473">
        <v>163</v>
      </c>
      <c r="S18" s="473">
        <v>181</v>
      </c>
      <c r="T18" s="473">
        <v>99</v>
      </c>
      <c r="U18" s="473">
        <v>96</v>
      </c>
      <c r="V18" s="473">
        <v>115</v>
      </c>
      <c r="W18" s="473">
        <v>91</v>
      </c>
      <c r="X18" s="473">
        <v>112</v>
      </c>
      <c r="Y18" s="473">
        <v>126</v>
      </c>
      <c r="Z18" s="473">
        <v>77</v>
      </c>
      <c r="AA18" s="473">
        <v>103</v>
      </c>
      <c r="AB18" s="473">
        <v>56</v>
      </c>
      <c r="AC18" s="473">
        <v>73</v>
      </c>
      <c r="AD18" s="473">
        <v>72</v>
      </c>
      <c r="AE18" s="473">
        <v>61</v>
      </c>
      <c r="AF18" s="473">
        <v>48</v>
      </c>
      <c r="AG18" s="473">
        <v>43</v>
      </c>
      <c r="AH18" s="473">
        <v>156</v>
      </c>
      <c r="AI18" s="473">
        <v>19</v>
      </c>
      <c r="AJ18" s="473">
        <v>167</v>
      </c>
      <c r="AK18" s="473">
        <v>90</v>
      </c>
      <c r="AL18" s="473">
        <v>39</v>
      </c>
      <c r="AM18" s="473">
        <v>129</v>
      </c>
      <c r="AN18" s="473">
        <v>221</v>
      </c>
      <c r="AO18" s="473">
        <v>133</v>
      </c>
      <c r="AP18" s="473">
        <v>93</v>
      </c>
      <c r="AQ18" s="473">
        <v>133</v>
      </c>
      <c r="AR18" s="473">
        <v>80</v>
      </c>
      <c r="AS18" s="473">
        <v>87</v>
      </c>
      <c r="AT18" s="473">
        <v>1167</v>
      </c>
      <c r="AU18" s="473">
        <v>519</v>
      </c>
      <c r="AV18" s="473">
        <v>166</v>
      </c>
      <c r="AW18" s="473">
        <v>178</v>
      </c>
      <c r="AX18" s="473">
        <v>224</v>
      </c>
      <c r="AY18" s="473">
        <v>157</v>
      </c>
      <c r="AZ18" s="473">
        <v>166</v>
      </c>
      <c r="BA18" s="473">
        <v>79</v>
      </c>
      <c r="BB18" s="473">
        <v>43</v>
      </c>
      <c r="BC18" s="473">
        <v>61</v>
      </c>
      <c r="BD18" s="473">
        <v>168</v>
      </c>
      <c r="BE18" s="473">
        <v>120</v>
      </c>
      <c r="BF18" s="473">
        <v>74</v>
      </c>
      <c r="BG18" s="473">
        <v>42</v>
      </c>
      <c r="BH18" s="473">
        <v>42</v>
      </c>
      <c r="BI18" s="473">
        <v>31</v>
      </c>
      <c r="BJ18" s="473">
        <v>439</v>
      </c>
      <c r="BK18" s="473">
        <v>327</v>
      </c>
      <c r="BL18" s="473">
        <v>186</v>
      </c>
      <c r="BM18" s="473">
        <v>94</v>
      </c>
      <c r="BN18" s="473">
        <v>140</v>
      </c>
      <c r="BO18" s="473">
        <v>100</v>
      </c>
      <c r="BP18" s="473">
        <v>142</v>
      </c>
      <c r="BQ18" s="473">
        <v>61</v>
      </c>
      <c r="BR18" s="473">
        <v>395</v>
      </c>
      <c r="BS18" s="473">
        <v>442</v>
      </c>
      <c r="BT18" s="473">
        <v>200</v>
      </c>
      <c r="BU18" s="473">
        <v>197</v>
      </c>
      <c r="BV18" s="473">
        <v>115</v>
      </c>
      <c r="BW18" s="473">
        <v>104</v>
      </c>
      <c r="BX18" s="473">
        <v>104</v>
      </c>
      <c r="BY18" s="473">
        <v>99</v>
      </c>
      <c r="BZ18" s="473">
        <v>84</v>
      </c>
      <c r="CA18" s="473">
        <v>84</v>
      </c>
      <c r="CB18" s="473">
        <v>59</v>
      </c>
      <c r="CC18" s="473">
        <v>54</v>
      </c>
      <c r="CD18" s="473">
        <v>53</v>
      </c>
      <c r="CE18" s="473">
        <v>27</v>
      </c>
      <c r="CF18" s="473">
        <v>85</v>
      </c>
      <c r="CG18" s="473">
        <v>49</v>
      </c>
      <c r="CH18" s="473">
        <v>53</v>
      </c>
      <c r="CI18" s="473">
        <v>39</v>
      </c>
      <c r="CJ18" s="473">
        <v>41</v>
      </c>
      <c r="CK18" s="473">
        <v>23</v>
      </c>
      <c r="CL18" s="473">
        <v>24</v>
      </c>
      <c r="CM18" s="473">
        <v>27</v>
      </c>
      <c r="CN18" s="473">
        <v>21</v>
      </c>
      <c r="CO18" s="473">
        <v>24</v>
      </c>
      <c r="CP18" s="473">
        <v>18</v>
      </c>
      <c r="CQ18" s="473">
        <v>21</v>
      </c>
      <c r="CR18" s="473">
        <v>10</v>
      </c>
      <c r="CS18" s="473">
        <v>11</v>
      </c>
      <c r="CT18" s="473">
        <v>5</v>
      </c>
      <c r="CU18" s="473">
        <v>7</v>
      </c>
      <c r="CV18" s="473">
        <v>217</v>
      </c>
      <c r="CW18" s="473">
        <v>40</v>
      </c>
      <c r="CX18" s="473">
        <v>257</v>
      </c>
      <c r="CY18" s="473">
        <v>110</v>
      </c>
      <c r="CZ18" s="473">
        <v>76</v>
      </c>
      <c r="DA18" s="473">
        <v>11</v>
      </c>
      <c r="DB18" s="473">
        <v>409</v>
      </c>
      <c r="DC18" s="473">
        <v>314</v>
      </c>
      <c r="DD18" s="473">
        <v>145</v>
      </c>
      <c r="DE18" s="473">
        <v>150</v>
      </c>
      <c r="DF18" s="473">
        <v>110</v>
      </c>
      <c r="DG18" s="473">
        <v>165</v>
      </c>
      <c r="DH18" s="473">
        <v>91</v>
      </c>
      <c r="DI18" s="473">
        <v>41</v>
      </c>
      <c r="DJ18" s="473">
        <v>217</v>
      </c>
      <c r="DK18" s="473">
        <v>162</v>
      </c>
      <c r="DL18" s="473">
        <v>419</v>
      </c>
      <c r="DM18" s="473">
        <v>428</v>
      </c>
      <c r="DN18" s="473">
        <v>425</v>
      </c>
      <c r="DO18" s="473">
        <v>64</v>
      </c>
      <c r="DP18" s="473">
        <v>312</v>
      </c>
      <c r="DQ18" s="473">
        <v>255</v>
      </c>
      <c r="DR18" s="473">
        <v>238</v>
      </c>
      <c r="DS18" s="473">
        <v>203</v>
      </c>
      <c r="DT18" s="473">
        <v>141</v>
      </c>
      <c r="DU18" s="473">
        <v>134</v>
      </c>
      <c r="DV18" s="473">
        <v>75</v>
      </c>
      <c r="DW18" s="473">
        <v>107</v>
      </c>
      <c r="DX18" s="473">
        <v>89</v>
      </c>
      <c r="DY18" s="473">
        <v>79</v>
      </c>
      <c r="DZ18" s="473">
        <v>288</v>
      </c>
      <c r="EA18" s="473">
        <v>281</v>
      </c>
      <c r="EB18" s="473">
        <v>210</v>
      </c>
      <c r="EC18" s="473">
        <v>74</v>
      </c>
      <c r="ED18" s="473">
        <v>48</v>
      </c>
      <c r="EE18" s="473">
        <v>11</v>
      </c>
      <c r="EF18" s="473">
        <v>6</v>
      </c>
      <c r="EG18" s="473">
        <v>75</v>
      </c>
      <c r="EH18" s="473">
        <v>77</v>
      </c>
      <c r="EI18" s="473">
        <v>23</v>
      </c>
      <c r="EJ18" s="473">
        <v>18</v>
      </c>
      <c r="EK18" s="473">
        <v>19</v>
      </c>
      <c r="EL18" s="473">
        <v>18</v>
      </c>
      <c r="EM18" s="473">
        <v>22</v>
      </c>
      <c r="EN18" s="473">
        <v>57</v>
      </c>
      <c r="EO18" s="473">
        <v>15</v>
      </c>
      <c r="EP18" s="473">
        <v>27</v>
      </c>
      <c r="EQ18" s="473">
        <v>21</v>
      </c>
      <c r="ER18" s="473">
        <v>28</v>
      </c>
      <c r="ES18" s="473">
        <v>29</v>
      </c>
      <c r="ET18" s="473">
        <v>85</v>
      </c>
      <c r="EU18" s="473">
        <v>15</v>
      </c>
      <c r="EV18" s="473">
        <v>25</v>
      </c>
      <c r="EW18" s="473">
        <v>17</v>
      </c>
      <c r="EX18" s="473">
        <v>25</v>
      </c>
      <c r="EY18" s="473">
        <v>44</v>
      </c>
      <c r="EZ18" s="473">
        <v>51</v>
      </c>
      <c r="FA18" s="473">
        <v>55</v>
      </c>
      <c r="FB18" s="473">
        <v>79</v>
      </c>
      <c r="FC18" s="473">
        <v>46</v>
      </c>
      <c r="FD18" s="473">
        <v>20</v>
      </c>
      <c r="FE18" s="473">
        <v>22</v>
      </c>
      <c r="FF18" s="473">
        <v>24</v>
      </c>
      <c r="FG18" s="473">
        <v>46</v>
      </c>
      <c r="FH18" s="473">
        <v>6</v>
      </c>
      <c r="FI18" s="473">
        <v>26</v>
      </c>
      <c r="FJ18" s="473">
        <v>20</v>
      </c>
      <c r="FK18" s="473">
        <v>15</v>
      </c>
      <c r="FL18" s="473">
        <v>48</v>
      </c>
      <c r="FM18" s="473">
        <v>27</v>
      </c>
      <c r="FN18" s="473">
        <v>35</v>
      </c>
      <c r="FO18" s="473">
        <v>19</v>
      </c>
      <c r="FP18" s="473">
        <v>12</v>
      </c>
      <c r="FQ18" s="473">
        <v>11</v>
      </c>
      <c r="FR18" s="473">
        <v>69</v>
      </c>
      <c r="FS18" s="473">
        <v>30</v>
      </c>
      <c r="FT18" s="473">
        <v>26</v>
      </c>
      <c r="FU18" s="473">
        <v>60</v>
      </c>
      <c r="FV18" s="473">
        <v>69</v>
      </c>
      <c r="FW18" s="473">
        <v>43</v>
      </c>
      <c r="FX18" s="473">
        <v>99</v>
      </c>
      <c r="FY18" s="473">
        <v>39</v>
      </c>
      <c r="FZ18" s="473">
        <v>13</v>
      </c>
      <c r="GA18" s="473">
        <v>19</v>
      </c>
      <c r="GB18" s="473">
        <v>29</v>
      </c>
      <c r="GC18" s="473">
        <v>11</v>
      </c>
      <c r="GD18" s="473">
        <v>21</v>
      </c>
      <c r="GE18" s="473">
        <v>10</v>
      </c>
      <c r="GF18" s="473">
        <v>10</v>
      </c>
      <c r="GG18" s="473">
        <v>14</v>
      </c>
      <c r="GH18" s="473">
        <v>32</v>
      </c>
      <c r="GI18" s="473">
        <v>56</v>
      </c>
      <c r="GJ18" s="473">
        <v>14</v>
      </c>
      <c r="GK18" s="473">
        <v>18</v>
      </c>
      <c r="GL18" s="473">
        <v>19</v>
      </c>
      <c r="GM18" s="473">
        <v>18</v>
      </c>
      <c r="GN18" s="473">
        <v>10</v>
      </c>
      <c r="GO18" s="473">
        <v>9</v>
      </c>
      <c r="GP18" s="473">
        <v>17</v>
      </c>
      <c r="GQ18" s="473">
        <v>28</v>
      </c>
      <c r="GR18" s="473">
        <v>17</v>
      </c>
      <c r="GS18" s="473">
        <v>46</v>
      </c>
      <c r="GT18" s="473">
        <v>32</v>
      </c>
      <c r="GU18" s="473">
        <v>23</v>
      </c>
      <c r="GV18" s="473">
        <v>22</v>
      </c>
      <c r="GW18" s="473">
        <v>19</v>
      </c>
      <c r="GX18" s="473">
        <v>36</v>
      </c>
      <c r="GY18" s="473">
        <v>12</v>
      </c>
      <c r="GZ18" s="473">
        <v>24</v>
      </c>
      <c r="HA18" s="473">
        <v>7</v>
      </c>
      <c r="HB18" s="473">
        <v>39</v>
      </c>
      <c r="HC18" s="473">
        <v>19</v>
      </c>
      <c r="HD18" s="473">
        <v>14</v>
      </c>
      <c r="HE18" s="473">
        <v>88</v>
      </c>
      <c r="HF18" s="473">
        <v>53</v>
      </c>
      <c r="HG18" s="473">
        <v>6</v>
      </c>
      <c r="HH18" s="473">
        <v>5</v>
      </c>
      <c r="HI18" s="473">
        <v>11</v>
      </c>
      <c r="HJ18" s="473">
        <v>29</v>
      </c>
      <c r="HK18" s="473">
        <v>18</v>
      </c>
      <c r="HL18" s="473">
        <v>18</v>
      </c>
      <c r="HM18" s="473">
        <v>15</v>
      </c>
      <c r="HN18" s="473">
        <v>22</v>
      </c>
      <c r="HO18" s="473">
        <v>32</v>
      </c>
      <c r="HP18" s="473">
        <v>28</v>
      </c>
      <c r="HQ18" s="473">
        <v>10</v>
      </c>
      <c r="HR18" s="473">
        <v>53</v>
      </c>
      <c r="HS18" s="473">
        <v>51</v>
      </c>
      <c r="HT18" s="473">
        <v>38</v>
      </c>
      <c r="HU18" s="473">
        <v>20</v>
      </c>
      <c r="HV18" s="473">
        <v>41</v>
      </c>
      <c r="HW18" s="473">
        <v>60</v>
      </c>
      <c r="HX18" s="473">
        <v>29</v>
      </c>
      <c r="HY18" s="473">
        <v>29</v>
      </c>
      <c r="HZ18" s="473">
        <v>14</v>
      </c>
      <c r="IA18" s="473">
        <v>22</v>
      </c>
      <c r="IB18" s="473">
        <v>0</v>
      </c>
      <c r="IC18" s="473">
        <v>18</v>
      </c>
      <c r="ID18" s="473">
        <v>12</v>
      </c>
      <c r="IE18" s="473">
        <v>16</v>
      </c>
      <c r="IF18" s="473">
        <v>23</v>
      </c>
      <c r="IG18" s="473">
        <v>20</v>
      </c>
      <c r="IH18" s="473">
        <v>44</v>
      </c>
      <c r="II18" s="473">
        <v>21</v>
      </c>
      <c r="IJ18" s="473">
        <v>21</v>
      </c>
      <c r="IK18" s="473">
        <v>20</v>
      </c>
      <c r="IL18" s="473">
        <v>178</v>
      </c>
      <c r="IM18" s="473">
        <v>126</v>
      </c>
      <c r="IN18" s="473">
        <v>69</v>
      </c>
      <c r="IO18" s="473">
        <v>28</v>
      </c>
      <c r="IP18" s="473">
        <v>33</v>
      </c>
      <c r="IQ18" s="473">
        <v>25</v>
      </c>
      <c r="IR18" s="473">
        <v>26</v>
      </c>
      <c r="IS18" s="473">
        <v>19</v>
      </c>
      <c r="IT18" s="473">
        <v>20</v>
      </c>
      <c r="IU18" s="473">
        <v>16</v>
      </c>
      <c r="IV18" s="473">
        <v>37</v>
      </c>
      <c r="IW18" s="473">
        <v>10</v>
      </c>
      <c r="IX18" s="473">
        <v>14</v>
      </c>
      <c r="IY18" s="473">
        <v>9</v>
      </c>
      <c r="IZ18" s="473">
        <v>19</v>
      </c>
      <c r="JA18" s="473">
        <v>15</v>
      </c>
      <c r="JB18" s="473">
        <v>9</v>
      </c>
      <c r="JC18" s="473">
        <v>5</v>
      </c>
      <c r="JD18" s="473">
        <v>5</v>
      </c>
      <c r="JE18" s="473">
        <v>14</v>
      </c>
      <c r="JF18" s="473">
        <v>19</v>
      </c>
      <c r="JG18" s="473">
        <v>124</v>
      </c>
      <c r="JH18" s="473">
        <v>42</v>
      </c>
      <c r="JI18" s="473">
        <v>27</v>
      </c>
      <c r="JJ18" s="473">
        <v>12</v>
      </c>
      <c r="JK18" s="473">
        <v>32</v>
      </c>
      <c r="JL18" s="473">
        <v>19</v>
      </c>
      <c r="JM18" s="473">
        <v>18</v>
      </c>
      <c r="JN18" s="473">
        <v>30</v>
      </c>
      <c r="JO18" s="473">
        <v>43</v>
      </c>
      <c r="JP18" s="473">
        <v>97</v>
      </c>
      <c r="JQ18" s="473">
        <v>15</v>
      </c>
      <c r="JR18" s="473">
        <v>20</v>
      </c>
      <c r="JS18" s="473">
        <v>28</v>
      </c>
      <c r="JT18" s="473">
        <v>22</v>
      </c>
      <c r="JU18" s="473">
        <v>43</v>
      </c>
      <c r="JV18" s="473">
        <v>20</v>
      </c>
      <c r="JW18" s="473">
        <v>9</v>
      </c>
      <c r="JX18" s="473">
        <v>9</v>
      </c>
      <c r="JY18" s="473">
        <v>15</v>
      </c>
      <c r="JZ18" s="473">
        <v>17</v>
      </c>
      <c r="KA18" s="473">
        <v>27</v>
      </c>
      <c r="KB18" s="473">
        <v>96</v>
      </c>
    </row>
    <row r="19" spans="1:288" ht="23.25" customHeight="1" x14ac:dyDescent="0.25">
      <c r="A19" s="164"/>
      <c r="B19" s="282" t="s">
        <v>590</v>
      </c>
      <c r="C19" s="473">
        <v>4862</v>
      </c>
      <c r="D19" s="473">
        <v>1431</v>
      </c>
      <c r="E19" s="473">
        <v>909</v>
      </c>
      <c r="F19" s="473">
        <v>1215</v>
      </c>
      <c r="G19" s="473">
        <v>1306</v>
      </c>
      <c r="H19" s="473" t="s">
        <v>97</v>
      </c>
      <c r="I19" s="471"/>
      <c r="J19" s="473">
        <v>125</v>
      </c>
      <c r="K19" s="473">
        <v>76</v>
      </c>
      <c r="L19" s="473">
        <v>71</v>
      </c>
      <c r="M19" s="473">
        <v>6</v>
      </c>
      <c r="N19" s="473">
        <v>29</v>
      </c>
      <c r="O19" s="473">
        <v>11</v>
      </c>
      <c r="P19" s="473">
        <v>7</v>
      </c>
      <c r="Q19" s="473">
        <v>41</v>
      </c>
      <c r="R19" s="473">
        <v>12</v>
      </c>
      <c r="S19" s="473">
        <v>7</v>
      </c>
      <c r="T19" s="473">
        <v>8</v>
      </c>
      <c r="U19" s="473">
        <v>11</v>
      </c>
      <c r="V19" s="473">
        <v>11</v>
      </c>
      <c r="W19" s="473">
        <v>27</v>
      </c>
      <c r="X19" s="473">
        <v>24</v>
      </c>
      <c r="Y19" s="473">
        <v>16</v>
      </c>
      <c r="Z19" s="473">
        <v>12</v>
      </c>
      <c r="AA19" s="473">
        <v>26</v>
      </c>
      <c r="AB19" s="473">
        <v>5</v>
      </c>
      <c r="AC19" s="473">
        <v>11</v>
      </c>
      <c r="AD19" s="473">
        <v>8</v>
      </c>
      <c r="AE19" s="473">
        <v>21</v>
      </c>
      <c r="AF19" s="473">
        <v>14</v>
      </c>
      <c r="AG19" s="473">
        <v>15</v>
      </c>
      <c r="AH19" s="473">
        <v>14</v>
      </c>
      <c r="AI19" s="473" t="s">
        <v>97</v>
      </c>
      <c r="AJ19" s="473">
        <v>12</v>
      </c>
      <c r="AK19" s="473">
        <v>9</v>
      </c>
      <c r="AL19" s="473">
        <v>6</v>
      </c>
      <c r="AM19" s="473">
        <v>12</v>
      </c>
      <c r="AN19" s="473">
        <v>18</v>
      </c>
      <c r="AO19" s="473">
        <v>22</v>
      </c>
      <c r="AP19" s="473">
        <v>19</v>
      </c>
      <c r="AQ19" s="473">
        <v>25</v>
      </c>
      <c r="AR19" s="473">
        <v>13</v>
      </c>
      <c r="AS19" s="473">
        <v>16</v>
      </c>
      <c r="AT19" s="473">
        <v>94</v>
      </c>
      <c r="AU19" s="473">
        <v>72</v>
      </c>
      <c r="AV19" s="473">
        <v>10</v>
      </c>
      <c r="AW19" s="473">
        <v>22</v>
      </c>
      <c r="AX19" s="473">
        <v>33</v>
      </c>
      <c r="AY19" s="473">
        <v>16</v>
      </c>
      <c r="AZ19" s="473">
        <v>25</v>
      </c>
      <c r="BA19" s="473">
        <v>7</v>
      </c>
      <c r="BB19" s="473">
        <v>3</v>
      </c>
      <c r="BC19" s="473">
        <v>8</v>
      </c>
      <c r="BD19" s="473">
        <v>19</v>
      </c>
      <c r="BE19" s="473">
        <v>48</v>
      </c>
      <c r="BF19" s="473">
        <v>11</v>
      </c>
      <c r="BG19" s="473">
        <v>31</v>
      </c>
      <c r="BH19" s="473">
        <v>24</v>
      </c>
      <c r="BI19" s="473">
        <v>5</v>
      </c>
      <c r="BJ19" s="473">
        <v>75</v>
      </c>
      <c r="BK19" s="473">
        <v>36</v>
      </c>
      <c r="BL19" s="473">
        <v>29</v>
      </c>
      <c r="BM19" s="473">
        <v>10</v>
      </c>
      <c r="BN19" s="473">
        <v>21</v>
      </c>
      <c r="BO19" s="473">
        <v>5</v>
      </c>
      <c r="BP19" s="473">
        <v>17</v>
      </c>
      <c r="BQ19" s="473">
        <v>19</v>
      </c>
      <c r="BR19" s="473">
        <v>140</v>
      </c>
      <c r="BS19" s="473">
        <v>53</v>
      </c>
      <c r="BT19" s="473">
        <v>46</v>
      </c>
      <c r="BU19" s="473">
        <v>34</v>
      </c>
      <c r="BV19" s="473">
        <v>9</v>
      </c>
      <c r="BW19" s="473">
        <v>8</v>
      </c>
      <c r="BX19" s="473">
        <v>16</v>
      </c>
      <c r="BY19" s="473">
        <v>27</v>
      </c>
      <c r="BZ19" s="473">
        <v>14</v>
      </c>
      <c r="CA19" s="473">
        <v>25</v>
      </c>
      <c r="CB19" s="473">
        <v>11</v>
      </c>
      <c r="CC19" s="473">
        <v>15</v>
      </c>
      <c r="CD19" s="473">
        <v>8</v>
      </c>
      <c r="CE19" s="473">
        <v>5</v>
      </c>
      <c r="CF19" s="473" t="s">
        <v>97</v>
      </c>
      <c r="CG19" s="473" t="s">
        <v>97</v>
      </c>
      <c r="CH19" s="473" t="s">
        <v>97</v>
      </c>
      <c r="CI19" s="473" t="s">
        <v>97</v>
      </c>
      <c r="CJ19" s="473" t="s">
        <v>97</v>
      </c>
      <c r="CK19" s="473" t="s">
        <v>97</v>
      </c>
      <c r="CL19" s="473" t="s">
        <v>97</v>
      </c>
      <c r="CM19" s="473" t="s">
        <v>97</v>
      </c>
      <c r="CN19" s="473" t="s">
        <v>97</v>
      </c>
      <c r="CO19" s="473" t="s">
        <v>97</v>
      </c>
      <c r="CP19" s="473" t="s">
        <v>97</v>
      </c>
      <c r="CQ19" s="473" t="s">
        <v>97</v>
      </c>
      <c r="CR19" s="473" t="s">
        <v>97</v>
      </c>
      <c r="CS19" s="473" t="s">
        <v>97</v>
      </c>
      <c r="CT19" s="473" t="s">
        <v>97</v>
      </c>
      <c r="CU19" s="473" t="s">
        <v>97</v>
      </c>
      <c r="CV19" s="473">
        <v>31</v>
      </c>
      <c r="CW19" s="473">
        <v>7</v>
      </c>
      <c r="CX19" s="473">
        <v>28</v>
      </c>
      <c r="CY19" s="473">
        <v>19</v>
      </c>
      <c r="CZ19" s="473">
        <v>3</v>
      </c>
      <c r="DA19" s="473" t="s">
        <v>97</v>
      </c>
      <c r="DB19" s="473">
        <v>188</v>
      </c>
      <c r="DC19" s="473">
        <v>55</v>
      </c>
      <c r="DD19" s="473">
        <v>17</v>
      </c>
      <c r="DE19" s="473">
        <v>35</v>
      </c>
      <c r="DF19" s="473">
        <v>16</v>
      </c>
      <c r="DG19" s="473">
        <v>23</v>
      </c>
      <c r="DH19" s="473">
        <v>23</v>
      </c>
      <c r="DI19" s="473">
        <v>2</v>
      </c>
      <c r="DJ19" s="473">
        <v>26</v>
      </c>
      <c r="DK19" s="473">
        <v>9</v>
      </c>
      <c r="DL19" s="473">
        <v>111</v>
      </c>
      <c r="DM19" s="473">
        <v>94</v>
      </c>
      <c r="DN19" s="473">
        <v>135</v>
      </c>
      <c r="DO19" s="473">
        <v>129</v>
      </c>
      <c r="DP19" s="473">
        <v>97</v>
      </c>
      <c r="DQ19" s="473">
        <v>76</v>
      </c>
      <c r="DR19" s="473">
        <v>80</v>
      </c>
      <c r="DS19" s="473">
        <v>79</v>
      </c>
      <c r="DT19" s="473">
        <v>32</v>
      </c>
      <c r="DU19" s="473">
        <v>41</v>
      </c>
      <c r="DV19" s="473">
        <v>46</v>
      </c>
      <c r="DW19" s="473">
        <v>18</v>
      </c>
      <c r="DX19" s="473">
        <v>11</v>
      </c>
      <c r="DY19" s="473">
        <v>16</v>
      </c>
      <c r="DZ19" s="473">
        <v>62</v>
      </c>
      <c r="EA19" s="473">
        <v>53</v>
      </c>
      <c r="EB19" s="473">
        <v>47</v>
      </c>
      <c r="EC19" s="473">
        <v>31</v>
      </c>
      <c r="ED19" s="473">
        <v>19</v>
      </c>
      <c r="EE19" s="473">
        <v>7</v>
      </c>
      <c r="EF19" s="473">
        <v>2</v>
      </c>
      <c r="EG19" s="473">
        <v>22</v>
      </c>
      <c r="EH19" s="473">
        <v>18</v>
      </c>
      <c r="EI19" s="473">
        <v>5</v>
      </c>
      <c r="EJ19" s="473">
        <v>4</v>
      </c>
      <c r="EK19" s="473">
        <v>4</v>
      </c>
      <c r="EL19" s="473">
        <v>5</v>
      </c>
      <c r="EM19" s="473">
        <v>5</v>
      </c>
      <c r="EN19" s="473">
        <v>18</v>
      </c>
      <c r="EO19" s="473">
        <v>11</v>
      </c>
      <c r="EP19" s="473">
        <v>8</v>
      </c>
      <c r="EQ19" s="473">
        <v>6</v>
      </c>
      <c r="ER19" s="473">
        <v>9</v>
      </c>
      <c r="ES19" s="473">
        <v>11</v>
      </c>
      <c r="ET19" s="473">
        <v>28</v>
      </c>
      <c r="EU19" s="473">
        <v>5</v>
      </c>
      <c r="EV19" s="473">
        <v>7</v>
      </c>
      <c r="EW19" s="473">
        <v>5</v>
      </c>
      <c r="EX19" s="473">
        <v>9</v>
      </c>
      <c r="EY19" s="473">
        <v>10</v>
      </c>
      <c r="EZ19" s="473">
        <v>18</v>
      </c>
      <c r="FA19" s="473">
        <v>18</v>
      </c>
      <c r="FB19" s="473">
        <v>24</v>
      </c>
      <c r="FC19" s="473">
        <v>14</v>
      </c>
      <c r="FD19" s="473">
        <v>2</v>
      </c>
      <c r="FE19" s="473">
        <v>2</v>
      </c>
      <c r="FF19" s="473">
        <v>4</v>
      </c>
      <c r="FG19" s="473">
        <v>13</v>
      </c>
      <c r="FH19" s="473">
        <v>2</v>
      </c>
      <c r="FI19" s="473">
        <v>4</v>
      </c>
      <c r="FJ19" s="473">
        <v>5</v>
      </c>
      <c r="FK19" s="473">
        <v>3</v>
      </c>
      <c r="FL19" s="473">
        <v>11</v>
      </c>
      <c r="FM19" s="473">
        <v>4</v>
      </c>
      <c r="FN19" s="473">
        <v>5</v>
      </c>
      <c r="FO19" s="473">
        <v>5</v>
      </c>
      <c r="FP19" s="473">
        <v>2</v>
      </c>
      <c r="FQ19" s="473">
        <v>3</v>
      </c>
      <c r="FR19" s="473">
        <v>17</v>
      </c>
      <c r="FS19" s="473">
        <v>5</v>
      </c>
      <c r="FT19" s="473">
        <v>4</v>
      </c>
      <c r="FU19" s="473">
        <v>7</v>
      </c>
      <c r="FV19" s="473">
        <v>7</v>
      </c>
      <c r="FW19" s="473">
        <v>6</v>
      </c>
      <c r="FX19" s="473">
        <v>32</v>
      </c>
      <c r="FY19" s="473">
        <v>9</v>
      </c>
      <c r="FZ19" s="473">
        <v>3</v>
      </c>
      <c r="GA19" s="473">
        <v>8</v>
      </c>
      <c r="GB19" s="473">
        <v>7</v>
      </c>
      <c r="GC19" s="473">
        <v>7</v>
      </c>
      <c r="GD19" s="473">
        <v>7</v>
      </c>
      <c r="GE19" s="473">
        <v>2</v>
      </c>
      <c r="GF19" s="473">
        <v>3</v>
      </c>
      <c r="GG19" s="473">
        <v>1</v>
      </c>
      <c r="GH19" s="473">
        <v>7</v>
      </c>
      <c r="GI19" s="473">
        <v>18</v>
      </c>
      <c r="GJ19" s="473">
        <v>2</v>
      </c>
      <c r="GK19" s="473">
        <v>2</v>
      </c>
      <c r="GL19" s="473">
        <v>4</v>
      </c>
      <c r="GM19" s="473">
        <v>5</v>
      </c>
      <c r="GN19" s="473">
        <v>4</v>
      </c>
      <c r="GO19" s="473">
        <v>2</v>
      </c>
      <c r="GP19" s="473">
        <v>5</v>
      </c>
      <c r="GQ19" s="473">
        <v>9</v>
      </c>
      <c r="GR19" s="473">
        <v>2</v>
      </c>
      <c r="GS19" s="473">
        <v>10</v>
      </c>
      <c r="GT19" s="473">
        <v>3</v>
      </c>
      <c r="GU19" s="473">
        <v>2</v>
      </c>
      <c r="GV19" s="473">
        <v>6</v>
      </c>
      <c r="GW19" s="473">
        <v>6</v>
      </c>
      <c r="GX19" s="473">
        <v>8</v>
      </c>
      <c r="GY19" s="473">
        <v>4</v>
      </c>
      <c r="GZ19" s="473">
        <v>2</v>
      </c>
      <c r="HA19" s="473">
        <v>2</v>
      </c>
      <c r="HB19" s="473">
        <v>6</v>
      </c>
      <c r="HC19" s="473">
        <v>5</v>
      </c>
      <c r="HD19" s="473">
        <v>1</v>
      </c>
      <c r="HE19" s="473">
        <v>24</v>
      </c>
      <c r="HF19" s="473">
        <v>15</v>
      </c>
      <c r="HG19" s="473">
        <v>7</v>
      </c>
      <c r="HH19" s="473">
        <v>6</v>
      </c>
      <c r="HI19" s="473">
        <v>3</v>
      </c>
      <c r="HJ19" s="473">
        <v>12</v>
      </c>
      <c r="HK19" s="473">
        <v>6</v>
      </c>
      <c r="HL19" s="473">
        <v>7</v>
      </c>
      <c r="HM19" s="473">
        <v>5</v>
      </c>
      <c r="HN19" s="473">
        <v>10</v>
      </c>
      <c r="HO19" s="473">
        <v>10</v>
      </c>
      <c r="HP19" s="473">
        <v>9</v>
      </c>
      <c r="HQ19" s="473">
        <v>1</v>
      </c>
      <c r="HR19" s="473">
        <v>12</v>
      </c>
      <c r="HS19" s="473">
        <v>5</v>
      </c>
      <c r="HT19" s="473">
        <v>3</v>
      </c>
      <c r="HU19" s="473">
        <v>5</v>
      </c>
      <c r="HV19" s="473">
        <v>16</v>
      </c>
      <c r="HW19" s="473">
        <v>7</v>
      </c>
      <c r="HX19" s="473">
        <v>4</v>
      </c>
      <c r="HY19" s="473">
        <v>9</v>
      </c>
      <c r="HZ19" s="473">
        <v>2</v>
      </c>
      <c r="IA19" s="473">
        <v>6</v>
      </c>
      <c r="IB19" s="473">
        <v>4</v>
      </c>
      <c r="IC19" s="473">
        <v>5</v>
      </c>
      <c r="ID19" s="473">
        <v>4</v>
      </c>
      <c r="IE19" s="473">
        <v>2</v>
      </c>
      <c r="IF19" s="473">
        <v>4</v>
      </c>
      <c r="IG19" s="473">
        <v>9</v>
      </c>
      <c r="IH19" s="473">
        <v>11</v>
      </c>
      <c r="II19" s="473">
        <v>4</v>
      </c>
      <c r="IJ19" s="473">
        <v>5</v>
      </c>
      <c r="IK19" s="473">
        <v>3</v>
      </c>
      <c r="IL19" s="473">
        <v>31</v>
      </c>
      <c r="IM19" s="473">
        <v>32</v>
      </c>
      <c r="IN19" s="473">
        <v>14</v>
      </c>
      <c r="IO19" s="473">
        <v>7</v>
      </c>
      <c r="IP19" s="473">
        <v>9</v>
      </c>
      <c r="IQ19" s="473">
        <v>5</v>
      </c>
      <c r="IR19" s="473">
        <v>5</v>
      </c>
      <c r="IS19" s="473">
        <v>5</v>
      </c>
      <c r="IT19" s="473">
        <v>8</v>
      </c>
      <c r="IU19" s="473">
        <v>9</v>
      </c>
      <c r="IV19" s="473">
        <v>19</v>
      </c>
      <c r="IW19" s="473">
        <v>2</v>
      </c>
      <c r="IX19" s="473">
        <v>5</v>
      </c>
      <c r="IY19" s="473">
        <v>3</v>
      </c>
      <c r="IZ19" s="473">
        <v>6</v>
      </c>
      <c r="JA19" s="473">
        <v>6</v>
      </c>
      <c r="JB19" s="473">
        <v>4</v>
      </c>
      <c r="JC19" s="473">
        <v>3</v>
      </c>
      <c r="JD19" s="473">
        <v>2</v>
      </c>
      <c r="JE19" s="473">
        <v>5</v>
      </c>
      <c r="JF19" s="473">
        <v>7</v>
      </c>
      <c r="JG19" s="473">
        <v>51</v>
      </c>
      <c r="JH19" s="473">
        <v>21</v>
      </c>
      <c r="JI19" s="473">
        <v>11</v>
      </c>
      <c r="JJ19" s="473">
        <v>7</v>
      </c>
      <c r="JK19" s="473">
        <v>6</v>
      </c>
      <c r="JL19" s="473">
        <v>6</v>
      </c>
      <c r="JM19" s="473">
        <v>6</v>
      </c>
      <c r="JN19" s="473">
        <v>12</v>
      </c>
      <c r="JO19" s="473">
        <v>16</v>
      </c>
      <c r="JP19" s="473">
        <v>38</v>
      </c>
      <c r="JQ19" s="473">
        <v>7</v>
      </c>
      <c r="JR19" s="473">
        <v>9</v>
      </c>
      <c r="JS19" s="473">
        <v>14</v>
      </c>
      <c r="JT19" s="473">
        <v>9</v>
      </c>
      <c r="JU19" s="473">
        <v>19</v>
      </c>
      <c r="JV19" s="473">
        <v>6</v>
      </c>
      <c r="JW19" s="473">
        <v>3</v>
      </c>
      <c r="JX19" s="473">
        <v>5</v>
      </c>
      <c r="JY19" s="473">
        <v>7</v>
      </c>
      <c r="JZ19" s="473">
        <v>5</v>
      </c>
      <c r="KA19" s="473">
        <v>7</v>
      </c>
      <c r="KB19" s="473" t="s">
        <v>97</v>
      </c>
    </row>
    <row r="20" spans="1:288" ht="23.25" customHeight="1" x14ac:dyDescent="0.25">
      <c r="A20" s="164"/>
      <c r="B20" s="283" t="s">
        <v>1452</v>
      </c>
      <c r="C20" s="473">
        <v>19069</v>
      </c>
      <c r="D20" s="473">
        <v>8865</v>
      </c>
      <c r="E20" s="473">
        <v>4103</v>
      </c>
      <c r="F20" s="473">
        <v>2759</v>
      </c>
      <c r="G20" s="473">
        <v>3243</v>
      </c>
      <c r="H20" s="473">
        <v>96</v>
      </c>
      <c r="I20" s="471"/>
      <c r="J20" s="473">
        <v>802</v>
      </c>
      <c r="K20" s="473">
        <v>315</v>
      </c>
      <c r="L20" s="473">
        <v>462</v>
      </c>
      <c r="M20" s="473">
        <v>29</v>
      </c>
      <c r="N20" s="473">
        <v>71</v>
      </c>
      <c r="O20" s="473">
        <v>227</v>
      </c>
      <c r="P20" s="473">
        <v>220</v>
      </c>
      <c r="Q20" s="473">
        <v>183</v>
      </c>
      <c r="R20" s="473">
        <v>150</v>
      </c>
      <c r="S20" s="473">
        <v>174</v>
      </c>
      <c r="T20" s="473">
        <v>91</v>
      </c>
      <c r="U20" s="473">
        <v>84</v>
      </c>
      <c r="V20" s="473">
        <v>103</v>
      </c>
      <c r="W20" s="473">
        <v>64</v>
      </c>
      <c r="X20" s="473">
        <v>88</v>
      </c>
      <c r="Y20" s="473">
        <v>110</v>
      </c>
      <c r="Z20" s="473">
        <v>64</v>
      </c>
      <c r="AA20" s="473">
        <v>77</v>
      </c>
      <c r="AB20" s="473">
        <v>50</v>
      </c>
      <c r="AC20" s="473">
        <v>62</v>
      </c>
      <c r="AD20" s="473">
        <v>63</v>
      </c>
      <c r="AE20" s="473">
        <v>40</v>
      </c>
      <c r="AF20" s="473">
        <v>33</v>
      </c>
      <c r="AG20" s="473">
        <v>27</v>
      </c>
      <c r="AH20" s="473">
        <v>142</v>
      </c>
      <c r="AI20" s="473">
        <v>19</v>
      </c>
      <c r="AJ20" s="473">
        <v>155</v>
      </c>
      <c r="AK20" s="473">
        <v>81</v>
      </c>
      <c r="AL20" s="473">
        <v>32</v>
      </c>
      <c r="AM20" s="473">
        <v>116</v>
      </c>
      <c r="AN20" s="473">
        <v>203</v>
      </c>
      <c r="AO20" s="473">
        <v>110</v>
      </c>
      <c r="AP20" s="473">
        <v>73</v>
      </c>
      <c r="AQ20" s="473">
        <v>107</v>
      </c>
      <c r="AR20" s="473">
        <v>67</v>
      </c>
      <c r="AS20" s="473">
        <v>71</v>
      </c>
      <c r="AT20" s="473">
        <v>1072</v>
      </c>
      <c r="AU20" s="473">
        <v>446</v>
      </c>
      <c r="AV20" s="473">
        <v>155</v>
      </c>
      <c r="AW20" s="473">
        <v>155</v>
      </c>
      <c r="AX20" s="473">
        <v>190</v>
      </c>
      <c r="AY20" s="473">
        <v>140</v>
      </c>
      <c r="AZ20" s="473">
        <v>140</v>
      </c>
      <c r="BA20" s="473">
        <v>71</v>
      </c>
      <c r="BB20" s="473">
        <v>40</v>
      </c>
      <c r="BC20" s="473">
        <v>53</v>
      </c>
      <c r="BD20" s="473">
        <v>149</v>
      </c>
      <c r="BE20" s="473">
        <v>71</v>
      </c>
      <c r="BF20" s="473">
        <v>62</v>
      </c>
      <c r="BG20" s="473">
        <v>10</v>
      </c>
      <c r="BH20" s="473">
        <v>17</v>
      </c>
      <c r="BI20" s="473">
        <v>26</v>
      </c>
      <c r="BJ20" s="473">
        <v>363</v>
      </c>
      <c r="BK20" s="473">
        <v>290</v>
      </c>
      <c r="BL20" s="473">
        <v>157</v>
      </c>
      <c r="BM20" s="473">
        <v>84</v>
      </c>
      <c r="BN20" s="473">
        <v>118</v>
      </c>
      <c r="BO20" s="473">
        <v>94</v>
      </c>
      <c r="BP20" s="473">
        <v>124</v>
      </c>
      <c r="BQ20" s="473">
        <v>41</v>
      </c>
      <c r="BR20" s="473">
        <v>255</v>
      </c>
      <c r="BS20" s="473">
        <v>389</v>
      </c>
      <c r="BT20" s="473">
        <v>154</v>
      </c>
      <c r="BU20" s="473">
        <v>162</v>
      </c>
      <c r="BV20" s="473">
        <v>105</v>
      </c>
      <c r="BW20" s="473">
        <v>95</v>
      </c>
      <c r="BX20" s="473">
        <v>88</v>
      </c>
      <c r="BY20" s="473">
        <v>71</v>
      </c>
      <c r="BZ20" s="473">
        <v>70</v>
      </c>
      <c r="CA20" s="473">
        <v>59</v>
      </c>
      <c r="CB20" s="473">
        <v>47</v>
      </c>
      <c r="CC20" s="473">
        <v>39</v>
      </c>
      <c r="CD20" s="473">
        <v>44</v>
      </c>
      <c r="CE20" s="473">
        <v>21</v>
      </c>
      <c r="CF20" s="473">
        <v>85</v>
      </c>
      <c r="CG20" s="473">
        <v>49</v>
      </c>
      <c r="CH20" s="473">
        <v>53</v>
      </c>
      <c r="CI20" s="473">
        <v>39</v>
      </c>
      <c r="CJ20" s="473">
        <v>41</v>
      </c>
      <c r="CK20" s="473">
        <v>23</v>
      </c>
      <c r="CL20" s="473">
        <v>24</v>
      </c>
      <c r="CM20" s="473">
        <v>27</v>
      </c>
      <c r="CN20" s="473">
        <v>21</v>
      </c>
      <c r="CO20" s="473">
        <v>24</v>
      </c>
      <c r="CP20" s="473">
        <v>18</v>
      </c>
      <c r="CQ20" s="473">
        <v>21</v>
      </c>
      <c r="CR20" s="473">
        <v>10</v>
      </c>
      <c r="CS20" s="473">
        <v>11</v>
      </c>
      <c r="CT20" s="473">
        <v>5</v>
      </c>
      <c r="CU20" s="473">
        <v>7</v>
      </c>
      <c r="CV20" s="473">
        <v>185</v>
      </c>
      <c r="CW20" s="473">
        <v>32</v>
      </c>
      <c r="CX20" s="473">
        <v>229</v>
      </c>
      <c r="CY20" s="473">
        <v>91</v>
      </c>
      <c r="CZ20" s="473">
        <v>73</v>
      </c>
      <c r="DA20" s="473">
        <v>11</v>
      </c>
      <c r="DB20" s="473">
        <v>220</v>
      </c>
      <c r="DC20" s="473">
        <v>258</v>
      </c>
      <c r="DD20" s="473">
        <v>127</v>
      </c>
      <c r="DE20" s="473">
        <v>115</v>
      </c>
      <c r="DF20" s="473">
        <v>94</v>
      </c>
      <c r="DG20" s="473">
        <v>141</v>
      </c>
      <c r="DH20" s="473">
        <v>68</v>
      </c>
      <c r="DI20" s="473">
        <v>39</v>
      </c>
      <c r="DJ20" s="473">
        <v>190</v>
      </c>
      <c r="DK20" s="473">
        <v>152</v>
      </c>
      <c r="DL20" s="473">
        <v>308</v>
      </c>
      <c r="DM20" s="473">
        <v>334</v>
      </c>
      <c r="DN20" s="473">
        <v>289</v>
      </c>
      <c r="DO20" s="473">
        <v>-64</v>
      </c>
      <c r="DP20" s="473">
        <v>215</v>
      </c>
      <c r="DQ20" s="473">
        <v>179</v>
      </c>
      <c r="DR20" s="473">
        <v>158</v>
      </c>
      <c r="DS20" s="473">
        <v>124</v>
      </c>
      <c r="DT20" s="473">
        <v>108</v>
      </c>
      <c r="DU20" s="473">
        <v>93</v>
      </c>
      <c r="DV20" s="473">
        <v>29</v>
      </c>
      <c r="DW20" s="473">
        <v>89</v>
      </c>
      <c r="DX20" s="473">
        <v>77</v>
      </c>
      <c r="DY20" s="473">
        <v>63</v>
      </c>
      <c r="DZ20" s="473">
        <v>226</v>
      </c>
      <c r="EA20" s="473">
        <v>228</v>
      </c>
      <c r="EB20" s="473">
        <v>163</v>
      </c>
      <c r="EC20" s="473">
        <v>43</v>
      </c>
      <c r="ED20" s="473">
        <v>28</v>
      </c>
      <c r="EE20" s="473">
        <v>4</v>
      </c>
      <c r="EF20" s="473">
        <v>4</v>
      </c>
      <c r="EG20" s="473">
        <v>53</v>
      </c>
      <c r="EH20" s="473">
        <v>59</v>
      </c>
      <c r="EI20" s="473">
        <v>17</v>
      </c>
      <c r="EJ20" s="473">
        <v>14</v>
      </c>
      <c r="EK20" s="473">
        <v>14</v>
      </c>
      <c r="EL20" s="473">
        <v>13</v>
      </c>
      <c r="EM20" s="473">
        <v>16</v>
      </c>
      <c r="EN20" s="473">
        <v>38</v>
      </c>
      <c r="EO20" s="473">
        <v>3</v>
      </c>
      <c r="EP20" s="473">
        <v>18</v>
      </c>
      <c r="EQ20" s="473">
        <v>14</v>
      </c>
      <c r="ER20" s="473">
        <v>19</v>
      </c>
      <c r="ES20" s="473">
        <v>18</v>
      </c>
      <c r="ET20" s="473">
        <v>57</v>
      </c>
      <c r="EU20" s="473">
        <v>9</v>
      </c>
      <c r="EV20" s="473">
        <v>17</v>
      </c>
      <c r="EW20" s="473">
        <v>12</v>
      </c>
      <c r="EX20" s="473">
        <v>16</v>
      </c>
      <c r="EY20" s="473">
        <v>33</v>
      </c>
      <c r="EZ20" s="473">
        <v>32</v>
      </c>
      <c r="FA20" s="473">
        <v>36</v>
      </c>
      <c r="FB20" s="473">
        <v>55</v>
      </c>
      <c r="FC20" s="473">
        <v>31</v>
      </c>
      <c r="FD20" s="473">
        <v>18</v>
      </c>
      <c r="FE20" s="473">
        <v>19</v>
      </c>
      <c r="FF20" s="473">
        <v>19</v>
      </c>
      <c r="FG20" s="473">
        <v>32</v>
      </c>
      <c r="FH20" s="473">
        <v>4</v>
      </c>
      <c r="FI20" s="473">
        <v>22</v>
      </c>
      <c r="FJ20" s="473">
        <v>15</v>
      </c>
      <c r="FK20" s="473">
        <v>11</v>
      </c>
      <c r="FL20" s="473">
        <v>36</v>
      </c>
      <c r="FM20" s="473">
        <v>23</v>
      </c>
      <c r="FN20" s="473">
        <v>30</v>
      </c>
      <c r="FO20" s="473">
        <v>14</v>
      </c>
      <c r="FP20" s="473">
        <v>9</v>
      </c>
      <c r="FQ20" s="473">
        <v>8</v>
      </c>
      <c r="FR20" s="473">
        <v>51</v>
      </c>
      <c r="FS20" s="473">
        <v>24</v>
      </c>
      <c r="FT20" s="473">
        <v>21</v>
      </c>
      <c r="FU20" s="473">
        <v>52</v>
      </c>
      <c r="FV20" s="473">
        <v>61</v>
      </c>
      <c r="FW20" s="473">
        <v>36</v>
      </c>
      <c r="FX20" s="473">
        <v>67</v>
      </c>
      <c r="FY20" s="473">
        <v>30</v>
      </c>
      <c r="FZ20" s="473">
        <v>9</v>
      </c>
      <c r="GA20" s="473">
        <v>11</v>
      </c>
      <c r="GB20" s="473">
        <v>22</v>
      </c>
      <c r="GC20" s="473">
        <v>4</v>
      </c>
      <c r="GD20" s="473">
        <v>14</v>
      </c>
      <c r="GE20" s="473">
        <v>7</v>
      </c>
      <c r="GF20" s="473">
        <v>6</v>
      </c>
      <c r="GG20" s="473">
        <v>13</v>
      </c>
      <c r="GH20" s="473">
        <v>25</v>
      </c>
      <c r="GI20" s="473">
        <v>38</v>
      </c>
      <c r="GJ20" s="473">
        <v>12</v>
      </c>
      <c r="GK20" s="473">
        <v>16</v>
      </c>
      <c r="GL20" s="473">
        <v>14</v>
      </c>
      <c r="GM20" s="473">
        <v>13</v>
      </c>
      <c r="GN20" s="473">
        <v>5</v>
      </c>
      <c r="GO20" s="473">
        <v>7</v>
      </c>
      <c r="GP20" s="473">
        <v>12</v>
      </c>
      <c r="GQ20" s="473">
        <v>19</v>
      </c>
      <c r="GR20" s="473">
        <v>15</v>
      </c>
      <c r="GS20" s="473">
        <v>36</v>
      </c>
      <c r="GT20" s="473">
        <v>29</v>
      </c>
      <c r="GU20" s="473">
        <v>21</v>
      </c>
      <c r="GV20" s="473">
        <v>15</v>
      </c>
      <c r="GW20" s="473">
        <v>13</v>
      </c>
      <c r="GX20" s="473">
        <v>27</v>
      </c>
      <c r="GY20" s="473">
        <v>8</v>
      </c>
      <c r="GZ20" s="473">
        <v>21</v>
      </c>
      <c r="HA20" s="473">
        <v>5</v>
      </c>
      <c r="HB20" s="473">
        <v>33</v>
      </c>
      <c r="HC20" s="473">
        <v>13</v>
      </c>
      <c r="HD20" s="473">
        <v>13</v>
      </c>
      <c r="HE20" s="473">
        <v>64</v>
      </c>
      <c r="HF20" s="473">
        <v>38</v>
      </c>
      <c r="HG20" s="473">
        <v>0</v>
      </c>
      <c r="HH20" s="473">
        <v>0</v>
      </c>
      <c r="HI20" s="473">
        <v>7</v>
      </c>
      <c r="HJ20" s="473">
        <v>17</v>
      </c>
      <c r="HK20" s="473">
        <v>12</v>
      </c>
      <c r="HL20" s="473">
        <v>11</v>
      </c>
      <c r="HM20" s="473">
        <v>9</v>
      </c>
      <c r="HN20" s="473">
        <v>11</v>
      </c>
      <c r="HO20" s="473">
        <v>22</v>
      </c>
      <c r="HP20" s="473">
        <v>19</v>
      </c>
      <c r="HQ20" s="473">
        <v>9</v>
      </c>
      <c r="HR20" s="473">
        <v>41</v>
      </c>
      <c r="HS20" s="473">
        <v>46</v>
      </c>
      <c r="HT20" s="473">
        <v>34</v>
      </c>
      <c r="HU20" s="473">
        <v>15</v>
      </c>
      <c r="HV20" s="473">
        <v>25</v>
      </c>
      <c r="HW20" s="473">
        <v>53</v>
      </c>
      <c r="HX20" s="473">
        <v>24</v>
      </c>
      <c r="HY20" s="473">
        <v>20</v>
      </c>
      <c r="HZ20" s="473">
        <v>12</v>
      </c>
      <c r="IA20" s="473">
        <v>15</v>
      </c>
      <c r="IB20" s="473">
        <v>-4</v>
      </c>
      <c r="IC20" s="473">
        <v>13</v>
      </c>
      <c r="ID20" s="473">
        <v>7</v>
      </c>
      <c r="IE20" s="473">
        <v>14</v>
      </c>
      <c r="IF20" s="473">
        <v>19</v>
      </c>
      <c r="IG20" s="473">
        <v>10</v>
      </c>
      <c r="IH20" s="473">
        <v>33</v>
      </c>
      <c r="II20" s="473">
        <v>17</v>
      </c>
      <c r="IJ20" s="473">
        <v>16</v>
      </c>
      <c r="IK20" s="473">
        <v>17</v>
      </c>
      <c r="IL20" s="473">
        <v>147</v>
      </c>
      <c r="IM20" s="473">
        <v>93</v>
      </c>
      <c r="IN20" s="473">
        <v>54</v>
      </c>
      <c r="IO20" s="473">
        <v>20</v>
      </c>
      <c r="IP20" s="473">
        <v>24</v>
      </c>
      <c r="IQ20" s="473">
        <v>20</v>
      </c>
      <c r="IR20" s="473">
        <v>20</v>
      </c>
      <c r="IS20" s="473">
        <v>13</v>
      </c>
      <c r="IT20" s="473">
        <v>11</v>
      </c>
      <c r="IU20" s="473">
        <v>6</v>
      </c>
      <c r="IV20" s="473">
        <v>18</v>
      </c>
      <c r="IW20" s="473">
        <v>7</v>
      </c>
      <c r="IX20" s="473">
        <v>9</v>
      </c>
      <c r="IY20" s="473">
        <v>6</v>
      </c>
      <c r="IZ20" s="473">
        <v>12</v>
      </c>
      <c r="JA20" s="473">
        <v>8</v>
      </c>
      <c r="JB20" s="473">
        <v>5</v>
      </c>
      <c r="JC20" s="473">
        <v>1</v>
      </c>
      <c r="JD20" s="473">
        <v>3</v>
      </c>
      <c r="JE20" s="473">
        <v>8</v>
      </c>
      <c r="JF20" s="473">
        <v>12</v>
      </c>
      <c r="JG20" s="473">
        <v>72</v>
      </c>
      <c r="JH20" s="473">
        <v>20</v>
      </c>
      <c r="JI20" s="473">
        <v>15</v>
      </c>
      <c r="JJ20" s="473">
        <v>4</v>
      </c>
      <c r="JK20" s="473">
        <v>26</v>
      </c>
      <c r="JL20" s="473">
        <v>12</v>
      </c>
      <c r="JM20" s="473">
        <v>11</v>
      </c>
      <c r="JN20" s="473">
        <v>17</v>
      </c>
      <c r="JO20" s="473">
        <v>26</v>
      </c>
      <c r="JP20" s="473">
        <v>59</v>
      </c>
      <c r="JQ20" s="473">
        <v>7</v>
      </c>
      <c r="JR20" s="473">
        <v>11</v>
      </c>
      <c r="JS20" s="473">
        <v>14</v>
      </c>
      <c r="JT20" s="473">
        <v>12</v>
      </c>
      <c r="JU20" s="473">
        <v>24</v>
      </c>
      <c r="JV20" s="473">
        <v>14</v>
      </c>
      <c r="JW20" s="473">
        <v>6</v>
      </c>
      <c r="JX20" s="473">
        <v>4</v>
      </c>
      <c r="JY20" s="473">
        <v>7</v>
      </c>
      <c r="JZ20" s="473">
        <v>11</v>
      </c>
      <c r="KA20" s="473">
        <v>19</v>
      </c>
      <c r="KB20" s="473">
        <v>96</v>
      </c>
    </row>
    <row r="21" spans="1:288" ht="18.600000000000001" customHeight="1" x14ac:dyDescent="0.25">
      <c r="A21" s="21"/>
      <c r="B21" s="163"/>
      <c r="C21" s="479"/>
      <c r="D21" s="479"/>
      <c r="E21" s="479"/>
      <c r="F21" s="479"/>
      <c r="G21" s="479"/>
      <c r="H21" s="479"/>
      <c r="I21" s="479"/>
      <c r="J21" s="479"/>
      <c r="K21" s="480"/>
      <c r="L21" s="480"/>
      <c r="M21" s="480"/>
      <c r="N21" s="480"/>
      <c r="O21" s="480"/>
      <c r="P21" s="480"/>
      <c r="Q21" s="480"/>
      <c r="R21" s="480"/>
      <c r="S21" s="480"/>
      <c r="T21" s="480"/>
      <c r="U21" s="480"/>
      <c r="V21" s="480"/>
      <c r="W21" s="480"/>
      <c r="X21" s="480"/>
      <c r="Y21" s="480"/>
      <c r="Z21" s="480"/>
      <c r="AA21" s="480"/>
      <c r="AB21" s="480"/>
      <c r="AC21" s="480"/>
      <c r="AD21" s="480"/>
      <c r="AE21" s="480"/>
      <c r="AF21" s="480"/>
      <c r="AG21" s="480"/>
      <c r="AH21" s="480"/>
      <c r="AI21" s="480"/>
      <c r="AJ21" s="480"/>
      <c r="AK21" s="480"/>
      <c r="AL21" s="480"/>
      <c r="AM21" s="480"/>
      <c r="AN21" s="480"/>
      <c r="AO21" s="480"/>
      <c r="AP21" s="480"/>
      <c r="AQ21" s="480"/>
      <c r="AR21" s="480"/>
      <c r="AS21" s="480"/>
      <c r="AT21" s="480"/>
      <c r="AU21" s="480"/>
      <c r="AV21" s="480"/>
      <c r="AW21" s="480"/>
      <c r="AX21" s="480"/>
      <c r="AY21" s="480"/>
      <c r="AZ21" s="480"/>
      <c r="BA21" s="480"/>
      <c r="BB21" s="480"/>
      <c r="BC21" s="480"/>
      <c r="BD21" s="480"/>
      <c r="BE21" s="480"/>
      <c r="BF21" s="480"/>
      <c r="BG21" s="480"/>
      <c r="BH21" s="480"/>
      <c r="BI21" s="480"/>
      <c r="BJ21" s="480"/>
      <c r="BK21" s="480"/>
      <c r="BL21" s="480"/>
      <c r="BM21" s="480"/>
      <c r="BN21" s="480"/>
      <c r="BO21" s="480"/>
      <c r="BP21" s="480"/>
      <c r="BQ21" s="480"/>
      <c r="BR21" s="480"/>
      <c r="BS21" s="480"/>
      <c r="BT21" s="480"/>
      <c r="BU21" s="480"/>
      <c r="BV21" s="480"/>
      <c r="BW21" s="480"/>
      <c r="BX21" s="480"/>
      <c r="BY21" s="480"/>
      <c r="BZ21" s="480"/>
      <c r="CA21" s="480"/>
      <c r="CB21" s="480"/>
      <c r="CC21" s="480"/>
      <c r="CD21" s="480"/>
      <c r="CE21" s="480"/>
      <c r="CF21" s="480"/>
      <c r="CG21" s="480"/>
      <c r="CH21" s="480"/>
      <c r="CI21" s="480"/>
      <c r="CJ21" s="480"/>
      <c r="CK21" s="480"/>
      <c r="CL21" s="480"/>
      <c r="CM21" s="480"/>
      <c r="CN21" s="480"/>
      <c r="CO21" s="480"/>
      <c r="CP21" s="480"/>
      <c r="CQ21" s="480"/>
      <c r="CR21" s="480"/>
      <c r="CS21" s="480"/>
      <c r="CT21" s="480"/>
      <c r="CU21" s="480"/>
      <c r="CV21" s="480"/>
      <c r="CW21" s="480"/>
      <c r="CX21" s="480"/>
      <c r="CY21" s="480"/>
      <c r="CZ21" s="480"/>
      <c r="DA21" s="480"/>
      <c r="DB21" s="480"/>
      <c r="DC21" s="480"/>
      <c r="DD21" s="480"/>
      <c r="DE21" s="480"/>
      <c r="DF21" s="480"/>
      <c r="DG21" s="480"/>
      <c r="DH21" s="480"/>
      <c r="DI21" s="480"/>
      <c r="DJ21" s="480"/>
      <c r="DK21" s="480"/>
      <c r="DL21" s="480"/>
      <c r="DM21" s="480"/>
      <c r="DN21" s="480"/>
      <c r="DO21" s="480"/>
      <c r="DP21" s="480"/>
      <c r="DQ21" s="480"/>
      <c r="DR21" s="480"/>
      <c r="DS21" s="480"/>
      <c r="DT21" s="480"/>
      <c r="DU21" s="480"/>
      <c r="DV21" s="480"/>
      <c r="DW21" s="480"/>
      <c r="DX21" s="480"/>
      <c r="DY21" s="480"/>
      <c r="DZ21" s="480"/>
      <c r="EA21" s="480"/>
      <c r="EB21" s="480"/>
      <c r="EC21" s="480"/>
      <c r="ED21" s="480"/>
      <c r="EE21" s="480"/>
      <c r="EF21" s="480"/>
      <c r="EG21" s="480"/>
      <c r="EH21" s="480"/>
      <c r="EI21" s="480"/>
      <c r="EJ21" s="480"/>
      <c r="EK21" s="480"/>
      <c r="EL21" s="480"/>
      <c r="EM21" s="480"/>
      <c r="EN21" s="480"/>
      <c r="EO21" s="480"/>
      <c r="EP21" s="480"/>
      <c r="EQ21" s="480"/>
      <c r="ER21" s="480"/>
      <c r="ES21" s="480"/>
      <c r="ET21" s="480"/>
      <c r="EU21" s="480"/>
      <c r="EV21" s="480"/>
      <c r="EW21" s="480"/>
      <c r="EX21" s="480"/>
      <c r="EY21" s="480"/>
      <c r="EZ21" s="480"/>
      <c r="FA21" s="480"/>
      <c r="FB21" s="480"/>
      <c r="FC21" s="480"/>
      <c r="FD21" s="480"/>
      <c r="FE21" s="480"/>
      <c r="FF21" s="480"/>
      <c r="FG21" s="480"/>
      <c r="FH21" s="480"/>
      <c r="FI21" s="480"/>
      <c r="FJ21" s="480"/>
      <c r="FK21" s="480"/>
      <c r="FL21" s="480"/>
      <c r="FM21" s="480"/>
      <c r="FN21" s="480"/>
      <c r="FO21" s="480"/>
      <c r="FP21" s="480"/>
      <c r="FQ21" s="480"/>
      <c r="FR21" s="480"/>
      <c r="FS21" s="480"/>
      <c r="FT21" s="480"/>
      <c r="FU21" s="480"/>
      <c r="FV21" s="480"/>
      <c r="FW21" s="480"/>
      <c r="FX21" s="480"/>
      <c r="FY21" s="480"/>
      <c r="FZ21" s="480"/>
      <c r="GA21" s="480"/>
      <c r="GB21" s="480"/>
      <c r="GC21" s="480"/>
      <c r="GD21" s="480"/>
      <c r="GE21" s="480"/>
      <c r="GF21" s="480"/>
      <c r="GG21" s="480"/>
      <c r="GH21" s="480"/>
      <c r="GI21" s="480"/>
      <c r="GJ21" s="480"/>
      <c r="GK21" s="480"/>
      <c r="GL21" s="480"/>
      <c r="GM21" s="480"/>
      <c r="GN21" s="480"/>
      <c r="GO21" s="480"/>
      <c r="GP21" s="480"/>
      <c r="GQ21" s="480"/>
      <c r="GR21" s="480"/>
      <c r="GS21" s="480"/>
      <c r="GT21" s="480"/>
      <c r="GU21" s="480"/>
      <c r="GV21" s="480"/>
      <c r="GW21" s="480"/>
      <c r="GX21" s="480"/>
      <c r="GY21" s="480"/>
      <c r="GZ21" s="480"/>
      <c r="HA21" s="480"/>
      <c r="HB21" s="480"/>
      <c r="HC21" s="480"/>
      <c r="HD21" s="480"/>
      <c r="HE21" s="480"/>
      <c r="HF21" s="480"/>
      <c r="HG21" s="480"/>
      <c r="HH21" s="480"/>
      <c r="HI21" s="480"/>
      <c r="HJ21" s="480"/>
      <c r="HK21" s="480"/>
      <c r="HL21" s="480"/>
      <c r="HM21" s="480"/>
      <c r="HN21" s="480"/>
      <c r="HO21" s="480"/>
      <c r="HP21" s="480"/>
      <c r="HQ21" s="480"/>
      <c r="HR21" s="480"/>
      <c r="HS21" s="480"/>
      <c r="HT21" s="480"/>
      <c r="HU21" s="480"/>
      <c r="HV21" s="480"/>
      <c r="HW21" s="480"/>
      <c r="HX21" s="480"/>
      <c r="HY21" s="480"/>
      <c r="HZ21" s="480"/>
      <c r="IA21" s="480"/>
      <c r="IB21" s="480"/>
      <c r="IC21" s="480"/>
      <c r="ID21" s="480"/>
      <c r="IE21" s="480"/>
      <c r="IF21" s="480"/>
      <c r="IG21" s="480"/>
      <c r="IH21" s="480"/>
      <c r="II21" s="480"/>
      <c r="IJ21" s="480"/>
      <c r="IK21" s="480"/>
      <c r="IL21" s="480"/>
      <c r="IM21" s="480"/>
      <c r="IN21" s="480"/>
      <c r="IO21" s="480"/>
      <c r="IP21" s="480"/>
      <c r="IQ21" s="480"/>
      <c r="IR21" s="480"/>
      <c r="IS21" s="480"/>
      <c r="IT21" s="480"/>
      <c r="IU21" s="480"/>
      <c r="IV21" s="480"/>
      <c r="IW21" s="480"/>
      <c r="IX21" s="480"/>
      <c r="IY21" s="480"/>
      <c r="IZ21" s="480"/>
      <c r="JA21" s="480"/>
      <c r="JB21" s="480"/>
      <c r="JC21" s="480"/>
      <c r="JD21" s="480"/>
      <c r="JE21" s="480"/>
      <c r="JF21" s="480"/>
      <c r="JG21" s="480"/>
      <c r="JH21" s="480"/>
      <c r="JI21" s="480"/>
      <c r="JJ21" s="480"/>
      <c r="JK21" s="480"/>
      <c r="JL21" s="480"/>
      <c r="JM21" s="480"/>
      <c r="JN21" s="480"/>
      <c r="JO21" s="480"/>
      <c r="JP21" s="480"/>
      <c r="JQ21" s="480"/>
      <c r="JR21" s="480"/>
      <c r="JS21" s="480"/>
      <c r="JT21" s="480"/>
      <c r="JU21" s="480"/>
      <c r="JV21" s="480"/>
      <c r="JW21" s="480"/>
      <c r="JX21" s="480"/>
      <c r="JY21" s="480"/>
      <c r="JZ21" s="480"/>
      <c r="KA21" s="480"/>
      <c r="KB21" s="480"/>
    </row>
    <row r="22" spans="1:288" ht="23.25" customHeight="1" x14ac:dyDescent="0.25">
      <c r="A22" s="164"/>
      <c r="B22" s="356" t="s">
        <v>1453</v>
      </c>
      <c r="C22" s="473">
        <v>1002130</v>
      </c>
      <c r="D22" s="473">
        <v>442060</v>
      </c>
      <c r="E22" s="473">
        <v>188914</v>
      </c>
      <c r="F22" s="473">
        <v>176050</v>
      </c>
      <c r="G22" s="473">
        <v>189976</v>
      </c>
      <c r="H22" s="473">
        <v>5130</v>
      </c>
      <c r="I22" s="481"/>
      <c r="J22" s="473">
        <v>49100</v>
      </c>
      <c r="K22" s="473">
        <v>21700</v>
      </c>
      <c r="L22" s="473">
        <v>27200</v>
      </c>
      <c r="M22" s="473" t="s">
        <v>97</v>
      </c>
      <c r="N22" s="473" t="s">
        <v>97</v>
      </c>
      <c r="O22" s="473">
        <v>10600</v>
      </c>
      <c r="P22" s="473">
        <v>10600</v>
      </c>
      <c r="Q22" s="473">
        <v>11400</v>
      </c>
      <c r="R22" s="473">
        <v>7250</v>
      </c>
      <c r="S22" s="473">
        <v>8100</v>
      </c>
      <c r="T22" s="473">
        <v>5630</v>
      </c>
      <c r="U22" s="473">
        <v>4180</v>
      </c>
      <c r="V22" s="473">
        <v>4890</v>
      </c>
      <c r="W22" s="473">
        <v>4560</v>
      </c>
      <c r="X22" s="473">
        <v>5470</v>
      </c>
      <c r="Y22" s="473">
        <v>4830</v>
      </c>
      <c r="Z22" s="473">
        <v>3510</v>
      </c>
      <c r="AA22" s="473">
        <v>4830</v>
      </c>
      <c r="AB22" s="473">
        <v>2590</v>
      </c>
      <c r="AC22" s="473">
        <v>4120</v>
      </c>
      <c r="AD22" s="473">
        <v>2900</v>
      </c>
      <c r="AE22" s="473">
        <v>3220</v>
      </c>
      <c r="AF22" s="473">
        <v>2570</v>
      </c>
      <c r="AG22" s="473">
        <v>1880</v>
      </c>
      <c r="AH22" s="473">
        <v>6640</v>
      </c>
      <c r="AI22" s="473" t="s">
        <v>97</v>
      </c>
      <c r="AJ22" s="473">
        <v>5150</v>
      </c>
      <c r="AK22" s="473">
        <v>3420</v>
      </c>
      <c r="AL22" s="473">
        <v>1920</v>
      </c>
      <c r="AM22" s="473">
        <v>4190</v>
      </c>
      <c r="AN22" s="473">
        <v>8860</v>
      </c>
      <c r="AO22" s="473">
        <v>6440</v>
      </c>
      <c r="AP22" s="473">
        <v>2970</v>
      </c>
      <c r="AQ22" s="473">
        <v>6750</v>
      </c>
      <c r="AR22" s="473">
        <v>4410</v>
      </c>
      <c r="AS22" s="473">
        <v>4320</v>
      </c>
      <c r="AT22" s="473">
        <v>44500</v>
      </c>
      <c r="AU22" s="473">
        <v>18600</v>
      </c>
      <c r="AV22" s="473">
        <v>11700</v>
      </c>
      <c r="AW22" s="473">
        <v>8540</v>
      </c>
      <c r="AX22" s="473">
        <v>8180</v>
      </c>
      <c r="AY22" s="473">
        <v>6200</v>
      </c>
      <c r="AZ22" s="473">
        <v>5790</v>
      </c>
      <c r="BA22" s="473">
        <v>3750</v>
      </c>
      <c r="BB22" s="473">
        <v>1930</v>
      </c>
      <c r="BC22" s="473">
        <v>1940</v>
      </c>
      <c r="BD22" s="473">
        <v>7080</v>
      </c>
      <c r="BE22" s="473">
        <v>4470</v>
      </c>
      <c r="BF22" s="473">
        <v>2160</v>
      </c>
      <c r="BG22" s="473">
        <v>2330</v>
      </c>
      <c r="BH22" s="473">
        <v>2240</v>
      </c>
      <c r="BI22" s="473">
        <v>2140</v>
      </c>
      <c r="BJ22" s="473">
        <v>18700</v>
      </c>
      <c r="BK22" s="473">
        <v>12100</v>
      </c>
      <c r="BL22" s="473">
        <v>6200</v>
      </c>
      <c r="BM22" s="473">
        <v>3630</v>
      </c>
      <c r="BN22" s="473">
        <v>4140</v>
      </c>
      <c r="BO22" s="473">
        <v>2580</v>
      </c>
      <c r="BP22" s="473">
        <v>4630</v>
      </c>
      <c r="BQ22" s="473">
        <v>2330</v>
      </c>
      <c r="BR22" s="473">
        <v>17500</v>
      </c>
      <c r="BS22" s="473">
        <v>16300</v>
      </c>
      <c r="BT22" s="473">
        <v>10900</v>
      </c>
      <c r="BU22" s="473">
        <v>7810</v>
      </c>
      <c r="BV22" s="473">
        <v>4920</v>
      </c>
      <c r="BW22" s="473">
        <v>4490</v>
      </c>
      <c r="BX22" s="473">
        <v>4320</v>
      </c>
      <c r="BY22" s="473">
        <v>3740</v>
      </c>
      <c r="BZ22" s="473">
        <v>3400</v>
      </c>
      <c r="CA22" s="473">
        <v>3200</v>
      </c>
      <c r="CB22" s="473">
        <v>2660</v>
      </c>
      <c r="CC22" s="473">
        <v>2060</v>
      </c>
      <c r="CD22" s="473">
        <v>1900</v>
      </c>
      <c r="CE22" s="473">
        <v>1380</v>
      </c>
      <c r="CF22" s="473">
        <v>3150</v>
      </c>
      <c r="CG22" s="473">
        <v>1780</v>
      </c>
      <c r="CH22" s="473" t="s">
        <v>97</v>
      </c>
      <c r="CI22" s="473">
        <v>1400</v>
      </c>
      <c r="CJ22" s="473">
        <v>1160</v>
      </c>
      <c r="CK22" s="473">
        <v>886</v>
      </c>
      <c r="CL22" s="473">
        <v>884</v>
      </c>
      <c r="CM22" s="473">
        <v>882</v>
      </c>
      <c r="CN22" s="473">
        <v>896</v>
      </c>
      <c r="CO22" s="473" t="s">
        <v>97</v>
      </c>
      <c r="CP22" s="473">
        <v>680</v>
      </c>
      <c r="CQ22" s="473">
        <v>511</v>
      </c>
      <c r="CR22" s="473">
        <v>385</v>
      </c>
      <c r="CS22" s="473">
        <v>376</v>
      </c>
      <c r="CT22" s="473">
        <v>185</v>
      </c>
      <c r="CU22" s="473">
        <v>173</v>
      </c>
      <c r="CV22" s="473">
        <v>11100</v>
      </c>
      <c r="CW22" s="473">
        <v>2080</v>
      </c>
      <c r="CX22" s="473">
        <v>6910</v>
      </c>
      <c r="CY22" s="473">
        <v>2770</v>
      </c>
      <c r="CZ22" s="473" t="s">
        <v>97</v>
      </c>
      <c r="DA22" s="473">
        <v>756</v>
      </c>
      <c r="DB22" s="473">
        <v>18200</v>
      </c>
      <c r="DC22" s="473">
        <v>11200</v>
      </c>
      <c r="DD22" s="473" t="s">
        <v>97</v>
      </c>
      <c r="DE22" s="473">
        <v>5410</v>
      </c>
      <c r="DF22" s="473">
        <v>3890</v>
      </c>
      <c r="DG22" s="473">
        <v>5640</v>
      </c>
      <c r="DH22" s="473">
        <v>2020</v>
      </c>
      <c r="DI22" s="473">
        <v>1170</v>
      </c>
      <c r="DJ22" s="473">
        <v>8540</v>
      </c>
      <c r="DK22" s="473">
        <v>11300</v>
      </c>
      <c r="DL22" s="473">
        <v>21500</v>
      </c>
      <c r="DM22" s="473">
        <v>19200</v>
      </c>
      <c r="DN22" s="473">
        <v>16500</v>
      </c>
      <c r="DO22" s="473">
        <v>11900</v>
      </c>
      <c r="DP22" s="473">
        <v>12400</v>
      </c>
      <c r="DQ22" s="473">
        <v>11100</v>
      </c>
      <c r="DR22" s="473">
        <v>9650</v>
      </c>
      <c r="DS22" s="473">
        <v>8710</v>
      </c>
      <c r="DT22" s="473">
        <v>5440</v>
      </c>
      <c r="DU22" s="473">
        <v>5590</v>
      </c>
      <c r="DV22" s="473">
        <v>4380</v>
      </c>
      <c r="DW22" s="473">
        <v>4630</v>
      </c>
      <c r="DX22" s="473">
        <v>3510</v>
      </c>
      <c r="DY22" s="473">
        <v>3390</v>
      </c>
      <c r="DZ22" s="473">
        <v>12700</v>
      </c>
      <c r="EA22" s="473">
        <v>11400</v>
      </c>
      <c r="EB22" s="473">
        <v>10200</v>
      </c>
      <c r="EC22" s="473" t="s">
        <v>97</v>
      </c>
      <c r="ED22" s="473" t="s">
        <v>97</v>
      </c>
      <c r="EE22" s="473" t="s">
        <v>97</v>
      </c>
      <c r="EF22" s="473" t="s">
        <v>97</v>
      </c>
      <c r="EG22" s="473">
        <v>3850</v>
      </c>
      <c r="EH22" s="473">
        <v>3440</v>
      </c>
      <c r="EI22" s="473">
        <v>1060</v>
      </c>
      <c r="EJ22" s="473">
        <v>760</v>
      </c>
      <c r="EK22" s="473">
        <v>689</v>
      </c>
      <c r="EL22" s="473">
        <v>788</v>
      </c>
      <c r="EM22" s="473">
        <v>1010</v>
      </c>
      <c r="EN22" s="473">
        <v>2460</v>
      </c>
      <c r="EO22" s="473">
        <v>1730</v>
      </c>
      <c r="EP22" s="473">
        <v>1190</v>
      </c>
      <c r="EQ22" s="473">
        <v>929</v>
      </c>
      <c r="ER22" s="473">
        <v>1260</v>
      </c>
      <c r="ES22" s="473">
        <v>1230</v>
      </c>
      <c r="ET22" s="473">
        <v>3260</v>
      </c>
      <c r="EU22" s="473">
        <v>547</v>
      </c>
      <c r="EV22" s="473">
        <v>983</v>
      </c>
      <c r="EW22" s="473">
        <v>602</v>
      </c>
      <c r="EX22" s="473">
        <v>948</v>
      </c>
      <c r="EY22" s="473">
        <v>1630</v>
      </c>
      <c r="EZ22" s="473">
        <v>2080</v>
      </c>
      <c r="FA22" s="473">
        <v>2170</v>
      </c>
      <c r="FB22" s="473">
        <v>2670</v>
      </c>
      <c r="FC22" s="473">
        <v>1760</v>
      </c>
      <c r="FD22" s="473">
        <v>1140</v>
      </c>
      <c r="FE22" s="473">
        <v>903</v>
      </c>
      <c r="FF22" s="473">
        <v>1020</v>
      </c>
      <c r="FG22" s="473">
        <v>1910</v>
      </c>
      <c r="FH22" s="473">
        <v>366</v>
      </c>
      <c r="FI22" s="473">
        <v>1260</v>
      </c>
      <c r="FJ22" s="473">
        <v>1080</v>
      </c>
      <c r="FK22" s="473">
        <v>629</v>
      </c>
      <c r="FL22" s="473">
        <v>2000</v>
      </c>
      <c r="FM22" s="473">
        <v>1280</v>
      </c>
      <c r="FN22" s="473">
        <v>1440</v>
      </c>
      <c r="FO22" s="473">
        <v>820</v>
      </c>
      <c r="FP22" s="473">
        <v>485</v>
      </c>
      <c r="FQ22" s="473">
        <v>441</v>
      </c>
      <c r="FR22" s="473">
        <v>3040</v>
      </c>
      <c r="FS22" s="473">
        <v>1430</v>
      </c>
      <c r="FT22" s="473">
        <v>1170</v>
      </c>
      <c r="FU22" s="473">
        <v>3030</v>
      </c>
      <c r="FV22" s="473">
        <v>2640</v>
      </c>
      <c r="FW22" s="473">
        <v>2260</v>
      </c>
      <c r="FX22" s="473">
        <v>4400</v>
      </c>
      <c r="FY22" s="473">
        <v>1710</v>
      </c>
      <c r="FZ22" s="473">
        <v>594</v>
      </c>
      <c r="GA22" s="473">
        <v>933</v>
      </c>
      <c r="GB22" s="473">
        <v>1580</v>
      </c>
      <c r="GC22" s="473">
        <v>1150</v>
      </c>
      <c r="GD22" s="473">
        <v>954</v>
      </c>
      <c r="GE22" s="473">
        <v>458</v>
      </c>
      <c r="GF22" s="473">
        <v>448</v>
      </c>
      <c r="GG22" s="473">
        <v>633</v>
      </c>
      <c r="GH22" s="473">
        <v>1540</v>
      </c>
      <c r="GI22" s="473">
        <v>3020</v>
      </c>
      <c r="GJ22" s="473">
        <v>629</v>
      </c>
      <c r="GK22" s="473">
        <v>754</v>
      </c>
      <c r="GL22" s="473">
        <v>771</v>
      </c>
      <c r="GM22" s="473">
        <v>747</v>
      </c>
      <c r="GN22" s="473">
        <v>573</v>
      </c>
      <c r="GO22" s="473">
        <v>357</v>
      </c>
      <c r="GP22" s="473">
        <v>710</v>
      </c>
      <c r="GQ22" s="473">
        <v>1490</v>
      </c>
      <c r="GR22" s="473">
        <v>520</v>
      </c>
      <c r="GS22" s="473">
        <v>1990</v>
      </c>
      <c r="GT22" s="473">
        <v>1100</v>
      </c>
      <c r="GU22" s="473">
        <v>726</v>
      </c>
      <c r="GV22" s="473">
        <v>951</v>
      </c>
      <c r="GW22" s="473">
        <v>708</v>
      </c>
      <c r="GX22" s="473">
        <v>1780</v>
      </c>
      <c r="GY22" s="473">
        <v>538</v>
      </c>
      <c r="GZ22" s="473">
        <v>1120</v>
      </c>
      <c r="HA22" s="473">
        <v>422</v>
      </c>
      <c r="HB22" s="473">
        <v>1870</v>
      </c>
      <c r="HC22" s="473">
        <v>766</v>
      </c>
      <c r="HD22" s="473">
        <v>452</v>
      </c>
      <c r="HE22" s="473">
        <v>4000</v>
      </c>
      <c r="HF22" s="473">
        <v>2530</v>
      </c>
      <c r="HG22" s="473">
        <v>803</v>
      </c>
      <c r="HH22" s="473">
        <v>647</v>
      </c>
      <c r="HI22" s="473">
        <v>540</v>
      </c>
      <c r="HJ22" s="473">
        <v>1200</v>
      </c>
      <c r="HK22" s="473">
        <v>708</v>
      </c>
      <c r="HL22" s="473">
        <v>753</v>
      </c>
      <c r="HM22" s="473">
        <v>648</v>
      </c>
      <c r="HN22" s="473">
        <v>997</v>
      </c>
      <c r="HO22" s="473">
        <v>1200</v>
      </c>
      <c r="HP22" s="473">
        <v>1150</v>
      </c>
      <c r="HQ22" s="473">
        <v>296</v>
      </c>
      <c r="HR22" s="473">
        <v>1990</v>
      </c>
      <c r="HS22" s="473">
        <v>1970</v>
      </c>
      <c r="HT22" s="473">
        <v>1320</v>
      </c>
      <c r="HU22" s="473">
        <v>838</v>
      </c>
      <c r="HV22" s="473">
        <v>1420</v>
      </c>
      <c r="HW22" s="473">
        <v>2140</v>
      </c>
      <c r="HX22" s="473">
        <v>1040</v>
      </c>
      <c r="HY22" s="473">
        <v>1180</v>
      </c>
      <c r="HZ22" s="473">
        <v>394</v>
      </c>
      <c r="IA22" s="473">
        <v>858</v>
      </c>
      <c r="IB22" s="473">
        <v>560</v>
      </c>
      <c r="IC22" s="473">
        <v>665</v>
      </c>
      <c r="ID22" s="473">
        <v>509</v>
      </c>
      <c r="IE22" s="473">
        <v>483</v>
      </c>
      <c r="IF22" s="473">
        <v>776</v>
      </c>
      <c r="IG22" s="473">
        <v>807</v>
      </c>
      <c r="IH22" s="473">
        <v>1710</v>
      </c>
      <c r="II22" s="473">
        <v>999</v>
      </c>
      <c r="IJ22" s="473">
        <v>782</v>
      </c>
      <c r="IK22" s="473">
        <v>1110</v>
      </c>
      <c r="IL22" s="473">
        <v>7310</v>
      </c>
      <c r="IM22" s="473">
        <v>5390</v>
      </c>
      <c r="IN22" s="473">
        <v>2900</v>
      </c>
      <c r="IO22" s="473">
        <v>1330</v>
      </c>
      <c r="IP22" s="473">
        <v>1360</v>
      </c>
      <c r="IQ22" s="473">
        <v>1310</v>
      </c>
      <c r="IR22" s="473">
        <v>1170</v>
      </c>
      <c r="IS22" s="473">
        <v>858</v>
      </c>
      <c r="IT22" s="473">
        <v>710</v>
      </c>
      <c r="IU22" s="473">
        <v>686</v>
      </c>
      <c r="IV22" s="473">
        <v>1700</v>
      </c>
      <c r="IW22" s="473">
        <v>280</v>
      </c>
      <c r="IX22" s="473">
        <v>530</v>
      </c>
      <c r="IY22" s="473">
        <v>350</v>
      </c>
      <c r="IZ22" s="473">
        <v>588</v>
      </c>
      <c r="JA22" s="473">
        <v>498</v>
      </c>
      <c r="JB22" s="473">
        <v>418</v>
      </c>
      <c r="JC22" s="473">
        <v>272</v>
      </c>
      <c r="JD22" s="473">
        <v>237</v>
      </c>
      <c r="JE22" s="473">
        <v>465</v>
      </c>
      <c r="JF22" s="473">
        <v>643</v>
      </c>
      <c r="JG22" s="473">
        <v>4580</v>
      </c>
      <c r="JH22" s="473">
        <v>1830</v>
      </c>
      <c r="JI22" s="473">
        <v>1060</v>
      </c>
      <c r="JJ22" s="473">
        <v>436</v>
      </c>
      <c r="JK22" s="473">
        <v>926</v>
      </c>
      <c r="JL22" s="473">
        <v>737</v>
      </c>
      <c r="JM22" s="473">
        <v>595</v>
      </c>
      <c r="JN22" s="473">
        <v>1110</v>
      </c>
      <c r="JO22" s="473">
        <v>1640</v>
      </c>
      <c r="JP22" s="473">
        <v>4060</v>
      </c>
      <c r="JQ22" s="473">
        <v>674</v>
      </c>
      <c r="JR22" s="473">
        <v>847</v>
      </c>
      <c r="JS22" s="473">
        <v>1170</v>
      </c>
      <c r="JT22" s="473">
        <v>1060</v>
      </c>
      <c r="JU22" s="473">
        <v>1830</v>
      </c>
      <c r="JV22" s="473">
        <v>614</v>
      </c>
      <c r="JW22" s="473">
        <v>281</v>
      </c>
      <c r="JX22" s="473">
        <v>338</v>
      </c>
      <c r="JY22" s="473">
        <v>529</v>
      </c>
      <c r="JZ22" s="473">
        <v>567</v>
      </c>
      <c r="KA22" s="473">
        <v>1130</v>
      </c>
      <c r="KB22" s="473">
        <v>5130</v>
      </c>
    </row>
    <row r="23" spans="1:288" ht="23.25" customHeight="1" x14ac:dyDescent="0.25">
      <c r="A23" s="164"/>
      <c r="B23" s="46" t="s">
        <v>1454</v>
      </c>
      <c r="C23" s="473">
        <v>923155</v>
      </c>
      <c r="D23" s="473">
        <v>422728</v>
      </c>
      <c r="E23" s="473">
        <v>169968</v>
      </c>
      <c r="F23" s="473">
        <v>144752</v>
      </c>
      <c r="G23" s="473">
        <v>180569</v>
      </c>
      <c r="H23" s="473">
        <v>5136</v>
      </c>
      <c r="I23" s="481"/>
      <c r="J23" s="473">
        <v>45813</v>
      </c>
      <c r="K23" s="473">
        <v>20466</v>
      </c>
      <c r="L23" s="473">
        <v>26586</v>
      </c>
      <c r="M23" s="473" t="s">
        <v>97</v>
      </c>
      <c r="N23" s="473" t="s">
        <v>97</v>
      </c>
      <c r="O23" s="473">
        <v>10151</v>
      </c>
      <c r="P23" s="473">
        <v>10444</v>
      </c>
      <c r="Q23" s="473">
        <v>10963</v>
      </c>
      <c r="R23" s="473">
        <v>7051</v>
      </c>
      <c r="S23" s="473">
        <v>8151</v>
      </c>
      <c r="T23" s="473">
        <v>5317</v>
      </c>
      <c r="U23" s="473">
        <v>4055</v>
      </c>
      <c r="V23" s="473">
        <v>4702</v>
      </c>
      <c r="W23" s="473">
        <v>4225</v>
      </c>
      <c r="X23" s="473">
        <v>4922</v>
      </c>
      <c r="Y23" s="473">
        <v>4601</v>
      </c>
      <c r="Z23" s="473">
        <v>3546</v>
      </c>
      <c r="AA23" s="473">
        <v>4152</v>
      </c>
      <c r="AB23" s="473">
        <v>2464</v>
      </c>
      <c r="AC23" s="473">
        <v>4198</v>
      </c>
      <c r="AD23" s="473">
        <v>2819</v>
      </c>
      <c r="AE23" s="473">
        <v>2815</v>
      </c>
      <c r="AF23" s="473">
        <v>2162</v>
      </c>
      <c r="AG23" s="473">
        <v>1645</v>
      </c>
      <c r="AH23" s="473">
        <v>6502</v>
      </c>
      <c r="AI23" s="473" t="s">
        <v>97</v>
      </c>
      <c r="AJ23" s="473">
        <v>4865</v>
      </c>
      <c r="AK23" s="473">
        <v>3360</v>
      </c>
      <c r="AL23" s="473">
        <v>1838</v>
      </c>
      <c r="AM23" s="473">
        <v>3841</v>
      </c>
      <c r="AN23" s="473">
        <v>7898</v>
      </c>
      <c r="AO23" s="473">
        <v>5677</v>
      </c>
      <c r="AP23" s="473">
        <v>2806</v>
      </c>
      <c r="AQ23" s="473">
        <v>6253</v>
      </c>
      <c r="AR23" s="473">
        <v>3996</v>
      </c>
      <c r="AS23" s="473">
        <v>3925</v>
      </c>
      <c r="AT23" s="473">
        <v>44184</v>
      </c>
      <c r="AU23" s="473">
        <v>18118</v>
      </c>
      <c r="AV23" s="473">
        <v>10419</v>
      </c>
      <c r="AW23" s="473">
        <v>8320</v>
      </c>
      <c r="AX23" s="473">
        <v>8129</v>
      </c>
      <c r="AY23" s="473">
        <v>6039</v>
      </c>
      <c r="AZ23" s="473">
        <v>5744</v>
      </c>
      <c r="BA23" s="473">
        <v>3637</v>
      </c>
      <c r="BB23" s="473">
        <v>1860</v>
      </c>
      <c r="BC23" s="473">
        <v>1847</v>
      </c>
      <c r="BD23" s="473">
        <v>6325</v>
      </c>
      <c r="BE23" s="473">
        <v>3975</v>
      </c>
      <c r="BF23" s="473">
        <v>2160</v>
      </c>
      <c r="BG23" s="473">
        <v>2600</v>
      </c>
      <c r="BH23" s="473">
        <v>2156</v>
      </c>
      <c r="BI23" s="473">
        <v>2312</v>
      </c>
      <c r="BJ23" s="473">
        <v>18198</v>
      </c>
      <c r="BK23" s="473">
        <v>12023</v>
      </c>
      <c r="BL23" s="473">
        <v>6326</v>
      </c>
      <c r="BM23" s="473">
        <v>3475</v>
      </c>
      <c r="BN23" s="473">
        <v>4010</v>
      </c>
      <c r="BO23" s="473">
        <v>2273</v>
      </c>
      <c r="BP23" s="473">
        <v>4191</v>
      </c>
      <c r="BQ23" s="473">
        <v>2169</v>
      </c>
      <c r="BR23" s="473">
        <v>17919</v>
      </c>
      <c r="BS23" s="473">
        <v>13805</v>
      </c>
      <c r="BT23" s="473">
        <v>10588</v>
      </c>
      <c r="BU23" s="473">
        <v>6669</v>
      </c>
      <c r="BV23" s="473">
        <v>4305</v>
      </c>
      <c r="BW23" s="473">
        <v>4067</v>
      </c>
      <c r="BX23" s="473">
        <v>3748</v>
      </c>
      <c r="BY23" s="473">
        <v>2874</v>
      </c>
      <c r="BZ23" s="473">
        <v>2600</v>
      </c>
      <c r="CA23" s="473">
        <v>2408</v>
      </c>
      <c r="CB23" s="473">
        <v>2446</v>
      </c>
      <c r="CC23" s="473">
        <v>1585</v>
      </c>
      <c r="CD23" s="473">
        <v>1631</v>
      </c>
      <c r="CE23" s="473">
        <v>983</v>
      </c>
      <c r="CF23" s="473">
        <v>2764</v>
      </c>
      <c r="CG23" s="473">
        <v>1776</v>
      </c>
      <c r="CH23" s="473" t="s">
        <v>97</v>
      </c>
      <c r="CI23" s="473">
        <v>1251</v>
      </c>
      <c r="CJ23" s="473">
        <v>959</v>
      </c>
      <c r="CK23" s="473">
        <v>859</v>
      </c>
      <c r="CL23" s="473">
        <v>808</v>
      </c>
      <c r="CM23" s="473">
        <v>808</v>
      </c>
      <c r="CN23" s="473">
        <v>779</v>
      </c>
      <c r="CO23" s="473" t="s">
        <v>97</v>
      </c>
      <c r="CP23" s="473">
        <v>606</v>
      </c>
      <c r="CQ23" s="473">
        <v>455</v>
      </c>
      <c r="CR23" s="473">
        <v>375</v>
      </c>
      <c r="CS23" s="473">
        <v>355</v>
      </c>
      <c r="CT23" s="473">
        <v>204</v>
      </c>
      <c r="CU23" s="473">
        <v>163</v>
      </c>
      <c r="CV23" s="473">
        <v>10409</v>
      </c>
      <c r="CW23" s="473">
        <v>2092</v>
      </c>
      <c r="CX23" s="473">
        <v>6814</v>
      </c>
      <c r="CY23" s="473">
        <v>2682</v>
      </c>
      <c r="CZ23" s="473" t="s">
        <v>97</v>
      </c>
      <c r="DA23" s="473">
        <v>744</v>
      </c>
      <c r="DB23" s="473">
        <v>15567</v>
      </c>
      <c r="DC23" s="473">
        <v>8606</v>
      </c>
      <c r="DD23" s="473" t="s">
        <v>97</v>
      </c>
      <c r="DE23" s="473">
        <v>4157</v>
      </c>
      <c r="DF23" s="473">
        <v>3211</v>
      </c>
      <c r="DG23" s="473">
        <v>4575</v>
      </c>
      <c r="DH23" s="473">
        <v>1469</v>
      </c>
      <c r="DI23" s="473">
        <v>1055</v>
      </c>
      <c r="DJ23" s="473">
        <v>8618</v>
      </c>
      <c r="DK23" s="473">
        <v>12157</v>
      </c>
      <c r="DL23" s="473">
        <v>16609</v>
      </c>
      <c r="DM23" s="473">
        <v>15086</v>
      </c>
      <c r="DN23" s="473">
        <v>12711</v>
      </c>
      <c r="DO23" s="473">
        <v>10815</v>
      </c>
      <c r="DP23" s="473">
        <v>10296</v>
      </c>
      <c r="DQ23" s="473">
        <v>8186</v>
      </c>
      <c r="DR23" s="473">
        <v>7725</v>
      </c>
      <c r="DS23" s="473">
        <v>6744</v>
      </c>
      <c r="DT23" s="473">
        <v>4563</v>
      </c>
      <c r="DU23" s="473">
        <v>4375</v>
      </c>
      <c r="DV23" s="473">
        <v>3596</v>
      </c>
      <c r="DW23" s="473">
        <v>3678</v>
      </c>
      <c r="DX23" s="473">
        <v>2804</v>
      </c>
      <c r="DY23" s="473">
        <v>2606</v>
      </c>
      <c r="DZ23" s="473">
        <v>10686</v>
      </c>
      <c r="EA23" s="473">
        <v>10817</v>
      </c>
      <c r="EB23" s="473">
        <v>9993</v>
      </c>
      <c r="EC23" s="473" t="s">
        <v>97</v>
      </c>
      <c r="ED23" s="473" t="s">
        <v>97</v>
      </c>
      <c r="EE23" s="473" t="s">
        <v>97</v>
      </c>
      <c r="EF23" s="473" t="s">
        <v>97</v>
      </c>
      <c r="EG23" s="473">
        <v>3453</v>
      </c>
      <c r="EH23" s="473">
        <v>3333</v>
      </c>
      <c r="EI23" s="473">
        <v>985</v>
      </c>
      <c r="EJ23" s="473">
        <v>700</v>
      </c>
      <c r="EK23" s="473">
        <v>734</v>
      </c>
      <c r="EL23" s="473">
        <v>728</v>
      </c>
      <c r="EM23" s="473">
        <v>920</v>
      </c>
      <c r="EN23" s="473">
        <v>2212</v>
      </c>
      <c r="EO23" s="473">
        <v>1550</v>
      </c>
      <c r="EP23" s="473">
        <v>1080</v>
      </c>
      <c r="EQ23" s="473">
        <v>923</v>
      </c>
      <c r="ER23" s="473">
        <v>1156</v>
      </c>
      <c r="ES23" s="473">
        <v>1121</v>
      </c>
      <c r="ET23" s="473">
        <v>3219</v>
      </c>
      <c r="EU23" s="473">
        <v>602</v>
      </c>
      <c r="EV23" s="473">
        <v>898</v>
      </c>
      <c r="EW23" s="473">
        <v>633</v>
      </c>
      <c r="EX23" s="473">
        <v>996</v>
      </c>
      <c r="EY23" s="473">
        <v>1431</v>
      </c>
      <c r="EZ23" s="473">
        <v>1852</v>
      </c>
      <c r="FA23" s="473">
        <v>2021</v>
      </c>
      <c r="FB23" s="473">
        <v>2621</v>
      </c>
      <c r="FC23" s="473">
        <v>1595</v>
      </c>
      <c r="FD23" s="473">
        <v>1101</v>
      </c>
      <c r="FE23" s="473">
        <v>934</v>
      </c>
      <c r="FF23" s="473">
        <v>959</v>
      </c>
      <c r="FG23" s="473">
        <v>1783</v>
      </c>
      <c r="FH23" s="473">
        <v>351</v>
      </c>
      <c r="FI23" s="473">
        <v>1130</v>
      </c>
      <c r="FJ23" s="473">
        <v>1077</v>
      </c>
      <c r="FK23" s="473">
        <v>669</v>
      </c>
      <c r="FL23" s="473">
        <v>2003</v>
      </c>
      <c r="FM23" s="473">
        <v>1249</v>
      </c>
      <c r="FN23" s="473">
        <v>1392</v>
      </c>
      <c r="FO23" s="473">
        <v>767</v>
      </c>
      <c r="FP23" s="473">
        <v>469</v>
      </c>
      <c r="FQ23" s="473">
        <v>402</v>
      </c>
      <c r="FR23" s="473">
        <v>2910</v>
      </c>
      <c r="FS23" s="473">
        <v>1291</v>
      </c>
      <c r="FT23" s="473">
        <v>1066</v>
      </c>
      <c r="FU23" s="473">
        <v>2838</v>
      </c>
      <c r="FV23" s="473">
        <v>2573</v>
      </c>
      <c r="FW23" s="473">
        <v>2084</v>
      </c>
      <c r="FX23" s="473">
        <v>4108</v>
      </c>
      <c r="FY23" s="473">
        <v>1520</v>
      </c>
      <c r="FZ23" s="473">
        <v>545</v>
      </c>
      <c r="GA23" s="473">
        <v>840</v>
      </c>
      <c r="GB23" s="473">
        <v>1477</v>
      </c>
      <c r="GC23" s="473">
        <v>1079</v>
      </c>
      <c r="GD23" s="473">
        <v>874</v>
      </c>
      <c r="GE23" s="473">
        <v>431</v>
      </c>
      <c r="GF23" s="473">
        <v>408</v>
      </c>
      <c r="GG23" s="473">
        <v>596</v>
      </c>
      <c r="GH23" s="473">
        <v>1414</v>
      </c>
      <c r="GI23" s="473">
        <v>2834</v>
      </c>
      <c r="GJ23" s="473">
        <v>715</v>
      </c>
      <c r="GK23" s="473">
        <v>722</v>
      </c>
      <c r="GL23" s="473">
        <v>709</v>
      </c>
      <c r="GM23" s="473">
        <v>649</v>
      </c>
      <c r="GN23" s="473">
        <v>534</v>
      </c>
      <c r="GO23" s="473">
        <v>329</v>
      </c>
      <c r="GP23" s="473">
        <v>727</v>
      </c>
      <c r="GQ23" s="473">
        <v>1360</v>
      </c>
      <c r="GR23" s="473">
        <v>492</v>
      </c>
      <c r="GS23" s="473">
        <v>1832</v>
      </c>
      <c r="GT23" s="473">
        <v>1042</v>
      </c>
      <c r="GU23" s="473">
        <v>946</v>
      </c>
      <c r="GV23" s="473">
        <v>879</v>
      </c>
      <c r="GW23" s="473">
        <v>751</v>
      </c>
      <c r="GX23" s="473">
        <v>1693</v>
      </c>
      <c r="GY23" s="473">
        <v>483</v>
      </c>
      <c r="GZ23" s="473">
        <v>1051</v>
      </c>
      <c r="HA23" s="473">
        <v>405</v>
      </c>
      <c r="HB23" s="473">
        <v>1769</v>
      </c>
      <c r="HC23" s="473">
        <v>717</v>
      </c>
      <c r="HD23" s="473">
        <v>434</v>
      </c>
      <c r="HE23" s="473">
        <v>3713</v>
      </c>
      <c r="HF23" s="473">
        <v>2366</v>
      </c>
      <c r="HG23" s="473">
        <v>753</v>
      </c>
      <c r="HH23" s="473">
        <v>613</v>
      </c>
      <c r="HI23" s="473">
        <v>519</v>
      </c>
      <c r="HJ23" s="473">
        <v>1245</v>
      </c>
      <c r="HK23" s="473">
        <v>740</v>
      </c>
      <c r="HL23" s="473">
        <v>697</v>
      </c>
      <c r="HM23" s="473">
        <v>620</v>
      </c>
      <c r="HN23" s="473">
        <v>952</v>
      </c>
      <c r="HO23" s="473">
        <v>1104</v>
      </c>
      <c r="HP23" s="473">
        <v>1046</v>
      </c>
      <c r="HQ23" s="473">
        <v>384</v>
      </c>
      <c r="HR23" s="473">
        <v>1881</v>
      </c>
      <c r="HS23" s="473">
        <v>1907</v>
      </c>
      <c r="HT23" s="473">
        <v>1279</v>
      </c>
      <c r="HU23" s="473">
        <v>774</v>
      </c>
      <c r="HV23" s="473">
        <v>1459</v>
      </c>
      <c r="HW23" s="473">
        <v>1927</v>
      </c>
      <c r="HX23" s="473">
        <v>950</v>
      </c>
      <c r="HY23" s="473">
        <v>989</v>
      </c>
      <c r="HZ23" s="473">
        <v>486</v>
      </c>
      <c r="IA23" s="473">
        <v>783</v>
      </c>
      <c r="IB23" s="473">
        <v>616</v>
      </c>
      <c r="IC23" s="473">
        <v>710</v>
      </c>
      <c r="ID23" s="473">
        <v>477</v>
      </c>
      <c r="IE23" s="473">
        <v>459</v>
      </c>
      <c r="IF23" s="473">
        <v>733</v>
      </c>
      <c r="IG23" s="473">
        <v>735</v>
      </c>
      <c r="IH23" s="473">
        <v>1541</v>
      </c>
      <c r="II23" s="473">
        <v>946</v>
      </c>
      <c r="IJ23" s="473">
        <v>745</v>
      </c>
      <c r="IK23" s="473">
        <v>1130</v>
      </c>
      <c r="IL23" s="473">
        <v>7085</v>
      </c>
      <c r="IM23" s="473">
        <v>5236</v>
      </c>
      <c r="IN23" s="473">
        <v>2832</v>
      </c>
      <c r="IO23" s="473">
        <v>1311</v>
      </c>
      <c r="IP23" s="473">
        <v>1292</v>
      </c>
      <c r="IQ23" s="473">
        <v>1397</v>
      </c>
      <c r="IR23" s="473">
        <v>1159</v>
      </c>
      <c r="IS23" s="473">
        <v>825</v>
      </c>
      <c r="IT23" s="473">
        <v>621</v>
      </c>
      <c r="IU23" s="473">
        <v>697</v>
      </c>
      <c r="IV23" s="473">
        <v>1545</v>
      </c>
      <c r="IW23" s="473">
        <v>264</v>
      </c>
      <c r="IX23" s="473">
        <v>482</v>
      </c>
      <c r="IY23" s="473">
        <v>322</v>
      </c>
      <c r="IZ23" s="473">
        <v>522</v>
      </c>
      <c r="JA23" s="473">
        <v>450</v>
      </c>
      <c r="JB23" s="473">
        <v>377</v>
      </c>
      <c r="JC23" s="473">
        <v>236</v>
      </c>
      <c r="JD23" s="473">
        <v>218</v>
      </c>
      <c r="JE23" s="473">
        <v>416</v>
      </c>
      <c r="JF23" s="473">
        <v>588</v>
      </c>
      <c r="JG23" s="473">
        <v>4290</v>
      </c>
      <c r="JH23" s="473">
        <v>1649</v>
      </c>
      <c r="JI23" s="473">
        <v>1095</v>
      </c>
      <c r="JJ23" s="473">
        <v>447</v>
      </c>
      <c r="JK23" s="473">
        <v>949</v>
      </c>
      <c r="JL23" s="473">
        <v>695</v>
      </c>
      <c r="JM23" s="473">
        <v>529</v>
      </c>
      <c r="JN23" s="473">
        <v>972</v>
      </c>
      <c r="JO23" s="473">
        <v>1527</v>
      </c>
      <c r="JP23" s="473">
        <v>3631</v>
      </c>
      <c r="JQ23" s="473">
        <v>633</v>
      </c>
      <c r="JR23" s="473">
        <v>769</v>
      </c>
      <c r="JS23" s="473">
        <v>1137</v>
      </c>
      <c r="JT23" s="473">
        <v>984</v>
      </c>
      <c r="JU23" s="473">
        <v>1741</v>
      </c>
      <c r="JV23" s="473">
        <v>566</v>
      </c>
      <c r="JW23" s="473">
        <v>254</v>
      </c>
      <c r="JX23" s="473">
        <v>378</v>
      </c>
      <c r="JY23" s="473">
        <v>593</v>
      </c>
      <c r="JZ23" s="473">
        <v>582</v>
      </c>
      <c r="KA23" s="473">
        <v>1190</v>
      </c>
      <c r="KB23" s="473">
        <v>5136</v>
      </c>
    </row>
    <row r="24" spans="1:288" ht="23.25" customHeight="1" x14ac:dyDescent="0.25">
      <c r="A24" s="164"/>
      <c r="B24" s="47" t="s">
        <v>1455</v>
      </c>
      <c r="C24" s="473">
        <v>927318</v>
      </c>
      <c r="D24" s="473">
        <v>420260</v>
      </c>
      <c r="E24" s="473">
        <v>167723</v>
      </c>
      <c r="F24" s="473">
        <v>150390</v>
      </c>
      <c r="G24" s="473">
        <v>184045</v>
      </c>
      <c r="H24" s="473">
        <v>4900</v>
      </c>
      <c r="I24" s="481"/>
      <c r="J24" s="473">
        <v>43900</v>
      </c>
      <c r="K24" s="473">
        <v>20500</v>
      </c>
      <c r="L24" s="473">
        <v>26700</v>
      </c>
      <c r="M24" s="473" t="s">
        <v>97</v>
      </c>
      <c r="N24" s="473" t="s">
        <v>97</v>
      </c>
      <c r="O24" s="473">
        <v>10000</v>
      </c>
      <c r="P24" s="473">
        <v>10400</v>
      </c>
      <c r="Q24" s="473">
        <v>11100</v>
      </c>
      <c r="R24" s="473">
        <v>7040</v>
      </c>
      <c r="S24" s="473">
        <v>8140</v>
      </c>
      <c r="T24" s="473">
        <v>5310</v>
      </c>
      <c r="U24" s="473">
        <v>4050</v>
      </c>
      <c r="V24" s="473">
        <v>4690</v>
      </c>
      <c r="W24" s="473">
        <v>4320</v>
      </c>
      <c r="X24" s="473">
        <v>5010</v>
      </c>
      <c r="Y24" s="473">
        <v>4430</v>
      </c>
      <c r="Z24" s="473">
        <v>3570</v>
      </c>
      <c r="AA24" s="473">
        <v>4240</v>
      </c>
      <c r="AB24" s="473">
        <v>2480</v>
      </c>
      <c r="AC24" s="473">
        <v>4160</v>
      </c>
      <c r="AD24" s="473">
        <v>2830</v>
      </c>
      <c r="AE24" s="473">
        <v>2880</v>
      </c>
      <c r="AF24" s="473">
        <v>2210</v>
      </c>
      <c r="AG24" s="473">
        <v>1690</v>
      </c>
      <c r="AH24" s="473">
        <v>6470</v>
      </c>
      <c r="AI24" s="473" t="s">
        <v>97</v>
      </c>
      <c r="AJ24" s="473">
        <v>4890</v>
      </c>
      <c r="AK24" s="473">
        <v>3390</v>
      </c>
      <c r="AL24" s="473">
        <v>1780</v>
      </c>
      <c r="AM24" s="473">
        <v>3850</v>
      </c>
      <c r="AN24" s="473">
        <v>7830</v>
      </c>
      <c r="AO24" s="473">
        <v>5460</v>
      </c>
      <c r="AP24" s="473">
        <v>2620</v>
      </c>
      <c r="AQ24" s="473">
        <v>6210</v>
      </c>
      <c r="AR24" s="473">
        <v>3970</v>
      </c>
      <c r="AS24" s="473">
        <v>3900</v>
      </c>
      <c r="AT24" s="473">
        <v>44100</v>
      </c>
      <c r="AU24" s="473">
        <v>18200</v>
      </c>
      <c r="AV24" s="473">
        <v>10400</v>
      </c>
      <c r="AW24" s="473">
        <v>8330</v>
      </c>
      <c r="AX24" s="473">
        <v>8180</v>
      </c>
      <c r="AY24" s="473">
        <v>6070</v>
      </c>
      <c r="AZ24" s="473">
        <v>5710</v>
      </c>
      <c r="BA24" s="473">
        <v>3620</v>
      </c>
      <c r="BB24" s="473">
        <v>1850</v>
      </c>
      <c r="BC24" s="473">
        <v>1850</v>
      </c>
      <c r="BD24" s="473">
        <v>6250</v>
      </c>
      <c r="BE24" s="473">
        <v>4140</v>
      </c>
      <c r="BF24" s="473">
        <v>2030</v>
      </c>
      <c r="BG24" s="473">
        <v>2320</v>
      </c>
      <c r="BH24" s="473">
        <v>2240</v>
      </c>
      <c r="BI24" s="473">
        <v>2280</v>
      </c>
      <c r="BJ24" s="473">
        <v>18300</v>
      </c>
      <c r="BK24" s="473">
        <v>12100</v>
      </c>
      <c r="BL24" s="473">
        <v>6100</v>
      </c>
      <c r="BM24" s="473">
        <v>3450</v>
      </c>
      <c r="BN24" s="473">
        <v>4000</v>
      </c>
      <c r="BO24" s="473">
        <v>2280</v>
      </c>
      <c r="BP24" s="473">
        <v>4210</v>
      </c>
      <c r="BQ24" s="473">
        <v>2230</v>
      </c>
      <c r="BR24" s="473">
        <v>16600</v>
      </c>
      <c r="BS24" s="473">
        <v>13640</v>
      </c>
      <c r="BT24" s="473">
        <v>10407</v>
      </c>
      <c r="BU24" s="473">
        <v>6080</v>
      </c>
      <c r="BV24" s="473">
        <v>4260</v>
      </c>
      <c r="BW24" s="473">
        <v>3990</v>
      </c>
      <c r="BX24" s="473">
        <v>3440</v>
      </c>
      <c r="BY24" s="473">
        <v>3080</v>
      </c>
      <c r="BZ24" s="473">
        <v>2730</v>
      </c>
      <c r="CA24" s="473">
        <v>2600</v>
      </c>
      <c r="CB24" s="473">
        <v>2490</v>
      </c>
      <c r="CC24" s="473">
        <v>1700</v>
      </c>
      <c r="CD24" s="473">
        <v>1560</v>
      </c>
      <c r="CE24" s="473">
        <v>1000</v>
      </c>
      <c r="CF24" s="473">
        <v>2740</v>
      </c>
      <c r="CG24" s="473">
        <v>1760</v>
      </c>
      <c r="CH24" s="473" t="s">
        <v>97</v>
      </c>
      <c r="CI24" s="473">
        <v>1240</v>
      </c>
      <c r="CJ24" s="473">
        <v>950</v>
      </c>
      <c r="CK24" s="473">
        <v>850</v>
      </c>
      <c r="CL24" s="473">
        <v>800</v>
      </c>
      <c r="CM24" s="473">
        <v>800</v>
      </c>
      <c r="CN24" s="473">
        <v>770</v>
      </c>
      <c r="CO24" s="473" t="s">
        <v>97</v>
      </c>
      <c r="CP24" s="473">
        <v>600</v>
      </c>
      <c r="CQ24" s="473">
        <v>450</v>
      </c>
      <c r="CR24" s="473">
        <v>370</v>
      </c>
      <c r="CS24" s="473">
        <v>350</v>
      </c>
      <c r="CT24" s="473">
        <v>200</v>
      </c>
      <c r="CU24" s="473">
        <v>160</v>
      </c>
      <c r="CV24" s="473">
        <v>10410</v>
      </c>
      <c r="CW24" s="473">
        <v>2080</v>
      </c>
      <c r="CX24" s="473">
        <v>6840</v>
      </c>
      <c r="CY24" s="473">
        <v>2720</v>
      </c>
      <c r="CZ24" s="473" t="s">
        <v>97</v>
      </c>
      <c r="DA24" s="473">
        <v>700</v>
      </c>
      <c r="DB24" s="473">
        <v>15500</v>
      </c>
      <c r="DC24" s="473">
        <v>8930</v>
      </c>
      <c r="DD24" s="473" t="s">
        <v>97</v>
      </c>
      <c r="DE24" s="473">
        <v>4406.1409999999996</v>
      </c>
      <c r="DF24" s="473">
        <v>3020</v>
      </c>
      <c r="DG24" s="473">
        <v>4700</v>
      </c>
      <c r="DH24" s="473">
        <v>1640</v>
      </c>
      <c r="DI24" s="473">
        <v>1060</v>
      </c>
      <c r="DJ24" s="473">
        <v>8500</v>
      </c>
      <c r="DK24" s="473">
        <v>11600</v>
      </c>
      <c r="DL24" s="473">
        <v>17400</v>
      </c>
      <c r="DM24" s="473">
        <v>15710</v>
      </c>
      <c r="DN24" s="473">
        <v>13700</v>
      </c>
      <c r="DO24" s="473">
        <v>11410</v>
      </c>
      <c r="DP24" s="473">
        <v>10600</v>
      </c>
      <c r="DQ24" s="473">
        <v>8700</v>
      </c>
      <c r="DR24" s="473">
        <v>8250</v>
      </c>
      <c r="DS24" s="473">
        <v>7340</v>
      </c>
      <c r="DT24" s="473">
        <v>4660</v>
      </c>
      <c r="DU24" s="473">
        <v>4590</v>
      </c>
      <c r="DV24" s="473">
        <v>3810</v>
      </c>
      <c r="DW24" s="473">
        <v>3750</v>
      </c>
      <c r="DX24" s="473">
        <v>2830</v>
      </c>
      <c r="DY24" s="473">
        <v>2690</v>
      </c>
      <c r="DZ24" s="473">
        <v>10790</v>
      </c>
      <c r="EA24" s="473">
        <v>10800</v>
      </c>
      <c r="EB24" s="473">
        <v>9900</v>
      </c>
      <c r="EC24" s="473" t="s">
        <v>97</v>
      </c>
      <c r="ED24" s="473" t="s">
        <v>97</v>
      </c>
      <c r="EE24" s="473" t="s">
        <v>97</v>
      </c>
      <c r="EF24" s="473" t="s">
        <v>97</v>
      </c>
      <c r="EG24" s="473">
        <v>3460</v>
      </c>
      <c r="EH24" s="473">
        <v>3400</v>
      </c>
      <c r="EI24" s="473">
        <v>989</v>
      </c>
      <c r="EJ24" s="473">
        <v>713</v>
      </c>
      <c r="EK24" s="473">
        <v>750</v>
      </c>
      <c r="EL24" s="473">
        <v>746</v>
      </c>
      <c r="EM24" s="473">
        <v>939</v>
      </c>
      <c r="EN24" s="473">
        <v>2280</v>
      </c>
      <c r="EO24" s="473">
        <v>1590</v>
      </c>
      <c r="EP24" s="473">
        <v>1110</v>
      </c>
      <c r="EQ24" s="473">
        <v>947</v>
      </c>
      <c r="ER24" s="473">
        <v>1190</v>
      </c>
      <c r="ES24" s="473">
        <v>1160</v>
      </c>
      <c r="ET24" s="473">
        <v>3320</v>
      </c>
      <c r="EU24" s="473">
        <v>623</v>
      </c>
      <c r="EV24" s="473">
        <v>928</v>
      </c>
      <c r="EW24" s="473">
        <v>652</v>
      </c>
      <c r="EX24" s="473">
        <v>1030</v>
      </c>
      <c r="EY24" s="473">
        <v>1470</v>
      </c>
      <c r="EZ24" s="473">
        <v>1920</v>
      </c>
      <c r="FA24" s="473">
        <v>2090</v>
      </c>
      <c r="FB24" s="473">
        <v>2710</v>
      </c>
      <c r="FC24" s="473">
        <v>1650</v>
      </c>
      <c r="FD24" s="473">
        <v>1100</v>
      </c>
      <c r="FE24" s="473">
        <v>938</v>
      </c>
      <c r="FF24" s="473">
        <v>972</v>
      </c>
      <c r="FG24" s="473">
        <v>1830</v>
      </c>
      <c r="FH24" s="473">
        <v>359</v>
      </c>
      <c r="FI24" s="473">
        <v>1140</v>
      </c>
      <c r="FJ24" s="473">
        <v>1090</v>
      </c>
      <c r="FK24" s="473">
        <v>679</v>
      </c>
      <c r="FL24" s="473">
        <v>2040</v>
      </c>
      <c r="FM24" s="473">
        <v>1260</v>
      </c>
      <c r="FN24" s="473">
        <v>1410</v>
      </c>
      <c r="FO24" s="473">
        <v>775</v>
      </c>
      <c r="FP24" s="473">
        <v>474</v>
      </c>
      <c r="FQ24" s="473">
        <v>414</v>
      </c>
      <c r="FR24" s="473">
        <v>2970</v>
      </c>
      <c r="FS24" s="473">
        <v>1310</v>
      </c>
      <c r="FT24" s="473">
        <v>1080</v>
      </c>
      <c r="FU24" s="473">
        <v>2850</v>
      </c>
      <c r="FV24" s="473">
        <v>2570</v>
      </c>
      <c r="FW24" s="473">
        <v>2100</v>
      </c>
      <c r="FX24" s="473">
        <v>4220</v>
      </c>
      <c r="FY24" s="473">
        <v>1550</v>
      </c>
      <c r="FZ24" s="473">
        <v>557</v>
      </c>
      <c r="GA24" s="473">
        <v>866</v>
      </c>
      <c r="GB24" s="473">
        <v>1490</v>
      </c>
      <c r="GC24" s="473">
        <v>1090</v>
      </c>
      <c r="GD24" s="473">
        <v>885</v>
      </c>
      <c r="GE24" s="473">
        <v>430</v>
      </c>
      <c r="GF24" s="473">
        <v>421</v>
      </c>
      <c r="GG24" s="473">
        <v>594</v>
      </c>
      <c r="GH24" s="473">
        <v>1430</v>
      </c>
      <c r="GI24" s="473">
        <v>2900</v>
      </c>
      <c r="GJ24" s="473">
        <v>718</v>
      </c>
      <c r="GK24" s="473">
        <v>717</v>
      </c>
      <c r="GL24" s="473">
        <v>724</v>
      </c>
      <c r="GM24" s="473">
        <v>667</v>
      </c>
      <c r="GN24" s="473">
        <v>549</v>
      </c>
      <c r="GO24" s="473">
        <v>338</v>
      </c>
      <c r="GP24" s="473">
        <v>746</v>
      </c>
      <c r="GQ24" s="473">
        <v>1390</v>
      </c>
      <c r="GR24" s="473">
        <v>494</v>
      </c>
      <c r="GS24" s="473">
        <v>1860</v>
      </c>
      <c r="GT24" s="473">
        <v>1040</v>
      </c>
      <c r="GU24" s="473">
        <v>951</v>
      </c>
      <c r="GV24" s="473">
        <v>905</v>
      </c>
      <c r="GW24" s="473">
        <v>774</v>
      </c>
      <c r="GX24" s="473">
        <v>1720</v>
      </c>
      <c r="GY24" s="473">
        <v>498</v>
      </c>
      <c r="GZ24" s="473">
        <v>1060</v>
      </c>
      <c r="HA24" s="473">
        <v>414</v>
      </c>
      <c r="HB24" s="473">
        <v>1790</v>
      </c>
      <c r="HC24" s="473">
        <v>730</v>
      </c>
      <c r="HD24" s="473">
        <v>437</v>
      </c>
      <c r="HE24" s="473">
        <v>3800</v>
      </c>
      <c r="HF24" s="473">
        <v>2420</v>
      </c>
      <c r="HG24" s="473">
        <v>779</v>
      </c>
      <c r="HH24" s="473">
        <v>632</v>
      </c>
      <c r="HI24" s="473">
        <v>528</v>
      </c>
      <c r="HJ24" s="473">
        <v>1290</v>
      </c>
      <c r="HK24" s="473">
        <v>758</v>
      </c>
      <c r="HL24" s="473">
        <v>722</v>
      </c>
      <c r="HM24" s="473">
        <v>640</v>
      </c>
      <c r="HN24" s="473">
        <v>981</v>
      </c>
      <c r="HO24" s="473">
        <v>1140</v>
      </c>
      <c r="HP24" s="473">
        <v>1080</v>
      </c>
      <c r="HQ24" s="473">
        <v>384</v>
      </c>
      <c r="HR24" s="473">
        <v>1910</v>
      </c>
      <c r="HS24" s="473">
        <v>1910</v>
      </c>
      <c r="HT24" s="473">
        <v>1280</v>
      </c>
      <c r="HU24" s="473">
        <v>791</v>
      </c>
      <c r="HV24" s="473">
        <v>1520</v>
      </c>
      <c r="HW24" s="473">
        <v>1940</v>
      </c>
      <c r="HX24" s="473">
        <v>962</v>
      </c>
      <c r="HY24" s="473">
        <v>1020</v>
      </c>
      <c r="HZ24" s="473">
        <v>493</v>
      </c>
      <c r="IA24" s="473">
        <v>804</v>
      </c>
      <c r="IB24" s="473">
        <v>633</v>
      </c>
      <c r="IC24" s="473">
        <v>730</v>
      </c>
      <c r="ID24" s="473">
        <v>488</v>
      </c>
      <c r="IE24" s="473">
        <v>469</v>
      </c>
      <c r="IF24" s="473">
        <v>747</v>
      </c>
      <c r="IG24" s="473">
        <v>761</v>
      </c>
      <c r="IH24" s="473">
        <v>1580</v>
      </c>
      <c r="II24" s="473">
        <v>920</v>
      </c>
      <c r="IJ24" s="473">
        <v>720</v>
      </c>
      <c r="IK24" s="473">
        <v>1058</v>
      </c>
      <c r="IL24" s="473">
        <v>7140</v>
      </c>
      <c r="IM24" s="473">
        <v>5290</v>
      </c>
      <c r="IN24" s="473">
        <v>2850</v>
      </c>
      <c r="IO24" s="473">
        <v>1320</v>
      </c>
      <c r="IP24" s="473">
        <v>1310</v>
      </c>
      <c r="IQ24" s="473">
        <v>1300</v>
      </c>
      <c r="IR24" s="473">
        <v>1110</v>
      </c>
      <c r="IS24" s="473">
        <v>785</v>
      </c>
      <c r="IT24" s="473">
        <v>652</v>
      </c>
      <c r="IU24" s="473">
        <v>735</v>
      </c>
      <c r="IV24" s="473">
        <v>1620</v>
      </c>
      <c r="IW24" s="473">
        <v>274</v>
      </c>
      <c r="IX24" s="473">
        <v>502</v>
      </c>
      <c r="IY24" s="473">
        <v>334</v>
      </c>
      <c r="IZ24" s="473">
        <v>547</v>
      </c>
      <c r="JA24" s="473">
        <v>475</v>
      </c>
      <c r="JB24" s="473">
        <v>394</v>
      </c>
      <c r="JC24" s="473">
        <v>249</v>
      </c>
      <c r="JD24" s="473">
        <v>229</v>
      </c>
      <c r="JE24" s="473">
        <v>437</v>
      </c>
      <c r="JF24" s="473">
        <v>616</v>
      </c>
      <c r="JG24" s="473">
        <v>4480</v>
      </c>
      <c r="JH24" s="473">
        <v>1730</v>
      </c>
      <c r="JI24" s="473">
        <v>1140</v>
      </c>
      <c r="JJ24" s="473">
        <v>466</v>
      </c>
      <c r="JK24" s="473">
        <v>949</v>
      </c>
      <c r="JL24" s="473">
        <v>712</v>
      </c>
      <c r="JM24" s="473">
        <v>553</v>
      </c>
      <c r="JN24" s="473">
        <v>1020</v>
      </c>
      <c r="JO24" s="473">
        <v>1590</v>
      </c>
      <c r="JP24" s="473">
        <v>3770</v>
      </c>
      <c r="JQ24" s="473">
        <v>652</v>
      </c>
      <c r="JR24" s="473">
        <v>794</v>
      </c>
      <c r="JS24" s="473">
        <v>1190</v>
      </c>
      <c r="JT24" s="473">
        <v>1020</v>
      </c>
      <c r="JU24" s="473">
        <v>1810</v>
      </c>
      <c r="JV24" s="473">
        <v>588</v>
      </c>
      <c r="JW24" s="473">
        <v>265</v>
      </c>
      <c r="JX24" s="473">
        <v>398</v>
      </c>
      <c r="JY24" s="473">
        <v>622</v>
      </c>
      <c r="JZ24" s="473">
        <v>604</v>
      </c>
      <c r="KA24" s="473">
        <v>1110</v>
      </c>
      <c r="KB24" s="473">
        <v>4900</v>
      </c>
    </row>
    <row r="25" spans="1:288" ht="16.899999999999999" customHeight="1" x14ac:dyDescent="0.25">
      <c r="A25" s="704"/>
      <c r="B25" s="704" t="s">
        <v>1456</v>
      </c>
      <c r="C25" s="20"/>
      <c r="D25" s="20"/>
      <c r="E25" s="20"/>
      <c r="F25" s="20"/>
      <c r="G25" s="20"/>
      <c r="H25" s="712"/>
      <c r="I25" s="20"/>
      <c r="J25" s="20"/>
      <c r="K25" s="21"/>
      <c r="L25" s="713"/>
      <c r="M25" s="713"/>
      <c r="N25" s="713"/>
      <c r="O25" s="713"/>
      <c r="P25" s="713"/>
      <c r="Q25" s="713"/>
      <c r="R25" s="713"/>
      <c r="S25" s="713"/>
      <c r="T25" s="713"/>
      <c r="U25" s="713"/>
      <c r="V25" s="713"/>
      <c r="W25" s="713"/>
      <c r="X25" s="713"/>
      <c r="Y25" s="713"/>
      <c r="Z25" s="713"/>
      <c r="AA25" s="713"/>
      <c r="AB25" s="713"/>
      <c r="AC25" s="713"/>
      <c r="AD25" s="713"/>
      <c r="AE25" s="713"/>
      <c r="AF25" s="713"/>
      <c r="AG25" s="713"/>
      <c r="AH25" s="713"/>
      <c r="AI25" s="713"/>
      <c r="AJ25" s="713"/>
      <c r="AK25" s="713"/>
      <c r="AL25" s="713"/>
      <c r="AM25" s="713"/>
      <c r="AN25" s="713"/>
      <c r="AO25" s="713"/>
      <c r="AP25" s="713"/>
      <c r="AQ25" s="713"/>
      <c r="AR25" s="713"/>
      <c r="AS25" s="713"/>
      <c r="AT25" s="713"/>
      <c r="AU25" s="713"/>
      <c r="AV25" s="713"/>
      <c r="AW25" s="713"/>
      <c r="AX25" s="713"/>
      <c r="AY25" s="713"/>
      <c r="AZ25" s="713"/>
      <c r="BA25" s="713"/>
      <c r="BB25" s="713"/>
      <c r="BC25" s="713"/>
      <c r="BD25" s="713"/>
      <c r="BE25" s="713"/>
      <c r="BF25" s="713"/>
      <c r="BG25" s="713"/>
      <c r="BH25" s="713"/>
      <c r="BI25" s="713"/>
      <c r="BJ25" s="21"/>
      <c r="BK25" s="713"/>
      <c r="BL25" s="713"/>
      <c r="BM25" s="713"/>
      <c r="BN25" s="713"/>
      <c r="BO25" s="713"/>
      <c r="BP25" s="713"/>
      <c r="BQ25" s="713"/>
      <c r="BR25" s="713"/>
      <c r="BS25" s="713"/>
      <c r="BT25" s="713"/>
      <c r="BU25" s="713"/>
      <c r="BV25" s="713"/>
      <c r="BW25" s="713"/>
      <c r="BX25" s="713"/>
      <c r="BY25" s="713"/>
      <c r="BZ25" s="713"/>
      <c r="CA25" s="713"/>
      <c r="CB25" s="713"/>
      <c r="CC25" s="713"/>
      <c r="CD25" s="713"/>
      <c r="CE25" s="713"/>
      <c r="CF25" s="713"/>
      <c r="CG25" s="713"/>
      <c r="CH25" s="713"/>
      <c r="CI25" s="713"/>
      <c r="CJ25" s="713"/>
      <c r="CK25" s="713"/>
      <c r="CL25" s="713"/>
      <c r="CM25" s="713"/>
      <c r="CN25" s="713"/>
      <c r="CO25" s="713"/>
      <c r="CP25" s="713"/>
      <c r="CQ25" s="713"/>
      <c r="CR25" s="713"/>
      <c r="CS25" s="713"/>
      <c r="CT25" s="713"/>
      <c r="CU25" s="713"/>
      <c r="CV25" s="713"/>
      <c r="CW25" s="713"/>
      <c r="CX25" s="713"/>
      <c r="CY25" s="713"/>
      <c r="CZ25" s="713"/>
      <c r="DA25" s="713"/>
      <c r="DB25" s="713"/>
      <c r="DC25" s="713"/>
      <c r="DD25" s="713"/>
      <c r="DE25" s="713"/>
      <c r="DF25" s="713"/>
      <c r="DG25" s="713"/>
      <c r="DH25" s="713"/>
      <c r="DI25" s="713"/>
      <c r="DJ25" s="713"/>
      <c r="DK25" s="713"/>
      <c r="DL25" s="713"/>
      <c r="DM25" s="713"/>
      <c r="DN25" s="713"/>
      <c r="DO25" s="713"/>
      <c r="DP25" s="21"/>
      <c r="DQ25" s="713"/>
      <c r="DR25" s="713"/>
      <c r="DS25" s="713"/>
      <c r="DT25" s="713"/>
      <c r="DU25" s="713"/>
      <c r="DV25" s="713"/>
      <c r="DW25" s="713"/>
      <c r="DX25" s="713"/>
      <c r="DY25" s="713"/>
      <c r="DZ25" s="713"/>
      <c r="EA25" s="713"/>
      <c r="EB25" s="713"/>
      <c r="EC25" s="713"/>
      <c r="ED25" s="713"/>
      <c r="EE25" s="713"/>
      <c r="EF25" s="713"/>
      <c r="EG25" s="713"/>
      <c r="EH25" s="713"/>
      <c r="EI25" s="713"/>
      <c r="EJ25" s="713"/>
      <c r="EK25" s="713"/>
      <c r="EL25" s="713"/>
      <c r="EM25" s="713"/>
      <c r="EN25" s="713"/>
      <c r="EO25" s="713"/>
      <c r="EP25" s="713"/>
      <c r="EQ25" s="713"/>
      <c r="ER25" s="713"/>
      <c r="ES25" s="713"/>
      <c r="ET25" s="713"/>
      <c r="EU25" s="713"/>
      <c r="EV25" s="713"/>
      <c r="EW25" s="713"/>
      <c r="EX25" s="713"/>
      <c r="EY25" s="713"/>
      <c r="EZ25" s="713"/>
      <c r="FA25" s="713"/>
      <c r="FB25" s="713"/>
      <c r="FC25" s="713"/>
      <c r="FD25" s="713"/>
      <c r="FE25" s="713"/>
      <c r="FF25" s="713"/>
      <c r="FG25" s="713"/>
      <c r="FH25" s="713"/>
      <c r="FI25" s="713"/>
      <c r="FJ25" s="713"/>
      <c r="FK25" s="713"/>
      <c r="FL25" s="713"/>
      <c r="FM25" s="713"/>
      <c r="FN25" s="713"/>
      <c r="FO25" s="713"/>
      <c r="FP25" s="713"/>
      <c r="FQ25" s="21"/>
      <c r="FR25" s="713"/>
      <c r="FS25" s="713"/>
      <c r="FT25" s="713"/>
      <c r="FU25" s="713"/>
      <c r="FV25" s="713"/>
      <c r="FW25" s="713"/>
      <c r="FX25" s="713"/>
      <c r="FY25" s="713"/>
      <c r="FZ25" s="713"/>
      <c r="GA25" s="713"/>
      <c r="GB25" s="713"/>
      <c r="GC25" s="713"/>
      <c r="GD25" s="713"/>
      <c r="GE25" s="713"/>
      <c r="GF25" s="713"/>
      <c r="GG25" s="713"/>
      <c r="GH25" s="713"/>
      <c r="GI25" s="713"/>
      <c r="GJ25" s="713"/>
      <c r="GK25" s="713"/>
      <c r="GL25" s="713"/>
      <c r="GM25" s="713"/>
      <c r="GN25" s="713"/>
      <c r="GO25" s="713"/>
      <c r="GP25" s="713"/>
      <c r="GQ25" s="713"/>
      <c r="GR25" s="713"/>
      <c r="GS25" s="713"/>
      <c r="GT25" s="713"/>
      <c r="GU25" s="713"/>
      <c r="GV25" s="713"/>
      <c r="GW25" s="713"/>
      <c r="GX25" s="713"/>
      <c r="GY25" s="713"/>
      <c r="GZ25" s="713"/>
      <c r="HA25" s="713"/>
      <c r="HB25" s="713"/>
      <c r="HC25" s="713"/>
      <c r="HD25" s="713"/>
      <c r="HE25" s="713"/>
      <c r="HF25" s="713"/>
      <c r="HG25" s="713"/>
      <c r="HH25" s="713"/>
      <c r="HI25" s="713"/>
      <c r="HJ25" s="713"/>
      <c r="HK25" s="713"/>
      <c r="HL25" s="713"/>
      <c r="HM25" s="713"/>
      <c r="HN25" s="713"/>
      <c r="HO25" s="713"/>
      <c r="HP25" s="713"/>
      <c r="HQ25" s="713"/>
      <c r="HR25" s="713"/>
      <c r="HS25" s="713"/>
      <c r="HT25" s="713"/>
      <c r="HU25" s="713"/>
      <c r="HV25" s="713"/>
      <c r="HW25" s="713"/>
      <c r="HX25" s="713"/>
      <c r="HY25" s="713"/>
      <c r="HZ25" s="713"/>
      <c r="IA25" s="713"/>
      <c r="IB25" s="713"/>
      <c r="IC25" s="713"/>
      <c r="ID25" s="713"/>
      <c r="IE25" s="713"/>
      <c r="IF25" s="713"/>
      <c r="IG25" s="713"/>
      <c r="IH25" s="713"/>
      <c r="II25" s="713"/>
      <c r="IJ25" s="713"/>
      <c r="IK25" s="713"/>
      <c r="IL25" s="713"/>
      <c r="IM25" s="713"/>
      <c r="IN25" s="713"/>
      <c r="IO25" s="713"/>
      <c r="IP25" s="713"/>
      <c r="IQ25" s="713"/>
      <c r="IR25" s="713"/>
      <c r="IS25" s="713"/>
      <c r="IT25" s="713"/>
      <c r="IU25" s="713"/>
      <c r="IV25" s="713"/>
      <c r="IW25" s="713"/>
      <c r="IX25" s="713"/>
      <c r="IY25" s="713"/>
      <c r="IZ25" s="713"/>
      <c r="JA25" s="713"/>
      <c r="JB25" s="713"/>
      <c r="JC25" s="713"/>
      <c r="JD25" s="713"/>
      <c r="JE25" s="713"/>
      <c r="JF25" s="713"/>
    </row>
    <row r="26" spans="1:288" ht="15.6" customHeight="1" x14ac:dyDescent="0.25">
      <c r="A26" s="704"/>
      <c r="B26" s="704" t="s">
        <v>1457</v>
      </c>
      <c r="C26" s="20"/>
      <c r="D26" s="20"/>
      <c r="E26" s="20"/>
      <c r="F26" s="20"/>
      <c r="G26" s="20"/>
      <c r="H26" s="20"/>
      <c r="I26" s="20"/>
      <c r="J26" s="21"/>
      <c r="K26" s="23"/>
      <c r="L26" s="713"/>
      <c r="M26" s="713"/>
      <c r="N26" s="713"/>
      <c r="O26" s="713"/>
      <c r="P26" s="713"/>
      <c r="Q26" s="713"/>
      <c r="R26" s="713"/>
      <c r="S26" s="713"/>
      <c r="T26" s="713"/>
      <c r="U26" s="713"/>
      <c r="V26" s="713"/>
      <c r="W26" s="713"/>
      <c r="X26" s="713"/>
      <c r="Y26" s="713"/>
      <c r="Z26" s="713"/>
      <c r="AA26" s="713"/>
      <c r="AB26" s="713"/>
      <c r="AC26" s="713"/>
      <c r="AD26" s="713"/>
      <c r="AE26" s="713"/>
      <c r="AF26" s="713"/>
      <c r="AG26" s="713"/>
      <c r="AH26" s="713"/>
      <c r="AI26" s="713"/>
      <c r="AJ26" s="713"/>
      <c r="AK26" s="713"/>
      <c r="AL26" s="713"/>
      <c r="AM26" s="713"/>
      <c r="AN26" s="713"/>
      <c r="AO26" s="713"/>
      <c r="AP26" s="713"/>
      <c r="AQ26" s="713"/>
      <c r="AR26" s="713"/>
      <c r="AS26" s="713"/>
      <c r="AT26" s="713"/>
      <c r="AU26" s="713"/>
      <c r="AV26" s="713"/>
      <c r="AW26" s="713"/>
      <c r="AX26" s="713"/>
      <c r="AY26" s="713"/>
      <c r="AZ26" s="713"/>
      <c r="BA26" s="713"/>
      <c r="BB26" s="713"/>
      <c r="BC26" s="713"/>
      <c r="BD26" s="713"/>
      <c r="BE26" s="713"/>
      <c r="BF26" s="713"/>
      <c r="BG26" s="713"/>
      <c r="BH26" s="713"/>
      <c r="BI26" s="713"/>
      <c r="BJ26" s="713"/>
      <c r="BK26" s="713"/>
      <c r="BL26" s="713"/>
      <c r="BM26" s="713"/>
      <c r="BN26" s="21"/>
      <c r="BO26" s="23"/>
      <c r="BP26" s="713"/>
      <c r="BQ26" s="713"/>
      <c r="BR26" s="713"/>
      <c r="BS26" s="713"/>
      <c r="BT26" s="713"/>
      <c r="BU26" s="713"/>
      <c r="BV26" s="713"/>
      <c r="BW26" s="713"/>
      <c r="BX26" s="713"/>
      <c r="BY26" s="713"/>
      <c r="BZ26" s="713"/>
      <c r="CA26" s="713"/>
      <c r="CB26" s="713"/>
      <c r="CC26" s="713"/>
      <c r="CD26" s="713"/>
      <c r="CE26" s="713"/>
      <c r="CF26" s="713"/>
      <c r="CG26" s="713"/>
      <c r="CH26" s="713"/>
      <c r="CI26" s="713"/>
      <c r="CJ26" s="713"/>
      <c r="CK26" s="713"/>
      <c r="CL26" s="713"/>
      <c r="CM26" s="713"/>
      <c r="CN26" s="713"/>
      <c r="CO26" s="713"/>
      <c r="CP26" s="713"/>
      <c r="CQ26" s="713"/>
      <c r="CR26" s="713"/>
      <c r="CS26" s="713"/>
      <c r="CT26" s="713"/>
      <c r="CU26" s="713"/>
      <c r="CV26" s="713"/>
      <c r="CW26" s="713"/>
      <c r="CX26" s="713"/>
      <c r="CY26" s="713"/>
      <c r="CZ26" s="713"/>
      <c r="DA26" s="713"/>
      <c r="DB26" s="713"/>
      <c r="DC26" s="713"/>
      <c r="DD26" s="713"/>
      <c r="DE26" s="713"/>
      <c r="DF26" s="713"/>
      <c r="DG26" s="713"/>
      <c r="DH26" s="713"/>
      <c r="DI26" s="713"/>
      <c r="DJ26" s="713"/>
      <c r="DK26" s="713"/>
      <c r="DL26" s="713"/>
      <c r="DM26" s="713"/>
      <c r="DN26" s="713"/>
      <c r="DO26" s="713"/>
      <c r="DP26" s="713"/>
      <c r="DQ26" s="713"/>
      <c r="DR26" s="713"/>
      <c r="DS26" s="713"/>
      <c r="DT26" s="21"/>
      <c r="DU26" s="23"/>
      <c r="DV26" s="713"/>
      <c r="DW26" s="713"/>
      <c r="DX26" s="713"/>
      <c r="DY26" s="713"/>
      <c r="DZ26" s="713"/>
      <c r="EA26" s="713"/>
      <c r="EB26" s="713"/>
      <c r="EC26" s="713"/>
      <c r="ED26" s="713"/>
      <c r="EE26" s="713"/>
      <c r="EF26" s="713"/>
      <c r="EG26" s="713"/>
      <c r="EH26" s="713"/>
      <c r="EI26" s="713"/>
      <c r="EJ26" s="713"/>
      <c r="EK26" s="713"/>
      <c r="EL26" s="713"/>
      <c r="EM26" s="713"/>
      <c r="EN26" s="713"/>
      <c r="EO26" s="713"/>
      <c r="EP26" s="713"/>
      <c r="EQ26" s="713"/>
      <c r="ER26" s="713"/>
      <c r="ES26" s="713"/>
      <c r="ET26" s="713"/>
      <c r="EU26" s="713"/>
      <c r="EV26" s="713"/>
      <c r="EW26" s="713"/>
      <c r="EX26" s="713"/>
      <c r="EY26" s="713"/>
      <c r="EZ26" s="713"/>
      <c r="FA26" s="713"/>
      <c r="FB26" s="713"/>
      <c r="FC26" s="713"/>
      <c r="FD26" s="713"/>
      <c r="FE26" s="713"/>
      <c r="FF26" s="713"/>
      <c r="FG26" s="713"/>
      <c r="FH26" s="713"/>
      <c r="FI26" s="713"/>
      <c r="FJ26" s="713"/>
      <c r="FK26" s="713"/>
      <c r="FL26" s="713"/>
      <c r="FM26" s="713"/>
      <c r="FN26" s="713"/>
      <c r="FO26" s="713"/>
      <c r="FP26" s="713"/>
      <c r="FQ26" s="713"/>
      <c r="FR26" s="713"/>
      <c r="FS26" s="713"/>
      <c r="FT26" s="713"/>
      <c r="FU26" s="713"/>
      <c r="FV26" s="21"/>
      <c r="FW26" s="23"/>
      <c r="FX26" s="713"/>
      <c r="FY26" s="713"/>
      <c r="FZ26" s="713"/>
      <c r="GA26" s="713"/>
      <c r="GB26" s="713"/>
      <c r="GC26" s="713"/>
      <c r="GD26" s="713"/>
      <c r="GE26" s="713"/>
      <c r="GF26" s="713"/>
      <c r="GG26" s="713"/>
      <c r="GH26" s="713"/>
      <c r="GI26" s="713"/>
      <c r="GJ26" s="713"/>
      <c r="GK26" s="713"/>
      <c r="GL26" s="713"/>
      <c r="GM26" s="713"/>
      <c r="GN26" s="713"/>
      <c r="GO26" s="713"/>
      <c r="GP26" s="713"/>
      <c r="GQ26" s="713"/>
      <c r="GR26" s="713"/>
      <c r="GS26" s="713"/>
      <c r="GT26" s="713"/>
      <c r="GU26" s="713"/>
      <c r="GV26" s="713"/>
      <c r="GW26" s="713"/>
      <c r="GX26" s="713"/>
      <c r="GY26" s="713"/>
      <c r="GZ26" s="713"/>
      <c r="HA26" s="713"/>
      <c r="HB26" s="713"/>
      <c r="HC26" s="713"/>
      <c r="HD26" s="713"/>
      <c r="HE26" s="713"/>
      <c r="HF26" s="713"/>
      <c r="HG26" s="713"/>
      <c r="HH26" s="713"/>
      <c r="HI26" s="713"/>
      <c r="HJ26" s="713"/>
      <c r="HK26" s="713"/>
      <c r="HL26" s="713"/>
      <c r="HM26" s="713"/>
      <c r="HN26" s="713"/>
      <c r="HO26" s="713"/>
      <c r="HP26" s="713"/>
      <c r="HQ26" s="713"/>
      <c r="HR26" s="713"/>
      <c r="HS26" s="713"/>
      <c r="HT26" s="713"/>
      <c r="HU26" s="713"/>
      <c r="HV26" s="713"/>
      <c r="HW26" s="713"/>
      <c r="HX26" s="713"/>
      <c r="HY26" s="713"/>
      <c r="HZ26" s="713"/>
      <c r="IA26" s="713"/>
      <c r="IB26" s="713"/>
      <c r="IC26" s="713"/>
      <c r="ID26" s="713"/>
      <c r="IE26" s="713"/>
      <c r="IF26" s="713"/>
      <c r="IG26" s="713"/>
      <c r="IH26" s="713"/>
      <c r="II26" s="713"/>
      <c r="IJ26" s="713"/>
      <c r="IK26" s="713"/>
      <c r="IL26" s="713"/>
      <c r="IM26" s="713"/>
      <c r="IN26" s="713"/>
      <c r="IO26" s="713"/>
      <c r="IP26" s="713"/>
      <c r="IQ26" s="713"/>
      <c r="IR26" s="713"/>
      <c r="IS26" s="713"/>
      <c r="IT26" s="713"/>
      <c r="IU26" s="713"/>
      <c r="IV26" s="713"/>
      <c r="IW26" s="713"/>
      <c r="IX26" s="713"/>
      <c r="IY26" s="713"/>
      <c r="IZ26" s="713"/>
      <c r="JA26" s="713"/>
      <c r="JB26" s="713"/>
      <c r="JC26" s="713"/>
      <c r="JD26" s="713"/>
      <c r="JE26" s="713"/>
      <c r="JF26" s="713"/>
      <c r="JG26" s="713"/>
      <c r="JH26" s="713"/>
      <c r="JI26" s="713"/>
      <c r="JJ26" s="713"/>
      <c r="JK26" s="713"/>
      <c r="JL26" s="713"/>
      <c r="JM26" s="713"/>
    </row>
    <row r="27" spans="1:288" ht="23.25" customHeight="1" x14ac:dyDescent="0.25">
      <c r="J27" s="714"/>
      <c r="K27" s="714"/>
      <c r="L27" s="714"/>
      <c r="M27" s="714"/>
      <c r="N27" s="714"/>
      <c r="O27" s="714"/>
      <c r="P27" s="714"/>
      <c r="Q27" s="714"/>
      <c r="R27" s="714"/>
      <c r="S27" s="714"/>
      <c r="T27" s="714"/>
      <c r="U27" s="714"/>
      <c r="V27" s="714"/>
      <c r="W27" s="714"/>
      <c r="X27" s="714"/>
      <c r="Y27" s="714"/>
      <c r="Z27" s="714"/>
      <c r="AA27" s="714"/>
      <c r="AB27" s="714"/>
      <c r="AC27" s="714"/>
      <c r="AD27" s="714"/>
      <c r="AE27" s="714"/>
      <c r="AF27" s="714"/>
      <c r="AG27" s="714"/>
      <c r="AH27" s="714"/>
      <c r="AI27" s="714"/>
      <c r="AJ27" s="714"/>
      <c r="AK27" s="714"/>
      <c r="AL27" s="714"/>
      <c r="AM27" s="714"/>
      <c r="AN27" s="714"/>
      <c r="AO27" s="714"/>
      <c r="AP27" s="714"/>
      <c r="AQ27" s="714"/>
      <c r="AR27" s="714"/>
      <c r="AS27" s="714"/>
      <c r="AT27" s="714"/>
      <c r="AU27" s="714"/>
      <c r="AV27" s="714"/>
      <c r="AW27" s="714"/>
      <c r="AX27" s="714"/>
      <c r="AY27" s="714"/>
      <c r="AZ27" s="714"/>
      <c r="BA27" s="714"/>
      <c r="BB27" s="714"/>
      <c r="BC27" s="714"/>
      <c r="BD27" s="714"/>
      <c r="BE27" s="714"/>
      <c r="BF27" s="714"/>
      <c r="BG27" s="714"/>
      <c r="BH27" s="714"/>
      <c r="BI27" s="714"/>
      <c r="BJ27" s="714"/>
      <c r="BK27" s="714"/>
      <c r="BL27" s="714"/>
      <c r="BM27" s="714"/>
      <c r="BN27" s="714"/>
      <c r="BO27" s="714"/>
      <c r="BP27" s="714"/>
      <c r="BQ27" s="714"/>
      <c r="BR27" s="714"/>
      <c r="BS27" s="714"/>
      <c r="BT27" s="714"/>
      <c r="BU27" s="714"/>
      <c r="BV27" s="714"/>
      <c r="BW27" s="714"/>
      <c r="BX27" s="714"/>
      <c r="BY27" s="714"/>
      <c r="BZ27" s="714"/>
      <c r="CA27" s="714"/>
      <c r="CB27" s="714"/>
      <c r="CC27" s="714"/>
      <c r="CD27" s="714"/>
      <c r="CE27" s="714"/>
      <c r="CF27" s="714"/>
      <c r="CG27" s="714"/>
      <c r="CH27" s="714"/>
      <c r="CI27" s="714"/>
      <c r="CJ27" s="714"/>
      <c r="CK27" s="714"/>
      <c r="CL27" s="714"/>
      <c r="CM27" s="714"/>
      <c r="CN27" s="714"/>
      <c r="CO27" s="714"/>
      <c r="CP27" s="714"/>
      <c r="CQ27" s="714"/>
      <c r="CR27" s="714"/>
      <c r="CS27" s="714"/>
      <c r="CT27" s="714"/>
      <c r="CU27" s="714"/>
      <c r="CV27" s="714"/>
      <c r="CW27" s="714"/>
      <c r="CX27" s="714"/>
      <c r="CY27" s="714"/>
      <c r="CZ27" s="714"/>
      <c r="DA27" s="714"/>
      <c r="DB27" s="714"/>
      <c r="DC27" s="714"/>
      <c r="DD27" s="714"/>
      <c r="DE27" s="714"/>
      <c r="DF27" s="714"/>
      <c r="DG27" s="714"/>
      <c r="DH27" s="714"/>
      <c r="DI27" s="714"/>
      <c r="DJ27" s="714"/>
      <c r="DK27" s="714"/>
      <c r="DL27" s="714"/>
      <c r="DM27" s="714"/>
      <c r="DN27" s="714"/>
      <c r="DO27" s="714"/>
      <c r="DP27" s="714"/>
      <c r="DQ27" s="714"/>
      <c r="DR27" s="714"/>
      <c r="DS27" s="714"/>
      <c r="DT27" s="714"/>
      <c r="DU27" s="714"/>
      <c r="DV27" s="714"/>
      <c r="DW27" s="714"/>
      <c r="DX27" s="714"/>
      <c r="DY27" s="714"/>
      <c r="DZ27" s="714"/>
      <c r="EA27" s="714"/>
      <c r="EB27" s="714"/>
      <c r="EC27" s="714"/>
      <c r="ED27" s="714"/>
      <c r="EE27" s="714"/>
      <c r="EF27" s="714"/>
      <c r="EG27" s="714"/>
      <c r="EH27" s="714"/>
      <c r="EI27" s="714"/>
      <c r="EJ27" s="714"/>
      <c r="EK27" s="714"/>
      <c r="EL27" s="714"/>
      <c r="EM27" s="714"/>
      <c r="EN27" s="714"/>
      <c r="EO27" s="714"/>
      <c r="EP27" s="714"/>
      <c r="EQ27" s="714"/>
      <c r="ER27" s="714"/>
      <c r="ES27" s="714"/>
      <c r="ET27" s="714"/>
      <c r="EU27" s="714"/>
      <c r="EV27" s="714"/>
      <c r="EW27" s="714"/>
      <c r="EX27" s="714"/>
      <c r="EY27" s="714"/>
      <c r="EZ27" s="714"/>
      <c r="FA27" s="714"/>
      <c r="FB27" s="714"/>
      <c r="FC27" s="714"/>
      <c r="FD27" s="714"/>
      <c r="FE27" s="714"/>
      <c r="FF27" s="714"/>
      <c r="FG27" s="714"/>
      <c r="FH27" s="714"/>
      <c r="FI27" s="714"/>
      <c r="FJ27" s="714"/>
      <c r="FK27" s="714"/>
      <c r="FL27" s="714"/>
      <c r="FM27" s="714"/>
      <c r="FN27" s="714"/>
      <c r="FO27" s="714"/>
      <c r="FP27" s="714"/>
      <c r="FQ27" s="714"/>
      <c r="FR27" s="714"/>
      <c r="FS27" s="714"/>
      <c r="FT27" s="714"/>
      <c r="FU27" s="714"/>
      <c r="FV27" s="714"/>
      <c r="FW27" s="714"/>
      <c r="FX27" s="714"/>
      <c r="FY27" s="714"/>
      <c r="FZ27" s="714"/>
      <c r="GA27" s="714"/>
      <c r="GB27" s="714"/>
      <c r="GC27" s="714"/>
      <c r="GD27" s="714"/>
      <c r="GE27" s="714"/>
      <c r="GF27" s="714"/>
      <c r="GG27" s="714"/>
      <c r="GH27" s="714"/>
      <c r="GI27" s="714"/>
      <c r="GJ27" s="714"/>
      <c r="GK27" s="714"/>
      <c r="GL27" s="714"/>
      <c r="GM27" s="714"/>
      <c r="GN27" s="714"/>
      <c r="GO27" s="714"/>
      <c r="GP27" s="714"/>
      <c r="GQ27" s="714"/>
      <c r="GR27" s="714"/>
      <c r="GS27" s="714"/>
      <c r="GT27" s="714"/>
      <c r="GU27" s="714"/>
      <c r="GV27" s="714"/>
      <c r="GW27" s="714"/>
      <c r="GX27" s="714"/>
      <c r="GY27" s="714"/>
      <c r="GZ27" s="714"/>
      <c r="HA27" s="714"/>
      <c r="HB27" s="714"/>
      <c r="HC27" s="714"/>
      <c r="HD27" s="714"/>
      <c r="HE27" s="714"/>
      <c r="HF27" s="714"/>
      <c r="HG27" s="714"/>
      <c r="HH27" s="714"/>
      <c r="HI27" s="714"/>
      <c r="HJ27" s="714"/>
      <c r="HK27" s="714"/>
      <c r="HL27" s="714"/>
      <c r="HM27" s="714"/>
      <c r="HN27" s="714"/>
      <c r="HO27" s="714"/>
      <c r="HP27" s="714"/>
      <c r="HQ27" s="714"/>
      <c r="HR27" s="714"/>
      <c r="HS27" s="714"/>
      <c r="HT27" s="714"/>
      <c r="HU27" s="714"/>
      <c r="HV27" s="714"/>
      <c r="HW27" s="714"/>
      <c r="HX27" s="714"/>
      <c r="HY27" s="714"/>
      <c r="HZ27" s="714"/>
      <c r="IA27" s="714"/>
      <c r="IB27" s="714"/>
      <c r="IC27" s="714"/>
      <c r="ID27" s="714"/>
      <c r="IE27" s="714"/>
      <c r="IF27" s="714"/>
      <c r="IG27" s="714"/>
      <c r="IH27" s="714"/>
      <c r="II27" s="714"/>
      <c r="IJ27" s="714"/>
      <c r="IK27" s="714"/>
      <c r="IL27" s="714"/>
      <c r="IM27" s="714"/>
      <c r="IN27" s="714"/>
      <c r="IO27" s="714"/>
      <c r="IP27" s="714"/>
      <c r="IQ27" s="714"/>
      <c r="IR27" s="714"/>
      <c r="IS27" s="714"/>
      <c r="IT27" s="714"/>
      <c r="IU27" s="714"/>
      <c r="IV27" s="714"/>
      <c r="IW27" s="714"/>
      <c r="IX27" s="714"/>
      <c r="IY27" s="714"/>
      <c r="IZ27" s="714"/>
      <c r="JA27" s="714"/>
      <c r="JB27" s="714"/>
      <c r="JC27" s="714"/>
      <c r="JD27" s="714"/>
      <c r="JE27" s="714"/>
      <c r="JF27" s="714"/>
      <c r="JG27" s="714"/>
      <c r="JH27" s="714"/>
      <c r="JI27" s="714"/>
      <c r="JJ27" s="714"/>
      <c r="JK27" s="714"/>
      <c r="JL27" s="714"/>
      <c r="JM27" s="714"/>
      <c r="JN27" s="714"/>
      <c r="JO27" s="714"/>
      <c r="JP27" s="714"/>
      <c r="JQ27" s="714"/>
      <c r="JR27" s="714"/>
      <c r="JS27" s="714"/>
      <c r="JT27" s="714"/>
      <c r="JU27" s="714"/>
    </row>
    <row r="28" spans="1:288" ht="23.25" customHeight="1" x14ac:dyDescent="0.25">
      <c r="JS28" s="715"/>
    </row>
    <row r="29" spans="1:288" ht="23.25" customHeight="1" x14ac:dyDescent="0.25">
      <c r="JS29" s="349"/>
    </row>
  </sheetData>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M295"/>
  <sheetViews>
    <sheetView showGridLines="0" zoomScale="85" zoomScaleNormal="85" workbookViewId="0">
      <pane xSplit="3" ySplit="4" topLeftCell="D248" activePane="bottomRight" state="frozen"/>
      <selection pane="topRight"/>
      <selection pane="bottomLeft"/>
      <selection pane="bottomRight"/>
    </sheetView>
  </sheetViews>
  <sheetFormatPr defaultColWidth="9" defaultRowHeight="16.149999999999999" customHeight="1" x14ac:dyDescent="0.15"/>
  <cols>
    <col min="1" max="1" width="3.125" style="27" customWidth="1"/>
    <col min="2" max="2" width="10.875" style="36" customWidth="1"/>
    <col min="3" max="3" width="44.875" style="31" customWidth="1"/>
    <col min="4" max="5" width="15.25" style="28" customWidth="1"/>
    <col min="6" max="6" width="15.25" style="32" customWidth="1"/>
    <col min="7" max="7" width="15.25" style="27" customWidth="1"/>
    <col min="8" max="8" width="22.5" style="33" customWidth="1"/>
    <col min="9" max="9" width="15.25" style="33" customWidth="1"/>
    <col min="10" max="10" width="36.125" style="27" customWidth="1"/>
    <col min="11" max="11" width="2.75" style="27" customWidth="1"/>
    <col min="12" max="12" width="10.125" style="27" bestFit="1" customWidth="1"/>
    <col min="13" max="16384" width="9" style="27"/>
  </cols>
  <sheetData>
    <row r="1" spans="2:13" ht="14.45" customHeight="1" x14ac:dyDescent="0.15">
      <c r="B1" s="30"/>
    </row>
    <row r="2" spans="2:13" s="24" customFormat="1" ht="20.45" customHeight="1" x14ac:dyDescent="0.15">
      <c r="B2" s="1627" t="s">
        <v>700</v>
      </c>
      <c r="C2" s="1630" t="s">
        <v>549</v>
      </c>
      <c r="D2" s="1633" t="s">
        <v>669</v>
      </c>
      <c r="E2" s="1635" t="s">
        <v>671</v>
      </c>
      <c r="F2" s="1636"/>
      <c r="G2" s="1637" t="s">
        <v>536</v>
      </c>
      <c r="H2" s="1638"/>
      <c r="I2" s="1639"/>
      <c r="J2" s="1624" t="s">
        <v>679</v>
      </c>
    </row>
    <row r="3" spans="2:13" s="24" customFormat="1" ht="27" customHeight="1" x14ac:dyDescent="0.15">
      <c r="B3" s="1628"/>
      <c r="C3" s="1631"/>
      <c r="D3" s="1634"/>
      <c r="E3" s="264" t="s">
        <v>539</v>
      </c>
      <c r="F3" s="260" t="s">
        <v>534</v>
      </c>
      <c r="G3" s="265" t="s">
        <v>539</v>
      </c>
      <c r="H3" s="261" t="s">
        <v>675</v>
      </c>
      <c r="I3" s="261" t="s">
        <v>678</v>
      </c>
      <c r="J3" s="1625"/>
    </row>
    <row r="4" spans="2:13" s="24" customFormat="1" ht="16.149999999999999" customHeight="1" x14ac:dyDescent="0.15">
      <c r="B4" s="1629"/>
      <c r="C4" s="1632"/>
      <c r="D4" s="262" t="s">
        <v>537</v>
      </c>
      <c r="E4" s="262" t="s">
        <v>537</v>
      </c>
      <c r="F4" s="25" t="s">
        <v>1300</v>
      </c>
      <c r="G4" s="263" t="s">
        <v>1301</v>
      </c>
      <c r="H4" s="26" t="s">
        <v>538</v>
      </c>
      <c r="I4" s="26" t="s">
        <v>1300</v>
      </c>
      <c r="J4" s="1626"/>
    </row>
    <row r="5" spans="2:13" ht="16.149999999999999" customHeight="1" x14ac:dyDescent="0.15">
      <c r="B5" s="311" t="s">
        <v>6</v>
      </c>
      <c r="C5" s="499" t="s">
        <v>1302</v>
      </c>
      <c r="D5" s="500">
        <v>48100</v>
      </c>
      <c r="E5" s="500">
        <v>49400</v>
      </c>
      <c r="F5" s="501">
        <v>3.6999999999999997</v>
      </c>
      <c r="G5" s="500">
        <v>47600</v>
      </c>
      <c r="H5" s="502">
        <v>3.9</v>
      </c>
      <c r="I5" s="501">
        <v>3.9</v>
      </c>
      <c r="J5" s="650" t="s">
        <v>1303</v>
      </c>
      <c r="L5" s="28"/>
      <c r="M5" s="29"/>
    </row>
    <row r="6" spans="2:13" ht="16.149999999999999" customHeight="1" x14ac:dyDescent="0.15">
      <c r="B6" s="311" t="s">
        <v>3</v>
      </c>
      <c r="C6" s="379" t="s">
        <v>277</v>
      </c>
      <c r="D6" s="380">
        <v>21400</v>
      </c>
      <c r="E6" s="381">
        <v>20300</v>
      </c>
      <c r="F6" s="382">
        <v>4.2</v>
      </c>
      <c r="G6" s="381">
        <v>21800</v>
      </c>
      <c r="H6" s="382">
        <v>4</v>
      </c>
      <c r="I6" s="382">
        <v>4.3</v>
      </c>
      <c r="J6" s="383" t="s">
        <v>543</v>
      </c>
      <c r="L6" s="28"/>
      <c r="M6" s="29"/>
    </row>
    <row r="7" spans="2:13" ht="16.149999999999999" customHeight="1" x14ac:dyDescent="0.15">
      <c r="B7" s="311" t="s">
        <v>7</v>
      </c>
      <c r="C7" s="379" t="s">
        <v>278</v>
      </c>
      <c r="D7" s="380">
        <v>27100</v>
      </c>
      <c r="E7" s="381">
        <v>27400</v>
      </c>
      <c r="F7" s="382">
        <v>4.1000000000000005</v>
      </c>
      <c r="G7" s="381">
        <v>26700</v>
      </c>
      <c r="H7" s="382">
        <v>3.8</v>
      </c>
      <c r="I7" s="382">
        <v>4.3</v>
      </c>
      <c r="J7" s="383" t="s">
        <v>544</v>
      </c>
      <c r="L7" s="28"/>
      <c r="M7" s="29"/>
    </row>
    <row r="8" spans="2:13" ht="16.149999999999999" customHeight="1" x14ac:dyDescent="0.15">
      <c r="B8" s="311" t="s">
        <v>4</v>
      </c>
      <c r="C8" s="379" t="s">
        <v>279</v>
      </c>
      <c r="D8" s="380">
        <v>11300</v>
      </c>
      <c r="E8" s="381">
        <v>11000</v>
      </c>
      <c r="F8" s="382">
        <v>4.2</v>
      </c>
      <c r="G8" s="381">
        <v>11400</v>
      </c>
      <c r="H8" s="382">
        <v>4.1000000000000005</v>
      </c>
      <c r="I8" s="382">
        <v>4.3999999999999995</v>
      </c>
      <c r="J8" s="383" t="s">
        <v>542</v>
      </c>
      <c r="L8" s="28"/>
      <c r="M8" s="29"/>
    </row>
    <row r="9" spans="2:13" ht="16.149999999999999" customHeight="1" x14ac:dyDescent="0.15">
      <c r="B9" s="311" t="s">
        <v>8</v>
      </c>
      <c r="C9" s="379" t="s">
        <v>280</v>
      </c>
      <c r="D9" s="380">
        <v>12100</v>
      </c>
      <c r="E9" s="381">
        <v>12200</v>
      </c>
      <c r="F9" s="382">
        <v>3.9</v>
      </c>
      <c r="G9" s="381">
        <v>12000</v>
      </c>
      <c r="H9" s="382">
        <v>3.9</v>
      </c>
      <c r="I9" s="382">
        <v>4.1000000000000005</v>
      </c>
      <c r="J9" s="383" t="s">
        <v>542</v>
      </c>
      <c r="L9" s="28"/>
      <c r="M9" s="29"/>
    </row>
    <row r="10" spans="2:13" ht="16.149999999999999" customHeight="1" x14ac:dyDescent="0.15">
      <c r="B10" s="311" t="s">
        <v>5</v>
      </c>
      <c r="C10" s="379" t="s">
        <v>1304</v>
      </c>
      <c r="D10" s="380">
        <v>10400</v>
      </c>
      <c r="E10" s="381">
        <v>10500</v>
      </c>
      <c r="F10" s="382">
        <v>4</v>
      </c>
      <c r="G10" s="381">
        <v>10200</v>
      </c>
      <c r="H10" s="382">
        <v>3.8</v>
      </c>
      <c r="I10" s="382">
        <v>4.2</v>
      </c>
      <c r="J10" s="383" t="s">
        <v>544</v>
      </c>
      <c r="L10" s="28"/>
      <c r="M10" s="29"/>
    </row>
    <row r="11" spans="2:13" ht="16.149999999999999" customHeight="1" x14ac:dyDescent="0.15">
      <c r="B11" s="311" t="s">
        <v>9</v>
      </c>
      <c r="C11" s="379" t="s">
        <v>1305</v>
      </c>
      <c r="D11" s="380">
        <v>10600</v>
      </c>
      <c r="E11" s="381">
        <v>10800</v>
      </c>
      <c r="F11" s="382">
        <v>3.6999999999999997</v>
      </c>
      <c r="G11" s="381">
        <v>10500</v>
      </c>
      <c r="H11" s="382">
        <v>3.5000000000000004</v>
      </c>
      <c r="I11" s="382">
        <v>3.9</v>
      </c>
      <c r="J11" s="383" t="s">
        <v>543</v>
      </c>
      <c r="L11" s="28"/>
      <c r="M11" s="29"/>
    </row>
    <row r="12" spans="2:13" ht="16.149999999999999" customHeight="1" x14ac:dyDescent="0.15">
      <c r="B12" s="311" t="s">
        <v>10</v>
      </c>
      <c r="C12" s="379" t="s">
        <v>283</v>
      </c>
      <c r="D12" s="380">
        <v>11100</v>
      </c>
      <c r="E12" s="381">
        <v>11300</v>
      </c>
      <c r="F12" s="382">
        <v>4</v>
      </c>
      <c r="G12" s="381">
        <v>10900</v>
      </c>
      <c r="H12" s="382">
        <v>3.8</v>
      </c>
      <c r="I12" s="382">
        <v>4.2</v>
      </c>
      <c r="J12" s="383" t="s">
        <v>544</v>
      </c>
      <c r="L12" s="28"/>
      <c r="M12" s="29"/>
    </row>
    <row r="13" spans="2:13" ht="16.149999999999999" customHeight="1" x14ac:dyDescent="0.15">
      <c r="B13" s="311" t="s">
        <v>11</v>
      </c>
      <c r="C13" s="379" t="s">
        <v>1306</v>
      </c>
      <c r="D13" s="380">
        <v>7230</v>
      </c>
      <c r="E13" s="381">
        <v>7380</v>
      </c>
      <c r="F13" s="382">
        <v>4.2</v>
      </c>
      <c r="G13" s="381">
        <v>7160</v>
      </c>
      <c r="H13" s="382">
        <v>4</v>
      </c>
      <c r="I13" s="382">
        <v>4.3999999999999995</v>
      </c>
      <c r="J13" s="383" t="s">
        <v>543</v>
      </c>
      <c r="L13" s="28"/>
      <c r="M13" s="29"/>
    </row>
    <row r="14" spans="2:13" ht="16.149999999999999" customHeight="1" x14ac:dyDescent="0.15">
      <c r="B14" s="311" t="s">
        <v>12</v>
      </c>
      <c r="C14" s="379" t="s">
        <v>285</v>
      </c>
      <c r="D14" s="380">
        <v>8100</v>
      </c>
      <c r="E14" s="381">
        <v>8420</v>
      </c>
      <c r="F14" s="382">
        <v>4.3</v>
      </c>
      <c r="G14" s="381">
        <v>8100</v>
      </c>
      <c r="H14" s="382">
        <v>4</v>
      </c>
      <c r="I14" s="382">
        <v>4.5999999999999996</v>
      </c>
      <c r="J14" s="383" t="s">
        <v>545</v>
      </c>
      <c r="L14" s="28"/>
      <c r="M14" s="29"/>
    </row>
    <row r="15" spans="2:13" ht="16.149999999999999" customHeight="1" x14ac:dyDescent="0.15">
      <c r="B15" s="311" t="s">
        <v>13</v>
      </c>
      <c r="C15" s="379" t="s">
        <v>286</v>
      </c>
      <c r="D15" s="380">
        <v>5470</v>
      </c>
      <c r="E15" s="381">
        <v>5540</v>
      </c>
      <c r="F15" s="382">
        <v>3.8</v>
      </c>
      <c r="G15" s="381">
        <v>5440</v>
      </c>
      <c r="H15" s="382">
        <v>3.5999999999999996</v>
      </c>
      <c r="I15" s="382">
        <v>4</v>
      </c>
      <c r="J15" s="383" t="s">
        <v>1307</v>
      </c>
      <c r="L15" s="28"/>
      <c r="M15" s="29"/>
    </row>
    <row r="16" spans="2:13" ht="16.149999999999999" customHeight="1" x14ac:dyDescent="0.15">
      <c r="B16" s="311" t="s">
        <v>15</v>
      </c>
      <c r="C16" s="379" t="s">
        <v>287</v>
      </c>
      <c r="D16" s="380">
        <v>4080</v>
      </c>
      <c r="E16" s="381">
        <v>4130</v>
      </c>
      <c r="F16" s="382">
        <v>4</v>
      </c>
      <c r="G16" s="381">
        <v>4020</v>
      </c>
      <c r="H16" s="382">
        <v>3.8</v>
      </c>
      <c r="I16" s="382">
        <v>4.2</v>
      </c>
      <c r="J16" s="383" t="s">
        <v>1308</v>
      </c>
      <c r="L16" s="28"/>
      <c r="M16" s="29"/>
    </row>
    <row r="17" spans="2:13" ht="16.149999999999999" customHeight="1" x14ac:dyDescent="0.15">
      <c r="B17" s="311" t="s">
        <v>17</v>
      </c>
      <c r="C17" s="379" t="s">
        <v>1309</v>
      </c>
      <c r="D17" s="380">
        <v>4760</v>
      </c>
      <c r="E17" s="381">
        <v>4820</v>
      </c>
      <c r="F17" s="382">
        <v>4.1000000000000005</v>
      </c>
      <c r="G17" s="381">
        <v>4740</v>
      </c>
      <c r="H17" s="382">
        <v>4.2</v>
      </c>
      <c r="I17" s="382">
        <v>4.3</v>
      </c>
      <c r="J17" s="383" t="s">
        <v>1303</v>
      </c>
      <c r="L17" s="28"/>
      <c r="M17" s="29"/>
    </row>
    <row r="18" spans="2:13" ht="16.149999999999999" customHeight="1" x14ac:dyDescent="0.15">
      <c r="B18" s="311" t="s">
        <v>18</v>
      </c>
      <c r="C18" s="379" t="s">
        <v>289</v>
      </c>
      <c r="D18" s="380">
        <v>4630</v>
      </c>
      <c r="E18" s="381">
        <v>4710</v>
      </c>
      <c r="F18" s="382">
        <v>3.8</v>
      </c>
      <c r="G18" s="381">
        <v>4550</v>
      </c>
      <c r="H18" s="382">
        <v>3.5999999999999996</v>
      </c>
      <c r="I18" s="382">
        <v>4</v>
      </c>
      <c r="J18" s="383" t="s">
        <v>544</v>
      </c>
      <c r="L18" s="28"/>
      <c r="M18" s="29"/>
    </row>
    <row r="19" spans="2:13" ht="16.149999999999999" customHeight="1" x14ac:dyDescent="0.15">
      <c r="B19" s="311" t="s">
        <v>19</v>
      </c>
      <c r="C19" s="379" t="s">
        <v>290</v>
      </c>
      <c r="D19" s="380">
        <v>5310</v>
      </c>
      <c r="E19" s="381">
        <v>5390</v>
      </c>
      <c r="F19" s="382">
        <v>3.9</v>
      </c>
      <c r="G19" s="381">
        <v>5220</v>
      </c>
      <c r="H19" s="382">
        <v>3.6999999999999997</v>
      </c>
      <c r="I19" s="382">
        <v>4.1000000000000005</v>
      </c>
      <c r="J19" s="383" t="s">
        <v>544</v>
      </c>
      <c r="L19" s="28"/>
      <c r="M19" s="29"/>
    </row>
    <row r="20" spans="2:13" ht="16.149999999999999" customHeight="1" x14ac:dyDescent="0.15">
      <c r="B20" s="311" t="s">
        <v>20</v>
      </c>
      <c r="C20" s="379" t="s">
        <v>1310</v>
      </c>
      <c r="D20" s="380">
        <v>4790</v>
      </c>
      <c r="E20" s="381">
        <v>4920</v>
      </c>
      <c r="F20" s="382">
        <v>4.5</v>
      </c>
      <c r="G20" s="381">
        <v>4740</v>
      </c>
      <c r="H20" s="382">
        <v>4.2</v>
      </c>
      <c r="I20" s="382">
        <v>4.7</v>
      </c>
      <c r="J20" s="383" t="s">
        <v>543</v>
      </c>
      <c r="L20" s="28"/>
      <c r="M20" s="29"/>
    </row>
    <row r="21" spans="2:13" ht="16.149999999999999" customHeight="1" x14ac:dyDescent="0.15">
      <c r="B21" s="311" t="s">
        <v>21</v>
      </c>
      <c r="C21" s="379" t="s">
        <v>292</v>
      </c>
      <c r="D21" s="380">
        <v>3420</v>
      </c>
      <c r="E21" s="381">
        <v>3460</v>
      </c>
      <c r="F21" s="382">
        <v>4.3999999999999995</v>
      </c>
      <c r="G21" s="381">
        <v>3370</v>
      </c>
      <c r="H21" s="382">
        <v>4.2</v>
      </c>
      <c r="I21" s="382">
        <v>4.5999999999999996</v>
      </c>
      <c r="J21" s="383" t="s">
        <v>544</v>
      </c>
      <c r="L21" s="28"/>
      <c r="M21" s="29"/>
    </row>
    <row r="22" spans="2:13" ht="16.149999999999999" customHeight="1" x14ac:dyDescent="0.15">
      <c r="B22" s="311" t="s">
        <v>22</v>
      </c>
      <c r="C22" s="379" t="s">
        <v>293</v>
      </c>
      <c r="D22" s="380">
        <v>4720</v>
      </c>
      <c r="E22" s="381">
        <v>4790</v>
      </c>
      <c r="F22" s="382">
        <v>4</v>
      </c>
      <c r="G22" s="381">
        <v>4640</v>
      </c>
      <c r="H22" s="382">
        <v>3.8</v>
      </c>
      <c r="I22" s="382">
        <v>4.2</v>
      </c>
      <c r="J22" s="383" t="s">
        <v>544</v>
      </c>
      <c r="L22" s="28"/>
      <c r="M22" s="29"/>
    </row>
    <row r="23" spans="2:13" ht="16.149999999999999" customHeight="1" x14ac:dyDescent="0.15">
      <c r="B23" s="311" t="s">
        <v>23</v>
      </c>
      <c r="C23" s="379" t="s">
        <v>294</v>
      </c>
      <c r="D23" s="380">
        <v>2550</v>
      </c>
      <c r="E23" s="381">
        <v>2540</v>
      </c>
      <c r="F23" s="382">
        <v>4.1000000000000005</v>
      </c>
      <c r="G23" s="381">
        <v>2550</v>
      </c>
      <c r="H23" s="382">
        <v>4.1000000000000005</v>
      </c>
      <c r="I23" s="382">
        <v>4.3</v>
      </c>
      <c r="J23" s="383" t="s">
        <v>542</v>
      </c>
      <c r="L23" s="28"/>
      <c r="M23" s="29"/>
    </row>
    <row r="24" spans="2:13" ht="16.149999999999999" customHeight="1" x14ac:dyDescent="0.15">
      <c r="B24" s="311" t="s">
        <v>24</v>
      </c>
      <c r="C24" s="379" t="s">
        <v>1311</v>
      </c>
      <c r="D24" s="380">
        <v>4110</v>
      </c>
      <c r="E24" s="381">
        <v>4170</v>
      </c>
      <c r="F24" s="382">
        <v>4.1000000000000005</v>
      </c>
      <c r="G24" s="381">
        <v>4040</v>
      </c>
      <c r="H24" s="382">
        <v>3.9</v>
      </c>
      <c r="I24" s="382">
        <v>4.3</v>
      </c>
      <c r="J24" s="383" t="s">
        <v>544</v>
      </c>
      <c r="L24" s="28"/>
      <c r="M24" s="29"/>
    </row>
    <row r="25" spans="2:13" ht="16.149999999999999" customHeight="1" x14ac:dyDescent="0.15">
      <c r="B25" s="311" t="s">
        <v>25</v>
      </c>
      <c r="C25" s="379" t="s">
        <v>1312</v>
      </c>
      <c r="D25" s="380">
        <v>2840</v>
      </c>
      <c r="E25" s="381">
        <v>2870</v>
      </c>
      <c r="F25" s="382">
        <v>4.3999999999999995</v>
      </c>
      <c r="G25" s="381">
        <v>2800</v>
      </c>
      <c r="H25" s="382">
        <v>4.2</v>
      </c>
      <c r="I25" s="382">
        <v>4.5999999999999996</v>
      </c>
      <c r="J25" s="383" t="s">
        <v>544</v>
      </c>
      <c r="L25" s="28"/>
      <c r="M25" s="29"/>
    </row>
    <row r="26" spans="2:13" ht="16.149999999999999" customHeight="1" x14ac:dyDescent="0.15">
      <c r="B26" s="311" t="s">
        <v>26</v>
      </c>
      <c r="C26" s="379" t="s">
        <v>297</v>
      </c>
      <c r="D26" s="380">
        <v>3080</v>
      </c>
      <c r="E26" s="381">
        <v>3130</v>
      </c>
      <c r="F26" s="382">
        <v>4</v>
      </c>
      <c r="G26" s="381">
        <v>3020</v>
      </c>
      <c r="H26" s="382">
        <v>3.8</v>
      </c>
      <c r="I26" s="382">
        <v>4.2</v>
      </c>
      <c r="J26" s="383" t="s">
        <v>544</v>
      </c>
      <c r="L26" s="28"/>
      <c r="M26" s="29"/>
    </row>
    <row r="27" spans="2:13" ht="16.149999999999999" customHeight="1" x14ac:dyDescent="0.15">
      <c r="B27" s="311" t="s">
        <v>28</v>
      </c>
      <c r="C27" s="379" t="s">
        <v>298</v>
      </c>
      <c r="D27" s="380">
        <v>2470</v>
      </c>
      <c r="E27" s="381">
        <v>2500</v>
      </c>
      <c r="F27" s="382">
        <v>4.2</v>
      </c>
      <c r="G27" s="381">
        <v>2430</v>
      </c>
      <c r="H27" s="382">
        <v>4</v>
      </c>
      <c r="I27" s="382">
        <v>4.3999999999999995</v>
      </c>
      <c r="J27" s="383" t="s">
        <v>544</v>
      </c>
      <c r="L27" s="28"/>
      <c r="M27" s="29"/>
    </row>
    <row r="28" spans="2:13" ht="16.149999999999999" customHeight="1" x14ac:dyDescent="0.15">
      <c r="B28" s="311" t="s">
        <v>30</v>
      </c>
      <c r="C28" s="379" t="s">
        <v>299</v>
      </c>
      <c r="D28" s="380">
        <v>1840</v>
      </c>
      <c r="E28" s="381">
        <v>1860</v>
      </c>
      <c r="F28" s="382">
        <v>4.3</v>
      </c>
      <c r="G28" s="381">
        <v>1810</v>
      </c>
      <c r="H28" s="382">
        <v>4.1000000000000005</v>
      </c>
      <c r="I28" s="382">
        <v>4.5</v>
      </c>
      <c r="J28" s="383" t="s">
        <v>544</v>
      </c>
      <c r="L28" s="28"/>
      <c r="M28" s="29"/>
    </row>
    <row r="29" spans="2:13" ht="16.149999999999999" customHeight="1" x14ac:dyDescent="0.15">
      <c r="B29" s="311" t="s">
        <v>31</v>
      </c>
      <c r="C29" s="379" t="s">
        <v>300</v>
      </c>
      <c r="D29" s="380">
        <v>6490</v>
      </c>
      <c r="E29" s="381">
        <v>6580</v>
      </c>
      <c r="F29" s="382">
        <v>4.1000000000000005</v>
      </c>
      <c r="G29" s="381">
        <v>6400</v>
      </c>
      <c r="H29" s="382">
        <v>3.9</v>
      </c>
      <c r="I29" s="382">
        <v>4.3</v>
      </c>
      <c r="J29" s="383" t="s">
        <v>544</v>
      </c>
      <c r="L29" s="28"/>
      <c r="M29" s="29"/>
    </row>
    <row r="30" spans="2:13" ht="16.149999999999999" customHeight="1" x14ac:dyDescent="0.15">
      <c r="B30" s="311" t="s">
        <v>32</v>
      </c>
      <c r="C30" s="379" t="s">
        <v>301</v>
      </c>
      <c r="D30" s="380">
        <v>4550</v>
      </c>
      <c r="E30" s="381">
        <v>4470</v>
      </c>
      <c r="F30" s="382">
        <v>5</v>
      </c>
      <c r="G30" s="381">
        <v>4590</v>
      </c>
      <c r="H30" s="382">
        <v>5.0999999999999996</v>
      </c>
      <c r="I30" s="382">
        <v>5.2</v>
      </c>
      <c r="J30" s="383" t="s">
        <v>542</v>
      </c>
      <c r="L30" s="28"/>
      <c r="M30" s="29"/>
    </row>
    <row r="31" spans="2:13" ht="16.149999999999999" customHeight="1" x14ac:dyDescent="0.15">
      <c r="B31" s="311" t="s">
        <v>33</v>
      </c>
      <c r="C31" s="379" t="s">
        <v>302</v>
      </c>
      <c r="D31" s="380">
        <v>5170</v>
      </c>
      <c r="E31" s="381">
        <v>5240</v>
      </c>
      <c r="F31" s="382">
        <v>4.5</v>
      </c>
      <c r="G31" s="381">
        <v>5140</v>
      </c>
      <c r="H31" s="382">
        <v>4.5999999999999996</v>
      </c>
      <c r="I31" s="382">
        <v>5</v>
      </c>
      <c r="J31" s="383" t="s">
        <v>543</v>
      </c>
      <c r="L31" s="28"/>
      <c r="M31" s="29"/>
    </row>
    <row r="32" spans="2:13" ht="16.149999999999999" customHeight="1" x14ac:dyDescent="0.15">
      <c r="B32" s="311" t="s">
        <v>36</v>
      </c>
      <c r="C32" s="379" t="s">
        <v>303</v>
      </c>
      <c r="D32" s="380">
        <v>3420</v>
      </c>
      <c r="E32" s="381">
        <v>3450</v>
      </c>
      <c r="F32" s="382">
        <v>4.7</v>
      </c>
      <c r="G32" s="381">
        <v>3420</v>
      </c>
      <c r="H32" s="382">
        <v>4.3999999999999995</v>
      </c>
      <c r="I32" s="382">
        <v>5</v>
      </c>
      <c r="J32" s="383" t="s">
        <v>545</v>
      </c>
      <c r="L32" s="28"/>
      <c r="M32" s="29"/>
    </row>
    <row r="33" spans="2:13" ht="16.149999999999999" customHeight="1" x14ac:dyDescent="0.15">
      <c r="B33" s="311" t="s">
        <v>37</v>
      </c>
      <c r="C33" s="379" t="s">
        <v>1313</v>
      </c>
      <c r="D33" s="380">
        <v>1850</v>
      </c>
      <c r="E33" s="381">
        <v>1870</v>
      </c>
      <c r="F33" s="382">
        <v>4.9000000000000004</v>
      </c>
      <c r="G33" s="381">
        <v>1830</v>
      </c>
      <c r="H33" s="382">
        <v>4.7</v>
      </c>
      <c r="I33" s="382">
        <v>5.0999999999999996</v>
      </c>
      <c r="J33" s="383" t="s">
        <v>544</v>
      </c>
      <c r="L33" s="28"/>
      <c r="M33" s="29"/>
    </row>
    <row r="34" spans="2:13" ht="16.149999999999999" customHeight="1" x14ac:dyDescent="0.15">
      <c r="B34" s="311" t="s">
        <v>38</v>
      </c>
      <c r="C34" s="379" t="s">
        <v>305</v>
      </c>
      <c r="D34" s="380">
        <v>4100</v>
      </c>
      <c r="E34" s="381">
        <v>4040</v>
      </c>
      <c r="F34" s="382">
        <v>4.8</v>
      </c>
      <c r="G34" s="381">
        <v>4130</v>
      </c>
      <c r="H34" s="382">
        <v>5</v>
      </c>
      <c r="I34" s="382">
        <v>5</v>
      </c>
      <c r="J34" s="383" t="s">
        <v>542</v>
      </c>
      <c r="L34" s="28"/>
      <c r="M34" s="29"/>
    </row>
    <row r="35" spans="2:13" ht="16.149999999999999" customHeight="1" x14ac:dyDescent="0.15">
      <c r="B35" s="311" t="s">
        <v>39</v>
      </c>
      <c r="C35" s="379" t="s">
        <v>1314</v>
      </c>
      <c r="D35" s="380">
        <v>8450</v>
      </c>
      <c r="E35" s="381">
        <v>8500</v>
      </c>
      <c r="F35" s="382">
        <v>4.9000000000000004</v>
      </c>
      <c r="G35" s="381">
        <v>8390</v>
      </c>
      <c r="H35" s="382">
        <v>4.7</v>
      </c>
      <c r="I35" s="382">
        <v>5.0999999999999996</v>
      </c>
      <c r="J35" s="383" t="s">
        <v>546</v>
      </c>
      <c r="L35" s="28"/>
      <c r="M35" s="29"/>
    </row>
    <row r="36" spans="2:13" ht="16.149999999999999" customHeight="1" x14ac:dyDescent="0.15">
      <c r="B36" s="311" t="s">
        <v>40</v>
      </c>
      <c r="C36" s="379" t="s">
        <v>1315</v>
      </c>
      <c r="D36" s="380">
        <v>6180</v>
      </c>
      <c r="E36" s="381">
        <v>6260</v>
      </c>
      <c r="F36" s="382">
        <v>4.5</v>
      </c>
      <c r="G36" s="381">
        <v>6100</v>
      </c>
      <c r="H36" s="382">
        <v>4.3</v>
      </c>
      <c r="I36" s="382">
        <v>4.7</v>
      </c>
      <c r="J36" s="383" t="s">
        <v>544</v>
      </c>
      <c r="L36" s="28"/>
      <c r="M36" s="29"/>
    </row>
    <row r="37" spans="2:13" ht="16.149999999999999" customHeight="1" x14ac:dyDescent="0.15">
      <c r="B37" s="311" t="s">
        <v>41</v>
      </c>
      <c r="C37" s="379" t="s">
        <v>1316</v>
      </c>
      <c r="D37" s="380">
        <v>2920</v>
      </c>
      <c r="E37" s="381">
        <v>2770</v>
      </c>
      <c r="F37" s="382">
        <v>5</v>
      </c>
      <c r="G37" s="381">
        <v>2990</v>
      </c>
      <c r="H37" s="382">
        <v>4.8</v>
      </c>
      <c r="I37" s="382">
        <v>5.2</v>
      </c>
      <c r="J37" s="383" t="s">
        <v>542</v>
      </c>
      <c r="L37" s="28"/>
      <c r="M37" s="29"/>
    </row>
    <row r="38" spans="2:13" ht="16.149999999999999" customHeight="1" x14ac:dyDescent="0.15">
      <c r="B38" s="311" t="s">
        <v>733</v>
      </c>
      <c r="C38" s="379" t="s">
        <v>811</v>
      </c>
      <c r="D38" s="380">
        <v>6570</v>
      </c>
      <c r="E38" s="381">
        <v>6690</v>
      </c>
      <c r="F38" s="382">
        <v>3.6999999999999997</v>
      </c>
      <c r="G38" s="381">
        <v>6450</v>
      </c>
      <c r="H38" s="382">
        <v>3.5000000000000004</v>
      </c>
      <c r="I38" s="382">
        <v>3.9</v>
      </c>
      <c r="J38" s="383" t="s">
        <v>544</v>
      </c>
      <c r="L38" s="28"/>
      <c r="M38" s="29"/>
    </row>
    <row r="39" spans="2:13" ht="16.149999999999999" customHeight="1" x14ac:dyDescent="0.15">
      <c r="B39" s="311" t="s">
        <v>734</v>
      </c>
      <c r="C39" s="379" t="s">
        <v>812</v>
      </c>
      <c r="D39" s="380">
        <v>4240</v>
      </c>
      <c r="E39" s="381">
        <v>4310</v>
      </c>
      <c r="F39" s="382">
        <v>3.5999999999999996</v>
      </c>
      <c r="G39" s="381">
        <v>4170</v>
      </c>
      <c r="H39" s="382">
        <v>3.4000000000000004</v>
      </c>
      <c r="I39" s="382">
        <v>3.8</v>
      </c>
      <c r="J39" s="383" t="s">
        <v>544</v>
      </c>
      <c r="L39" s="28"/>
      <c r="M39" s="29"/>
    </row>
    <row r="40" spans="2:13" ht="16.149999999999999" customHeight="1" x14ac:dyDescent="0.15">
      <c r="B40" s="311" t="s">
        <v>736</v>
      </c>
      <c r="C40" s="379" t="s">
        <v>813</v>
      </c>
      <c r="D40" s="380">
        <v>4210</v>
      </c>
      <c r="E40" s="381">
        <v>4270</v>
      </c>
      <c r="F40" s="382">
        <v>3.8</v>
      </c>
      <c r="G40" s="381">
        <v>4150</v>
      </c>
      <c r="H40" s="382">
        <v>3.5999999999999996</v>
      </c>
      <c r="I40" s="382">
        <v>4</v>
      </c>
      <c r="J40" s="383" t="s">
        <v>544</v>
      </c>
      <c r="L40" s="28"/>
      <c r="M40" s="29"/>
    </row>
    <row r="41" spans="2:13" ht="16.149999999999999" customHeight="1" x14ac:dyDescent="0.15">
      <c r="B41" s="311" t="s">
        <v>1218</v>
      </c>
      <c r="C41" s="331" t="s">
        <v>1317</v>
      </c>
      <c r="D41" s="380">
        <v>44500</v>
      </c>
      <c r="E41" s="381">
        <v>43500</v>
      </c>
      <c r="F41" s="382">
        <v>3.8</v>
      </c>
      <c r="G41" s="381">
        <v>44900</v>
      </c>
      <c r="H41" s="382">
        <v>4</v>
      </c>
      <c r="I41" s="382">
        <v>4</v>
      </c>
      <c r="J41" s="383" t="s">
        <v>543</v>
      </c>
      <c r="L41" s="28"/>
      <c r="M41" s="29"/>
    </row>
    <row r="42" spans="2:13" ht="16.149999999999999" customHeight="1" x14ac:dyDescent="0.15">
      <c r="B42" s="311" t="s">
        <v>1219</v>
      </c>
      <c r="C42" s="331" t="s">
        <v>1318</v>
      </c>
      <c r="D42" s="380">
        <v>18300</v>
      </c>
      <c r="E42" s="381">
        <v>17900</v>
      </c>
      <c r="F42" s="382">
        <v>4</v>
      </c>
      <c r="G42" s="381">
        <v>18400</v>
      </c>
      <c r="H42" s="382">
        <v>3.8</v>
      </c>
      <c r="I42" s="382">
        <v>4.2</v>
      </c>
      <c r="J42" s="383" t="s">
        <v>543</v>
      </c>
      <c r="L42" s="28"/>
      <c r="M42" s="29"/>
    </row>
    <row r="43" spans="2:13" ht="16.149999999999999" customHeight="1" x14ac:dyDescent="0.15">
      <c r="B43" s="311" t="s">
        <v>1220</v>
      </c>
      <c r="C43" s="331" t="s">
        <v>1319</v>
      </c>
      <c r="D43" s="380">
        <v>10900</v>
      </c>
      <c r="E43" s="381">
        <v>10900</v>
      </c>
      <c r="F43" s="382">
        <v>3.5999999999999996</v>
      </c>
      <c r="G43" s="381">
        <v>10800</v>
      </c>
      <c r="H43" s="382">
        <v>3.3000000000000003</v>
      </c>
      <c r="I43" s="382">
        <v>3.6999999999999997</v>
      </c>
      <c r="J43" s="383" t="s">
        <v>544</v>
      </c>
      <c r="L43" s="28"/>
      <c r="M43" s="29"/>
    </row>
    <row r="44" spans="2:13" ht="16.149999999999999" customHeight="1" x14ac:dyDescent="0.15">
      <c r="B44" s="311" t="s">
        <v>1222</v>
      </c>
      <c r="C44" s="331" t="s">
        <v>1320</v>
      </c>
      <c r="D44" s="380">
        <v>8330</v>
      </c>
      <c r="E44" s="381">
        <v>8430</v>
      </c>
      <c r="F44" s="382">
        <v>4.1000000000000005</v>
      </c>
      <c r="G44" s="381">
        <v>8290</v>
      </c>
      <c r="H44" s="382">
        <v>4.2</v>
      </c>
      <c r="I44" s="382">
        <v>4.3</v>
      </c>
      <c r="J44" s="383" t="s">
        <v>542</v>
      </c>
      <c r="L44" s="28"/>
      <c r="M44" s="29"/>
    </row>
    <row r="45" spans="2:13" ht="16.149999999999999" customHeight="1" x14ac:dyDescent="0.15">
      <c r="B45" s="311" t="s">
        <v>1223</v>
      </c>
      <c r="C45" s="331" t="s">
        <v>1321</v>
      </c>
      <c r="D45" s="380">
        <v>8140</v>
      </c>
      <c r="E45" s="381">
        <v>7950</v>
      </c>
      <c r="F45" s="382">
        <v>4</v>
      </c>
      <c r="G45" s="381">
        <v>8220</v>
      </c>
      <c r="H45" s="382">
        <v>3.8</v>
      </c>
      <c r="I45" s="382">
        <v>4.2</v>
      </c>
      <c r="J45" s="383" t="s">
        <v>543</v>
      </c>
      <c r="L45" s="28"/>
      <c r="M45" s="29"/>
    </row>
    <row r="46" spans="2:13" ht="16.149999999999999" customHeight="1" x14ac:dyDescent="0.15">
      <c r="B46" s="311" t="s">
        <v>1224</v>
      </c>
      <c r="C46" s="331" t="s">
        <v>1322</v>
      </c>
      <c r="D46" s="380">
        <v>6100</v>
      </c>
      <c r="E46" s="381">
        <v>6180</v>
      </c>
      <c r="F46" s="382">
        <v>4.3</v>
      </c>
      <c r="G46" s="381">
        <v>6020</v>
      </c>
      <c r="H46" s="382">
        <v>4.1000000000000005</v>
      </c>
      <c r="I46" s="382">
        <v>4.5</v>
      </c>
      <c r="J46" s="383" t="s">
        <v>544</v>
      </c>
      <c r="L46" s="28"/>
      <c r="M46" s="29"/>
    </row>
    <row r="47" spans="2:13" ht="16.149999999999999" customHeight="1" x14ac:dyDescent="0.15">
      <c r="B47" s="311" t="s">
        <v>1225</v>
      </c>
      <c r="C47" s="331" t="s">
        <v>1323</v>
      </c>
      <c r="D47" s="380">
        <v>5790</v>
      </c>
      <c r="E47" s="381">
        <v>5760</v>
      </c>
      <c r="F47" s="382">
        <v>4.3</v>
      </c>
      <c r="G47" s="381">
        <v>5800</v>
      </c>
      <c r="H47" s="382">
        <v>4.3999999999999995</v>
      </c>
      <c r="I47" s="382">
        <v>4.5</v>
      </c>
      <c r="J47" s="383" t="s">
        <v>542</v>
      </c>
      <c r="L47" s="28"/>
      <c r="M47" s="29"/>
    </row>
    <row r="48" spans="2:13" ht="16.149999999999999" customHeight="1" x14ac:dyDescent="0.15">
      <c r="B48" s="311" t="s">
        <v>1227</v>
      </c>
      <c r="C48" s="331" t="s">
        <v>1324</v>
      </c>
      <c r="D48" s="380">
        <v>3680</v>
      </c>
      <c r="E48" s="381">
        <v>3730</v>
      </c>
      <c r="F48" s="382">
        <v>4</v>
      </c>
      <c r="G48" s="381">
        <v>3620</v>
      </c>
      <c r="H48" s="382">
        <v>3.8</v>
      </c>
      <c r="I48" s="382">
        <v>4.2</v>
      </c>
      <c r="J48" s="383" t="s">
        <v>544</v>
      </c>
      <c r="L48" s="28"/>
      <c r="M48" s="29"/>
    </row>
    <row r="49" spans="2:13" ht="16.149999999999999" customHeight="1" x14ac:dyDescent="0.15">
      <c r="B49" s="311" t="s">
        <v>1229</v>
      </c>
      <c r="C49" s="331" t="s">
        <v>1325</v>
      </c>
      <c r="D49" s="380">
        <v>1870</v>
      </c>
      <c r="E49" s="381">
        <v>1960</v>
      </c>
      <c r="F49" s="382">
        <v>3.9</v>
      </c>
      <c r="G49" s="381">
        <v>1830</v>
      </c>
      <c r="H49" s="382">
        <v>4</v>
      </c>
      <c r="I49" s="382">
        <v>4.1000000000000005</v>
      </c>
      <c r="J49" s="383" t="s">
        <v>542</v>
      </c>
      <c r="L49" s="28"/>
      <c r="M49" s="29"/>
    </row>
    <row r="50" spans="2:13" ht="16.149999999999999" customHeight="1" x14ac:dyDescent="0.15">
      <c r="B50" s="311" t="s">
        <v>1231</v>
      </c>
      <c r="C50" s="331" t="s">
        <v>1326</v>
      </c>
      <c r="D50" s="380">
        <v>1850</v>
      </c>
      <c r="E50" s="381">
        <v>1860</v>
      </c>
      <c r="F50" s="382">
        <v>4.8</v>
      </c>
      <c r="G50" s="381">
        <v>1850</v>
      </c>
      <c r="H50" s="382">
        <v>5</v>
      </c>
      <c r="I50" s="382">
        <v>5</v>
      </c>
      <c r="J50" s="383" t="s">
        <v>542</v>
      </c>
      <c r="L50" s="28"/>
      <c r="M50" s="29"/>
    </row>
    <row r="51" spans="2:13" ht="16.149999999999999" customHeight="1" x14ac:dyDescent="0.15">
      <c r="B51" s="311" t="s">
        <v>43</v>
      </c>
      <c r="C51" s="379" t="s">
        <v>309</v>
      </c>
      <c r="D51" s="380">
        <v>6950</v>
      </c>
      <c r="E51" s="381">
        <v>7010</v>
      </c>
      <c r="F51" s="382">
        <v>5</v>
      </c>
      <c r="G51" s="381">
        <v>6880</v>
      </c>
      <c r="H51" s="382">
        <v>4.8</v>
      </c>
      <c r="I51" s="382">
        <v>5.2</v>
      </c>
      <c r="J51" s="383" t="s">
        <v>544</v>
      </c>
      <c r="L51" s="28"/>
      <c r="M51" s="29"/>
    </row>
    <row r="52" spans="2:13" ht="16.149999999999999" customHeight="1" x14ac:dyDescent="0.15">
      <c r="B52" s="311" t="s">
        <v>44</v>
      </c>
      <c r="C52" s="379" t="s">
        <v>310</v>
      </c>
      <c r="D52" s="380">
        <v>4260</v>
      </c>
      <c r="E52" s="381">
        <v>4290</v>
      </c>
      <c r="F52" s="382">
        <v>5.0999999999999996</v>
      </c>
      <c r="G52" s="381">
        <v>4220</v>
      </c>
      <c r="H52" s="382">
        <v>4.9000000000000004</v>
      </c>
      <c r="I52" s="382">
        <v>5.3</v>
      </c>
      <c r="J52" s="383" t="s">
        <v>544</v>
      </c>
      <c r="L52" s="28"/>
      <c r="M52" s="29"/>
    </row>
    <row r="53" spans="2:13" ht="16.149999999999999" customHeight="1" x14ac:dyDescent="0.15">
      <c r="B53" s="311" t="s">
        <v>46</v>
      </c>
      <c r="C53" s="379" t="s">
        <v>1327</v>
      </c>
      <c r="D53" s="380">
        <v>2120</v>
      </c>
      <c r="E53" s="381">
        <v>2130</v>
      </c>
      <c r="F53" s="382">
        <v>5.4</v>
      </c>
      <c r="G53" s="381">
        <v>2100</v>
      </c>
      <c r="H53" s="382">
        <v>5.2</v>
      </c>
      <c r="I53" s="382">
        <v>5.6000000000000005</v>
      </c>
      <c r="J53" s="383" t="s">
        <v>1328</v>
      </c>
      <c r="L53" s="28"/>
      <c r="M53" s="29"/>
    </row>
    <row r="54" spans="2:13" ht="16.149999999999999" customHeight="1" x14ac:dyDescent="0.15">
      <c r="B54" s="311" t="s">
        <v>47</v>
      </c>
      <c r="C54" s="379" t="s">
        <v>312</v>
      </c>
      <c r="D54" s="380">
        <v>2210</v>
      </c>
      <c r="E54" s="381">
        <v>2070</v>
      </c>
      <c r="F54" s="382">
        <v>5.7</v>
      </c>
      <c r="G54" s="381">
        <v>2270</v>
      </c>
      <c r="H54" s="382">
        <v>5.7</v>
      </c>
      <c r="I54" s="382">
        <v>5.8999999999999995</v>
      </c>
      <c r="J54" s="383" t="s">
        <v>1303</v>
      </c>
      <c r="L54" s="28"/>
      <c r="M54" s="29"/>
    </row>
    <row r="55" spans="2:13" ht="16.149999999999999" customHeight="1" x14ac:dyDescent="0.15">
      <c r="B55" s="311" t="s">
        <v>48</v>
      </c>
      <c r="C55" s="379" t="s">
        <v>1329</v>
      </c>
      <c r="D55" s="380">
        <v>2190</v>
      </c>
      <c r="E55" s="381">
        <v>2220</v>
      </c>
      <c r="F55" s="382">
        <v>4.7</v>
      </c>
      <c r="G55" s="381">
        <v>2160</v>
      </c>
      <c r="H55" s="382">
        <v>4.5</v>
      </c>
      <c r="I55" s="382">
        <v>4.9000000000000004</v>
      </c>
      <c r="J55" s="383" t="s">
        <v>544</v>
      </c>
      <c r="L55" s="28"/>
      <c r="M55" s="29"/>
    </row>
    <row r="56" spans="2:13" ht="16.149999999999999" customHeight="1" x14ac:dyDescent="0.15">
      <c r="B56" s="311" t="s">
        <v>49</v>
      </c>
      <c r="C56" s="379" t="s">
        <v>1330</v>
      </c>
      <c r="D56" s="380">
        <v>2110</v>
      </c>
      <c r="E56" s="381">
        <v>2130</v>
      </c>
      <c r="F56" s="382">
        <v>5.0999999999999996</v>
      </c>
      <c r="G56" s="381">
        <v>2080</v>
      </c>
      <c r="H56" s="382">
        <v>4.9000000000000004</v>
      </c>
      <c r="I56" s="382">
        <v>5.3</v>
      </c>
      <c r="J56" s="383" t="s">
        <v>546</v>
      </c>
      <c r="L56" s="28"/>
      <c r="M56" s="29"/>
    </row>
    <row r="57" spans="2:13" ht="16.149999999999999" customHeight="1" x14ac:dyDescent="0.15">
      <c r="B57" s="311" t="s">
        <v>50</v>
      </c>
      <c r="C57" s="379" t="s">
        <v>315</v>
      </c>
      <c r="D57" s="380">
        <v>18500</v>
      </c>
      <c r="E57" s="381">
        <v>18300</v>
      </c>
      <c r="F57" s="382">
        <v>5.0999999999999996</v>
      </c>
      <c r="G57" s="381">
        <v>18600</v>
      </c>
      <c r="H57" s="382">
        <v>4.7</v>
      </c>
      <c r="I57" s="382">
        <v>5.0999999999999996</v>
      </c>
      <c r="J57" s="383" t="s">
        <v>544</v>
      </c>
      <c r="L57" s="28"/>
      <c r="M57" s="29"/>
    </row>
    <row r="58" spans="2:13" ht="16.149999999999999" customHeight="1" x14ac:dyDescent="0.15">
      <c r="B58" s="311" t="s">
        <v>51</v>
      </c>
      <c r="C58" s="379" t="s">
        <v>316</v>
      </c>
      <c r="D58" s="380">
        <v>12100</v>
      </c>
      <c r="E58" s="381">
        <v>12200</v>
      </c>
      <c r="F58" s="382">
        <v>4.7</v>
      </c>
      <c r="G58" s="381">
        <v>12000</v>
      </c>
      <c r="H58" s="382">
        <v>4.5</v>
      </c>
      <c r="I58" s="382">
        <v>4.9000000000000004</v>
      </c>
      <c r="J58" s="383" t="s">
        <v>546</v>
      </c>
      <c r="L58" s="28"/>
      <c r="M58" s="29"/>
    </row>
    <row r="59" spans="2:13" ht="16.149999999999999" customHeight="1" x14ac:dyDescent="0.15">
      <c r="B59" s="311" t="s">
        <v>52</v>
      </c>
      <c r="C59" s="379" t="s">
        <v>317</v>
      </c>
      <c r="D59" s="380">
        <v>6150</v>
      </c>
      <c r="E59" s="381">
        <v>6410</v>
      </c>
      <c r="F59" s="382">
        <v>4.8</v>
      </c>
      <c r="G59" s="381">
        <v>6040</v>
      </c>
      <c r="H59" s="382">
        <v>5</v>
      </c>
      <c r="I59" s="382">
        <v>5</v>
      </c>
      <c r="J59" s="383" t="s">
        <v>542</v>
      </c>
      <c r="L59" s="28"/>
      <c r="M59" s="29"/>
    </row>
    <row r="60" spans="2:13" ht="16.149999999999999" customHeight="1" x14ac:dyDescent="0.15">
      <c r="B60" s="311" t="s">
        <v>53</v>
      </c>
      <c r="C60" s="379" t="s">
        <v>318</v>
      </c>
      <c r="D60" s="380">
        <v>3610</v>
      </c>
      <c r="E60" s="381">
        <v>3610</v>
      </c>
      <c r="F60" s="382">
        <v>4.3</v>
      </c>
      <c r="G60" s="381">
        <v>3610</v>
      </c>
      <c r="H60" s="382">
        <v>4.1000000000000005</v>
      </c>
      <c r="I60" s="382">
        <v>4.5</v>
      </c>
      <c r="J60" s="383" t="s">
        <v>543</v>
      </c>
      <c r="L60" s="28"/>
      <c r="M60" s="29"/>
    </row>
    <row r="61" spans="2:13" ht="16.149999999999999" customHeight="1" x14ac:dyDescent="0.15">
      <c r="B61" s="311" t="s">
        <v>54</v>
      </c>
      <c r="C61" s="379" t="s">
        <v>319</v>
      </c>
      <c r="D61" s="380">
        <v>4010</v>
      </c>
      <c r="E61" s="381">
        <v>4040</v>
      </c>
      <c r="F61" s="382">
        <v>4.7</v>
      </c>
      <c r="G61" s="381">
        <v>4000</v>
      </c>
      <c r="H61" s="382">
        <v>4.9000000000000004</v>
      </c>
      <c r="I61" s="382">
        <v>4.9000000000000004</v>
      </c>
      <c r="J61" s="383" t="s">
        <v>542</v>
      </c>
      <c r="L61" s="28"/>
      <c r="M61" s="29"/>
    </row>
    <row r="62" spans="2:13" ht="16.149999999999999" customHeight="1" x14ac:dyDescent="0.15">
      <c r="B62" s="311" t="s">
        <v>55</v>
      </c>
      <c r="C62" s="379" t="s">
        <v>320</v>
      </c>
      <c r="D62" s="380">
        <v>2510</v>
      </c>
      <c r="E62" s="381">
        <v>2500</v>
      </c>
      <c r="F62" s="382">
        <v>5.8999999999999995</v>
      </c>
      <c r="G62" s="381">
        <v>2520</v>
      </c>
      <c r="H62" s="382">
        <v>6.1</v>
      </c>
      <c r="I62" s="382">
        <v>6.1</v>
      </c>
      <c r="J62" s="383" t="s">
        <v>542</v>
      </c>
      <c r="L62" s="28"/>
      <c r="M62" s="29"/>
    </row>
    <row r="63" spans="2:13" ht="16.149999999999999" customHeight="1" x14ac:dyDescent="0.15">
      <c r="B63" s="311" t="s">
        <v>56</v>
      </c>
      <c r="C63" s="379" t="s">
        <v>1331</v>
      </c>
      <c r="D63" s="380">
        <v>4390</v>
      </c>
      <c r="E63" s="381">
        <v>4420</v>
      </c>
      <c r="F63" s="382">
        <v>5</v>
      </c>
      <c r="G63" s="381">
        <v>4350</v>
      </c>
      <c r="H63" s="382">
        <v>4.8</v>
      </c>
      <c r="I63" s="382">
        <v>5.2</v>
      </c>
      <c r="J63" s="383" t="s">
        <v>544</v>
      </c>
      <c r="L63" s="28"/>
      <c r="M63" s="29"/>
    </row>
    <row r="64" spans="2:13" ht="16.149999999999999" customHeight="1" thickBot="1" x14ac:dyDescent="0.2">
      <c r="B64" s="323" t="s">
        <v>57</v>
      </c>
      <c r="C64" s="504" t="s">
        <v>1332</v>
      </c>
      <c r="D64" s="505">
        <v>2270</v>
      </c>
      <c r="E64" s="506">
        <v>2290</v>
      </c>
      <c r="F64" s="507">
        <v>5</v>
      </c>
      <c r="G64" s="506">
        <v>2240</v>
      </c>
      <c r="H64" s="507">
        <v>4.8</v>
      </c>
      <c r="I64" s="507">
        <v>5.2</v>
      </c>
      <c r="J64" s="508" t="s">
        <v>544</v>
      </c>
      <c r="L64" s="28"/>
      <c r="M64" s="29"/>
    </row>
    <row r="65" spans="2:13" ht="16.149999999999999" customHeight="1" thickTop="1" x14ac:dyDescent="0.15">
      <c r="B65" s="324" t="s">
        <v>58</v>
      </c>
      <c r="C65" s="367" t="s">
        <v>323</v>
      </c>
      <c r="D65" s="325">
        <v>17500</v>
      </c>
      <c r="E65" s="325">
        <v>17100</v>
      </c>
      <c r="F65" s="368">
        <v>5</v>
      </c>
      <c r="G65" s="325">
        <v>17700</v>
      </c>
      <c r="H65" s="369">
        <v>4.8</v>
      </c>
      <c r="I65" s="368">
        <v>5.2</v>
      </c>
      <c r="J65" s="367" t="s">
        <v>543</v>
      </c>
      <c r="L65" s="28"/>
      <c r="M65" s="29"/>
    </row>
    <row r="66" spans="2:13" ht="16.149999999999999" customHeight="1" x14ac:dyDescent="0.15">
      <c r="B66" s="324" t="s">
        <v>59</v>
      </c>
      <c r="C66" s="379" t="s">
        <v>324</v>
      </c>
      <c r="D66" s="380">
        <v>16000</v>
      </c>
      <c r="E66" s="381">
        <v>16200</v>
      </c>
      <c r="F66" s="382">
        <v>5.0999999999999996</v>
      </c>
      <c r="G66" s="381">
        <v>15900</v>
      </c>
      <c r="H66" s="382">
        <v>5.0999999999999996</v>
      </c>
      <c r="I66" s="382">
        <v>5.3</v>
      </c>
      <c r="J66" s="383" t="s">
        <v>542</v>
      </c>
      <c r="L66" s="28"/>
      <c r="M66" s="29"/>
    </row>
    <row r="67" spans="2:13" ht="16.149999999999999" customHeight="1" x14ac:dyDescent="0.15">
      <c r="B67" s="324" t="s">
        <v>60</v>
      </c>
      <c r="C67" s="367" t="s">
        <v>271</v>
      </c>
      <c r="D67" s="325">
        <v>10900</v>
      </c>
      <c r="E67" s="325">
        <v>11000</v>
      </c>
      <c r="F67" s="368">
        <v>4</v>
      </c>
      <c r="G67" s="325">
        <v>10700</v>
      </c>
      <c r="H67" s="369">
        <v>3.8</v>
      </c>
      <c r="I67" s="368">
        <v>4.2</v>
      </c>
      <c r="J67" s="367" t="s">
        <v>546</v>
      </c>
      <c r="L67" s="28"/>
      <c r="M67" s="29"/>
    </row>
    <row r="68" spans="2:13" ht="16.149999999999999" customHeight="1" x14ac:dyDescent="0.15">
      <c r="B68" s="324" t="s">
        <v>61</v>
      </c>
      <c r="C68" s="379" t="s">
        <v>325</v>
      </c>
      <c r="D68" s="380">
        <v>7640</v>
      </c>
      <c r="E68" s="381">
        <v>7720</v>
      </c>
      <c r="F68" s="382">
        <v>4.4000000000000004</v>
      </c>
      <c r="G68" s="381">
        <v>7600</v>
      </c>
      <c r="H68" s="382">
        <v>4.4000000000000004</v>
      </c>
      <c r="I68" s="382">
        <v>4.5999999999999996</v>
      </c>
      <c r="J68" s="383" t="s">
        <v>542</v>
      </c>
      <c r="L68" s="28"/>
      <c r="M68" s="29"/>
    </row>
    <row r="69" spans="2:13" ht="16.149999999999999" customHeight="1" x14ac:dyDescent="0.15">
      <c r="B69" s="324" t="s">
        <v>62</v>
      </c>
      <c r="C69" s="367" t="s">
        <v>326</v>
      </c>
      <c r="D69" s="325">
        <v>4770</v>
      </c>
      <c r="E69" s="325">
        <v>4690</v>
      </c>
      <c r="F69" s="368">
        <v>3.9</v>
      </c>
      <c r="G69" s="325">
        <v>4800</v>
      </c>
      <c r="H69" s="369">
        <v>3.7</v>
      </c>
      <c r="I69" s="368">
        <v>4.0999999999999996</v>
      </c>
      <c r="J69" s="367" t="s">
        <v>543</v>
      </c>
      <c r="L69" s="28"/>
      <c r="M69" s="29"/>
    </row>
    <row r="70" spans="2:13" ht="16.149999999999999" customHeight="1" x14ac:dyDescent="0.15">
      <c r="B70" s="324" t="s">
        <v>63</v>
      </c>
      <c r="C70" s="379" t="s">
        <v>327</v>
      </c>
      <c r="D70" s="380">
        <v>4470</v>
      </c>
      <c r="E70" s="381">
        <v>4430</v>
      </c>
      <c r="F70" s="382">
        <v>4.2</v>
      </c>
      <c r="G70" s="381">
        <v>4490</v>
      </c>
      <c r="H70" s="382">
        <v>4</v>
      </c>
      <c r="I70" s="382">
        <v>4.4000000000000004</v>
      </c>
      <c r="J70" s="383" t="s">
        <v>543</v>
      </c>
      <c r="L70" s="28"/>
      <c r="M70" s="29"/>
    </row>
    <row r="71" spans="2:13" ht="16.149999999999999" customHeight="1" x14ac:dyDescent="0.15">
      <c r="B71" s="324" t="s">
        <v>64</v>
      </c>
      <c r="C71" s="367" t="s">
        <v>2</v>
      </c>
      <c r="D71" s="325">
        <v>4320</v>
      </c>
      <c r="E71" s="325">
        <v>4350</v>
      </c>
      <c r="F71" s="368">
        <v>4.9000000000000004</v>
      </c>
      <c r="G71" s="325">
        <v>4280</v>
      </c>
      <c r="H71" s="369">
        <v>4.3</v>
      </c>
      <c r="I71" s="368">
        <v>4.7</v>
      </c>
      <c r="J71" s="367" t="s">
        <v>544</v>
      </c>
      <c r="L71" s="28"/>
      <c r="M71" s="29"/>
    </row>
    <row r="72" spans="2:13" ht="16.149999999999999" customHeight="1" x14ac:dyDescent="0.15">
      <c r="B72" s="324" t="s">
        <v>65</v>
      </c>
      <c r="C72" s="379" t="s">
        <v>328</v>
      </c>
      <c r="D72" s="380">
        <v>3670</v>
      </c>
      <c r="E72" s="381">
        <v>3720</v>
      </c>
      <c r="F72" s="382">
        <v>5.0999999999999996</v>
      </c>
      <c r="G72" s="381">
        <v>3610</v>
      </c>
      <c r="H72" s="382">
        <v>4.9000000000000004</v>
      </c>
      <c r="I72" s="382">
        <v>5.4</v>
      </c>
      <c r="J72" s="383" t="s">
        <v>544</v>
      </c>
      <c r="L72" s="28"/>
      <c r="M72" s="29"/>
    </row>
    <row r="73" spans="2:13" ht="16.149999999999999" customHeight="1" x14ac:dyDescent="0.15">
      <c r="B73" s="324" t="s">
        <v>66</v>
      </c>
      <c r="C73" s="367" t="s">
        <v>329</v>
      </c>
      <c r="D73" s="325">
        <v>3340</v>
      </c>
      <c r="E73" s="325">
        <v>3350</v>
      </c>
      <c r="F73" s="368">
        <v>5.2</v>
      </c>
      <c r="G73" s="325">
        <v>3340</v>
      </c>
      <c r="H73" s="369">
        <v>5</v>
      </c>
      <c r="I73" s="368">
        <v>5.4</v>
      </c>
      <c r="J73" s="367" t="s">
        <v>543</v>
      </c>
      <c r="L73" s="28"/>
      <c r="M73" s="29"/>
    </row>
    <row r="74" spans="2:13" ht="16.149999999999999" customHeight="1" x14ac:dyDescent="0.15">
      <c r="B74" s="324" t="s">
        <v>67</v>
      </c>
      <c r="C74" s="379" t="s">
        <v>272</v>
      </c>
      <c r="D74" s="380">
        <v>3090</v>
      </c>
      <c r="E74" s="381">
        <v>3110</v>
      </c>
      <c r="F74" s="382">
        <v>5.4</v>
      </c>
      <c r="G74" s="381">
        <v>3070</v>
      </c>
      <c r="H74" s="382">
        <v>5.0999999999999996</v>
      </c>
      <c r="I74" s="382">
        <v>5.6</v>
      </c>
      <c r="J74" s="383" t="s">
        <v>544</v>
      </c>
      <c r="L74" s="28"/>
      <c r="M74" s="29"/>
    </row>
    <row r="75" spans="2:13" ht="16.149999999999999" customHeight="1" x14ac:dyDescent="0.15">
      <c r="B75" s="324" t="s">
        <v>68</v>
      </c>
      <c r="C75" s="367" t="s">
        <v>330</v>
      </c>
      <c r="D75" s="325">
        <v>2610</v>
      </c>
      <c r="E75" s="325">
        <v>2620</v>
      </c>
      <c r="F75" s="368">
        <v>4.5</v>
      </c>
      <c r="G75" s="325">
        <v>2610</v>
      </c>
      <c r="H75" s="369">
        <v>4.3</v>
      </c>
      <c r="I75" s="368">
        <v>4.7</v>
      </c>
      <c r="J75" s="367" t="s">
        <v>543</v>
      </c>
      <c r="L75" s="28"/>
      <c r="M75" s="29"/>
    </row>
    <row r="76" spans="2:13" ht="16.149999999999999" customHeight="1" x14ac:dyDescent="0.15">
      <c r="B76" s="324" t="s">
        <v>69</v>
      </c>
      <c r="C76" s="379" t="s">
        <v>331</v>
      </c>
      <c r="D76" s="380">
        <v>2020</v>
      </c>
      <c r="E76" s="381">
        <v>2030</v>
      </c>
      <c r="F76" s="382">
        <v>5.3</v>
      </c>
      <c r="G76" s="381">
        <v>2000</v>
      </c>
      <c r="H76" s="382">
        <v>4.9000000000000004</v>
      </c>
      <c r="I76" s="382">
        <v>5.6</v>
      </c>
      <c r="J76" s="383" t="s">
        <v>544</v>
      </c>
      <c r="L76" s="28"/>
      <c r="M76" s="29"/>
    </row>
    <row r="77" spans="2:13" ht="16.149999999999999" customHeight="1" x14ac:dyDescent="0.15">
      <c r="B77" s="324" t="s">
        <v>70</v>
      </c>
      <c r="C77" s="367" t="s">
        <v>332</v>
      </c>
      <c r="D77" s="325">
        <v>1840</v>
      </c>
      <c r="E77" s="325">
        <v>1850</v>
      </c>
      <c r="F77" s="368">
        <v>5.3</v>
      </c>
      <c r="G77" s="325">
        <v>1820</v>
      </c>
      <c r="H77" s="369">
        <v>5.0999999999999996</v>
      </c>
      <c r="I77" s="368">
        <v>5.5</v>
      </c>
      <c r="J77" s="367" t="s">
        <v>544</v>
      </c>
      <c r="L77" s="28"/>
      <c r="M77" s="29"/>
    </row>
    <row r="78" spans="2:13" ht="16.149999999999999" customHeight="1" x14ac:dyDescent="0.15">
      <c r="B78" s="324" t="s">
        <v>71</v>
      </c>
      <c r="C78" s="379" t="s">
        <v>333</v>
      </c>
      <c r="D78" s="380">
        <v>1360</v>
      </c>
      <c r="E78" s="381">
        <v>1370</v>
      </c>
      <c r="F78" s="382">
        <v>5.8</v>
      </c>
      <c r="G78" s="381">
        <v>1350</v>
      </c>
      <c r="H78" s="382">
        <v>5.6</v>
      </c>
      <c r="I78" s="382">
        <v>6</v>
      </c>
      <c r="J78" s="383" t="s">
        <v>544</v>
      </c>
      <c r="L78" s="28"/>
      <c r="M78" s="29"/>
    </row>
    <row r="79" spans="2:13" ht="16.149999999999999" customHeight="1" x14ac:dyDescent="0.15">
      <c r="B79" s="324" t="s">
        <v>72</v>
      </c>
      <c r="C79" s="367" t="s">
        <v>334</v>
      </c>
      <c r="D79" s="325">
        <v>3110</v>
      </c>
      <c r="E79" s="325" t="s">
        <v>97</v>
      </c>
      <c r="F79" s="368" t="s">
        <v>97</v>
      </c>
      <c r="G79" s="325">
        <v>3110</v>
      </c>
      <c r="H79" s="369">
        <v>5.3</v>
      </c>
      <c r="I79" s="368" t="s">
        <v>97</v>
      </c>
      <c r="J79" s="367" t="s">
        <v>1333</v>
      </c>
      <c r="L79" s="28"/>
      <c r="M79" s="29"/>
    </row>
    <row r="80" spans="2:13" ht="16.149999999999999" customHeight="1" x14ac:dyDescent="0.15">
      <c r="B80" s="324" t="s">
        <v>73</v>
      </c>
      <c r="C80" s="379" t="s">
        <v>335</v>
      </c>
      <c r="D80" s="380">
        <v>1780</v>
      </c>
      <c r="E80" s="381" t="s">
        <v>97</v>
      </c>
      <c r="F80" s="382" t="s">
        <v>97</v>
      </c>
      <c r="G80" s="381">
        <v>1780</v>
      </c>
      <c r="H80" s="382">
        <v>5.2</v>
      </c>
      <c r="I80" s="382" t="s">
        <v>97</v>
      </c>
      <c r="J80" s="383" t="s">
        <v>1334</v>
      </c>
      <c r="L80" s="28"/>
      <c r="M80" s="29"/>
    </row>
    <row r="81" spans="2:13" ht="16.149999999999999" customHeight="1" x14ac:dyDescent="0.15">
      <c r="B81" s="324" t="s">
        <v>74</v>
      </c>
      <c r="C81" s="367" t="s">
        <v>336</v>
      </c>
      <c r="D81" s="325">
        <v>1690</v>
      </c>
      <c r="E81" s="368" t="s">
        <v>97</v>
      </c>
      <c r="F81" s="368" t="s">
        <v>97</v>
      </c>
      <c r="G81" s="325">
        <v>1690</v>
      </c>
      <c r="H81" s="369">
        <v>5</v>
      </c>
      <c r="I81" s="368" t="s">
        <v>97</v>
      </c>
      <c r="J81" s="367" t="s">
        <v>1335</v>
      </c>
      <c r="L81" s="28"/>
      <c r="M81" s="29"/>
    </row>
    <row r="82" spans="2:13" ht="16.149999999999999" customHeight="1" x14ac:dyDescent="0.15">
      <c r="B82" s="324" t="s">
        <v>75</v>
      </c>
      <c r="C82" s="379" t="s">
        <v>337</v>
      </c>
      <c r="D82" s="380">
        <v>1390</v>
      </c>
      <c r="E82" s="381" t="s">
        <v>97</v>
      </c>
      <c r="F82" s="382" t="s">
        <v>97</v>
      </c>
      <c r="G82" s="381">
        <v>1390</v>
      </c>
      <c r="H82" s="382">
        <v>5.5</v>
      </c>
      <c r="I82" s="382" t="s">
        <v>97</v>
      </c>
      <c r="J82" s="383" t="s">
        <v>1336</v>
      </c>
      <c r="L82" s="28"/>
      <c r="M82" s="29"/>
    </row>
    <row r="83" spans="2:13" ht="16.149999999999999" customHeight="1" x14ac:dyDescent="0.15">
      <c r="B83" s="324" t="s">
        <v>76</v>
      </c>
      <c r="C83" s="367" t="s">
        <v>338</v>
      </c>
      <c r="D83" s="325">
        <v>1160</v>
      </c>
      <c r="E83" s="325" t="s">
        <v>97</v>
      </c>
      <c r="F83" s="368" t="s">
        <v>97</v>
      </c>
      <c r="G83" s="325">
        <v>1160</v>
      </c>
      <c r="H83" s="369">
        <v>6.4</v>
      </c>
      <c r="I83" s="368" t="s">
        <v>97</v>
      </c>
      <c r="J83" s="367" t="s">
        <v>1337</v>
      </c>
      <c r="L83" s="28"/>
      <c r="M83" s="29"/>
    </row>
    <row r="84" spans="2:13" ht="16.149999999999999" customHeight="1" x14ac:dyDescent="0.15">
      <c r="B84" s="324" t="s">
        <v>77</v>
      </c>
      <c r="C84" s="379" t="s">
        <v>339</v>
      </c>
      <c r="D84" s="380">
        <v>887</v>
      </c>
      <c r="E84" s="381" t="s">
        <v>97</v>
      </c>
      <c r="F84" s="382" t="s">
        <v>97</v>
      </c>
      <c r="G84" s="381">
        <v>887</v>
      </c>
      <c r="H84" s="382">
        <v>5.0999999999999996</v>
      </c>
      <c r="I84" s="382" t="s">
        <v>97</v>
      </c>
      <c r="J84" s="383" t="s">
        <v>1334</v>
      </c>
      <c r="L84" s="28"/>
      <c r="M84" s="29"/>
    </row>
    <row r="85" spans="2:13" ht="16.149999999999999" customHeight="1" x14ac:dyDescent="0.15">
      <c r="B85" s="324" t="s">
        <v>78</v>
      </c>
      <c r="C85" s="367" t="s">
        <v>340</v>
      </c>
      <c r="D85" s="325">
        <v>885</v>
      </c>
      <c r="E85" s="368" t="s">
        <v>97</v>
      </c>
      <c r="F85" s="368" t="s">
        <v>97</v>
      </c>
      <c r="G85" s="325">
        <v>885</v>
      </c>
      <c r="H85" s="369">
        <v>5.3</v>
      </c>
      <c r="I85" s="368" t="s">
        <v>97</v>
      </c>
      <c r="J85" s="367" t="s">
        <v>1333</v>
      </c>
      <c r="L85" s="28"/>
      <c r="M85" s="29"/>
    </row>
    <row r="86" spans="2:13" ht="16.149999999999999" customHeight="1" x14ac:dyDescent="0.15">
      <c r="B86" s="324" t="s">
        <v>79</v>
      </c>
      <c r="C86" s="379" t="s">
        <v>341</v>
      </c>
      <c r="D86" s="380">
        <v>879</v>
      </c>
      <c r="E86" s="381" t="s">
        <v>97</v>
      </c>
      <c r="F86" s="382" t="s">
        <v>97</v>
      </c>
      <c r="G86" s="381">
        <v>879</v>
      </c>
      <c r="H86" s="382">
        <v>6.3</v>
      </c>
      <c r="I86" s="382" t="s">
        <v>97</v>
      </c>
      <c r="J86" s="383" t="s">
        <v>1336</v>
      </c>
      <c r="L86" s="28"/>
      <c r="M86" s="29"/>
    </row>
    <row r="87" spans="2:13" ht="16.149999999999999" customHeight="1" x14ac:dyDescent="0.15">
      <c r="B87" s="324" t="s">
        <v>80</v>
      </c>
      <c r="C87" s="367" t="s">
        <v>342</v>
      </c>
      <c r="D87" s="325">
        <v>866</v>
      </c>
      <c r="E87" s="325" t="s">
        <v>97</v>
      </c>
      <c r="F87" s="368" t="s">
        <v>97</v>
      </c>
      <c r="G87" s="325">
        <v>866</v>
      </c>
      <c r="H87" s="369">
        <v>5.4</v>
      </c>
      <c r="I87" s="368" t="s">
        <v>97</v>
      </c>
      <c r="J87" s="367" t="s">
        <v>1333</v>
      </c>
      <c r="L87" s="28"/>
      <c r="M87" s="29"/>
    </row>
    <row r="88" spans="2:13" ht="16.149999999999999" customHeight="1" x14ac:dyDescent="0.15">
      <c r="B88" s="324" t="s">
        <v>81</v>
      </c>
      <c r="C88" s="379" t="s">
        <v>343</v>
      </c>
      <c r="D88" s="380">
        <v>807</v>
      </c>
      <c r="E88" s="381" t="s">
        <v>97</v>
      </c>
      <c r="F88" s="382" t="s">
        <v>97</v>
      </c>
      <c r="G88" s="381">
        <v>807</v>
      </c>
      <c r="H88" s="382">
        <v>4.7</v>
      </c>
      <c r="I88" s="382" t="s">
        <v>97</v>
      </c>
      <c r="J88" s="383" t="s">
        <v>1338</v>
      </c>
      <c r="L88" s="28"/>
      <c r="M88" s="29"/>
    </row>
    <row r="89" spans="2:13" ht="16.149999999999999" customHeight="1" x14ac:dyDescent="0.15">
      <c r="B89" s="324" t="s">
        <v>82</v>
      </c>
      <c r="C89" s="367" t="s">
        <v>344</v>
      </c>
      <c r="D89" s="325">
        <v>664</v>
      </c>
      <c r="E89" s="368" t="s">
        <v>97</v>
      </c>
      <c r="F89" s="368" t="s">
        <v>97</v>
      </c>
      <c r="G89" s="325">
        <v>664</v>
      </c>
      <c r="H89" s="369">
        <v>5.5</v>
      </c>
      <c r="I89" s="368" t="s">
        <v>97</v>
      </c>
      <c r="J89" s="367" t="s">
        <v>1333</v>
      </c>
      <c r="L89" s="28"/>
      <c r="M89" s="29"/>
    </row>
    <row r="90" spans="2:13" ht="16.149999999999999" customHeight="1" x14ac:dyDescent="0.15">
      <c r="B90" s="324" t="s">
        <v>83</v>
      </c>
      <c r="C90" s="379" t="s">
        <v>345</v>
      </c>
      <c r="D90" s="380">
        <v>502</v>
      </c>
      <c r="E90" s="381" t="s">
        <v>97</v>
      </c>
      <c r="F90" s="382" t="s">
        <v>97</v>
      </c>
      <c r="G90" s="381">
        <v>502</v>
      </c>
      <c r="H90" s="382">
        <v>7.9</v>
      </c>
      <c r="I90" s="382" t="s">
        <v>97</v>
      </c>
      <c r="J90" s="383" t="s">
        <v>1338</v>
      </c>
      <c r="L90" s="28"/>
      <c r="M90" s="29"/>
    </row>
    <row r="91" spans="2:13" ht="16.149999999999999" customHeight="1" x14ac:dyDescent="0.15">
      <c r="B91" s="324" t="s">
        <v>84</v>
      </c>
      <c r="C91" s="367" t="s">
        <v>346</v>
      </c>
      <c r="D91" s="325">
        <v>383</v>
      </c>
      <c r="E91" s="325" t="s">
        <v>97</v>
      </c>
      <c r="F91" s="368" t="s">
        <v>97</v>
      </c>
      <c r="G91" s="325">
        <v>383</v>
      </c>
      <c r="H91" s="369">
        <v>6</v>
      </c>
      <c r="I91" s="368" t="s">
        <v>97</v>
      </c>
      <c r="J91" s="367" t="s">
        <v>1333</v>
      </c>
      <c r="L91" s="28"/>
      <c r="M91" s="29"/>
    </row>
    <row r="92" spans="2:13" ht="16.149999999999999" customHeight="1" x14ac:dyDescent="0.15">
      <c r="B92" s="324" t="s">
        <v>85</v>
      </c>
      <c r="C92" s="379" t="s">
        <v>347</v>
      </c>
      <c r="D92" s="380">
        <v>371</v>
      </c>
      <c r="E92" s="381" t="s">
        <v>97</v>
      </c>
      <c r="F92" s="382" t="s">
        <v>97</v>
      </c>
      <c r="G92" s="381">
        <v>371</v>
      </c>
      <c r="H92" s="382">
        <v>5.6</v>
      </c>
      <c r="I92" s="382" t="s">
        <v>97</v>
      </c>
      <c r="J92" s="383" t="s">
        <v>1338</v>
      </c>
      <c r="L92" s="28"/>
      <c r="M92" s="29"/>
    </row>
    <row r="93" spans="2:13" ht="16.149999999999999" customHeight="1" x14ac:dyDescent="0.15">
      <c r="B93" s="324" t="s">
        <v>86</v>
      </c>
      <c r="C93" s="367" t="s">
        <v>348</v>
      </c>
      <c r="D93" s="325">
        <v>185</v>
      </c>
      <c r="E93" s="368" t="s">
        <v>97</v>
      </c>
      <c r="F93" s="368" t="s">
        <v>97</v>
      </c>
      <c r="G93" s="325">
        <v>185</v>
      </c>
      <c r="H93" s="369">
        <v>5.5</v>
      </c>
      <c r="I93" s="368" t="s">
        <v>97</v>
      </c>
      <c r="J93" s="367" t="s">
        <v>1335</v>
      </c>
      <c r="L93" s="28"/>
      <c r="M93" s="29"/>
    </row>
    <row r="94" spans="2:13" ht="16.149999999999999" customHeight="1" x14ac:dyDescent="0.15">
      <c r="B94" s="324" t="s">
        <v>87</v>
      </c>
      <c r="C94" s="379" t="s">
        <v>349</v>
      </c>
      <c r="D94" s="380">
        <v>172</v>
      </c>
      <c r="E94" s="381" t="s">
        <v>97</v>
      </c>
      <c r="F94" s="382" t="s">
        <v>97</v>
      </c>
      <c r="G94" s="381">
        <v>172</v>
      </c>
      <c r="H94" s="382">
        <v>8.1999999999999993</v>
      </c>
      <c r="I94" s="382" t="s">
        <v>97</v>
      </c>
      <c r="J94" s="383" t="s">
        <v>1338</v>
      </c>
      <c r="L94" s="28"/>
      <c r="M94" s="29"/>
    </row>
    <row r="95" spans="2:13" ht="16.149999999999999" customHeight="1" x14ac:dyDescent="0.15">
      <c r="B95" s="324" t="s">
        <v>88</v>
      </c>
      <c r="C95" s="367" t="s">
        <v>596</v>
      </c>
      <c r="D95" s="325">
        <v>5640</v>
      </c>
      <c r="E95" s="325">
        <v>5710</v>
      </c>
      <c r="F95" s="368">
        <v>4</v>
      </c>
      <c r="G95" s="325">
        <v>5610</v>
      </c>
      <c r="H95" s="369">
        <v>3.8</v>
      </c>
      <c r="I95" s="368">
        <v>4.2</v>
      </c>
      <c r="J95" s="367" t="s">
        <v>1335</v>
      </c>
      <c r="L95" s="28"/>
      <c r="M95" s="29"/>
    </row>
    <row r="96" spans="2:13" ht="16.149999999999999" customHeight="1" x14ac:dyDescent="0.15">
      <c r="B96" s="324" t="s">
        <v>89</v>
      </c>
      <c r="C96" s="379" t="s">
        <v>350</v>
      </c>
      <c r="D96" s="380">
        <v>2080</v>
      </c>
      <c r="E96" s="381">
        <v>2090</v>
      </c>
      <c r="F96" s="382">
        <v>3.9</v>
      </c>
      <c r="G96" s="381">
        <v>2070</v>
      </c>
      <c r="H96" s="382">
        <v>3.7</v>
      </c>
      <c r="I96" s="382">
        <v>4.0999999999999996</v>
      </c>
      <c r="J96" s="383" t="s">
        <v>1334</v>
      </c>
      <c r="L96" s="28"/>
      <c r="M96" s="29"/>
    </row>
    <row r="97" spans="2:13" ht="16.149999999999999" customHeight="1" x14ac:dyDescent="0.15">
      <c r="B97" s="324" t="s">
        <v>1262</v>
      </c>
      <c r="C97" s="313" t="s">
        <v>1339</v>
      </c>
      <c r="D97" s="325">
        <v>6910</v>
      </c>
      <c r="E97" s="564">
        <v>6920</v>
      </c>
      <c r="F97" s="369">
        <v>5.6</v>
      </c>
      <c r="G97" s="564">
        <v>6890</v>
      </c>
      <c r="H97" s="369">
        <v>5.4</v>
      </c>
      <c r="I97" s="369">
        <v>5.9</v>
      </c>
      <c r="J97" s="367" t="s">
        <v>1333</v>
      </c>
      <c r="L97" s="28"/>
      <c r="M97" s="29"/>
    </row>
    <row r="98" spans="2:13" ht="16.149999999999999" customHeight="1" x14ac:dyDescent="0.15">
      <c r="B98" s="324" t="s">
        <v>1263</v>
      </c>
      <c r="C98" s="313" t="s">
        <v>1340</v>
      </c>
      <c r="D98" s="325">
        <v>2730</v>
      </c>
      <c r="E98" s="564">
        <v>2770</v>
      </c>
      <c r="F98" s="369">
        <v>7.3</v>
      </c>
      <c r="G98" s="564">
        <v>2710</v>
      </c>
      <c r="H98" s="369">
        <v>7.4</v>
      </c>
      <c r="I98" s="369">
        <v>7.5</v>
      </c>
      <c r="J98" s="383" t="s">
        <v>1338</v>
      </c>
      <c r="L98" s="28"/>
      <c r="M98" s="29"/>
    </row>
    <row r="99" spans="2:13" ht="16.149999999999999" customHeight="1" x14ac:dyDescent="0.15">
      <c r="B99" s="324" t="s">
        <v>1264</v>
      </c>
      <c r="C99" s="313" t="s">
        <v>1341</v>
      </c>
      <c r="D99" s="325">
        <v>662</v>
      </c>
      <c r="E99" s="564">
        <v>729</v>
      </c>
      <c r="F99" s="369">
        <v>5.5</v>
      </c>
      <c r="G99" s="564">
        <v>594</v>
      </c>
      <c r="H99" s="369">
        <v>5.3</v>
      </c>
      <c r="I99" s="369">
        <v>5.7</v>
      </c>
      <c r="J99" s="367" t="s">
        <v>546</v>
      </c>
      <c r="L99" s="28"/>
      <c r="M99" s="29"/>
    </row>
    <row r="100" spans="2:13" ht="16.149999999999999" customHeight="1" x14ac:dyDescent="0.15">
      <c r="B100" s="324" t="s">
        <v>90</v>
      </c>
      <c r="C100" s="367" t="s">
        <v>351</v>
      </c>
      <c r="D100" s="325">
        <v>17800</v>
      </c>
      <c r="E100" s="325">
        <v>18100</v>
      </c>
      <c r="F100" s="368">
        <v>4.8</v>
      </c>
      <c r="G100" s="325">
        <v>17700</v>
      </c>
      <c r="H100" s="369">
        <v>4.5999999999999996</v>
      </c>
      <c r="I100" s="368">
        <v>5</v>
      </c>
      <c r="J100" s="367" t="s">
        <v>546</v>
      </c>
      <c r="L100" s="28"/>
      <c r="M100" s="29"/>
    </row>
    <row r="101" spans="2:13" ht="16.149999999999999" customHeight="1" x14ac:dyDescent="0.15">
      <c r="B101" s="324" t="s">
        <v>91</v>
      </c>
      <c r="C101" s="379" t="s">
        <v>352</v>
      </c>
      <c r="D101" s="380">
        <v>11100</v>
      </c>
      <c r="E101" s="381">
        <v>11000</v>
      </c>
      <c r="F101" s="382">
        <v>5.2</v>
      </c>
      <c r="G101" s="381">
        <v>11100</v>
      </c>
      <c r="H101" s="651" t="s">
        <v>1342</v>
      </c>
      <c r="I101" s="382">
        <v>5.4</v>
      </c>
      <c r="J101" s="383" t="s">
        <v>1338</v>
      </c>
      <c r="L101" s="28"/>
      <c r="M101" s="29"/>
    </row>
    <row r="102" spans="2:13" ht="16.149999999999999" customHeight="1" x14ac:dyDescent="0.15">
      <c r="B102" s="324" t="s">
        <v>92</v>
      </c>
      <c r="C102" s="367" t="s">
        <v>353</v>
      </c>
      <c r="D102" s="325">
        <v>7340</v>
      </c>
      <c r="E102" s="325">
        <v>7350</v>
      </c>
      <c r="F102" s="368">
        <v>6</v>
      </c>
      <c r="G102" s="325">
        <v>7340</v>
      </c>
      <c r="H102" s="369">
        <v>5.8</v>
      </c>
      <c r="I102" s="368">
        <v>6.2</v>
      </c>
      <c r="J102" s="367" t="s">
        <v>1335</v>
      </c>
      <c r="L102" s="28"/>
      <c r="M102" s="29"/>
    </row>
    <row r="103" spans="2:13" ht="16.149999999999999" customHeight="1" x14ac:dyDescent="0.15">
      <c r="B103" s="324" t="s">
        <v>93</v>
      </c>
      <c r="C103" s="379" t="s">
        <v>354</v>
      </c>
      <c r="D103" s="380">
        <v>5290</v>
      </c>
      <c r="E103" s="381">
        <v>5340</v>
      </c>
      <c r="F103" s="382">
        <v>5.5</v>
      </c>
      <c r="G103" s="381">
        <v>5270</v>
      </c>
      <c r="H103" s="651" t="s">
        <v>1343</v>
      </c>
      <c r="I103" s="382">
        <v>5.7</v>
      </c>
      <c r="J103" s="383" t="s">
        <v>1338</v>
      </c>
      <c r="L103" s="28"/>
      <c r="M103" s="29"/>
    </row>
    <row r="104" spans="2:13" ht="16.149999999999999" customHeight="1" x14ac:dyDescent="0.15">
      <c r="B104" s="324" t="s">
        <v>94</v>
      </c>
      <c r="C104" s="367" t="s">
        <v>355</v>
      </c>
      <c r="D104" s="325">
        <v>3770</v>
      </c>
      <c r="E104" s="325">
        <v>3850</v>
      </c>
      <c r="F104" s="368">
        <v>5.5</v>
      </c>
      <c r="G104" s="325">
        <v>3740</v>
      </c>
      <c r="H104" s="652" t="s">
        <v>1344</v>
      </c>
      <c r="I104" s="368">
        <v>5.7</v>
      </c>
      <c r="J104" s="367" t="s">
        <v>542</v>
      </c>
      <c r="L104" s="28"/>
      <c r="M104" s="29"/>
    </row>
    <row r="105" spans="2:13" ht="16.149999999999999" customHeight="1" x14ac:dyDescent="0.15">
      <c r="B105" s="324" t="s">
        <v>95</v>
      </c>
      <c r="C105" s="379" t="s">
        <v>356</v>
      </c>
      <c r="D105" s="380">
        <v>5640</v>
      </c>
      <c r="E105" s="381">
        <v>5460</v>
      </c>
      <c r="F105" s="382">
        <v>4.5</v>
      </c>
      <c r="G105" s="381">
        <v>5720</v>
      </c>
      <c r="H105" s="651" t="s">
        <v>1345</v>
      </c>
      <c r="I105" s="382">
        <v>4.7</v>
      </c>
      <c r="J105" s="383" t="s">
        <v>1338</v>
      </c>
      <c r="L105" s="28"/>
      <c r="M105" s="29"/>
    </row>
    <row r="106" spans="2:13" ht="16.149999999999999" customHeight="1" x14ac:dyDescent="0.15">
      <c r="B106" s="653" t="s">
        <v>96</v>
      </c>
      <c r="C106" s="654" t="s">
        <v>357</v>
      </c>
      <c r="D106" s="567">
        <v>2010</v>
      </c>
      <c r="E106" s="567">
        <v>1880</v>
      </c>
      <c r="F106" s="655">
        <v>5.0999999999999996</v>
      </c>
      <c r="G106" s="567">
        <v>2060</v>
      </c>
      <c r="H106" s="656">
        <v>5.3</v>
      </c>
      <c r="I106" s="655">
        <v>5.3</v>
      </c>
      <c r="J106" s="654" t="s">
        <v>542</v>
      </c>
      <c r="L106" s="28"/>
      <c r="M106" s="29"/>
    </row>
    <row r="107" spans="2:13" ht="16.149999999999999" customHeight="1" thickBot="1" x14ac:dyDescent="0.2">
      <c r="B107" s="657" t="s">
        <v>1270</v>
      </c>
      <c r="C107" s="371" t="s">
        <v>1346</v>
      </c>
      <c r="D107" s="327">
        <v>1120</v>
      </c>
      <c r="E107" s="327">
        <v>1120</v>
      </c>
      <c r="F107" s="372">
        <v>5.5</v>
      </c>
      <c r="G107" s="327">
        <v>1120</v>
      </c>
      <c r="H107" s="373">
        <v>5.4</v>
      </c>
      <c r="I107" s="372">
        <v>5.8</v>
      </c>
      <c r="J107" s="371" t="s">
        <v>1308</v>
      </c>
      <c r="L107" s="28"/>
      <c r="M107" s="29"/>
    </row>
    <row r="108" spans="2:13" ht="16.149999999999999" customHeight="1" thickTop="1" x14ac:dyDescent="0.15">
      <c r="B108" s="329" t="s">
        <v>98</v>
      </c>
      <c r="C108" s="451" t="s">
        <v>358</v>
      </c>
      <c r="D108" s="315">
        <v>20900</v>
      </c>
      <c r="E108" s="658">
        <v>21300</v>
      </c>
      <c r="F108" s="450">
        <v>4.0999999999999996</v>
      </c>
      <c r="G108" s="658">
        <v>20700</v>
      </c>
      <c r="H108" s="659" t="s">
        <v>1347</v>
      </c>
      <c r="I108" s="450">
        <v>4.3</v>
      </c>
      <c r="J108" s="660" t="s">
        <v>1338</v>
      </c>
      <c r="L108" s="28"/>
      <c r="M108" s="29"/>
    </row>
    <row r="109" spans="2:13" ht="16.149999999999999" customHeight="1" x14ac:dyDescent="0.15">
      <c r="B109" s="329" t="s">
        <v>99</v>
      </c>
      <c r="C109" s="367" t="s">
        <v>359</v>
      </c>
      <c r="D109" s="325">
        <v>18800</v>
      </c>
      <c r="E109" s="325">
        <v>19300</v>
      </c>
      <c r="F109" s="368">
        <v>4.3</v>
      </c>
      <c r="G109" s="325">
        <v>18600</v>
      </c>
      <c r="H109" s="659" t="s">
        <v>1348</v>
      </c>
      <c r="I109" s="368">
        <v>4.5</v>
      </c>
      <c r="J109" s="367" t="s">
        <v>542</v>
      </c>
      <c r="L109" s="28"/>
      <c r="M109" s="29"/>
    </row>
    <row r="110" spans="2:13" ht="16.149999999999999" customHeight="1" x14ac:dyDescent="0.15">
      <c r="B110" s="329" t="s">
        <v>100</v>
      </c>
      <c r="C110" s="379" t="s">
        <v>360</v>
      </c>
      <c r="D110" s="380">
        <v>16100</v>
      </c>
      <c r="E110" s="381">
        <v>16200</v>
      </c>
      <c r="F110" s="382">
        <v>4.8</v>
      </c>
      <c r="G110" s="381">
        <v>16000</v>
      </c>
      <c r="H110" s="382">
        <v>4.5</v>
      </c>
      <c r="I110" s="382">
        <v>5</v>
      </c>
      <c r="J110" s="383" t="s">
        <v>1336</v>
      </c>
      <c r="L110" s="28"/>
      <c r="M110" s="29"/>
    </row>
    <row r="111" spans="2:13" ht="16.149999999999999" customHeight="1" x14ac:dyDescent="0.15">
      <c r="B111" s="329" t="s">
        <v>101</v>
      </c>
      <c r="C111" s="367" t="s">
        <v>361</v>
      </c>
      <c r="D111" s="325">
        <v>11500</v>
      </c>
      <c r="E111" s="325">
        <v>11600</v>
      </c>
      <c r="F111" s="368">
        <v>4.5</v>
      </c>
      <c r="G111" s="325">
        <v>11400</v>
      </c>
      <c r="H111" s="659" t="s">
        <v>1349</v>
      </c>
      <c r="I111" s="368">
        <v>4.7</v>
      </c>
      <c r="J111" s="367" t="s">
        <v>542</v>
      </c>
      <c r="L111" s="28"/>
      <c r="M111" s="29"/>
    </row>
    <row r="112" spans="2:13" ht="16.149999999999999" customHeight="1" x14ac:dyDescent="0.15">
      <c r="B112" s="329" t="s">
        <v>102</v>
      </c>
      <c r="C112" s="379" t="s">
        <v>362</v>
      </c>
      <c r="D112" s="380">
        <v>12500</v>
      </c>
      <c r="E112" s="381">
        <v>12600</v>
      </c>
      <c r="F112" s="382">
        <v>4.7</v>
      </c>
      <c r="G112" s="381">
        <v>12400</v>
      </c>
      <c r="H112" s="382">
        <v>4.5999999999999996</v>
      </c>
      <c r="I112" s="382">
        <v>5</v>
      </c>
      <c r="J112" s="383" t="s">
        <v>1334</v>
      </c>
      <c r="L112" s="28"/>
      <c r="M112" s="29"/>
    </row>
    <row r="113" spans="2:13" ht="16.149999999999999" customHeight="1" x14ac:dyDescent="0.15">
      <c r="B113" s="329" t="s">
        <v>103</v>
      </c>
      <c r="C113" s="367" t="s">
        <v>363</v>
      </c>
      <c r="D113" s="325">
        <v>10900</v>
      </c>
      <c r="E113" s="325">
        <v>11000</v>
      </c>
      <c r="F113" s="368">
        <v>4.8</v>
      </c>
      <c r="G113" s="325">
        <v>10700</v>
      </c>
      <c r="H113" s="369">
        <v>4.5</v>
      </c>
      <c r="I113" s="368">
        <v>5.0999999999999996</v>
      </c>
      <c r="J113" s="367" t="s">
        <v>544</v>
      </c>
      <c r="L113" s="28"/>
      <c r="M113" s="29"/>
    </row>
    <row r="114" spans="2:13" ht="16.149999999999999" customHeight="1" x14ac:dyDescent="0.15">
      <c r="B114" s="329" t="s">
        <v>104</v>
      </c>
      <c r="C114" s="379" t="s">
        <v>364</v>
      </c>
      <c r="D114" s="380">
        <v>9520</v>
      </c>
      <c r="E114" s="381">
        <v>9540</v>
      </c>
      <c r="F114" s="382">
        <v>4.7</v>
      </c>
      <c r="G114" s="381">
        <v>9500</v>
      </c>
      <c r="H114" s="382">
        <v>4.3999999999999995</v>
      </c>
      <c r="I114" s="382">
        <v>4.8</v>
      </c>
      <c r="J114" s="383" t="s">
        <v>1336</v>
      </c>
      <c r="L114" s="28"/>
      <c r="M114" s="29"/>
    </row>
    <row r="115" spans="2:13" ht="16.149999999999999" customHeight="1" x14ac:dyDescent="0.15">
      <c r="B115" s="329" t="s">
        <v>105</v>
      </c>
      <c r="C115" s="367" t="s">
        <v>365</v>
      </c>
      <c r="D115" s="325">
        <v>8650</v>
      </c>
      <c r="E115" s="325">
        <v>8770</v>
      </c>
      <c r="F115" s="368">
        <v>4.7</v>
      </c>
      <c r="G115" s="325">
        <v>8530</v>
      </c>
      <c r="H115" s="369">
        <v>4.3999999999999995</v>
      </c>
      <c r="I115" s="368">
        <v>5</v>
      </c>
      <c r="J115" s="367" t="s">
        <v>544</v>
      </c>
      <c r="L115" s="28"/>
      <c r="M115" s="29"/>
    </row>
    <row r="116" spans="2:13" ht="16.149999999999999" customHeight="1" x14ac:dyDescent="0.15">
      <c r="B116" s="329" t="s">
        <v>106</v>
      </c>
      <c r="C116" s="379" t="s">
        <v>366</v>
      </c>
      <c r="D116" s="380">
        <v>5500</v>
      </c>
      <c r="E116" s="381">
        <v>5570</v>
      </c>
      <c r="F116" s="382">
        <v>4.8</v>
      </c>
      <c r="G116" s="381">
        <v>5430</v>
      </c>
      <c r="H116" s="382">
        <v>4.5</v>
      </c>
      <c r="I116" s="382">
        <v>5.0999999999999996</v>
      </c>
      <c r="J116" s="383" t="s">
        <v>1336</v>
      </c>
      <c r="L116" s="28"/>
      <c r="M116" s="29"/>
    </row>
    <row r="117" spans="2:13" ht="16.149999999999999" customHeight="1" x14ac:dyDescent="0.15">
      <c r="B117" s="329" t="s">
        <v>107</v>
      </c>
      <c r="C117" s="367" t="s">
        <v>367</v>
      </c>
      <c r="D117" s="325">
        <v>5460</v>
      </c>
      <c r="E117" s="325">
        <v>5450</v>
      </c>
      <c r="F117" s="368">
        <v>4.5999999999999996</v>
      </c>
      <c r="G117" s="325">
        <v>5460</v>
      </c>
      <c r="H117" s="659" t="s">
        <v>1350</v>
      </c>
      <c r="I117" s="368">
        <v>4.8</v>
      </c>
      <c r="J117" s="367" t="s">
        <v>542</v>
      </c>
      <c r="L117" s="28"/>
      <c r="M117" s="29"/>
    </row>
    <row r="118" spans="2:13" ht="16.149999999999999" customHeight="1" x14ac:dyDescent="0.15">
      <c r="B118" s="329" t="s">
        <v>108</v>
      </c>
      <c r="C118" s="379" t="s">
        <v>368</v>
      </c>
      <c r="D118" s="380">
        <v>4300</v>
      </c>
      <c r="E118" s="381">
        <v>4360</v>
      </c>
      <c r="F118" s="382">
        <v>5.2</v>
      </c>
      <c r="G118" s="381">
        <v>4280</v>
      </c>
      <c r="H118" s="382">
        <v>5</v>
      </c>
      <c r="I118" s="382">
        <v>5.4</v>
      </c>
      <c r="J118" s="383" t="s">
        <v>1334</v>
      </c>
      <c r="L118" s="28"/>
      <c r="M118" s="29"/>
    </row>
    <row r="119" spans="2:13" ht="16.149999999999999" customHeight="1" x14ac:dyDescent="0.15">
      <c r="B119" s="329" t="s">
        <v>109</v>
      </c>
      <c r="C119" s="367" t="s">
        <v>369</v>
      </c>
      <c r="D119" s="325">
        <v>4550</v>
      </c>
      <c r="E119" s="325">
        <v>4580</v>
      </c>
      <c r="F119" s="368">
        <v>4.7</v>
      </c>
      <c r="G119" s="325">
        <v>4540</v>
      </c>
      <c r="H119" s="369">
        <v>4.5</v>
      </c>
      <c r="I119" s="368">
        <v>4.9000000000000004</v>
      </c>
      <c r="J119" s="367" t="s">
        <v>543</v>
      </c>
      <c r="L119" s="28"/>
      <c r="M119" s="29"/>
    </row>
    <row r="120" spans="2:13" ht="16.149999999999999" customHeight="1" x14ac:dyDescent="0.15">
      <c r="B120" s="329" t="s">
        <v>110</v>
      </c>
      <c r="C120" s="379" t="s">
        <v>370</v>
      </c>
      <c r="D120" s="380">
        <v>3440</v>
      </c>
      <c r="E120" s="381">
        <v>3450</v>
      </c>
      <c r="F120" s="382">
        <v>4.9000000000000004</v>
      </c>
      <c r="G120" s="381">
        <v>3440</v>
      </c>
      <c r="H120" s="382">
        <v>4.7</v>
      </c>
      <c r="I120" s="382">
        <v>5.0999999999999996</v>
      </c>
      <c r="J120" s="383" t="s">
        <v>1334</v>
      </c>
      <c r="L120" s="28"/>
      <c r="M120" s="29"/>
    </row>
    <row r="121" spans="2:13" ht="16.149999999999999" customHeight="1" x14ac:dyDescent="0.15">
      <c r="B121" s="329" t="s">
        <v>111</v>
      </c>
      <c r="C121" s="367" t="s">
        <v>371</v>
      </c>
      <c r="D121" s="325">
        <v>3320</v>
      </c>
      <c r="E121" s="325">
        <v>3360</v>
      </c>
      <c r="F121" s="368">
        <v>4.5999999999999996</v>
      </c>
      <c r="G121" s="325">
        <v>3300</v>
      </c>
      <c r="H121" s="652" t="s">
        <v>1351</v>
      </c>
      <c r="I121" s="368">
        <v>4.8</v>
      </c>
      <c r="J121" s="367" t="s">
        <v>542</v>
      </c>
      <c r="L121" s="28"/>
      <c r="M121" s="29"/>
    </row>
    <row r="122" spans="2:13" ht="16.149999999999999" customHeight="1" x14ac:dyDescent="0.15">
      <c r="B122" s="329" t="s">
        <v>112</v>
      </c>
      <c r="C122" s="379" t="s">
        <v>372</v>
      </c>
      <c r="D122" s="380">
        <v>12400</v>
      </c>
      <c r="E122" s="381">
        <v>12600</v>
      </c>
      <c r="F122" s="382">
        <v>4.5</v>
      </c>
      <c r="G122" s="381">
        <v>12100</v>
      </c>
      <c r="H122" s="382">
        <v>4.3</v>
      </c>
      <c r="I122" s="382">
        <v>4.7</v>
      </c>
      <c r="J122" s="383" t="s">
        <v>1352</v>
      </c>
      <c r="L122" s="28"/>
      <c r="M122" s="29"/>
    </row>
    <row r="123" spans="2:13" ht="16.149999999999999" customHeight="1" x14ac:dyDescent="0.15">
      <c r="B123" s="329" t="s">
        <v>1280</v>
      </c>
      <c r="C123" s="313" t="s">
        <v>1353</v>
      </c>
      <c r="D123" s="325">
        <v>11300</v>
      </c>
      <c r="E123" s="564">
        <v>11200</v>
      </c>
      <c r="F123" s="369">
        <v>4.7</v>
      </c>
      <c r="G123" s="564">
        <v>11400</v>
      </c>
      <c r="H123" s="369">
        <v>4.5</v>
      </c>
      <c r="I123" s="369">
        <v>4.9000000000000004</v>
      </c>
      <c r="J123" s="367" t="s">
        <v>546</v>
      </c>
      <c r="L123" s="28"/>
      <c r="M123" s="29"/>
    </row>
    <row r="124" spans="2:13" ht="16.149999999999999" customHeight="1" x14ac:dyDescent="0.15">
      <c r="B124" s="329" t="s">
        <v>113</v>
      </c>
      <c r="C124" s="367" t="s">
        <v>373</v>
      </c>
      <c r="D124" s="325">
        <v>3750</v>
      </c>
      <c r="E124" s="325">
        <v>3760</v>
      </c>
      <c r="F124" s="368">
        <v>6.2</v>
      </c>
      <c r="G124" s="325">
        <v>3740</v>
      </c>
      <c r="H124" s="382">
        <v>6</v>
      </c>
      <c r="I124" s="368">
        <v>6.4</v>
      </c>
      <c r="J124" s="367" t="s">
        <v>543</v>
      </c>
      <c r="L124" s="28"/>
      <c r="M124" s="29"/>
    </row>
    <row r="125" spans="2:13" ht="16.149999999999999" customHeight="1" x14ac:dyDescent="0.15">
      <c r="B125" s="329" t="s">
        <v>1354</v>
      </c>
      <c r="C125" s="379" t="s">
        <v>374</v>
      </c>
      <c r="D125" s="380">
        <v>2450</v>
      </c>
      <c r="E125" s="381">
        <v>2460</v>
      </c>
      <c r="F125" s="382">
        <v>6.1</v>
      </c>
      <c r="G125" s="381">
        <v>2450</v>
      </c>
      <c r="H125" s="382">
        <v>5.8999999999999995</v>
      </c>
      <c r="I125" s="382">
        <v>6.3</v>
      </c>
      <c r="J125" s="383" t="s">
        <v>1334</v>
      </c>
      <c r="L125" s="28"/>
      <c r="M125" s="29"/>
    </row>
    <row r="126" spans="2:13" ht="16.149999999999999" customHeight="1" x14ac:dyDescent="0.15">
      <c r="B126" s="329" t="s">
        <v>115</v>
      </c>
      <c r="C126" s="367" t="s">
        <v>375</v>
      </c>
      <c r="D126" s="325">
        <v>728</v>
      </c>
      <c r="E126" s="325">
        <v>728</v>
      </c>
      <c r="F126" s="368">
        <v>6.1</v>
      </c>
      <c r="G126" s="325">
        <v>728</v>
      </c>
      <c r="H126" s="369">
        <v>5.8999999999999995</v>
      </c>
      <c r="I126" s="368">
        <v>6.3</v>
      </c>
      <c r="J126" s="367" t="s">
        <v>543</v>
      </c>
      <c r="L126" s="28"/>
      <c r="M126" s="29"/>
    </row>
    <row r="127" spans="2:13" ht="16.149999999999999" customHeight="1" x14ac:dyDescent="0.15">
      <c r="B127" s="329" t="s">
        <v>1355</v>
      </c>
      <c r="C127" s="379" t="s">
        <v>376</v>
      </c>
      <c r="D127" s="380">
        <v>367</v>
      </c>
      <c r="E127" s="381">
        <v>366</v>
      </c>
      <c r="F127" s="382">
        <v>6</v>
      </c>
      <c r="G127" s="381">
        <v>368</v>
      </c>
      <c r="H127" s="382">
        <v>5.8000000000000007</v>
      </c>
      <c r="I127" s="382">
        <v>6.2</v>
      </c>
      <c r="J127" s="383" t="s">
        <v>1334</v>
      </c>
      <c r="L127" s="28"/>
      <c r="M127" s="29"/>
    </row>
    <row r="128" spans="2:13" ht="16.149999999999999" customHeight="1" thickBot="1" x14ac:dyDescent="0.2">
      <c r="B128" s="374" t="s">
        <v>1356</v>
      </c>
      <c r="C128" s="371" t="s">
        <v>1357</v>
      </c>
      <c r="D128" s="327">
        <v>3810</v>
      </c>
      <c r="E128" s="327">
        <v>3800</v>
      </c>
      <c r="F128" s="372">
        <v>5</v>
      </c>
      <c r="G128" s="327">
        <v>3810</v>
      </c>
      <c r="H128" s="373">
        <v>4.5999999999999996</v>
      </c>
      <c r="I128" s="372">
        <v>5</v>
      </c>
      <c r="J128" s="371" t="s">
        <v>1307</v>
      </c>
      <c r="L128" s="28"/>
      <c r="M128" s="29"/>
    </row>
    <row r="129" spans="2:13" ht="16.149999999999999" customHeight="1" thickTop="1" x14ac:dyDescent="0.15">
      <c r="B129" s="375" t="s">
        <v>1358</v>
      </c>
      <c r="C129" s="379" t="s">
        <v>377</v>
      </c>
      <c r="D129" s="380">
        <v>3440</v>
      </c>
      <c r="E129" s="381">
        <v>3500</v>
      </c>
      <c r="F129" s="382">
        <v>4.0999999999999996</v>
      </c>
      <c r="G129" s="381">
        <v>3410</v>
      </c>
      <c r="H129" s="382">
        <v>3.9</v>
      </c>
      <c r="I129" s="382">
        <v>4.3</v>
      </c>
      <c r="J129" s="383" t="s">
        <v>1334</v>
      </c>
      <c r="L129" s="28"/>
      <c r="M129" s="29"/>
    </row>
    <row r="130" spans="2:13" ht="16.149999999999999" customHeight="1" x14ac:dyDescent="0.15">
      <c r="B130" s="312" t="s">
        <v>118</v>
      </c>
      <c r="C130" s="331" t="s">
        <v>378</v>
      </c>
      <c r="D130" s="330">
        <v>1060</v>
      </c>
      <c r="E130" s="330">
        <v>1070</v>
      </c>
      <c r="F130" s="376">
        <v>4.2</v>
      </c>
      <c r="G130" s="330">
        <v>1050</v>
      </c>
      <c r="H130" s="377">
        <v>4</v>
      </c>
      <c r="I130" s="376">
        <v>4.4000000000000004</v>
      </c>
      <c r="J130" s="378" t="s">
        <v>543</v>
      </c>
      <c r="L130" s="28"/>
      <c r="M130" s="29"/>
    </row>
    <row r="131" spans="2:13" ht="16.149999999999999" customHeight="1" x14ac:dyDescent="0.15">
      <c r="B131" s="312" t="s">
        <v>119</v>
      </c>
      <c r="C131" s="379" t="s">
        <v>379</v>
      </c>
      <c r="D131" s="380">
        <v>760</v>
      </c>
      <c r="E131" s="381">
        <v>771</v>
      </c>
      <c r="F131" s="382">
        <v>4.3</v>
      </c>
      <c r="G131" s="381">
        <v>755</v>
      </c>
      <c r="H131" s="382">
        <v>4.0999999999999996</v>
      </c>
      <c r="I131" s="382">
        <v>4.5</v>
      </c>
      <c r="J131" s="383" t="s">
        <v>1334</v>
      </c>
      <c r="L131" s="28"/>
      <c r="M131" s="29"/>
    </row>
    <row r="132" spans="2:13" ht="16.149999999999999" customHeight="1" x14ac:dyDescent="0.15">
      <c r="B132" s="312" t="s">
        <v>120</v>
      </c>
      <c r="C132" s="331" t="s">
        <v>380</v>
      </c>
      <c r="D132" s="330">
        <v>688</v>
      </c>
      <c r="E132" s="330">
        <v>698</v>
      </c>
      <c r="F132" s="376">
        <v>4.2</v>
      </c>
      <c r="G132" s="330">
        <v>683</v>
      </c>
      <c r="H132" s="377">
        <v>4</v>
      </c>
      <c r="I132" s="376">
        <v>4.4000000000000004</v>
      </c>
      <c r="J132" s="378" t="s">
        <v>543</v>
      </c>
      <c r="L132" s="28"/>
      <c r="M132" s="29"/>
    </row>
    <row r="133" spans="2:13" ht="16.149999999999999" customHeight="1" x14ac:dyDescent="0.15">
      <c r="B133" s="312" t="s">
        <v>121</v>
      </c>
      <c r="C133" s="379" t="s">
        <v>381</v>
      </c>
      <c r="D133" s="380">
        <v>787</v>
      </c>
      <c r="E133" s="381">
        <v>798</v>
      </c>
      <c r="F133" s="382">
        <v>4.2</v>
      </c>
      <c r="G133" s="381">
        <v>782</v>
      </c>
      <c r="H133" s="382">
        <v>4</v>
      </c>
      <c r="I133" s="382">
        <v>4.4000000000000004</v>
      </c>
      <c r="J133" s="383" t="s">
        <v>1334</v>
      </c>
      <c r="L133" s="28"/>
      <c r="M133" s="29"/>
    </row>
    <row r="134" spans="2:13" ht="16.149999999999999" customHeight="1" x14ac:dyDescent="0.15">
      <c r="B134" s="312" t="s">
        <v>122</v>
      </c>
      <c r="C134" s="331" t="s">
        <v>382</v>
      </c>
      <c r="D134" s="330">
        <v>1010</v>
      </c>
      <c r="E134" s="330">
        <v>1030</v>
      </c>
      <c r="F134" s="376">
        <v>4.2</v>
      </c>
      <c r="G134" s="330">
        <v>1000</v>
      </c>
      <c r="H134" s="377">
        <v>4</v>
      </c>
      <c r="I134" s="376">
        <v>4.4000000000000004</v>
      </c>
      <c r="J134" s="378" t="s">
        <v>543</v>
      </c>
      <c r="L134" s="28"/>
      <c r="M134" s="29"/>
    </row>
    <row r="135" spans="2:13" ht="16.149999999999999" customHeight="1" x14ac:dyDescent="0.15">
      <c r="B135" s="312" t="s">
        <v>123</v>
      </c>
      <c r="C135" s="379" t="s">
        <v>383</v>
      </c>
      <c r="D135" s="380">
        <v>2460</v>
      </c>
      <c r="E135" s="381">
        <v>2500</v>
      </c>
      <c r="F135" s="382">
        <v>4.2</v>
      </c>
      <c r="G135" s="381">
        <v>2440</v>
      </c>
      <c r="H135" s="382">
        <v>4</v>
      </c>
      <c r="I135" s="382">
        <v>4.4000000000000004</v>
      </c>
      <c r="J135" s="383" t="s">
        <v>1334</v>
      </c>
      <c r="L135" s="28"/>
      <c r="M135" s="29"/>
    </row>
    <row r="136" spans="2:13" ht="16.149999999999999" customHeight="1" x14ac:dyDescent="0.15">
      <c r="B136" s="312" t="s">
        <v>124</v>
      </c>
      <c r="C136" s="331" t="s">
        <v>384</v>
      </c>
      <c r="D136" s="330">
        <v>1730</v>
      </c>
      <c r="E136" s="330">
        <v>1760</v>
      </c>
      <c r="F136" s="376">
        <v>4.2</v>
      </c>
      <c r="G136" s="330">
        <v>1720</v>
      </c>
      <c r="H136" s="377">
        <v>4</v>
      </c>
      <c r="I136" s="376">
        <v>4.4000000000000004</v>
      </c>
      <c r="J136" s="378" t="s">
        <v>543</v>
      </c>
      <c r="L136" s="28"/>
      <c r="M136" s="29"/>
    </row>
    <row r="137" spans="2:13" ht="16.149999999999999" customHeight="1" x14ac:dyDescent="0.15">
      <c r="B137" s="312" t="s">
        <v>125</v>
      </c>
      <c r="C137" s="379" t="s">
        <v>385</v>
      </c>
      <c r="D137" s="380">
        <v>1190</v>
      </c>
      <c r="E137" s="381">
        <v>1210</v>
      </c>
      <c r="F137" s="382">
        <v>4.2</v>
      </c>
      <c r="G137" s="381">
        <v>1180</v>
      </c>
      <c r="H137" s="382">
        <v>4</v>
      </c>
      <c r="I137" s="382">
        <v>4.4000000000000004</v>
      </c>
      <c r="J137" s="383" t="s">
        <v>1334</v>
      </c>
      <c r="L137" s="28"/>
      <c r="M137" s="29"/>
    </row>
    <row r="138" spans="2:13" ht="16.149999999999999" customHeight="1" x14ac:dyDescent="0.15">
      <c r="B138" s="312" t="s">
        <v>126</v>
      </c>
      <c r="C138" s="379" t="s">
        <v>386</v>
      </c>
      <c r="D138" s="380">
        <v>928</v>
      </c>
      <c r="E138" s="381">
        <v>941</v>
      </c>
      <c r="F138" s="382">
        <v>4.2</v>
      </c>
      <c r="G138" s="381">
        <v>922</v>
      </c>
      <c r="H138" s="382">
        <v>4</v>
      </c>
      <c r="I138" s="382">
        <v>4.4000000000000004</v>
      </c>
      <c r="J138" s="383" t="s">
        <v>1334</v>
      </c>
      <c r="L138" s="28"/>
      <c r="M138" s="29"/>
    </row>
    <row r="139" spans="2:13" ht="16.149999999999999" customHeight="1" x14ac:dyDescent="0.15">
      <c r="B139" s="312" t="s">
        <v>127</v>
      </c>
      <c r="C139" s="331" t="s">
        <v>387</v>
      </c>
      <c r="D139" s="330">
        <v>1260</v>
      </c>
      <c r="E139" s="330">
        <v>1270</v>
      </c>
      <c r="F139" s="376">
        <v>4.3</v>
      </c>
      <c r="G139" s="330">
        <v>1250</v>
      </c>
      <c r="H139" s="377">
        <v>4.0999999999999996</v>
      </c>
      <c r="I139" s="376">
        <v>4.5</v>
      </c>
      <c r="J139" s="378" t="s">
        <v>543</v>
      </c>
      <c r="L139" s="28"/>
      <c r="M139" s="29"/>
    </row>
    <row r="140" spans="2:13" ht="16.149999999999999" customHeight="1" x14ac:dyDescent="0.15">
      <c r="B140" s="312" t="s">
        <v>128</v>
      </c>
      <c r="C140" s="379" t="s">
        <v>388</v>
      </c>
      <c r="D140" s="380">
        <v>1230</v>
      </c>
      <c r="E140" s="381">
        <v>1240</v>
      </c>
      <c r="F140" s="382">
        <v>4.4000000000000004</v>
      </c>
      <c r="G140" s="381">
        <v>1220</v>
      </c>
      <c r="H140" s="382">
        <v>4.2</v>
      </c>
      <c r="I140" s="382">
        <v>4.5999999999999996</v>
      </c>
      <c r="J140" s="383" t="s">
        <v>1334</v>
      </c>
      <c r="L140" s="28"/>
      <c r="M140" s="29"/>
    </row>
    <row r="141" spans="2:13" ht="16.149999999999999" customHeight="1" x14ac:dyDescent="0.15">
      <c r="B141" s="312" t="s">
        <v>129</v>
      </c>
      <c r="C141" s="331" t="s">
        <v>389</v>
      </c>
      <c r="D141" s="330">
        <v>3200</v>
      </c>
      <c r="E141" s="330">
        <v>3230</v>
      </c>
      <c r="F141" s="376">
        <v>4.5</v>
      </c>
      <c r="G141" s="330">
        <v>3190</v>
      </c>
      <c r="H141" s="377">
        <v>4.5</v>
      </c>
      <c r="I141" s="376">
        <v>4.7</v>
      </c>
      <c r="J141" s="378" t="s">
        <v>542</v>
      </c>
      <c r="L141" s="28"/>
      <c r="M141" s="29"/>
    </row>
    <row r="142" spans="2:13" ht="16.149999999999999" customHeight="1" x14ac:dyDescent="0.15">
      <c r="B142" s="312" t="s">
        <v>130</v>
      </c>
      <c r="C142" s="379" t="s">
        <v>390</v>
      </c>
      <c r="D142" s="380">
        <v>547</v>
      </c>
      <c r="E142" s="381">
        <v>555</v>
      </c>
      <c r="F142" s="382">
        <v>4.4000000000000004</v>
      </c>
      <c r="G142" s="381">
        <v>544</v>
      </c>
      <c r="H142" s="382">
        <v>4.2</v>
      </c>
      <c r="I142" s="382">
        <v>4.5999999999999996</v>
      </c>
      <c r="J142" s="383" t="s">
        <v>1334</v>
      </c>
      <c r="L142" s="28"/>
      <c r="M142" s="29"/>
    </row>
    <row r="143" spans="2:13" ht="16.149999999999999" customHeight="1" x14ac:dyDescent="0.15">
      <c r="B143" s="312" t="s">
        <v>131</v>
      </c>
      <c r="C143" s="331" t="s">
        <v>391</v>
      </c>
      <c r="D143" s="330">
        <v>983</v>
      </c>
      <c r="E143" s="330">
        <v>996</v>
      </c>
      <c r="F143" s="376">
        <v>4.4000000000000004</v>
      </c>
      <c r="G143" s="330">
        <v>977</v>
      </c>
      <c r="H143" s="377">
        <v>4.2</v>
      </c>
      <c r="I143" s="376">
        <v>4.5999999999999996</v>
      </c>
      <c r="J143" s="378" t="s">
        <v>543</v>
      </c>
      <c r="L143" s="28"/>
      <c r="M143" s="29"/>
    </row>
    <row r="144" spans="2:13" ht="16.149999999999999" customHeight="1" x14ac:dyDescent="0.15">
      <c r="B144" s="312" t="s">
        <v>132</v>
      </c>
      <c r="C144" s="379" t="s">
        <v>392</v>
      </c>
      <c r="D144" s="380">
        <v>600</v>
      </c>
      <c r="E144" s="381">
        <v>608</v>
      </c>
      <c r="F144" s="382">
        <v>4.4000000000000004</v>
      </c>
      <c r="G144" s="381">
        <v>596</v>
      </c>
      <c r="H144" s="382">
        <v>4.2</v>
      </c>
      <c r="I144" s="382">
        <v>4.5999999999999996</v>
      </c>
      <c r="J144" s="383" t="s">
        <v>1334</v>
      </c>
      <c r="L144" s="28"/>
      <c r="M144" s="29"/>
    </row>
    <row r="145" spans="2:13" ht="16.149999999999999" customHeight="1" x14ac:dyDescent="0.15">
      <c r="B145" s="312" t="s">
        <v>133</v>
      </c>
      <c r="C145" s="313" t="s">
        <v>393</v>
      </c>
      <c r="D145" s="325">
        <v>944</v>
      </c>
      <c r="E145" s="325">
        <v>957</v>
      </c>
      <c r="F145" s="368">
        <v>4.4000000000000004</v>
      </c>
      <c r="G145" s="325">
        <v>939</v>
      </c>
      <c r="H145" s="369">
        <v>4.2</v>
      </c>
      <c r="I145" s="368">
        <v>4.5999999999999996</v>
      </c>
      <c r="J145" s="367" t="s">
        <v>1334</v>
      </c>
      <c r="L145" s="28"/>
      <c r="M145" s="29"/>
    </row>
    <row r="146" spans="2:13" ht="16.149999999999999" customHeight="1" x14ac:dyDescent="0.15">
      <c r="B146" s="312" t="s">
        <v>134</v>
      </c>
      <c r="C146" s="379" t="s">
        <v>394</v>
      </c>
      <c r="D146" s="380">
        <v>1580</v>
      </c>
      <c r="E146" s="381">
        <v>1610</v>
      </c>
      <c r="F146" s="382">
        <v>4.9000000000000004</v>
      </c>
      <c r="G146" s="381">
        <v>1550</v>
      </c>
      <c r="H146" s="382">
        <v>4.7</v>
      </c>
      <c r="I146" s="382">
        <v>5.0999999999999996</v>
      </c>
      <c r="J146" s="383" t="s">
        <v>1336</v>
      </c>
      <c r="L146" s="28"/>
      <c r="M146" s="29"/>
    </row>
    <row r="147" spans="2:13" ht="16.149999999999999" customHeight="1" x14ac:dyDescent="0.15">
      <c r="B147" s="312" t="s">
        <v>135</v>
      </c>
      <c r="C147" s="331" t="s">
        <v>395</v>
      </c>
      <c r="D147" s="330">
        <v>2040</v>
      </c>
      <c r="E147" s="330">
        <v>2050</v>
      </c>
      <c r="F147" s="376">
        <v>4.5</v>
      </c>
      <c r="G147" s="330">
        <v>2030</v>
      </c>
      <c r="H147" s="377">
        <v>4.5</v>
      </c>
      <c r="I147" s="376">
        <v>4.7</v>
      </c>
      <c r="J147" s="378" t="s">
        <v>1338</v>
      </c>
      <c r="L147" s="28"/>
      <c r="M147" s="29"/>
    </row>
    <row r="148" spans="2:13" ht="16.149999999999999" customHeight="1" x14ac:dyDescent="0.15">
      <c r="B148" s="312" t="s">
        <v>136</v>
      </c>
      <c r="C148" s="379" t="s">
        <v>396</v>
      </c>
      <c r="D148" s="380">
        <v>2170</v>
      </c>
      <c r="E148" s="381">
        <v>2190</v>
      </c>
      <c r="F148" s="382">
        <v>4.5999999999999996</v>
      </c>
      <c r="G148" s="381">
        <v>2160</v>
      </c>
      <c r="H148" s="382">
        <v>4.4000000000000004</v>
      </c>
      <c r="I148" s="382">
        <v>4.8</v>
      </c>
      <c r="J148" s="383" t="s">
        <v>1334</v>
      </c>
      <c r="L148" s="28"/>
      <c r="M148" s="29"/>
    </row>
    <row r="149" spans="2:13" ht="16.149999999999999" customHeight="1" x14ac:dyDescent="0.15">
      <c r="B149" s="312" t="s">
        <v>137</v>
      </c>
      <c r="C149" s="331" t="s">
        <v>397</v>
      </c>
      <c r="D149" s="330">
        <v>2670</v>
      </c>
      <c r="E149" s="330">
        <v>2760</v>
      </c>
      <c r="F149" s="376">
        <v>4.8</v>
      </c>
      <c r="G149" s="330">
        <v>2630</v>
      </c>
      <c r="H149" s="377">
        <v>4.7</v>
      </c>
      <c r="I149" s="376">
        <v>5</v>
      </c>
      <c r="J149" s="378" t="s">
        <v>1334</v>
      </c>
      <c r="L149" s="28"/>
      <c r="M149" s="29"/>
    </row>
    <row r="150" spans="2:13" ht="16.149999999999999" customHeight="1" x14ac:dyDescent="0.15">
      <c r="B150" s="312" t="s">
        <v>138</v>
      </c>
      <c r="C150" s="379" t="s">
        <v>398</v>
      </c>
      <c r="D150" s="380">
        <v>1720</v>
      </c>
      <c r="E150" s="381">
        <v>1740</v>
      </c>
      <c r="F150" s="382">
        <v>4.7</v>
      </c>
      <c r="G150" s="381">
        <v>1700</v>
      </c>
      <c r="H150" s="382">
        <v>4.5</v>
      </c>
      <c r="I150" s="382">
        <v>4.9000000000000004</v>
      </c>
      <c r="J150" s="383" t="s">
        <v>1336</v>
      </c>
      <c r="L150" s="28"/>
      <c r="M150" s="29"/>
    </row>
    <row r="151" spans="2:13" ht="16.149999999999999" customHeight="1" x14ac:dyDescent="0.15">
      <c r="B151" s="312" t="s">
        <v>139</v>
      </c>
      <c r="C151" s="331" t="s">
        <v>399</v>
      </c>
      <c r="D151" s="330">
        <v>1140</v>
      </c>
      <c r="E151" s="330">
        <v>1150</v>
      </c>
      <c r="F151" s="376">
        <v>4.3</v>
      </c>
      <c r="G151" s="330">
        <v>1140</v>
      </c>
      <c r="H151" s="377">
        <v>4.0999999999999996</v>
      </c>
      <c r="I151" s="376">
        <v>4.5</v>
      </c>
      <c r="J151" s="378" t="s">
        <v>1359</v>
      </c>
      <c r="L151" s="28"/>
      <c r="M151" s="29"/>
    </row>
    <row r="152" spans="2:13" ht="16.149999999999999" customHeight="1" x14ac:dyDescent="0.15">
      <c r="B152" s="312" t="s">
        <v>140</v>
      </c>
      <c r="C152" s="379" t="s">
        <v>400</v>
      </c>
      <c r="D152" s="380">
        <v>955</v>
      </c>
      <c r="E152" s="381">
        <v>961</v>
      </c>
      <c r="F152" s="382">
        <v>4.2</v>
      </c>
      <c r="G152" s="381">
        <v>955</v>
      </c>
      <c r="H152" s="382">
        <v>4</v>
      </c>
      <c r="I152" s="382">
        <v>4.4000000000000004</v>
      </c>
      <c r="J152" s="383" t="s">
        <v>1359</v>
      </c>
      <c r="L152" s="28"/>
      <c r="M152" s="29"/>
    </row>
    <row r="153" spans="2:13" ht="16.149999999999999" customHeight="1" x14ac:dyDescent="0.15">
      <c r="B153" s="312" t="s">
        <v>141</v>
      </c>
      <c r="C153" s="313" t="s">
        <v>401</v>
      </c>
      <c r="D153" s="325">
        <v>1010</v>
      </c>
      <c r="E153" s="325">
        <v>1020</v>
      </c>
      <c r="F153" s="368">
        <v>4.5</v>
      </c>
      <c r="G153" s="325">
        <v>1010</v>
      </c>
      <c r="H153" s="369">
        <v>4.3</v>
      </c>
      <c r="I153" s="368">
        <v>4.7</v>
      </c>
      <c r="J153" s="367" t="s">
        <v>548</v>
      </c>
      <c r="L153" s="28"/>
      <c r="M153" s="29"/>
    </row>
    <row r="154" spans="2:13" ht="16.149999999999999" customHeight="1" x14ac:dyDescent="0.15">
      <c r="B154" s="312" t="s">
        <v>142</v>
      </c>
      <c r="C154" s="379" t="s">
        <v>402</v>
      </c>
      <c r="D154" s="380">
        <v>1890</v>
      </c>
      <c r="E154" s="381">
        <v>1910</v>
      </c>
      <c r="F154" s="382">
        <v>4.3</v>
      </c>
      <c r="G154" s="381">
        <v>1860</v>
      </c>
      <c r="H154" s="382">
        <v>4.0999999999999996</v>
      </c>
      <c r="I154" s="382">
        <v>4.5</v>
      </c>
      <c r="J154" s="383" t="s">
        <v>1360</v>
      </c>
      <c r="L154" s="28"/>
      <c r="M154" s="29"/>
    </row>
    <row r="155" spans="2:13" ht="16.149999999999999" customHeight="1" x14ac:dyDescent="0.15">
      <c r="B155" s="312" t="s">
        <v>144</v>
      </c>
      <c r="C155" s="331" t="s">
        <v>403</v>
      </c>
      <c r="D155" s="330">
        <v>366</v>
      </c>
      <c r="E155" s="330">
        <v>368</v>
      </c>
      <c r="F155" s="376">
        <v>4.4000000000000004</v>
      </c>
      <c r="G155" s="330">
        <v>366</v>
      </c>
      <c r="H155" s="377">
        <v>4.2</v>
      </c>
      <c r="I155" s="376">
        <v>4.5999999999999996</v>
      </c>
      <c r="J155" s="378" t="s">
        <v>1359</v>
      </c>
      <c r="L155" s="28"/>
      <c r="M155" s="29"/>
    </row>
    <row r="156" spans="2:13" ht="16.149999999999999" customHeight="1" x14ac:dyDescent="0.15">
      <c r="B156" s="312" t="s">
        <v>145</v>
      </c>
      <c r="C156" s="379" t="s">
        <v>404</v>
      </c>
      <c r="D156" s="380">
        <v>1220</v>
      </c>
      <c r="E156" s="381">
        <v>1240</v>
      </c>
      <c r="F156" s="382">
        <v>4.2</v>
      </c>
      <c r="G156" s="381">
        <v>1200</v>
      </c>
      <c r="H156" s="382">
        <v>4</v>
      </c>
      <c r="I156" s="382">
        <v>4.4000000000000004</v>
      </c>
      <c r="J156" s="383" t="s">
        <v>1336</v>
      </c>
      <c r="L156" s="28"/>
      <c r="M156" s="29"/>
    </row>
    <row r="157" spans="2:13" ht="16.149999999999999" customHeight="1" x14ac:dyDescent="0.15">
      <c r="B157" s="312" t="s">
        <v>146</v>
      </c>
      <c r="C157" s="331" t="s">
        <v>405</v>
      </c>
      <c r="D157" s="330">
        <v>1080</v>
      </c>
      <c r="E157" s="330">
        <v>1090</v>
      </c>
      <c r="F157" s="376">
        <v>4.4000000000000004</v>
      </c>
      <c r="G157" s="330">
        <v>1080</v>
      </c>
      <c r="H157" s="377">
        <v>4.2</v>
      </c>
      <c r="I157" s="376">
        <v>4.5999999999999996</v>
      </c>
      <c r="J157" s="378" t="s">
        <v>1359</v>
      </c>
      <c r="L157" s="28"/>
      <c r="M157" s="29"/>
    </row>
    <row r="158" spans="2:13" ht="16.149999999999999" customHeight="1" x14ac:dyDescent="0.15">
      <c r="B158" s="312" t="s">
        <v>147</v>
      </c>
      <c r="C158" s="379" t="s">
        <v>406</v>
      </c>
      <c r="D158" s="380">
        <v>693</v>
      </c>
      <c r="E158" s="381">
        <v>700</v>
      </c>
      <c r="F158" s="382">
        <v>4.4000000000000004</v>
      </c>
      <c r="G158" s="381">
        <v>693</v>
      </c>
      <c r="H158" s="382">
        <v>4.2</v>
      </c>
      <c r="I158" s="382">
        <v>4.5999999999999996</v>
      </c>
      <c r="J158" s="383" t="s">
        <v>1359</v>
      </c>
      <c r="L158" s="28"/>
      <c r="M158" s="29"/>
    </row>
    <row r="159" spans="2:13" ht="16.149999999999999" customHeight="1" x14ac:dyDescent="0.15">
      <c r="B159" s="312" t="s">
        <v>148</v>
      </c>
      <c r="C159" s="331" t="s">
        <v>407</v>
      </c>
      <c r="D159" s="330">
        <v>1990</v>
      </c>
      <c r="E159" s="330">
        <v>2000</v>
      </c>
      <c r="F159" s="376">
        <v>4.4000000000000004</v>
      </c>
      <c r="G159" s="330">
        <v>1990</v>
      </c>
      <c r="H159" s="377">
        <v>4.2</v>
      </c>
      <c r="I159" s="376">
        <v>4.5999999999999996</v>
      </c>
      <c r="J159" s="378" t="s">
        <v>1359</v>
      </c>
      <c r="L159" s="28"/>
      <c r="M159" s="29"/>
    </row>
    <row r="160" spans="2:13" ht="16.149999999999999" customHeight="1" x14ac:dyDescent="0.15">
      <c r="B160" s="312" t="s">
        <v>149</v>
      </c>
      <c r="C160" s="379" t="s">
        <v>408</v>
      </c>
      <c r="D160" s="380">
        <v>1280</v>
      </c>
      <c r="E160" s="381">
        <v>1300</v>
      </c>
      <c r="F160" s="382">
        <v>4.5</v>
      </c>
      <c r="G160" s="381">
        <v>1280</v>
      </c>
      <c r="H160" s="382">
        <v>4.3</v>
      </c>
      <c r="I160" s="382">
        <v>4.7</v>
      </c>
      <c r="J160" s="383" t="s">
        <v>1359</v>
      </c>
      <c r="L160" s="28"/>
      <c r="M160" s="29"/>
    </row>
    <row r="161" spans="2:13" ht="16.149999999999999" customHeight="1" x14ac:dyDescent="0.15">
      <c r="B161" s="312" t="s">
        <v>150</v>
      </c>
      <c r="C161" s="313" t="s">
        <v>409</v>
      </c>
      <c r="D161" s="325">
        <v>1440</v>
      </c>
      <c r="E161" s="325">
        <v>1460</v>
      </c>
      <c r="F161" s="368">
        <v>4.3</v>
      </c>
      <c r="G161" s="325">
        <v>1440</v>
      </c>
      <c r="H161" s="369">
        <v>4.0999999999999996</v>
      </c>
      <c r="I161" s="368">
        <v>4.5</v>
      </c>
      <c r="J161" s="367" t="s">
        <v>548</v>
      </c>
      <c r="L161" s="28"/>
      <c r="M161" s="29"/>
    </row>
    <row r="162" spans="2:13" ht="16.149999999999999" customHeight="1" x14ac:dyDescent="0.15">
      <c r="B162" s="312" t="s">
        <v>151</v>
      </c>
      <c r="C162" s="379" t="s">
        <v>410</v>
      </c>
      <c r="D162" s="380">
        <v>819</v>
      </c>
      <c r="E162" s="381">
        <v>831</v>
      </c>
      <c r="F162" s="382">
        <v>4.2</v>
      </c>
      <c r="G162" s="381">
        <v>814</v>
      </c>
      <c r="H162" s="382">
        <v>4</v>
      </c>
      <c r="I162" s="382">
        <v>4.4000000000000004</v>
      </c>
      <c r="J162" s="383" t="s">
        <v>1334</v>
      </c>
      <c r="L162" s="28"/>
      <c r="M162" s="29"/>
    </row>
    <row r="163" spans="2:13" ht="16.149999999999999" customHeight="1" x14ac:dyDescent="0.15">
      <c r="B163" s="312" t="s">
        <v>152</v>
      </c>
      <c r="C163" s="331" t="s">
        <v>411</v>
      </c>
      <c r="D163" s="330">
        <v>485</v>
      </c>
      <c r="E163" s="330">
        <v>492</v>
      </c>
      <c r="F163" s="376">
        <v>4.3</v>
      </c>
      <c r="G163" s="330">
        <v>482</v>
      </c>
      <c r="H163" s="377">
        <v>4.0999999999999996</v>
      </c>
      <c r="I163" s="376">
        <v>4.5</v>
      </c>
      <c r="J163" s="378" t="s">
        <v>1334</v>
      </c>
      <c r="L163" s="28"/>
      <c r="M163" s="29"/>
    </row>
    <row r="164" spans="2:13" ht="16.149999999999999" customHeight="1" x14ac:dyDescent="0.15">
      <c r="B164" s="312" t="s">
        <v>153</v>
      </c>
      <c r="C164" s="379" t="s">
        <v>412</v>
      </c>
      <c r="D164" s="380">
        <v>440</v>
      </c>
      <c r="E164" s="381">
        <v>446</v>
      </c>
      <c r="F164" s="382">
        <v>4.2</v>
      </c>
      <c r="G164" s="381">
        <v>437</v>
      </c>
      <c r="H164" s="382">
        <v>4</v>
      </c>
      <c r="I164" s="382">
        <v>4.4000000000000004</v>
      </c>
      <c r="J164" s="383" t="s">
        <v>1334</v>
      </c>
      <c r="L164" s="28"/>
      <c r="M164" s="29"/>
    </row>
    <row r="165" spans="2:13" ht="16.149999999999999" customHeight="1" x14ac:dyDescent="0.15">
      <c r="B165" s="312" t="s">
        <v>154</v>
      </c>
      <c r="C165" s="331" t="s">
        <v>413</v>
      </c>
      <c r="D165" s="330">
        <v>3020</v>
      </c>
      <c r="E165" s="330">
        <v>3060</v>
      </c>
      <c r="F165" s="376">
        <v>4.2</v>
      </c>
      <c r="G165" s="330">
        <v>2970</v>
      </c>
      <c r="H165" s="377">
        <v>4</v>
      </c>
      <c r="I165" s="376">
        <v>4.4000000000000004</v>
      </c>
      <c r="J165" s="378" t="s">
        <v>1360</v>
      </c>
      <c r="L165" s="28"/>
      <c r="M165" s="29"/>
    </row>
    <row r="166" spans="2:13" ht="16.149999999999999" customHeight="1" x14ac:dyDescent="0.15">
      <c r="B166" s="312" t="s">
        <v>155</v>
      </c>
      <c r="C166" s="379" t="s">
        <v>414</v>
      </c>
      <c r="D166" s="380">
        <v>1390</v>
      </c>
      <c r="E166" s="381">
        <v>1410</v>
      </c>
      <c r="F166" s="382">
        <v>4.2</v>
      </c>
      <c r="G166" s="381">
        <v>1370</v>
      </c>
      <c r="H166" s="382">
        <v>4</v>
      </c>
      <c r="I166" s="382">
        <v>4.4000000000000004</v>
      </c>
      <c r="J166" s="383" t="s">
        <v>1336</v>
      </c>
      <c r="L166" s="28"/>
      <c r="M166" s="29"/>
    </row>
    <row r="167" spans="2:13" ht="16.149999999999999" customHeight="1" x14ac:dyDescent="0.15">
      <c r="B167" s="312" t="s">
        <v>156</v>
      </c>
      <c r="C167" s="379" t="s">
        <v>415</v>
      </c>
      <c r="D167" s="380">
        <v>1140</v>
      </c>
      <c r="E167" s="381">
        <v>1160</v>
      </c>
      <c r="F167" s="382">
        <v>4.2</v>
      </c>
      <c r="G167" s="381">
        <v>1120</v>
      </c>
      <c r="H167" s="382">
        <v>4</v>
      </c>
      <c r="I167" s="382">
        <v>4.4000000000000004</v>
      </c>
      <c r="J167" s="383" t="s">
        <v>1336</v>
      </c>
      <c r="L167" s="28"/>
      <c r="M167" s="29"/>
    </row>
    <row r="168" spans="2:13" ht="16.149999999999999" customHeight="1" x14ac:dyDescent="0.15">
      <c r="B168" s="312" t="s">
        <v>157</v>
      </c>
      <c r="C168" s="379" t="s">
        <v>416</v>
      </c>
      <c r="D168" s="380">
        <v>2940</v>
      </c>
      <c r="E168" s="381">
        <v>2980</v>
      </c>
      <c r="F168" s="382">
        <v>4.3</v>
      </c>
      <c r="G168" s="381">
        <v>2890</v>
      </c>
      <c r="H168" s="382">
        <v>4.0999999999999996</v>
      </c>
      <c r="I168" s="382">
        <v>4.5</v>
      </c>
      <c r="J168" s="383" t="s">
        <v>1336</v>
      </c>
      <c r="L168" s="28"/>
      <c r="M168" s="29"/>
    </row>
    <row r="169" spans="2:13" ht="16.149999999999999" customHeight="1" x14ac:dyDescent="0.15">
      <c r="B169" s="312" t="s">
        <v>158</v>
      </c>
      <c r="C169" s="331" t="s">
        <v>417</v>
      </c>
      <c r="D169" s="330">
        <v>2630</v>
      </c>
      <c r="E169" s="330">
        <v>2650</v>
      </c>
      <c r="F169" s="376">
        <v>4.7</v>
      </c>
      <c r="G169" s="330">
        <v>2630</v>
      </c>
      <c r="H169" s="377">
        <v>4.5</v>
      </c>
      <c r="I169" s="376">
        <v>4.9000000000000004</v>
      </c>
      <c r="J169" s="378" t="s">
        <v>1359</v>
      </c>
      <c r="L169" s="28"/>
      <c r="M169" s="29"/>
    </row>
    <row r="170" spans="2:13" ht="16.149999999999999" customHeight="1" x14ac:dyDescent="0.15">
      <c r="B170" s="312" t="s">
        <v>159</v>
      </c>
      <c r="C170" s="379" t="s">
        <v>418</v>
      </c>
      <c r="D170" s="380">
        <v>2250</v>
      </c>
      <c r="E170" s="381">
        <v>2270</v>
      </c>
      <c r="F170" s="382">
        <v>4.5</v>
      </c>
      <c r="G170" s="381">
        <v>2220</v>
      </c>
      <c r="H170" s="382">
        <v>4.3</v>
      </c>
      <c r="I170" s="382">
        <v>4.7</v>
      </c>
      <c r="J170" s="383" t="s">
        <v>1360</v>
      </c>
      <c r="L170" s="28"/>
      <c r="M170" s="29"/>
    </row>
    <row r="171" spans="2:13" ht="16.149999999999999" customHeight="1" x14ac:dyDescent="0.15">
      <c r="B171" s="312" t="s">
        <v>160</v>
      </c>
      <c r="C171" s="313" t="s">
        <v>419</v>
      </c>
      <c r="D171" s="325">
        <v>4380</v>
      </c>
      <c r="E171" s="325">
        <v>4440</v>
      </c>
      <c r="F171" s="368">
        <v>4.3</v>
      </c>
      <c r="G171" s="325">
        <v>4320</v>
      </c>
      <c r="H171" s="369">
        <v>4.0999999999999996</v>
      </c>
      <c r="I171" s="368">
        <v>4.5</v>
      </c>
      <c r="J171" s="367" t="s">
        <v>546</v>
      </c>
      <c r="L171" s="28"/>
      <c r="M171" s="29"/>
    </row>
    <row r="172" spans="2:13" ht="16.149999999999999" customHeight="1" x14ac:dyDescent="0.15">
      <c r="B172" s="312" t="s">
        <v>161</v>
      </c>
      <c r="C172" s="379" t="s">
        <v>420</v>
      </c>
      <c r="D172" s="380">
        <v>1650</v>
      </c>
      <c r="E172" s="381">
        <v>1670</v>
      </c>
      <c r="F172" s="382">
        <v>4.3</v>
      </c>
      <c r="G172" s="381">
        <v>1630</v>
      </c>
      <c r="H172" s="382">
        <v>4.0999999999999996</v>
      </c>
      <c r="I172" s="382">
        <v>4.5</v>
      </c>
      <c r="J172" s="383" t="s">
        <v>1336</v>
      </c>
      <c r="L172" s="28"/>
      <c r="M172" s="29"/>
    </row>
    <row r="173" spans="2:13" ht="16.149999999999999" customHeight="1" x14ac:dyDescent="0.15">
      <c r="B173" s="312" t="s">
        <v>162</v>
      </c>
      <c r="C173" s="331" t="s">
        <v>421</v>
      </c>
      <c r="D173" s="330">
        <v>590</v>
      </c>
      <c r="E173" s="330">
        <v>598</v>
      </c>
      <c r="F173" s="376">
        <v>4.3</v>
      </c>
      <c r="G173" s="330">
        <v>582</v>
      </c>
      <c r="H173" s="377">
        <v>4.0999999999999996</v>
      </c>
      <c r="I173" s="376">
        <v>4.5</v>
      </c>
      <c r="J173" s="378" t="s">
        <v>1360</v>
      </c>
      <c r="L173" s="28"/>
      <c r="M173" s="29"/>
    </row>
    <row r="174" spans="2:13" ht="16.149999999999999" customHeight="1" x14ac:dyDescent="0.15">
      <c r="B174" s="312" t="s">
        <v>163</v>
      </c>
      <c r="C174" s="379" t="s">
        <v>422</v>
      </c>
      <c r="D174" s="380">
        <v>929</v>
      </c>
      <c r="E174" s="381">
        <v>942</v>
      </c>
      <c r="F174" s="382">
        <v>4.2</v>
      </c>
      <c r="G174" s="381">
        <v>915</v>
      </c>
      <c r="H174" s="382">
        <v>4</v>
      </c>
      <c r="I174" s="382">
        <v>4.4000000000000004</v>
      </c>
      <c r="J174" s="383" t="s">
        <v>1360</v>
      </c>
      <c r="L174" s="28"/>
      <c r="M174" s="29"/>
    </row>
    <row r="175" spans="2:13" ht="16.149999999999999" customHeight="1" x14ac:dyDescent="0.15">
      <c r="B175" s="312" t="s">
        <v>164</v>
      </c>
      <c r="C175" s="331" t="s">
        <v>423</v>
      </c>
      <c r="D175" s="330">
        <v>1580</v>
      </c>
      <c r="E175" s="330">
        <v>1600</v>
      </c>
      <c r="F175" s="376">
        <v>4.2</v>
      </c>
      <c r="G175" s="330">
        <v>1570</v>
      </c>
      <c r="H175" s="377">
        <v>4</v>
      </c>
      <c r="I175" s="376">
        <v>4.4000000000000004</v>
      </c>
      <c r="J175" s="378" t="s">
        <v>1334</v>
      </c>
      <c r="L175" s="28"/>
      <c r="M175" s="29"/>
    </row>
    <row r="176" spans="2:13" ht="16.149999999999999" customHeight="1" x14ac:dyDescent="0.15">
      <c r="B176" s="312" t="s">
        <v>166</v>
      </c>
      <c r="C176" s="379" t="s">
        <v>424</v>
      </c>
      <c r="D176" s="380">
        <v>1150</v>
      </c>
      <c r="E176" s="381">
        <v>1160</v>
      </c>
      <c r="F176" s="382">
        <v>4.3</v>
      </c>
      <c r="G176" s="381">
        <v>1140</v>
      </c>
      <c r="H176" s="382">
        <v>4.0999999999999996</v>
      </c>
      <c r="I176" s="382">
        <v>4.5</v>
      </c>
      <c r="J176" s="383" t="s">
        <v>1334</v>
      </c>
      <c r="L176" s="28"/>
      <c r="M176" s="29"/>
    </row>
    <row r="177" spans="2:13" ht="16.149999999999999" customHeight="1" x14ac:dyDescent="0.15">
      <c r="B177" s="312" t="s">
        <v>167</v>
      </c>
      <c r="C177" s="331" t="s">
        <v>425</v>
      </c>
      <c r="D177" s="330">
        <v>942</v>
      </c>
      <c r="E177" s="330">
        <v>952</v>
      </c>
      <c r="F177" s="376">
        <v>4.3</v>
      </c>
      <c r="G177" s="330">
        <v>937</v>
      </c>
      <c r="H177" s="377">
        <v>4.3</v>
      </c>
      <c r="I177" s="376">
        <v>4.5</v>
      </c>
      <c r="J177" s="378" t="s">
        <v>1338</v>
      </c>
      <c r="L177" s="28"/>
      <c r="M177" s="29"/>
    </row>
    <row r="178" spans="2:13" ht="16.149999999999999" customHeight="1" x14ac:dyDescent="0.15">
      <c r="B178" s="312" t="s">
        <v>168</v>
      </c>
      <c r="C178" s="379" t="s">
        <v>426</v>
      </c>
      <c r="D178" s="380">
        <v>458</v>
      </c>
      <c r="E178" s="381">
        <v>466</v>
      </c>
      <c r="F178" s="382">
        <v>4.2</v>
      </c>
      <c r="G178" s="381">
        <v>454</v>
      </c>
      <c r="H178" s="382">
        <v>4</v>
      </c>
      <c r="I178" s="382">
        <v>4.4000000000000004</v>
      </c>
      <c r="J178" s="383" t="s">
        <v>1334</v>
      </c>
      <c r="L178" s="28"/>
      <c r="M178" s="29"/>
    </row>
    <row r="179" spans="2:13" ht="16.149999999999999" customHeight="1" x14ac:dyDescent="0.15">
      <c r="B179" s="312" t="s">
        <v>169</v>
      </c>
      <c r="C179" s="313" t="s">
        <v>427</v>
      </c>
      <c r="D179" s="325">
        <v>448</v>
      </c>
      <c r="E179" s="325">
        <v>454</v>
      </c>
      <c r="F179" s="368">
        <v>4.2</v>
      </c>
      <c r="G179" s="325">
        <v>445</v>
      </c>
      <c r="H179" s="369">
        <v>4</v>
      </c>
      <c r="I179" s="368">
        <v>4.4000000000000004</v>
      </c>
      <c r="J179" s="367" t="s">
        <v>543</v>
      </c>
      <c r="L179" s="28"/>
      <c r="M179" s="29"/>
    </row>
    <row r="180" spans="2:13" ht="16.149999999999999" customHeight="1" x14ac:dyDescent="0.15">
      <c r="B180" s="312" t="s">
        <v>170</v>
      </c>
      <c r="C180" s="379" t="s">
        <v>428</v>
      </c>
      <c r="D180" s="380">
        <v>632</v>
      </c>
      <c r="E180" s="381">
        <v>638</v>
      </c>
      <c r="F180" s="382">
        <v>4.7</v>
      </c>
      <c r="G180" s="381">
        <v>625</v>
      </c>
      <c r="H180" s="382">
        <v>4.5</v>
      </c>
      <c r="I180" s="382">
        <v>4.9000000000000004</v>
      </c>
      <c r="J180" s="383" t="s">
        <v>1360</v>
      </c>
      <c r="L180" s="28"/>
      <c r="M180" s="29"/>
    </row>
    <row r="181" spans="2:13" ht="16.149999999999999" customHeight="1" x14ac:dyDescent="0.15">
      <c r="B181" s="312" t="s">
        <v>171</v>
      </c>
      <c r="C181" s="331" t="s">
        <v>429</v>
      </c>
      <c r="D181" s="330">
        <v>1490</v>
      </c>
      <c r="E181" s="330">
        <v>1510</v>
      </c>
      <c r="F181" s="376">
        <v>4.4000000000000004</v>
      </c>
      <c r="G181" s="330">
        <v>1470</v>
      </c>
      <c r="H181" s="377">
        <v>4.2</v>
      </c>
      <c r="I181" s="376">
        <v>4.5999999999999996</v>
      </c>
      <c r="J181" s="378" t="s">
        <v>1336</v>
      </c>
      <c r="L181" s="28"/>
      <c r="M181" s="29"/>
    </row>
    <row r="182" spans="2:13" ht="16.149999999999999" customHeight="1" x14ac:dyDescent="0.15">
      <c r="B182" s="312" t="s">
        <v>172</v>
      </c>
      <c r="C182" s="379" t="s">
        <v>430</v>
      </c>
      <c r="D182" s="380">
        <v>2950</v>
      </c>
      <c r="E182" s="381">
        <v>2990</v>
      </c>
      <c r="F182" s="382">
        <v>4.3</v>
      </c>
      <c r="G182" s="381">
        <v>2900</v>
      </c>
      <c r="H182" s="382">
        <v>4.0999999999999996</v>
      </c>
      <c r="I182" s="382">
        <v>4.5</v>
      </c>
      <c r="J182" s="383" t="s">
        <v>1336</v>
      </c>
      <c r="L182" s="28"/>
      <c r="M182" s="29"/>
    </row>
    <row r="183" spans="2:13" ht="16.149999999999999" customHeight="1" x14ac:dyDescent="0.15">
      <c r="B183" s="312" t="s">
        <v>173</v>
      </c>
      <c r="C183" s="379" t="s">
        <v>431</v>
      </c>
      <c r="D183" s="380">
        <v>629</v>
      </c>
      <c r="E183" s="381">
        <v>636</v>
      </c>
      <c r="F183" s="382">
        <v>4.7</v>
      </c>
      <c r="G183" s="381">
        <v>626</v>
      </c>
      <c r="H183" s="382">
        <v>4.5</v>
      </c>
      <c r="I183" s="382">
        <v>4.9000000000000004</v>
      </c>
      <c r="J183" s="383" t="s">
        <v>1334</v>
      </c>
      <c r="L183" s="28"/>
      <c r="M183" s="29"/>
    </row>
    <row r="184" spans="2:13" ht="16.149999999999999" customHeight="1" x14ac:dyDescent="0.15">
      <c r="B184" s="312" t="s">
        <v>174</v>
      </c>
      <c r="C184" s="379" t="s">
        <v>432</v>
      </c>
      <c r="D184" s="380">
        <v>754</v>
      </c>
      <c r="E184" s="381">
        <v>760</v>
      </c>
      <c r="F184" s="382">
        <v>4.7</v>
      </c>
      <c r="G184" s="381">
        <v>751</v>
      </c>
      <c r="H184" s="382">
        <v>4.5</v>
      </c>
      <c r="I184" s="382">
        <v>4.9000000000000004</v>
      </c>
      <c r="J184" s="383" t="s">
        <v>1334</v>
      </c>
      <c r="L184" s="28"/>
      <c r="M184" s="29"/>
    </row>
    <row r="185" spans="2:13" ht="16.149999999999999" customHeight="1" x14ac:dyDescent="0.15">
      <c r="B185" s="312" t="s">
        <v>176</v>
      </c>
      <c r="C185" s="313" t="s">
        <v>433</v>
      </c>
      <c r="D185" s="325">
        <v>770</v>
      </c>
      <c r="E185" s="325">
        <v>782</v>
      </c>
      <c r="F185" s="368">
        <v>4.3</v>
      </c>
      <c r="G185" s="325">
        <v>765</v>
      </c>
      <c r="H185" s="369">
        <v>4.0999999999999996</v>
      </c>
      <c r="I185" s="368">
        <v>4.5</v>
      </c>
      <c r="J185" s="367" t="s">
        <v>1334</v>
      </c>
      <c r="L185" s="28"/>
      <c r="M185" s="29"/>
    </row>
    <row r="186" spans="2:13" ht="16.149999999999999" customHeight="1" x14ac:dyDescent="0.15">
      <c r="B186" s="312" t="s">
        <v>177</v>
      </c>
      <c r="C186" s="379" t="s">
        <v>434</v>
      </c>
      <c r="D186" s="380">
        <v>746</v>
      </c>
      <c r="E186" s="381">
        <v>755</v>
      </c>
      <c r="F186" s="382">
        <v>4.5</v>
      </c>
      <c r="G186" s="381">
        <v>736</v>
      </c>
      <c r="H186" s="382">
        <v>4.3</v>
      </c>
      <c r="I186" s="382">
        <v>4.7</v>
      </c>
      <c r="J186" s="383" t="s">
        <v>1360</v>
      </c>
      <c r="L186" s="28"/>
      <c r="M186" s="29"/>
    </row>
    <row r="187" spans="2:13" ht="16.149999999999999" customHeight="1" x14ac:dyDescent="0.15">
      <c r="B187" s="312" t="s">
        <v>178</v>
      </c>
      <c r="C187" s="331" t="s">
        <v>435</v>
      </c>
      <c r="D187" s="330">
        <v>573</v>
      </c>
      <c r="E187" s="330">
        <v>581</v>
      </c>
      <c r="F187" s="376">
        <v>4.4000000000000004</v>
      </c>
      <c r="G187" s="330">
        <v>570</v>
      </c>
      <c r="H187" s="377">
        <v>4.2</v>
      </c>
      <c r="I187" s="376">
        <v>4.5999999999999996</v>
      </c>
      <c r="J187" s="378" t="s">
        <v>1334</v>
      </c>
      <c r="L187" s="28"/>
      <c r="M187" s="29"/>
    </row>
    <row r="188" spans="2:13" ht="16.149999999999999" customHeight="1" x14ac:dyDescent="0.15">
      <c r="B188" s="312" t="s">
        <v>179</v>
      </c>
      <c r="C188" s="379" t="s">
        <v>436</v>
      </c>
      <c r="D188" s="380">
        <v>357</v>
      </c>
      <c r="E188" s="381">
        <v>362</v>
      </c>
      <c r="F188" s="382">
        <v>4.4000000000000004</v>
      </c>
      <c r="G188" s="381">
        <v>355</v>
      </c>
      <c r="H188" s="382">
        <v>4.2</v>
      </c>
      <c r="I188" s="382">
        <v>4.5999999999999996</v>
      </c>
      <c r="J188" s="383" t="s">
        <v>1334</v>
      </c>
      <c r="L188" s="28"/>
      <c r="M188" s="29"/>
    </row>
    <row r="189" spans="2:13" ht="16.149999999999999" customHeight="1" x14ac:dyDescent="0.15">
      <c r="B189" s="312" t="s">
        <v>181</v>
      </c>
      <c r="C189" s="313" t="s">
        <v>437</v>
      </c>
      <c r="D189" s="325">
        <v>705</v>
      </c>
      <c r="E189" s="325">
        <v>714</v>
      </c>
      <c r="F189" s="368">
        <v>4.4000000000000004</v>
      </c>
      <c r="G189" s="325">
        <v>696</v>
      </c>
      <c r="H189" s="369">
        <v>4.2</v>
      </c>
      <c r="I189" s="368">
        <v>4.5999999999999996</v>
      </c>
      <c r="J189" s="367" t="s">
        <v>546</v>
      </c>
      <c r="L189" s="28"/>
      <c r="M189" s="29"/>
    </row>
    <row r="190" spans="2:13" ht="16.149999999999999" customHeight="1" x14ac:dyDescent="0.15">
      <c r="B190" s="312" t="s">
        <v>182</v>
      </c>
      <c r="C190" s="379" t="s">
        <v>438</v>
      </c>
      <c r="D190" s="380">
        <v>1460</v>
      </c>
      <c r="E190" s="381">
        <v>1480</v>
      </c>
      <c r="F190" s="382">
        <v>4.3</v>
      </c>
      <c r="G190" s="381">
        <v>1440</v>
      </c>
      <c r="H190" s="382">
        <v>4.0999999999999996</v>
      </c>
      <c r="I190" s="382">
        <v>4.5</v>
      </c>
      <c r="J190" s="383" t="s">
        <v>1336</v>
      </c>
      <c r="L190" s="28"/>
      <c r="M190" s="29"/>
    </row>
    <row r="191" spans="2:13" ht="16.149999999999999" customHeight="1" x14ac:dyDescent="0.15">
      <c r="B191" s="312" t="s">
        <v>183</v>
      </c>
      <c r="C191" s="313" t="s">
        <v>439</v>
      </c>
      <c r="D191" s="325">
        <v>520</v>
      </c>
      <c r="E191" s="325">
        <v>524</v>
      </c>
      <c r="F191" s="368">
        <v>4.7</v>
      </c>
      <c r="G191" s="325">
        <v>518</v>
      </c>
      <c r="H191" s="369">
        <v>4.5</v>
      </c>
      <c r="I191" s="368">
        <v>4.9000000000000004</v>
      </c>
      <c r="J191" s="367" t="s">
        <v>1334</v>
      </c>
      <c r="L191" s="28"/>
      <c r="M191" s="29"/>
    </row>
    <row r="192" spans="2:13" ht="16.149999999999999" customHeight="1" x14ac:dyDescent="0.15">
      <c r="B192" s="312" t="s">
        <v>184</v>
      </c>
      <c r="C192" s="379" t="s">
        <v>440</v>
      </c>
      <c r="D192" s="380">
        <v>1970</v>
      </c>
      <c r="E192" s="381">
        <v>1990</v>
      </c>
      <c r="F192" s="382">
        <v>4.2</v>
      </c>
      <c r="G192" s="381">
        <v>1960</v>
      </c>
      <c r="H192" s="382">
        <v>4</v>
      </c>
      <c r="I192" s="382">
        <v>4.4000000000000004</v>
      </c>
      <c r="J192" s="383" t="s">
        <v>1334</v>
      </c>
      <c r="L192" s="28"/>
      <c r="M192" s="29"/>
    </row>
    <row r="193" spans="2:13" ht="16.149999999999999" customHeight="1" x14ac:dyDescent="0.15">
      <c r="B193" s="312" t="s">
        <v>185</v>
      </c>
      <c r="C193" s="331" t="s">
        <v>441</v>
      </c>
      <c r="D193" s="330">
        <v>1100</v>
      </c>
      <c r="E193" s="330">
        <v>1110</v>
      </c>
      <c r="F193" s="376">
        <v>4.5999999999999996</v>
      </c>
      <c r="G193" s="330">
        <v>1090</v>
      </c>
      <c r="H193" s="377">
        <v>4.4000000000000004</v>
      </c>
      <c r="I193" s="376">
        <v>4.8</v>
      </c>
      <c r="J193" s="378" t="s">
        <v>1334</v>
      </c>
      <c r="L193" s="28"/>
      <c r="M193" s="29"/>
    </row>
    <row r="194" spans="2:13" ht="16.149999999999999" customHeight="1" x14ac:dyDescent="0.15">
      <c r="B194" s="312" t="s">
        <v>186</v>
      </c>
      <c r="C194" s="379" t="s">
        <v>442</v>
      </c>
      <c r="D194" s="380">
        <v>975</v>
      </c>
      <c r="E194" s="381">
        <v>984</v>
      </c>
      <c r="F194" s="382">
        <v>4.7</v>
      </c>
      <c r="G194" s="381">
        <v>971</v>
      </c>
      <c r="H194" s="382">
        <v>4.5</v>
      </c>
      <c r="I194" s="382">
        <v>4.9000000000000004</v>
      </c>
      <c r="J194" s="383" t="s">
        <v>1334</v>
      </c>
      <c r="L194" s="28"/>
      <c r="M194" s="29"/>
    </row>
    <row r="195" spans="2:13" ht="16.149999999999999" customHeight="1" x14ac:dyDescent="0.15">
      <c r="B195" s="312" t="s">
        <v>187</v>
      </c>
      <c r="C195" s="313" t="s">
        <v>443</v>
      </c>
      <c r="D195" s="325">
        <v>951</v>
      </c>
      <c r="E195" s="325">
        <v>965</v>
      </c>
      <c r="F195" s="368">
        <v>4.3</v>
      </c>
      <c r="G195" s="325">
        <v>945</v>
      </c>
      <c r="H195" s="369">
        <v>4.0999999999999996</v>
      </c>
      <c r="I195" s="368">
        <v>4.5</v>
      </c>
      <c r="J195" s="367" t="s">
        <v>543</v>
      </c>
      <c r="L195" s="28"/>
      <c r="M195" s="29"/>
    </row>
    <row r="196" spans="2:13" ht="16.149999999999999" customHeight="1" x14ac:dyDescent="0.15">
      <c r="B196" s="312" t="s">
        <v>188</v>
      </c>
      <c r="C196" s="379" t="s">
        <v>444</v>
      </c>
      <c r="D196" s="380">
        <v>702</v>
      </c>
      <c r="E196" s="381">
        <v>710</v>
      </c>
      <c r="F196" s="382">
        <v>4.5</v>
      </c>
      <c r="G196" s="381">
        <v>694</v>
      </c>
      <c r="H196" s="382">
        <v>4.3</v>
      </c>
      <c r="I196" s="382">
        <v>4.7</v>
      </c>
      <c r="J196" s="383" t="s">
        <v>1360</v>
      </c>
      <c r="L196" s="28"/>
      <c r="M196" s="29"/>
    </row>
    <row r="197" spans="2:13" ht="16.149999999999999" customHeight="1" x14ac:dyDescent="0.15">
      <c r="B197" s="312" t="s">
        <v>189</v>
      </c>
      <c r="C197" s="313" t="s">
        <v>445</v>
      </c>
      <c r="D197" s="325">
        <v>1730</v>
      </c>
      <c r="E197" s="325">
        <v>1750</v>
      </c>
      <c r="F197" s="368">
        <v>4.4000000000000004</v>
      </c>
      <c r="G197" s="325">
        <v>1710</v>
      </c>
      <c r="H197" s="369">
        <v>4.2</v>
      </c>
      <c r="I197" s="368">
        <v>4.5999999999999996</v>
      </c>
      <c r="J197" s="367" t="s">
        <v>1336</v>
      </c>
      <c r="L197" s="28"/>
      <c r="M197" s="29"/>
    </row>
    <row r="198" spans="2:13" ht="16.149999999999999" customHeight="1" x14ac:dyDescent="0.15">
      <c r="B198" s="312" t="s">
        <v>191</v>
      </c>
      <c r="C198" s="379" t="s">
        <v>446</v>
      </c>
      <c r="D198" s="380">
        <v>532</v>
      </c>
      <c r="E198" s="381">
        <v>538</v>
      </c>
      <c r="F198" s="382">
        <v>4.5999999999999996</v>
      </c>
      <c r="G198" s="381">
        <v>525</v>
      </c>
      <c r="H198" s="382">
        <v>4.4000000000000004</v>
      </c>
      <c r="I198" s="382">
        <v>4.8</v>
      </c>
      <c r="J198" s="383" t="s">
        <v>1360</v>
      </c>
      <c r="L198" s="28"/>
      <c r="M198" s="29"/>
    </row>
    <row r="199" spans="2:13" ht="16.149999999999999" customHeight="1" x14ac:dyDescent="0.15">
      <c r="B199" s="312" t="s">
        <v>192</v>
      </c>
      <c r="C199" s="331" t="s">
        <v>447</v>
      </c>
      <c r="D199" s="330">
        <v>1120</v>
      </c>
      <c r="E199" s="330">
        <v>1130</v>
      </c>
      <c r="F199" s="376">
        <v>4.8</v>
      </c>
      <c r="G199" s="330">
        <v>1120</v>
      </c>
      <c r="H199" s="377">
        <v>4.5999999999999996</v>
      </c>
      <c r="I199" s="376">
        <v>5</v>
      </c>
      <c r="J199" s="378" t="s">
        <v>1334</v>
      </c>
      <c r="L199" s="28"/>
      <c r="M199" s="29"/>
    </row>
    <row r="200" spans="2:13" ht="16.149999999999999" customHeight="1" x14ac:dyDescent="0.15">
      <c r="B200" s="312" t="s">
        <v>193</v>
      </c>
      <c r="C200" s="379" t="s">
        <v>448</v>
      </c>
      <c r="D200" s="380">
        <v>422</v>
      </c>
      <c r="E200" s="381">
        <v>427</v>
      </c>
      <c r="F200" s="382">
        <v>4.4000000000000004</v>
      </c>
      <c r="G200" s="381">
        <v>420</v>
      </c>
      <c r="H200" s="382">
        <v>4.2</v>
      </c>
      <c r="I200" s="382">
        <v>4.5999999999999996</v>
      </c>
      <c r="J200" s="383" t="s">
        <v>1334</v>
      </c>
      <c r="L200" s="28"/>
      <c r="M200" s="29"/>
    </row>
    <row r="201" spans="2:13" ht="16.149999999999999" customHeight="1" x14ac:dyDescent="0.15">
      <c r="B201" s="312" t="s">
        <v>194</v>
      </c>
      <c r="C201" s="313" t="s">
        <v>449</v>
      </c>
      <c r="D201" s="325">
        <v>1830</v>
      </c>
      <c r="E201" s="325">
        <v>1850</v>
      </c>
      <c r="F201" s="368">
        <v>4.2</v>
      </c>
      <c r="G201" s="325">
        <v>1800</v>
      </c>
      <c r="H201" s="369">
        <v>4</v>
      </c>
      <c r="I201" s="368">
        <v>4.4000000000000004</v>
      </c>
      <c r="J201" s="367" t="s">
        <v>544</v>
      </c>
      <c r="L201" s="28"/>
      <c r="M201" s="29"/>
    </row>
    <row r="202" spans="2:13" ht="16.149999999999999" customHeight="1" x14ac:dyDescent="0.15">
      <c r="B202" s="312" t="s">
        <v>195</v>
      </c>
      <c r="C202" s="379" t="s">
        <v>450</v>
      </c>
      <c r="D202" s="380">
        <v>765</v>
      </c>
      <c r="E202" s="381">
        <v>775</v>
      </c>
      <c r="F202" s="382">
        <v>4.4000000000000004</v>
      </c>
      <c r="G202" s="381">
        <v>761</v>
      </c>
      <c r="H202" s="382">
        <v>4.2</v>
      </c>
      <c r="I202" s="382">
        <v>4.5999999999999996</v>
      </c>
      <c r="J202" s="383" t="s">
        <v>1334</v>
      </c>
      <c r="L202" s="28"/>
      <c r="M202" s="29"/>
    </row>
    <row r="203" spans="2:13" ht="16.149999999999999" customHeight="1" x14ac:dyDescent="0.15">
      <c r="B203" s="312" t="s">
        <v>196</v>
      </c>
      <c r="C203" s="313" t="s">
        <v>451</v>
      </c>
      <c r="D203" s="325">
        <v>451</v>
      </c>
      <c r="E203" s="325">
        <v>454</v>
      </c>
      <c r="F203" s="368">
        <v>4.9000000000000004</v>
      </c>
      <c r="G203" s="325">
        <v>451</v>
      </c>
      <c r="H203" s="369">
        <v>4.7</v>
      </c>
      <c r="I203" s="368">
        <v>5.0999999999999996</v>
      </c>
      <c r="J203" s="367" t="s">
        <v>1359</v>
      </c>
      <c r="L203" s="28"/>
      <c r="M203" s="29"/>
    </row>
    <row r="204" spans="2:13" ht="16.149999999999999" customHeight="1" x14ac:dyDescent="0.15">
      <c r="B204" s="312" t="s">
        <v>197</v>
      </c>
      <c r="C204" s="379" t="s">
        <v>452</v>
      </c>
      <c r="D204" s="380">
        <v>3890</v>
      </c>
      <c r="E204" s="381">
        <v>3940</v>
      </c>
      <c r="F204" s="382">
        <v>4.4000000000000004</v>
      </c>
      <c r="G204" s="381">
        <v>3830</v>
      </c>
      <c r="H204" s="382">
        <v>4.2</v>
      </c>
      <c r="I204" s="382">
        <v>4.5999999999999996</v>
      </c>
      <c r="J204" s="383" t="s">
        <v>1336</v>
      </c>
      <c r="L204" s="28"/>
      <c r="M204" s="29"/>
    </row>
    <row r="205" spans="2:13" ht="16.149999999999999" customHeight="1" x14ac:dyDescent="0.15">
      <c r="B205" s="312" t="s">
        <v>198</v>
      </c>
      <c r="C205" s="331" t="s">
        <v>453</v>
      </c>
      <c r="D205" s="330">
        <v>2520</v>
      </c>
      <c r="E205" s="330">
        <v>2540</v>
      </c>
      <c r="F205" s="376">
        <v>4.5</v>
      </c>
      <c r="G205" s="330">
        <v>2520</v>
      </c>
      <c r="H205" s="377">
        <v>4.3</v>
      </c>
      <c r="I205" s="376">
        <v>4.7</v>
      </c>
      <c r="J205" s="378" t="s">
        <v>1359</v>
      </c>
      <c r="L205" s="28"/>
      <c r="M205" s="29"/>
    </row>
    <row r="206" spans="2:13" ht="16.149999999999999" customHeight="1" x14ac:dyDescent="0.15">
      <c r="B206" s="312" t="s">
        <v>199</v>
      </c>
      <c r="C206" s="379" t="s">
        <v>454</v>
      </c>
      <c r="D206" s="380">
        <v>802</v>
      </c>
      <c r="E206" s="381">
        <v>808</v>
      </c>
      <c r="F206" s="382">
        <v>4.8</v>
      </c>
      <c r="G206" s="381">
        <v>802</v>
      </c>
      <c r="H206" s="382">
        <v>4.5999999999999996</v>
      </c>
      <c r="I206" s="382">
        <v>5</v>
      </c>
      <c r="J206" s="383" t="s">
        <v>1359</v>
      </c>
      <c r="L206" s="28"/>
      <c r="M206" s="29"/>
    </row>
    <row r="207" spans="2:13" ht="16.149999999999999" customHeight="1" x14ac:dyDescent="0.15">
      <c r="B207" s="312" t="s">
        <v>200</v>
      </c>
      <c r="C207" s="313" t="s">
        <v>455</v>
      </c>
      <c r="D207" s="325">
        <v>644</v>
      </c>
      <c r="E207" s="325">
        <v>646</v>
      </c>
      <c r="F207" s="368">
        <v>4.7</v>
      </c>
      <c r="G207" s="325">
        <v>644</v>
      </c>
      <c r="H207" s="369">
        <v>4.5</v>
      </c>
      <c r="I207" s="368">
        <v>4.9000000000000004</v>
      </c>
      <c r="J207" s="367" t="s">
        <v>548</v>
      </c>
      <c r="L207" s="28"/>
      <c r="M207" s="29"/>
    </row>
    <row r="208" spans="2:13" ht="16.149999999999999" customHeight="1" x14ac:dyDescent="0.15">
      <c r="B208" s="312" t="s">
        <v>201</v>
      </c>
      <c r="C208" s="379" t="s">
        <v>456</v>
      </c>
      <c r="D208" s="380">
        <v>539</v>
      </c>
      <c r="E208" s="381">
        <v>543</v>
      </c>
      <c r="F208" s="382">
        <v>4.9000000000000004</v>
      </c>
      <c r="G208" s="381">
        <v>539</v>
      </c>
      <c r="H208" s="382">
        <v>4.7</v>
      </c>
      <c r="I208" s="382">
        <v>5.0999999999999996</v>
      </c>
      <c r="J208" s="383" t="s">
        <v>1359</v>
      </c>
      <c r="L208" s="28"/>
      <c r="M208" s="29"/>
    </row>
    <row r="209" spans="2:13" ht="16.149999999999999" customHeight="1" x14ac:dyDescent="0.15">
      <c r="B209" s="312" t="s">
        <v>202</v>
      </c>
      <c r="C209" s="313" t="s">
        <v>457</v>
      </c>
      <c r="D209" s="325">
        <v>1320</v>
      </c>
      <c r="E209" s="325">
        <v>1320</v>
      </c>
      <c r="F209" s="368">
        <v>4.7</v>
      </c>
      <c r="G209" s="325">
        <v>1320</v>
      </c>
      <c r="H209" s="369">
        <v>4.5</v>
      </c>
      <c r="I209" s="368">
        <v>4.9000000000000004</v>
      </c>
      <c r="J209" s="367" t="s">
        <v>1359</v>
      </c>
      <c r="L209" s="28"/>
      <c r="M209" s="29"/>
    </row>
    <row r="210" spans="2:13" ht="16.149999999999999" customHeight="1" x14ac:dyDescent="0.15">
      <c r="B210" s="312" t="s">
        <v>203</v>
      </c>
      <c r="C210" s="379" t="s">
        <v>458</v>
      </c>
      <c r="D210" s="380">
        <v>787</v>
      </c>
      <c r="E210" s="381">
        <v>793</v>
      </c>
      <c r="F210" s="382">
        <v>5</v>
      </c>
      <c r="G210" s="381">
        <v>787</v>
      </c>
      <c r="H210" s="382">
        <v>4.8</v>
      </c>
      <c r="I210" s="382">
        <v>5.2</v>
      </c>
      <c r="J210" s="383" t="s">
        <v>1359</v>
      </c>
      <c r="L210" s="28"/>
      <c r="M210" s="29"/>
    </row>
    <row r="211" spans="2:13" ht="16.149999999999999" customHeight="1" x14ac:dyDescent="0.15">
      <c r="B211" s="312" t="s">
        <v>204</v>
      </c>
      <c r="C211" s="331" t="s">
        <v>459</v>
      </c>
      <c r="D211" s="330">
        <v>749</v>
      </c>
      <c r="E211" s="330">
        <v>753</v>
      </c>
      <c r="F211" s="376">
        <v>4.8</v>
      </c>
      <c r="G211" s="330">
        <v>749</v>
      </c>
      <c r="H211" s="377">
        <v>4.5999999999999996</v>
      </c>
      <c r="I211" s="376">
        <v>5</v>
      </c>
      <c r="J211" s="378" t="s">
        <v>1359</v>
      </c>
      <c r="L211" s="28"/>
      <c r="M211" s="29"/>
    </row>
    <row r="212" spans="2:13" ht="16.149999999999999" customHeight="1" x14ac:dyDescent="0.15">
      <c r="B212" s="312" t="s">
        <v>205</v>
      </c>
      <c r="C212" s="379" t="s">
        <v>460</v>
      </c>
      <c r="D212" s="380">
        <v>647</v>
      </c>
      <c r="E212" s="381">
        <v>652</v>
      </c>
      <c r="F212" s="382">
        <v>4.8</v>
      </c>
      <c r="G212" s="381">
        <v>647</v>
      </c>
      <c r="H212" s="382">
        <v>4.5999999999999996</v>
      </c>
      <c r="I212" s="382">
        <v>5</v>
      </c>
      <c r="J212" s="383" t="s">
        <v>1359</v>
      </c>
      <c r="L212" s="28"/>
      <c r="M212" s="29"/>
    </row>
    <row r="213" spans="2:13" ht="16.149999999999999" customHeight="1" x14ac:dyDescent="0.15">
      <c r="B213" s="312" t="s">
        <v>206</v>
      </c>
      <c r="C213" s="313" t="s">
        <v>461</v>
      </c>
      <c r="D213" s="325">
        <v>995</v>
      </c>
      <c r="E213" s="325">
        <v>1010</v>
      </c>
      <c r="F213" s="368">
        <v>4.8</v>
      </c>
      <c r="G213" s="325">
        <v>995</v>
      </c>
      <c r="H213" s="369">
        <v>4.5999999999999996</v>
      </c>
      <c r="I213" s="368">
        <v>5</v>
      </c>
      <c r="J213" s="367" t="s">
        <v>548</v>
      </c>
      <c r="L213" s="28"/>
      <c r="M213" s="29"/>
    </row>
    <row r="214" spans="2:13" ht="16.149999999999999" customHeight="1" x14ac:dyDescent="0.15">
      <c r="B214" s="312" t="s">
        <v>207</v>
      </c>
      <c r="C214" s="379" t="s">
        <v>462</v>
      </c>
      <c r="D214" s="380">
        <v>1200</v>
      </c>
      <c r="E214" s="381">
        <v>1210</v>
      </c>
      <c r="F214" s="382">
        <v>4.5999999999999996</v>
      </c>
      <c r="G214" s="381">
        <v>1200</v>
      </c>
      <c r="H214" s="382">
        <v>4.5</v>
      </c>
      <c r="I214" s="382">
        <v>4.9000000000000004</v>
      </c>
      <c r="J214" s="383" t="s">
        <v>1334</v>
      </c>
      <c r="L214" s="28"/>
      <c r="M214" s="29"/>
    </row>
    <row r="215" spans="2:13" ht="16.149999999999999" customHeight="1" x14ac:dyDescent="0.15">
      <c r="B215" s="312" t="s">
        <v>209</v>
      </c>
      <c r="C215" s="313" t="s">
        <v>463</v>
      </c>
      <c r="D215" s="325">
        <v>1150</v>
      </c>
      <c r="E215" s="325">
        <v>1160</v>
      </c>
      <c r="F215" s="368">
        <v>4.7</v>
      </c>
      <c r="G215" s="325">
        <v>1130</v>
      </c>
      <c r="H215" s="369">
        <v>4.5</v>
      </c>
      <c r="I215" s="368">
        <v>4.9000000000000004</v>
      </c>
      <c r="J215" s="367" t="s">
        <v>1360</v>
      </c>
      <c r="L215" s="28"/>
      <c r="M215" s="29"/>
    </row>
    <row r="216" spans="2:13" ht="16.149999999999999" customHeight="1" x14ac:dyDescent="0.15">
      <c r="B216" s="312" t="s">
        <v>210</v>
      </c>
      <c r="C216" s="379" t="s">
        <v>464</v>
      </c>
      <c r="D216" s="380">
        <v>296</v>
      </c>
      <c r="E216" s="381">
        <v>304</v>
      </c>
      <c r="F216" s="382">
        <v>4.9000000000000004</v>
      </c>
      <c r="G216" s="381">
        <v>296</v>
      </c>
      <c r="H216" s="382">
        <v>4.7</v>
      </c>
      <c r="I216" s="382">
        <v>5.0999999999999996</v>
      </c>
      <c r="J216" s="383" t="s">
        <v>1359</v>
      </c>
      <c r="L216" s="28"/>
      <c r="M216" s="29"/>
    </row>
    <row r="217" spans="2:13" ht="16.149999999999999" customHeight="1" x14ac:dyDescent="0.15">
      <c r="B217" s="312" t="s">
        <v>211</v>
      </c>
      <c r="C217" s="331" t="s">
        <v>465</v>
      </c>
      <c r="D217" s="330">
        <v>1980</v>
      </c>
      <c r="E217" s="330">
        <v>2000</v>
      </c>
      <c r="F217" s="376">
        <v>5.2</v>
      </c>
      <c r="G217" s="330">
        <v>1950</v>
      </c>
      <c r="H217" s="377">
        <v>5</v>
      </c>
      <c r="I217" s="376">
        <v>5.4</v>
      </c>
      <c r="J217" s="378" t="s">
        <v>1336</v>
      </c>
      <c r="L217" s="28"/>
      <c r="M217" s="29"/>
    </row>
    <row r="218" spans="2:13" ht="16.149999999999999" customHeight="1" x14ac:dyDescent="0.15">
      <c r="B218" s="312" t="s">
        <v>212</v>
      </c>
      <c r="C218" s="379" t="s">
        <v>466</v>
      </c>
      <c r="D218" s="380">
        <v>1970</v>
      </c>
      <c r="E218" s="381">
        <v>1990</v>
      </c>
      <c r="F218" s="382">
        <v>5.0999999999999996</v>
      </c>
      <c r="G218" s="381">
        <v>1950</v>
      </c>
      <c r="H218" s="382">
        <v>4.9000000000000004</v>
      </c>
      <c r="I218" s="382">
        <v>5.3</v>
      </c>
      <c r="J218" s="383" t="s">
        <v>1360</v>
      </c>
      <c r="L218" s="28"/>
      <c r="M218" s="29"/>
    </row>
    <row r="219" spans="2:13" ht="16.149999999999999" customHeight="1" x14ac:dyDescent="0.15">
      <c r="B219" s="312" t="s">
        <v>213</v>
      </c>
      <c r="C219" s="313" t="s">
        <v>467</v>
      </c>
      <c r="D219" s="325">
        <v>1330</v>
      </c>
      <c r="E219" s="325">
        <v>1340</v>
      </c>
      <c r="F219" s="368">
        <v>5</v>
      </c>
      <c r="G219" s="325">
        <v>1310</v>
      </c>
      <c r="H219" s="369">
        <v>4.8</v>
      </c>
      <c r="I219" s="368">
        <v>5.2</v>
      </c>
      <c r="J219" s="367" t="s">
        <v>546</v>
      </c>
      <c r="L219" s="28"/>
      <c r="M219" s="29"/>
    </row>
    <row r="220" spans="2:13" ht="16.149999999999999" customHeight="1" x14ac:dyDescent="0.15">
      <c r="B220" s="312" t="s">
        <v>214</v>
      </c>
      <c r="C220" s="379" t="s">
        <v>468</v>
      </c>
      <c r="D220" s="380">
        <v>838</v>
      </c>
      <c r="E220" s="381">
        <v>846</v>
      </c>
      <c r="F220" s="382">
        <v>4.9000000000000004</v>
      </c>
      <c r="G220" s="381">
        <v>830</v>
      </c>
      <c r="H220" s="382">
        <v>4.7</v>
      </c>
      <c r="I220" s="382">
        <v>5.0999999999999996</v>
      </c>
      <c r="J220" s="383" t="s">
        <v>1360</v>
      </c>
      <c r="L220" s="28"/>
      <c r="M220" s="29"/>
    </row>
    <row r="221" spans="2:13" ht="16.149999999999999" customHeight="1" x14ac:dyDescent="0.15">
      <c r="B221" s="312" t="s">
        <v>215</v>
      </c>
      <c r="C221" s="313" t="s">
        <v>469</v>
      </c>
      <c r="D221" s="325">
        <v>1400</v>
      </c>
      <c r="E221" s="325">
        <v>1410</v>
      </c>
      <c r="F221" s="368">
        <v>5.3</v>
      </c>
      <c r="G221" s="325">
        <v>1390</v>
      </c>
      <c r="H221" s="369">
        <v>5.0999999999999996</v>
      </c>
      <c r="I221" s="368">
        <v>5.5</v>
      </c>
      <c r="J221" s="367" t="s">
        <v>1336</v>
      </c>
      <c r="L221" s="28"/>
      <c r="M221" s="29"/>
    </row>
    <row r="222" spans="2:13" ht="16.149999999999999" customHeight="1" x14ac:dyDescent="0.15">
      <c r="B222" s="312" t="s">
        <v>216</v>
      </c>
      <c r="C222" s="379" t="s">
        <v>470</v>
      </c>
      <c r="D222" s="380">
        <v>2080</v>
      </c>
      <c r="E222" s="381">
        <v>2100</v>
      </c>
      <c r="F222" s="382">
        <v>4.9000000000000004</v>
      </c>
      <c r="G222" s="381">
        <v>2050</v>
      </c>
      <c r="H222" s="382">
        <v>4.7</v>
      </c>
      <c r="I222" s="382">
        <v>5.1000000000000005</v>
      </c>
      <c r="J222" s="383" t="s">
        <v>1360</v>
      </c>
      <c r="L222" s="28"/>
      <c r="M222" s="29"/>
    </row>
    <row r="223" spans="2:13" ht="16.149999999999999" customHeight="1" x14ac:dyDescent="0.15">
      <c r="B223" s="312" t="s">
        <v>217</v>
      </c>
      <c r="C223" s="331" t="s">
        <v>471</v>
      </c>
      <c r="D223" s="330">
        <v>1020</v>
      </c>
      <c r="E223" s="330">
        <v>1030</v>
      </c>
      <c r="F223" s="376">
        <v>4.9000000000000004</v>
      </c>
      <c r="G223" s="330">
        <v>1010</v>
      </c>
      <c r="H223" s="377">
        <v>4.7</v>
      </c>
      <c r="I223" s="376">
        <v>5.1000000000000005</v>
      </c>
      <c r="J223" s="378" t="s">
        <v>1360</v>
      </c>
      <c r="L223" s="28"/>
      <c r="M223" s="29"/>
    </row>
    <row r="224" spans="2:13" ht="16.149999999999999" customHeight="1" x14ac:dyDescent="0.15">
      <c r="B224" s="312" t="s">
        <v>218</v>
      </c>
      <c r="C224" s="379" t="s">
        <v>472</v>
      </c>
      <c r="D224" s="380">
        <v>1150</v>
      </c>
      <c r="E224" s="381">
        <v>1160</v>
      </c>
      <c r="F224" s="382">
        <v>4.8</v>
      </c>
      <c r="G224" s="381">
        <v>1140</v>
      </c>
      <c r="H224" s="382">
        <v>4.5999999999999996</v>
      </c>
      <c r="I224" s="382">
        <v>5</v>
      </c>
      <c r="J224" s="383" t="s">
        <v>1360</v>
      </c>
      <c r="L224" s="28"/>
      <c r="M224" s="29"/>
    </row>
    <row r="225" spans="2:13" ht="16.149999999999999" customHeight="1" x14ac:dyDescent="0.15">
      <c r="B225" s="312" t="s">
        <v>219</v>
      </c>
      <c r="C225" s="313" t="s">
        <v>473</v>
      </c>
      <c r="D225" s="325">
        <v>394</v>
      </c>
      <c r="E225" s="325">
        <v>397</v>
      </c>
      <c r="F225" s="368">
        <v>5.2</v>
      </c>
      <c r="G225" s="325">
        <v>390</v>
      </c>
      <c r="H225" s="369">
        <v>5</v>
      </c>
      <c r="I225" s="368">
        <v>5.4</v>
      </c>
      <c r="J225" s="367" t="s">
        <v>544</v>
      </c>
      <c r="L225" s="28"/>
      <c r="M225" s="29"/>
    </row>
    <row r="226" spans="2:13" ht="16.149999999999999" customHeight="1" x14ac:dyDescent="0.15">
      <c r="B226" s="312" t="s">
        <v>221</v>
      </c>
      <c r="C226" s="379" t="s">
        <v>474</v>
      </c>
      <c r="D226" s="380">
        <v>840</v>
      </c>
      <c r="E226" s="381">
        <v>851</v>
      </c>
      <c r="F226" s="382">
        <v>4.8</v>
      </c>
      <c r="G226" s="381">
        <v>828</v>
      </c>
      <c r="H226" s="382">
        <v>4.5999999999999996</v>
      </c>
      <c r="I226" s="382">
        <v>5.0999999999999996</v>
      </c>
      <c r="J226" s="383" t="s">
        <v>1336</v>
      </c>
      <c r="L226" s="28"/>
      <c r="M226" s="29"/>
    </row>
    <row r="227" spans="2:13" ht="16.149999999999999" customHeight="1" x14ac:dyDescent="0.15">
      <c r="B227" s="312" t="s">
        <v>222</v>
      </c>
      <c r="C227" s="313" t="s">
        <v>475</v>
      </c>
      <c r="D227" s="325">
        <v>549</v>
      </c>
      <c r="E227" s="325">
        <v>553</v>
      </c>
      <c r="F227" s="368">
        <v>5</v>
      </c>
      <c r="G227" s="325">
        <v>544</v>
      </c>
      <c r="H227" s="369">
        <v>4.8</v>
      </c>
      <c r="I227" s="368">
        <v>5.2</v>
      </c>
      <c r="J227" s="367" t="s">
        <v>1336</v>
      </c>
      <c r="L227" s="28"/>
      <c r="M227" s="29"/>
    </row>
    <row r="228" spans="2:13" ht="16.149999999999999" customHeight="1" x14ac:dyDescent="0.15">
      <c r="B228" s="312" t="s">
        <v>223</v>
      </c>
      <c r="C228" s="379" t="s">
        <v>476</v>
      </c>
      <c r="D228" s="380">
        <v>653</v>
      </c>
      <c r="E228" s="381">
        <v>659</v>
      </c>
      <c r="F228" s="382">
        <v>5</v>
      </c>
      <c r="G228" s="381">
        <v>647</v>
      </c>
      <c r="H228" s="382">
        <v>4.8</v>
      </c>
      <c r="I228" s="382">
        <v>5.2</v>
      </c>
      <c r="J228" s="383" t="s">
        <v>1336</v>
      </c>
      <c r="L228" s="28"/>
      <c r="M228" s="29"/>
    </row>
    <row r="229" spans="2:13" ht="16.149999999999999" customHeight="1" x14ac:dyDescent="0.15">
      <c r="B229" s="312" t="s">
        <v>224</v>
      </c>
      <c r="C229" s="331" t="s">
        <v>477</v>
      </c>
      <c r="D229" s="330">
        <v>499</v>
      </c>
      <c r="E229" s="330">
        <v>504</v>
      </c>
      <c r="F229" s="376">
        <v>4.9000000000000004</v>
      </c>
      <c r="G229" s="330">
        <v>493</v>
      </c>
      <c r="H229" s="377">
        <v>4.7</v>
      </c>
      <c r="I229" s="376">
        <v>5.0999999999999996</v>
      </c>
      <c r="J229" s="378" t="s">
        <v>1336</v>
      </c>
      <c r="L229" s="28"/>
      <c r="M229" s="29"/>
    </row>
    <row r="230" spans="2:13" ht="16.149999999999999" customHeight="1" x14ac:dyDescent="0.15">
      <c r="B230" s="312" t="s">
        <v>225</v>
      </c>
      <c r="C230" s="379" t="s">
        <v>478</v>
      </c>
      <c r="D230" s="380">
        <v>477</v>
      </c>
      <c r="E230" s="381">
        <v>480</v>
      </c>
      <c r="F230" s="382">
        <v>5</v>
      </c>
      <c r="G230" s="381">
        <v>474</v>
      </c>
      <c r="H230" s="382">
        <v>4.8</v>
      </c>
      <c r="I230" s="382">
        <v>5.2</v>
      </c>
      <c r="J230" s="383" t="s">
        <v>1336</v>
      </c>
      <c r="L230" s="28"/>
      <c r="M230" s="29"/>
    </row>
    <row r="231" spans="2:13" ht="16.149999999999999" customHeight="1" x14ac:dyDescent="0.15">
      <c r="B231" s="312" t="s">
        <v>226</v>
      </c>
      <c r="C231" s="313" t="s">
        <v>479</v>
      </c>
      <c r="D231" s="325">
        <v>759</v>
      </c>
      <c r="E231" s="325">
        <v>767</v>
      </c>
      <c r="F231" s="368">
        <v>5</v>
      </c>
      <c r="G231" s="325">
        <v>751</v>
      </c>
      <c r="H231" s="369">
        <v>4.8</v>
      </c>
      <c r="I231" s="368">
        <v>5.2</v>
      </c>
      <c r="J231" s="367" t="s">
        <v>544</v>
      </c>
      <c r="L231" s="28"/>
      <c r="M231" s="29"/>
    </row>
    <row r="232" spans="2:13" ht="16.149999999999999" customHeight="1" x14ac:dyDescent="0.15">
      <c r="B232" s="312" t="s">
        <v>227</v>
      </c>
      <c r="C232" s="379" t="s">
        <v>480</v>
      </c>
      <c r="D232" s="380">
        <v>790</v>
      </c>
      <c r="E232" s="381">
        <v>796</v>
      </c>
      <c r="F232" s="382">
        <v>5</v>
      </c>
      <c r="G232" s="381">
        <v>783</v>
      </c>
      <c r="H232" s="382">
        <v>4.8</v>
      </c>
      <c r="I232" s="382">
        <v>5.2</v>
      </c>
      <c r="J232" s="383" t="s">
        <v>1336</v>
      </c>
      <c r="L232" s="28"/>
      <c r="M232" s="29"/>
    </row>
    <row r="233" spans="2:13" ht="16.149999999999999" customHeight="1" x14ac:dyDescent="0.15">
      <c r="B233" s="312" t="s">
        <v>228</v>
      </c>
      <c r="C233" s="313" t="s">
        <v>481</v>
      </c>
      <c r="D233" s="325">
        <v>1670</v>
      </c>
      <c r="E233" s="325">
        <v>1690</v>
      </c>
      <c r="F233" s="368">
        <v>5.2</v>
      </c>
      <c r="G233" s="325">
        <v>1650</v>
      </c>
      <c r="H233" s="369">
        <v>5</v>
      </c>
      <c r="I233" s="368">
        <v>5.4</v>
      </c>
      <c r="J233" s="367" t="s">
        <v>1360</v>
      </c>
      <c r="L233" s="28"/>
      <c r="M233" s="29"/>
    </row>
    <row r="234" spans="2:13" ht="16.149999999999999" customHeight="1" x14ac:dyDescent="0.15">
      <c r="B234" s="312" t="s">
        <v>229</v>
      </c>
      <c r="C234" s="379" t="s">
        <v>482</v>
      </c>
      <c r="D234" s="380">
        <v>976</v>
      </c>
      <c r="E234" s="381">
        <v>988</v>
      </c>
      <c r="F234" s="382">
        <v>4.2</v>
      </c>
      <c r="G234" s="381">
        <v>963</v>
      </c>
      <c r="H234" s="382">
        <v>4</v>
      </c>
      <c r="I234" s="382">
        <v>4.4000000000000004</v>
      </c>
      <c r="J234" s="383" t="s">
        <v>1336</v>
      </c>
      <c r="L234" s="28"/>
      <c r="M234" s="29"/>
    </row>
    <row r="235" spans="2:13" ht="16.149999999999999" customHeight="1" x14ac:dyDescent="0.15">
      <c r="B235" s="312" t="s">
        <v>230</v>
      </c>
      <c r="C235" s="331" t="s">
        <v>483</v>
      </c>
      <c r="D235" s="330">
        <v>775</v>
      </c>
      <c r="E235" s="330">
        <v>782</v>
      </c>
      <c r="F235" s="376">
        <v>4.5</v>
      </c>
      <c r="G235" s="330">
        <v>768</v>
      </c>
      <c r="H235" s="377">
        <v>4.3</v>
      </c>
      <c r="I235" s="376">
        <v>4.7</v>
      </c>
      <c r="J235" s="378" t="s">
        <v>1336</v>
      </c>
      <c r="L235" s="28"/>
      <c r="M235" s="29"/>
    </row>
    <row r="236" spans="2:13" ht="16.149999999999999" customHeight="1" x14ac:dyDescent="0.15">
      <c r="B236" s="312" t="s">
        <v>795</v>
      </c>
      <c r="C236" s="379" t="s">
        <v>1361</v>
      </c>
      <c r="D236" s="380">
        <v>1110</v>
      </c>
      <c r="E236" s="381">
        <v>1130</v>
      </c>
      <c r="F236" s="382">
        <v>4.0999999999999996</v>
      </c>
      <c r="G236" s="381">
        <v>1090</v>
      </c>
      <c r="H236" s="382">
        <v>3.9</v>
      </c>
      <c r="I236" s="382">
        <v>4.3</v>
      </c>
      <c r="J236" s="383" t="s">
        <v>1360</v>
      </c>
      <c r="L236" s="28"/>
      <c r="M236" s="29"/>
    </row>
    <row r="237" spans="2:13" ht="16.149999999999999" customHeight="1" x14ac:dyDescent="0.15">
      <c r="B237" s="312" t="s">
        <v>1294</v>
      </c>
      <c r="C237" s="313" t="s">
        <v>1362</v>
      </c>
      <c r="D237" s="380">
        <v>7310</v>
      </c>
      <c r="E237" s="381">
        <v>7380</v>
      </c>
      <c r="F237" s="382">
        <v>4.2</v>
      </c>
      <c r="G237" s="381">
        <v>7280</v>
      </c>
      <c r="H237" s="382">
        <v>4</v>
      </c>
      <c r="I237" s="382">
        <v>4.4000000000000004</v>
      </c>
      <c r="J237" s="367" t="s">
        <v>543</v>
      </c>
      <c r="L237" s="28"/>
      <c r="M237" s="29"/>
    </row>
    <row r="238" spans="2:13" ht="16.149999999999999" customHeight="1" x14ac:dyDescent="0.15">
      <c r="B238" s="312" t="s">
        <v>1296</v>
      </c>
      <c r="C238" s="313" t="s">
        <v>1363</v>
      </c>
      <c r="D238" s="380">
        <v>5390</v>
      </c>
      <c r="E238" s="381">
        <v>5450</v>
      </c>
      <c r="F238" s="382">
        <v>4.4000000000000004</v>
      </c>
      <c r="G238" s="381">
        <v>5370</v>
      </c>
      <c r="H238" s="382">
        <v>4.2</v>
      </c>
      <c r="I238" s="382">
        <v>4.5999999999999996</v>
      </c>
      <c r="J238" s="367" t="s">
        <v>543</v>
      </c>
      <c r="L238" s="28"/>
      <c r="M238" s="29"/>
    </row>
    <row r="239" spans="2:13" ht="16.149999999999999" customHeight="1" x14ac:dyDescent="0.15">
      <c r="B239" s="312" t="s">
        <v>1297</v>
      </c>
      <c r="C239" s="313" t="s">
        <v>1364</v>
      </c>
      <c r="D239" s="380">
        <v>2890</v>
      </c>
      <c r="E239" s="381">
        <v>2910</v>
      </c>
      <c r="F239" s="382">
        <v>4.3</v>
      </c>
      <c r="G239" s="381">
        <v>2880</v>
      </c>
      <c r="H239" s="382">
        <v>4</v>
      </c>
      <c r="I239" s="382">
        <v>4.5</v>
      </c>
      <c r="J239" s="367" t="s">
        <v>543</v>
      </c>
      <c r="L239" s="28"/>
      <c r="M239" s="29"/>
    </row>
    <row r="240" spans="2:13" ht="16.149999999999999" customHeight="1" x14ac:dyDescent="0.15">
      <c r="B240" s="312" t="s">
        <v>1298</v>
      </c>
      <c r="C240" s="313" t="s">
        <v>1365</v>
      </c>
      <c r="D240" s="380">
        <v>1330</v>
      </c>
      <c r="E240" s="381">
        <v>1350</v>
      </c>
      <c r="F240" s="382">
        <v>4.2</v>
      </c>
      <c r="G240" s="381">
        <v>1320</v>
      </c>
      <c r="H240" s="382">
        <v>4.3</v>
      </c>
      <c r="I240" s="382">
        <v>4.4000000000000004</v>
      </c>
      <c r="J240" s="383" t="s">
        <v>1338</v>
      </c>
      <c r="L240" s="28"/>
      <c r="M240" s="29"/>
    </row>
    <row r="241" spans="2:13" ht="16.149999999999999" customHeight="1" x14ac:dyDescent="0.15">
      <c r="B241" s="312" t="s">
        <v>1299</v>
      </c>
      <c r="C241" s="313" t="s">
        <v>1366</v>
      </c>
      <c r="D241" s="380">
        <v>1330</v>
      </c>
      <c r="E241" s="381">
        <v>1350</v>
      </c>
      <c r="F241" s="382">
        <v>4.7</v>
      </c>
      <c r="G241" s="381">
        <v>1320</v>
      </c>
      <c r="H241" s="382">
        <v>4.8</v>
      </c>
      <c r="I241" s="382">
        <v>4.9000000000000004</v>
      </c>
      <c r="J241" s="383" t="s">
        <v>1338</v>
      </c>
      <c r="L241" s="28"/>
      <c r="M241" s="29"/>
    </row>
    <row r="242" spans="2:13" ht="16.149999999999999" customHeight="1" x14ac:dyDescent="0.15">
      <c r="B242" s="312" t="s">
        <v>231</v>
      </c>
      <c r="C242" s="313" t="s">
        <v>484</v>
      </c>
      <c r="D242" s="325">
        <v>689</v>
      </c>
      <c r="E242" s="325">
        <v>689</v>
      </c>
      <c r="F242" s="368">
        <v>5.3</v>
      </c>
      <c r="G242" s="325">
        <v>689</v>
      </c>
      <c r="H242" s="369">
        <v>5.0999999999999996</v>
      </c>
      <c r="I242" s="368">
        <v>5.5</v>
      </c>
      <c r="J242" s="367" t="s">
        <v>543</v>
      </c>
      <c r="L242" s="28"/>
      <c r="M242" s="29"/>
    </row>
    <row r="243" spans="2:13" ht="16.149999999999999" customHeight="1" x14ac:dyDescent="0.15">
      <c r="B243" s="312" t="s">
        <v>232</v>
      </c>
      <c r="C243" s="379" t="s">
        <v>485</v>
      </c>
      <c r="D243" s="380">
        <v>678</v>
      </c>
      <c r="E243" s="381">
        <v>683</v>
      </c>
      <c r="F243" s="382">
        <v>5.4</v>
      </c>
      <c r="G243" s="381">
        <v>673</v>
      </c>
      <c r="H243" s="382">
        <v>5.2</v>
      </c>
      <c r="I243" s="382">
        <v>5.6</v>
      </c>
      <c r="J243" s="383" t="s">
        <v>1336</v>
      </c>
      <c r="L243" s="28"/>
      <c r="M243" s="29"/>
    </row>
    <row r="244" spans="2:13" ht="16.149999999999999" customHeight="1" x14ac:dyDescent="0.15">
      <c r="B244" s="312" t="s">
        <v>233</v>
      </c>
      <c r="C244" s="313" t="s">
        <v>486</v>
      </c>
      <c r="D244" s="325">
        <v>1670</v>
      </c>
      <c r="E244" s="325">
        <v>1680</v>
      </c>
      <c r="F244" s="368">
        <v>5</v>
      </c>
      <c r="G244" s="325">
        <v>1650</v>
      </c>
      <c r="H244" s="369">
        <v>4.8</v>
      </c>
      <c r="I244" s="368">
        <v>5.2</v>
      </c>
      <c r="J244" s="367" t="s">
        <v>1336</v>
      </c>
      <c r="L244" s="28"/>
      <c r="M244" s="29"/>
    </row>
    <row r="245" spans="2:13" ht="16.149999999999999" customHeight="1" x14ac:dyDescent="0.15">
      <c r="B245" s="312" t="s">
        <v>235</v>
      </c>
      <c r="C245" s="379" t="s">
        <v>487</v>
      </c>
      <c r="D245" s="380">
        <v>272</v>
      </c>
      <c r="E245" s="381">
        <v>268</v>
      </c>
      <c r="F245" s="382">
        <v>5.3</v>
      </c>
      <c r="G245" s="381">
        <v>274</v>
      </c>
      <c r="H245" s="382">
        <v>5.0999999999999996</v>
      </c>
      <c r="I245" s="382">
        <v>5.5</v>
      </c>
      <c r="J245" s="383" t="s">
        <v>1338</v>
      </c>
      <c r="L245" s="28"/>
      <c r="M245" s="29"/>
    </row>
    <row r="246" spans="2:13" ht="16.149999999999999" customHeight="1" x14ac:dyDescent="0.15">
      <c r="B246" s="312" t="s">
        <v>236</v>
      </c>
      <c r="C246" s="331" t="s">
        <v>488</v>
      </c>
      <c r="D246" s="330">
        <v>520</v>
      </c>
      <c r="E246" s="330">
        <v>524</v>
      </c>
      <c r="F246" s="376">
        <v>5.3</v>
      </c>
      <c r="G246" s="330">
        <v>516</v>
      </c>
      <c r="H246" s="377">
        <v>5.0999999999999996</v>
      </c>
      <c r="I246" s="376">
        <v>5.5</v>
      </c>
      <c r="J246" s="378" t="s">
        <v>1336</v>
      </c>
      <c r="L246" s="28"/>
      <c r="M246" s="29"/>
    </row>
    <row r="247" spans="2:13" ht="16.149999999999999" customHeight="1" x14ac:dyDescent="0.15">
      <c r="B247" s="312" t="s">
        <v>237</v>
      </c>
      <c r="C247" s="379" t="s">
        <v>489</v>
      </c>
      <c r="D247" s="380">
        <v>343</v>
      </c>
      <c r="E247" s="381">
        <v>346</v>
      </c>
      <c r="F247" s="382">
        <v>5.3</v>
      </c>
      <c r="G247" s="381">
        <v>340</v>
      </c>
      <c r="H247" s="382">
        <v>5.0999999999999996</v>
      </c>
      <c r="I247" s="382">
        <v>5.5</v>
      </c>
      <c r="J247" s="383" t="s">
        <v>1336</v>
      </c>
      <c r="L247" s="28"/>
      <c r="M247" s="29"/>
    </row>
    <row r="248" spans="2:13" ht="16.149999999999999" customHeight="1" x14ac:dyDescent="0.15">
      <c r="B248" s="312" t="s">
        <v>238</v>
      </c>
      <c r="C248" s="313" t="s">
        <v>490</v>
      </c>
      <c r="D248" s="325">
        <v>570</v>
      </c>
      <c r="E248" s="325">
        <v>574</v>
      </c>
      <c r="F248" s="368">
        <v>5.4</v>
      </c>
      <c r="G248" s="325">
        <v>566</v>
      </c>
      <c r="H248" s="369">
        <v>5.2</v>
      </c>
      <c r="I248" s="368">
        <v>5.6</v>
      </c>
      <c r="J248" s="367" t="s">
        <v>546</v>
      </c>
      <c r="L248" s="28"/>
      <c r="M248" s="29"/>
    </row>
    <row r="249" spans="2:13" ht="16.149999999999999" customHeight="1" x14ac:dyDescent="0.15">
      <c r="B249" s="312" t="s">
        <v>239</v>
      </c>
      <c r="C249" s="379" t="s">
        <v>491</v>
      </c>
      <c r="D249" s="380">
        <v>484</v>
      </c>
      <c r="E249" s="381">
        <v>486</v>
      </c>
      <c r="F249" s="382">
        <v>5.5</v>
      </c>
      <c r="G249" s="381">
        <v>481</v>
      </c>
      <c r="H249" s="382">
        <v>5.3</v>
      </c>
      <c r="I249" s="382">
        <v>5.7</v>
      </c>
      <c r="J249" s="383" t="s">
        <v>1360</v>
      </c>
      <c r="L249" s="28"/>
      <c r="M249" s="29"/>
    </row>
    <row r="250" spans="2:13" ht="16.149999999999999" customHeight="1" x14ac:dyDescent="0.15">
      <c r="B250" s="312" t="s">
        <v>240</v>
      </c>
      <c r="C250" s="313" t="s">
        <v>492</v>
      </c>
      <c r="D250" s="325">
        <v>410</v>
      </c>
      <c r="E250" s="325">
        <v>412</v>
      </c>
      <c r="F250" s="368">
        <v>5.5</v>
      </c>
      <c r="G250" s="325">
        <v>407</v>
      </c>
      <c r="H250" s="369">
        <v>5.3</v>
      </c>
      <c r="I250" s="368">
        <v>5.7</v>
      </c>
      <c r="J250" s="367" t="s">
        <v>1360</v>
      </c>
      <c r="L250" s="28"/>
      <c r="M250" s="29"/>
    </row>
    <row r="251" spans="2:13" ht="16.149999999999999" customHeight="1" x14ac:dyDescent="0.15">
      <c r="B251" s="312" t="s">
        <v>241</v>
      </c>
      <c r="C251" s="379" t="s">
        <v>493</v>
      </c>
      <c r="D251" s="380">
        <v>264</v>
      </c>
      <c r="E251" s="381">
        <v>265</v>
      </c>
      <c r="F251" s="382">
        <v>5.4</v>
      </c>
      <c r="G251" s="381">
        <v>262</v>
      </c>
      <c r="H251" s="382">
        <v>5.2</v>
      </c>
      <c r="I251" s="382">
        <v>5.6</v>
      </c>
      <c r="J251" s="383" t="s">
        <v>1360</v>
      </c>
      <c r="L251" s="28"/>
      <c r="M251" s="29"/>
    </row>
    <row r="252" spans="2:13" ht="16.149999999999999" customHeight="1" x14ac:dyDescent="0.15">
      <c r="B252" s="312" t="s">
        <v>242</v>
      </c>
      <c r="C252" s="331" t="s">
        <v>494</v>
      </c>
      <c r="D252" s="330">
        <v>230</v>
      </c>
      <c r="E252" s="330">
        <v>231</v>
      </c>
      <c r="F252" s="376">
        <v>5.4</v>
      </c>
      <c r="G252" s="330">
        <v>229</v>
      </c>
      <c r="H252" s="377">
        <v>5.2</v>
      </c>
      <c r="I252" s="376">
        <v>5.6</v>
      </c>
      <c r="J252" s="378" t="s">
        <v>1360</v>
      </c>
      <c r="L252" s="28"/>
      <c r="M252" s="29"/>
    </row>
    <row r="253" spans="2:13" ht="16.149999999999999" customHeight="1" x14ac:dyDescent="0.15">
      <c r="B253" s="312" t="s">
        <v>243</v>
      </c>
      <c r="C253" s="379" t="s">
        <v>495</v>
      </c>
      <c r="D253" s="380">
        <v>453</v>
      </c>
      <c r="E253" s="381">
        <v>455</v>
      </c>
      <c r="F253" s="382">
        <v>5.5</v>
      </c>
      <c r="G253" s="381">
        <v>451</v>
      </c>
      <c r="H253" s="382">
        <v>5.3</v>
      </c>
      <c r="I253" s="382">
        <v>5.7</v>
      </c>
      <c r="J253" s="383" t="s">
        <v>1360</v>
      </c>
      <c r="L253" s="28"/>
      <c r="M253" s="29"/>
    </row>
    <row r="254" spans="2:13" ht="16.149999999999999" customHeight="1" x14ac:dyDescent="0.15">
      <c r="B254" s="312" t="s">
        <v>244</v>
      </c>
      <c r="C254" s="313" t="s">
        <v>496</v>
      </c>
      <c r="D254" s="325">
        <v>630</v>
      </c>
      <c r="E254" s="325">
        <v>634</v>
      </c>
      <c r="F254" s="368">
        <v>5.4</v>
      </c>
      <c r="G254" s="325">
        <v>625</v>
      </c>
      <c r="H254" s="369">
        <v>5.2</v>
      </c>
      <c r="I254" s="368">
        <v>5.6</v>
      </c>
      <c r="J254" s="367" t="s">
        <v>546</v>
      </c>
      <c r="L254" s="28"/>
      <c r="M254" s="29"/>
    </row>
    <row r="255" spans="2:13" ht="16.149999999999999" customHeight="1" x14ac:dyDescent="0.15">
      <c r="B255" s="312" t="s">
        <v>245</v>
      </c>
      <c r="C255" s="379" t="s">
        <v>497</v>
      </c>
      <c r="D255" s="380">
        <v>4510</v>
      </c>
      <c r="E255" s="381">
        <v>4530</v>
      </c>
      <c r="F255" s="382">
        <v>5.5</v>
      </c>
      <c r="G255" s="381">
        <v>4490</v>
      </c>
      <c r="H255" s="382">
        <v>5.3</v>
      </c>
      <c r="I255" s="382">
        <v>5.7</v>
      </c>
      <c r="J255" s="383" t="s">
        <v>1360</v>
      </c>
      <c r="L255" s="28"/>
      <c r="M255" s="29"/>
    </row>
    <row r="256" spans="2:13" ht="16.149999999999999" customHeight="1" x14ac:dyDescent="0.15">
      <c r="B256" s="312" t="s">
        <v>246</v>
      </c>
      <c r="C256" s="313" t="s">
        <v>498</v>
      </c>
      <c r="D256" s="325">
        <v>1780</v>
      </c>
      <c r="E256" s="325">
        <v>1790</v>
      </c>
      <c r="F256" s="368">
        <v>5.4</v>
      </c>
      <c r="G256" s="325">
        <v>1760</v>
      </c>
      <c r="H256" s="369">
        <v>5.2</v>
      </c>
      <c r="I256" s="368">
        <v>5.6</v>
      </c>
      <c r="J256" s="367" t="s">
        <v>1360</v>
      </c>
      <c r="L256" s="28"/>
      <c r="M256" s="29"/>
    </row>
    <row r="257" spans="2:13" ht="16.149999999999999" customHeight="1" x14ac:dyDescent="0.15">
      <c r="B257" s="312" t="s">
        <v>247</v>
      </c>
      <c r="C257" s="379" t="s">
        <v>499</v>
      </c>
      <c r="D257" s="380">
        <v>1040</v>
      </c>
      <c r="E257" s="381">
        <v>1040</v>
      </c>
      <c r="F257" s="382">
        <v>5.5</v>
      </c>
      <c r="G257" s="381">
        <v>1030</v>
      </c>
      <c r="H257" s="382">
        <v>5.3</v>
      </c>
      <c r="I257" s="382">
        <v>5.7</v>
      </c>
      <c r="J257" s="383" t="s">
        <v>1360</v>
      </c>
      <c r="L257" s="28"/>
      <c r="M257" s="29"/>
    </row>
    <row r="258" spans="2:13" ht="16.149999999999999" customHeight="1" x14ac:dyDescent="0.15">
      <c r="B258" s="312" t="s">
        <v>248</v>
      </c>
      <c r="C258" s="331" t="s">
        <v>500</v>
      </c>
      <c r="D258" s="330">
        <v>429</v>
      </c>
      <c r="E258" s="330">
        <v>431</v>
      </c>
      <c r="F258" s="376">
        <v>5.6</v>
      </c>
      <c r="G258" s="330">
        <v>427</v>
      </c>
      <c r="H258" s="377">
        <v>5.4</v>
      </c>
      <c r="I258" s="376">
        <v>5.8</v>
      </c>
      <c r="J258" s="378" t="s">
        <v>1360</v>
      </c>
      <c r="L258" s="28"/>
      <c r="M258" s="29"/>
    </row>
    <row r="259" spans="2:13" ht="16.149999999999999" customHeight="1" x14ac:dyDescent="0.15">
      <c r="B259" s="312" t="s">
        <v>249</v>
      </c>
      <c r="C259" s="379" t="s">
        <v>501</v>
      </c>
      <c r="D259" s="380">
        <v>904</v>
      </c>
      <c r="E259" s="381">
        <v>910</v>
      </c>
      <c r="F259" s="382">
        <v>5.5</v>
      </c>
      <c r="G259" s="381">
        <v>897</v>
      </c>
      <c r="H259" s="382">
        <v>5.3</v>
      </c>
      <c r="I259" s="382">
        <v>5.7</v>
      </c>
      <c r="J259" s="383" t="s">
        <v>1336</v>
      </c>
      <c r="L259" s="28"/>
      <c r="M259" s="29"/>
    </row>
    <row r="260" spans="2:13" ht="16.149999999999999" customHeight="1" x14ac:dyDescent="0.15">
      <c r="B260" s="312" t="s">
        <v>250</v>
      </c>
      <c r="C260" s="313" t="s">
        <v>502</v>
      </c>
      <c r="D260" s="325">
        <v>736</v>
      </c>
      <c r="E260" s="325">
        <v>741</v>
      </c>
      <c r="F260" s="368">
        <v>5.0999999999999996</v>
      </c>
      <c r="G260" s="325">
        <v>736</v>
      </c>
      <c r="H260" s="369">
        <v>4.9000000000000004</v>
      </c>
      <c r="I260" s="368">
        <v>5.3</v>
      </c>
      <c r="J260" s="367" t="s">
        <v>548</v>
      </c>
      <c r="L260" s="28"/>
      <c r="M260" s="29"/>
    </row>
    <row r="261" spans="2:13" ht="16.149999999999999" customHeight="1" x14ac:dyDescent="0.15">
      <c r="B261" s="312" t="s">
        <v>251</v>
      </c>
      <c r="C261" s="379" t="s">
        <v>503</v>
      </c>
      <c r="D261" s="380">
        <v>588</v>
      </c>
      <c r="E261" s="381">
        <v>594</v>
      </c>
      <c r="F261" s="382">
        <v>5.0999999999999996</v>
      </c>
      <c r="G261" s="381">
        <v>581</v>
      </c>
      <c r="H261" s="382">
        <v>4.9000000000000004</v>
      </c>
      <c r="I261" s="382">
        <v>5.3</v>
      </c>
      <c r="J261" s="383" t="s">
        <v>1360</v>
      </c>
      <c r="L261" s="28"/>
      <c r="M261" s="29"/>
    </row>
    <row r="262" spans="2:13" ht="16.149999999999999" customHeight="1" x14ac:dyDescent="0.15">
      <c r="B262" s="312" t="s">
        <v>252</v>
      </c>
      <c r="C262" s="313" t="s">
        <v>504</v>
      </c>
      <c r="D262" s="325">
        <v>1080</v>
      </c>
      <c r="E262" s="325">
        <v>1090</v>
      </c>
      <c r="F262" s="368">
        <v>5.0999999999999996</v>
      </c>
      <c r="G262" s="325">
        <v>1070</v>
      </c>
      <c r="H262" s="369">
        <v>4.9000000000000004</v>
      </c>
      <c r="I262" s="368">
        <v>5.3</v>
      </c>
      <c r="J262" s="367" t="s">
        <v>1360</v>
      </c>
      <c r="L262" s="28"/>
      <c r="M262" s="29"/>
    </row>
    <row r="263" spans="2:13" ht="16.149999999999999" customHeight="1" x14ac:dyDescent="0.15">
      <c r="B263" s="312" t="s">
        <v>253</v>
      </c>
      <c r="C263" s="379" t="s">
        <v>505</v>
      </c>
      <c r="D263" s="380">
        <v>1610</v>
      </c>
      <c r="E263" s="381">
        <v>1620</v>
      </c>
      <c r="F263" s="382">
        <v>5.0999999999999996</v>
      </c>
      <c r="G263" s="381">
        <v>1590</v>
      </c>
      <c r="H263" s="382">
        <v>4.9000000000000004</v>
      </c>
      <c r="I263" s="382">
        <v>5.3</v>
      </c>
      <c r="J263" s="383" t="s">
        <v>1360</v>
      </c>
      <c r="L263" s="28"/>
      <c r="M263" s="29"/>
    </row>
    <row r="264" spans="2:13" ht="16.149999999999999" customHeight="1" x14ac:dyDescent="0.15">
      <c r="B264" s="312" t="s">
        <v>254</v>
      </c>
      <c r="C264" s="331" t="s">
        <v>506</v>
      </c>
      <c r="D264" s="330">
        <v>3970</v>
      </c>
      <c r="E264" s="330">
        <v>4010</v>
      </c>
      <c r="F264" s="376">
        <v>5</v>
      </c>
      <c r="G264" s="330">
        <v>3930</v>
      </c>
      <c r="H264" s="377">
        <v>4.8</v>
      </c>
      <c r="I264" s="376">
        <v>5.2</v>
      </c>
      <c r="J264" s="378" t="s">
        <v>1360</v>
      </c>
      <c r="L264" s="28"/>
      <c r="M264" s="29"/>
    </row>
    <row r="265" spans="2:13" ht="16.149999999999999" customHeight="1" x14ac:dyDescent="0.15">
      <c r="B265" s="312" t="s">
        <v>255</v>
      </c>
      <c r="C265" s="379" t="s">
        <v>507</v>
      </c>
      <c r="D265" s="380">
        <v>660</v>
      </c>
      <c r="E265" s="381">
        <v>670</v>
      </c>
      <c r="F265" s="382">
        <v>4.9000000000000004</v>
      </c>
      <c r="G265" s="381">
        <v>655</v>
      </c>
      <c r="H265" s="382">
        <v>4.7</v>
      </c>
      <c r="I265" s="382">
        <v>5.0999999999999996</v>
      </c>
      <c r="J265" s="383" t="s">
        <v>1334</v>
      </c>
      <c r="L265" s="28"/>
      <c r="M265" s="29"/>
    </row>
    <row r="266" spans="2:13" ht="16.149999999999999" customHeight="1" x14ac:dyDescent="0.15">
      <c r="B266" s="312" t="s">
        <v>256</v>
      </c>
      <c r="C266" s="313" t="s">
        <v>508</v>
      </c>
      <c r="D266" s="325">
        <v>829</v>
      </c>
      <c r="E266" s="325">
        <v>839</v>
      </c>
      <c r="F266" s="368">
        <v>4.9000000000000004</v>
      </c>
      <c r="G266" s="325">
        <v>825</v>
      </c>
      <c r="H266" s="369">
        <v>4.7</v>
      </c>
      <c r="I266" s="368">
        <v>5.0999999999999996</v>
      </c>
      <c r="J266" s="367" t="s">
        <v>543</v>
      </c>
      <c r="L266" s="28"/>
      <c r="M266" s="29"/>
    </row>
    <row r="267" spans="2:13" ht="16.149999999999999" customHeight="1" x14ac:dyDescent="0.15">
      <c r="B267" s="312" t="s">
        <v>257</v>
      </c>
      <c r="C267" s="379" t="s">
        <v>509</v>
      </c>
      <c r="D267" s="380">
        <v>1140</v>
      </c>
      <c r="E267" s="381">
        <v>1150</v>
      </c>
      <c r="F267" s="382">
        <v>5</v>
      </c>
      <c r="G267" s="381">
        <v>1130</v>
      </c>
      <c r="H267" s="382">
        <v>4.8</v>
      </c>
      <c r="I267" s="382">
        <v>5.2</v>
      </c>
      <c r="J267" s="383" t="s">
        <v>1360</v>
      </c>
      <c r="L267" s="28"/>
      <c r="M267" s="29"/>
    </row>
    <row r="268" spans="2:13" ht="16.149999999999999" customHeight="1" x14ac:dyDescent="0.15">
      <c r="B268" s="312" t="s">
        <v>258</v>
      </c>
      <c r="C268" s="313" t="s">
        <v>510</v>
      </c>
      <c r="D268" s="325">
        <v>1030</v>
      </c>
      <c r="E268" s="325">
        <v>1040</v>
      </c>
      <c r="F268" s="368">
        <v>5</v>
      </c>
      <c r="G268" s="325">
        <v>1020</v>
      </c>
      <c r="H268" s="369">
        <v>4.8</v>
      </c>
      <c r="I268" s="368">
        <v>5.2</v>
      </c>
      <c r="J268" s="367" t="s">
        <v>1360</v>
      </c>
      <c r="L268" s="28"/>
      <c r="M268" s="29"/>
    </row>
    <row r="269" spans="2:13" ht="16.149999999999999" customHeight="1" x14ac:dyDescent="0.15">
      <c r="B269" s="312" t="s">
        <v>259</v>
      </c>
      <c r="C269" s="379" t="s">
        <v>511</v>
      </c>
      <c r="D269" s="380">
        <v>1820</v>
      </c>
      <c r="E269" s="381">
        <v>1830</v>
      </c>
      <c r="F269" s="382">
        <v>4.9000000000000004</v>
      </c>
      <c r="G269" s="381">
        <v>1800</v>
      </c>
      <c r="H269" s="382">
        <v>4.7</v>
      </c>
      <c r="I269" s="382">
        <v>5.0999999999999996</v>
      </c>
      <c r="J269" s="383" t="s">
        <v>1336</v>
      </c>
      <c r="L269" s="28"/>
      <c r="M269" s="29"/>
    </row>
    <row r="270" spans="2:13" ht="16.149999999999999" customHeight="1" x14ac:dyDescent="0.15">
      <c r="B270" s="312" t="s">
        <v>260</v>
      </c>
      <c r="C270" s="331" t="s">
        <v>512</v>
      </c>
      <c r="D270" s="330">
        <v>610</v>
      </c>
      <c r="E270" s="330">
        <v>613</v>
      </c>
      <c r="F270" s="376">
        <v>5.2</v>
      </c>
      <c r="G270" s="330">
        <v>608</v>
      </c>
      <c r="H270" s="377">
        <v>5</v>
      </c>
      <c r="I270" s="376">
        <v>5.4</v>
      </c>
      <c r="J270" s="378" t="s">
        <v>1334</v>
      </c>
      <c r="L270" s="28"/>
      <c r="M270" s="29"/>
    </row>
    <row r="271" spans="2:13" ht="16.149999999999999" customHeight="1" x14ac:dyDescent="0.15">
      <c r="B271" s="312" t="s">
        <v>261</v>
      </c>
      <c r="C271" s="379" t="s">
        <v>513</v>
      </c>
      <c r="D271" s="380">
        <v>278</v>
      </c>
      <c r="E271" s="381">
        <v>280</v>
      </c>
      <c r="F271" s="382">
        <v>5.0999999999999996</v>
      </c>
      <c r="G271" s="381">
        <v>277</v>
      </c>
      <c r="H271" s="382">
        <v>4.9000000000000004</v>
      </c>
      <c r="I271" s="382">
        <v>5.3</v>
      </c>
      <c r="J271" s="383" t="s">
        <v>1334</v>
      </c>
      <c r="L271" s="28"/>
      <c r="M271" s="29"/>
    </row>
    <row r="272" spans="2:13" ht="16.149999999999999" customHeight="1" x14ac:dyDescent="0.15">
      <c r="B272" s="312" t="s">
        <v>262</v>
      </c>
      <c r="C272" s="313" t="s">
        <v>514</v>
      </c>
      <c r="D272" s="325">
        <v>335</v>
      </c>
      <c r="E272" s="325">
        <v>337</v>
      </c>
      <c r="F272" s="368">
        <v>5.4</v>
      </c>
      <c r="G272" s="325">
        <v>334</v>
      </c>
      <c r="H272" s="369">
        <v>5.2</v>
      </c>
      <c r="I272" s="368">
        <v>5.6</v>
      </c>
      <c r="J272" s="367" t="s">
        <v>543</v>
      </c>
      <c r="L272" s="28"/>
      <c r="M272" s="29"/>
    </row>
    <row r="273" spans="2:13" ht="16.149999999999999" customHeight="1" x14ac:dyDescent="0.15">
      <c r="B273" s="312" t="s">
        <v>263</v>
      </c>
      <c r="C273" s="379" t="s">
        <v>515</v>
      </c>
      <c r="D273" s="380">
        <v>528</v>
      </c>
      <c r="E273" s="381">
        <v>531</v>
      </c>
      <c r="F273" s="382">
        <v>5.3</v>
      </c>
      <c r="G273" s="381">
        <v>526</v>
      </c>
      <c r="H273" s="382">
        <v>5.0999999999999996</v>
      </c>
      <c r="I273" s="382">
        <v>5.5</v>
      </c>
      <c r="J273" s="383" t="s">
        <v>1334</v>
      </c>
      <c r="L273" s="28"/>
      <c r="M273" s="29"/>
    </row>
    <row r="274" spans="2:13" ht="16.149999999999999" customHeight="1" x14ac:dyDescent="0.15">
      <c r="B274" s="312" t="s">
        <v>264</v>
      </c>
      <c r="C274" s="313" t="s">
        <v>516</v>
      </c>
      <c r="D274" s="325">
        <v>560</v>
      </c>
      <c r="E274" s="325">
        <v>563</v>
      </c>
      <c r="F274" s="368">
        <v>5.3</v>
      </c>
      <c r="G274" s="325">
        <v>558</v>
      </c>
      <c r="H274" s="369">
        <v>5.0999999999999996</v>
      </c>
      <c r="I274" s="368">
        <v>5.5</v>
      </c>
      <c r="J274" s="367" t="s">
        <v>543</v>
      </c>
      <c r="L274" s="28"/>
      <c r="M274" s="29"/>
    </row>
    <row r="275" spans="2:13" ht="16.149999999999999" customHeight="1" thickBot="1" x14ac:dyDescent="0.2">
      <c r="B275" s="336" t="s">
        <v>803</v>
      </c>
      <c r="C275" s="379" t="s">
        <v>816</v>
      </c>
      <c r="D275" s="380">
        <v>1140</v>
      </c>
      <c r="E275" s="381">
        <v>1150</v>
      </c>
      <c r="F275" s="382">
        <v>4.8</v>
      </c>
      <c r="G275" s="381">
        <v>1120</v>
      </c>
      <c r="H275" s="382">
        <v>4.5999999999999996</v>
      </c>
      <c r="I275" s="382">
        <v>5</v>
      </c>
      <c r="J275" s="383" t="s">
        <v>1360</v>
      </c>
      <c r="L275" s="28"/>
      <c r="M275" s="29"/>
    </row>
    <row r="276" spans="2:13" ht="16.149999999999999" customHeight="1" thickTop="1" x14ac:dyDescent="0.15">
      <c r="B276" s="492" t="s">
        <v>1367</v>
      </c>
      <c r="C276" s="384" t="s">
        <v>817</v>
      </c>
      <c r="D276" s="338">
        <v>5100</v>
      </c>
      <c r="E276" s="338" t="s">
        <v>97</v>
      </c>
      <c r="F276" s="385" t="s">
        <v>97</v>
      </c>
      <c r="G276" s="338">
        <v>5100</v>
      </c>
      <c r="H276" s="339">
        <v>3.9</v>
      </c>
      <c r="I276" s="385" t="s">
        <v>97</v>
      </c>
      <c r="J276" s="384" t="s">
        <v>1308</v>
      </c>
      <c r="L276" s="28"/>
      <c r="M276" s="29"/>
    </row>
    <row r="277" spans="2:13" ht="16.149999999999999" customHeight="1" x14ac:dyDescent="0.15">
      <c r="B277" s="27"/>
    </row>
    <row r="278" spans="2:13" ht="16.149999999999999" customHeight="1" x14ac:dyDescent="0.15">
      <c r="B278" s="342" t="s">
        <v>1368</v>
      </c>
      <c r="C278" s="609"/>
      <c r="D278" s="107">
        <v>994463</v>
      </c>
      <c r="E278" s="107" t="s">
        <v>1369</v>
      </c>
      <c r="F278" s="107" t="s">
        <v>1369</v>
      </c>
      <c r="G278" s="108" t="s">
        <v>1369</v>
      </c>
      <c r="H278" s="108" t="s">
        <v>1369</v>
      </c>
      <c r="I278" s="108" t="s">
        <v>1369</v>
      </c>
      <c r="J278" s="106" t="s">
        <v>1369</v>
      </c>
    </row>
    <row r="279" spans="2:13" ht="16.149999999999999" customHeight="1" x14ac:dyDescent="0.15">
      <c r="B279" s="343" t="s">
        <v>1370</v>
      </c>
      <c r="C279" s="344"/>
      <c r="D279" s="386">
        <v>462490</v>
      </c>
      <c r="E279" s="661" t="s">
        <v>1369</v>
      </c>
      <c r="F279" s="662" t="s">
        <v>1369</v>
      </c>
      <c r="G279" s="663" t="s">
        <v>1369</v>
      </c>
      <c r="H279" s="664" t="s">
        <v>1369</v>
      </c>
      <c r="I279" s="664" t="s">
        <v>1369</v>
      </c>
      <c r="J279" s="665" t="s">
        <v>97</v>
      </c>
    </row>
    <row r="280" spans="2:13" ht="16.149999999999999" customHeight="1" x14ac:dyDescent="0.15">
      <c r="B280" s="387" t="s">
        <v>1371</v>
      </c>
      <c r="C280" s="388"/>
      <c r="D280" s="389">
        <v>171353</v>
      </c>
      <c r="E280" s="389" t="s">
        <v>1372</v>
      </c>
      <c r="F280" s="390" t="s">
        <v>1372</v>
      </c>
      <c r="G280" s="391" t="s">
        <v>1372</v>
      </c>
      <c r="H280" s="392" t="s">
        <v>1372</v>
      </c>
      <c r="I280" s="392" t="s">
        <v>1372</v>
      </c>
      <c r="J280" s="393" t="s">
        <v>1372</v>
      </c>
    </row>
    <row r="281" spans="2:13" ht="16.149999999999999" customHeight="1" x14ac:dyDescent="0.15">
      <c r="B281" s="394" t="s">
        <v>1373</v>
      </c>
      <c r="C281" s="346"/>
      <c r="D281" s="395">
        <v>170245</v>
      </c>
      <c r="E281" s="395" t="s">
        <v>1369</v>
      </c>
      <c r="F281" s="396" t="s">
        <v>1369</v>
      </c>
      <c r="G281" s="397" t="s">
        <v>1369</v>
      </c>
      <c r="H281" s="398" t="s">
        <v>1369</v>
      </c>
      <c r="I281" s="398" t="s">
        <v>1369</v>
      </c>
      <c r="J281" s="399" t="s">
        <v>97</v>
      </c>
    </row>
    <row r="282" spans="2:13" ht="16.149999999999999" customHeight="1" x14ac:dyDescent="0.15">
      <c r="B282" s="400" t="s">
        <v>1374</v>
      </c>
      <c r="C282" s="401"/>
      <c r="D282" s="402">
        <v>185275</v>
      </c>
      <c r="E282" s="402" t="s">
        <v>1369</v>
      </c>
      <c r="F282" s="403" t="s">
        <v>1369</v>
      </c>
      <c r="G282" s="404" t="s">
        <v>1369</v>
      </c>
      <c r="H282" s="405" t="s">
        <v>1369</v>
      </c>
      <c r="I282" s="405" t="s">
        <v>1369</v>
      </c>
      <c r="J282" s="406" t="s">
        <v>97</v>
      </c>
    </row>
    <row r="283" spans="2:13" ht="16.149999999999999" customHeight="1" x14ac:dyDescent="0.15">
      <c r="B283" s="666" t="s">
        <v>1375</v>
      </c>
      <c r="C283" s="667"/>
      <c r="D283" s="668">
        <v>5100</v>
      </c>
      <c r="E283" s="668"/>
      <c r="F283" s="669"/>
      <c r="G283" s="670"/>
      <c r="H283" s="671"/>
      <c r="I283" s="671"/>
      <c r="J283" s="672"/>
    </row>
    <row r="284" spans="2:13" ht="16.149999999999999" customHeight="1" x14ac:dyDescent="0.15">
      <c r="B284" s="30" t="s">
        <v>1376</v>
      </c>
    </row>
    <row r="285" spans="2:13" ht="16.149999999999999" customHeight="1" x14ac:dyDescent="0.15">
      <c r="B285" s="30" t="s">
        <v>1377</v>
      </c>
    </row>
    <row r="286" spans="2:13" ht="16.149999999999999" customHeight="1" x14ac:dyDescent="0.15">
      <c r="B286" s="30" t="s">
        <v>1378</v>
      </c>
    </row>
    <row r="287" spans="2:13" ht="16.149999999999999" customHeight="1" x14ac:dyDescent="0.15">
      <c r="B287" s="30" t="s">
        <v>1379</v>
      </c>
      <c r="D287" s="34"/>
      <c r="E287" s="34"/>
    </row>
    <row r="288" spans="2:13" ht="16.149999999999999" customHeight="1" x14ac:dyDescent="0.15">
      <c r="B288" s="30" t="s">
        <v>1380</v>
      </c>
      <c r="D288" s="35"/>
      <c r="E288" s="34"/>
    </row>
    <row r="289" spans="2:5" ht="16.149999999999999" customHeight="1" x14ac:dyDescent="0.15">
      <c r="B289" s="30" t="s">
        <v>1381</v>
      </c>
      <c r="D289" s="34"/>
      <c r="E289" s="34"/>
    </row>
    <row r="290" spans="2:5" ht="16.149999999999999" customHeight="1" x14ac:dyDescent="0.15">
      <c r="B290" s="30" t="s">
        <v>1382</v>
      </c>
      <c r="D290" s="34"/>
      <c r="E290" s="34"/>
    </row>
    <row r="291" spans="2:5" ht="16.149999999999999" customHeight="1" x14ac:dyDescent="0.15">
      <c r="B291" s="30" t="s">
        <v>1383</v>
      </c>
      <c r="D291" s="34"/>
      <c r="E291" s="34"/>
    </row>
    <row r="292" spans="2:5" ht="16.149999999999999" customHeight="1" x14ac:dyDescent="0.15">
      <c r="B292" s="30" t="s">
        <v>1384</v>
      </c>
    </row>
    <row r="295" spans="2:5" ht="16.149999999999999" customHeight="1" x14ac:dyDescent="0.15">
      <c r="B295" s="30"/>
    </row>
  </sheetData>
  <sheetProtection password="DD24" sheet="1" objects="1" scenarios="1"/>
  <mergeCells count="6">
    <mergeCell ref="J2:J4"/>
    <mergeCell ref="B2:B4"/>
    <mergeCell ref="C2:C4"/>
    <mergeCell ref="D2:D3"/>
    <mergeCell ref="E2:F2"/>
    <mergeCell ref="G2:I2"/>
  </mergeCells>
  <phoneticPr fontId="2"/>
  <conditionalFormatting sqref="C5:J276">
    <cfRule type="expression" dxfId="20" priority="2">
      <formula>MOD(ROW(),2)=0</formula>
    </cfRule>
  </conditionalFormatting>
  <conditionalFormatting sqref="D107:J107">
    <cfRule type="expression" dxfId="19"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E27"/>
  <sheetViews>
    <sheetView showGridLines="0" zoomScale="70" zoomScaleNormal="70" workbookViewId="0">
      <pane xSplit="2" topLeftCell="CL1" activePane="topRight" state="frozen"/>
      <selection pane="topRight" activeCell="CY19" sqref="CY19"/>
    </sheetView>
  </sheetViews>
  <sheetFormatPr defaultColWidth="9" defaultRowHeight="23.25" customHeight="1" x14ac:dyDescent="0.25"/>
  <cols>
    <col min="1" max="1" width="3.5" style="1408" customWidth="1"/>
    <col min="2" max="2" width="24.25" style="1408" bestFit="1" customWidth="1"/>
    <col min="3" max="10" width="17" style="1410" customWidth="1"/>
    <col min="11" max="291" width="17" style="1408" customWidth="1"/>
    <col min="292" max="16384" width="9" style="1408"/>
  </cols>
  <sheetData>
    <row r="1" spans="1:291" ht="23.25" customHeight="1" x14ac:dyDescent="0.25">
      <c r="B1" s="1409" t="s">
        <v>2186</v>
      </c>
      <c r="I1" s="1411"/>
      <c r="K1" s="1410"/>
      <c r="DZ1" s="1412"/>
    </row>
    <row r="2" spans="1:291" ht="23.25" customHeight="1" x14ac:dyDescent="0.25">
      <c r="A2" s="1413"/>
      <c r="B2" s="1414" t="s">
        <v>2187</v>
      </c>
      <c r="C2" s="1415"/>
      <c r="D2" s="1415"/>
      <c r="E2" s="1415"/>
      <c r="F2" s="1415"/>
      <c r="G2" s="1415"/>
      <c r="H2" s="1415"/>
      <c r="I2" s="1416"/>
      <c r="J2" s="1415"/>
      <c r="K2" s="1415"/>
      <c r="L2" s="1413"/>
      <c r="M2" s="1417"/>
      <c r="N2" s="1413"/>
      <c r="O2" s="1413"/>
      <c r="P2" s="1413"/>
      <c r="Q2" s="1413"/>
      <c r="R2" s="1413"/>
      <c r="S2" s="1413"/>
      <c r="T2" s="1413"/>
      <c r="U2" s="1413"/>
      <c r="V2" s="1413"/>
      <c r="W2" s="1413"/>
      <c r="X2" s="1413"/>
      <c r="Y2" s="1413"/>
      <c r="Z2" s="1413"/>
      <c r="AA2" s="1413"/>
      <c r="AB2" s="1413"/>
      <c r="AC2" s="1413"/>
      <c r="AD2" s="1413"/>
      <c r="AE2" s="1413"/>
      <c r="AF2" s="1413"/>
      <c r="AG2" s="1417"/>
      <c r="AH2" s="1413"/>
      <c r="AI2" s="1413"/>
      <c r="AJ2" s="1413"/>
      <c r="AK2" s="1413"/>
      <c r="AL2" s="1413"/>
      <c r="AM2" s="1413"/>
      <c r="AN2" s="1413"/>
      <c r="AO2" s="1413"/>
      <c r="AP2" s="1413"/>
      <c r="AQ2" s="1413"/>
      <c r="AR2" s="1413"/>
      <c r="AS2" s="1413"/>
      <c r="AT2" s="1413"/>
      <c r="AU2" s="1413"/>
      <c r="AV2" s="1413"/>
      <c r="AW2" s="1413"/>
      <c r="AX2" s="1413"/>
      <c r="AY2" s="1413"/>
      <c r="AZ2" s="1413"/>
      <c r="BA2" s="1413"/>
      <c r="BB2" s="1413"/>
      <c r="BC2" s="1413"/>
      <c r="BD2" s="1413"/>
      <c r="BE2" s="1413"/>
      <c r="BF2" s="1413"/>
      <c r="BG2" s="1413"/>
      <c r="BH2" s="1413"/>
      <c r="BI2" s="1413"/>
      <c r="BJ2" s="1413"/>
      <c r="BK2" s="1413"/>
      <c r="BL2" s="1413"/>
      <c r="BM2" s="1413"/>
      <c r="BN2" s="1413"/>
      <c r="BO2" s="1413"/>
      <c r="BP2" s="1413"/>
      <c r="BQ2" s="1413"/>
      <c r="BR2" s="1413"/>
      <c r="BS2" s="1413"/>
      <c r="BT2" s="1413"/>
      <c r="BU2" s="1413"/>
      <c r="BV2" s="1413"/>
      <c r="BW2" s="1413"/>
      <c r="BX2" s="1413"/>
      <c r="BY2" s="1413"/>
      <c r="BZ2" s="1413"/>
      <c r="CA2" s="1413"/>
      <c r="CB2" s="1413"/>
      <c r="CC2" s="1413"/>
      <c r="CD2" s="1413"/>
      <c r="CE2" s="1413"/>
      <c r="CF2" s="1413"/>
      <c r="CG2" s="1413"/>
      <c r="CH2" s="1413"/>
      <c r="CI2" s="1413"/>
      <c r="CJ2" s="1413"/>
      <c r="CK2" s="1413"/>
      <c r="CL2" s="1413"/>
      <c r="CM2" s="1413"/>
      <c r="CN2" s="1413"/>
      <c r="CO2" s="1413"/>
      <c r="CP2" s="1413"/>
      <c r="CQ2" s="1413"/>
      <c r="CR2" s="1413"/>
      <c r="CS2" s="1413"/>
      <c r="CT2" s="1413"/>
      <c r="CU2" s="1413"/>
      <c r="CV2" s="1413"/>
      <c r="CW2" s="1413"/>
      <c r="CX2" s="1417"/>
      <c r="CY2" s="1417"/>
      <c r="CZ2" s="1417"/>
      <c r="DA2" s="1417"/>
      <c r="DB2" s="1417"/>
      <c r="DC2" s="1413"/>
      <c r="DD2" s="1413"/>
      <c r="DE2" s="1413"/>
      <c r="DF2" s="1413"/>
      <c r="DG2" s="1413"/>
      <c r="DH2" s="1413"/>
      <c r="DI2" s="1417"/>
      <c r="DJ2" s="1417"/>
      <c r="DK2" s="1417"/>
      <c r="DL2" s="1413"/>
      <c r="DM2" s="1413"/>
      <c r="DN2" s="1413"/>
      <c r="DO2" s="1413"/>
      <c r="DP2" s="1413"/>
      <c r="DQ2" s="1413"/>
      <c r="DR2" s="1413"/>
      <c r="DS2" s="1413"/>
      <c r="DT2" s="1413"/>
      <c r="DU2" s="1413"/>
      <c r="DV2" s="1413"/>
      <c r="DW2" s="1413"/>
      <c r="DX2" s="1413"/>
      <c r="DY2" s="1413"/>
      <c r="DZ2" s="1417"/>
      <c r="EA2" s="1412"/>
      <c r="EB2" s="1417"/>
      <c r="EC2" s="1417"/>
      <c r="ED2" s="1413"/>
      <c r="EE2" s="1413"/>
      <c r="EF2" s="1413"/>
      <c r="EG2" s="1413"/>
      <c r="EH2" s="1413"/>
      <c r="EI2" s="1413"/>
      <c r="EJ2" s="1413"/>
      <c r="EK2" s="1413"/>
      <c r="EL2" s="1413"/>
      <c r="EM2" s="1413"/>
      <c r="EN2" s="1413"/>
      <c r="EO2" s="1413"/>
      <c r="EP2" s="1413"/>
      <c r="EQ2" s="1413"/>
      <c r="ER2" s="1413"/>
      <c r="ES2" s="1413"/>
      <c r="ET2" s="1413"/>
      <c r="EU2" s="1413"/>
      <c r="EV2" s="1413"/>
      <c r="EW2" s="1413"/>
      <c r="EX2" s="1413"/>
      <c r="EY2" s="1413"/>
      <c r="EZ2" s="1413"/>
      <c r="FA2" s="1413"/>
      <c r="FB2" s="1413"/>
      <c r="FC2" s="1413"/>
      <c r="FD2" s="1413"/>
      <c r="FE2" s="1413"/>
      <c r="FF2" s="1413"/>
      <c r="FG2" s="1413"/>
      <c r="FH2" s="1413"/>
      <c r="FI2" s="1413"/>
      <c r="FJ2" s="1413"/>
      <c r="FK2" s="1413"/>
      <c r="FL2" s="1413"/>
      <c r="FM2" s="1413"/>
      <c r="FN2" s="1413"/>
      <c r="FO2" s="1413"/>
      <c r="FP2" s="1413"/>
      <c r="FQ2" s="1413"/>
      <c r="FR2" s="1413"/>
      <c r="FS2" s="1413"/>
      <c r="FT2" s="1413"/>
      <c r="FU2" s="1413"/>
      <c r="FV2" s="1413"/>
      <c r="FW2" s="1413"/>
      <c r="FX2" s="1413"/>
      <c r="FY2" s="1413"/>
      <c r="FZ2" s="1413"/>
      <c r="GA2" s="1413"/>
      <c r="GB2" s="1413"/>
      <c r="GC2" s="1413"/>
      <c r="GD2" s="1413"/>
      <c r="GE2" s="1413"/>
      <c r="GF2" s="1413"/>
      <c r="GG2" s="1413"/>
      <c r="GH2" s="1413"/>
      <c r="GI2" s="1413"/>
      <c r="GJ2" s="1413"/>
      <c r="GK2" s="1413"/>
      <c r="GL2" s="1413"/>
      <c r="GM2" s="1413"/>
      <c r="GN2" s="1413"/>
      <c r="GO2" s="1413"/>
      <c r="GP2" s="1413"/>
      <c r="GQ2" s="1413"/>
      <c r="GR2" s="1413"/>
      <c r="GS2" s="1413"/>
      <c r="GT2" s="1413"/>
      <c r="GU2" s="1413"/>
      <c r="GV2" s="1413"/>
      <c r="GW2" s="1413"/>
      <c r="GX2" s="1413"/>
      <c r="GY2" s="1413"/>
      <c r="GZ2" s="1413"/>
      <c r="HA2" s="1413"/>
      <c r="HB2" s="1413"/>
      <c r="HC2" s="1413"/>
      <c r="HD2" s="1413"/>
      <c r="HE2" s="1413"/>
      <c r="HF2" s="1413"/>
      <c r="HG2" s="1413"/>
      <c r="HH2" s="1413"/>
      <c r="HI2" s="1413"/>
      <c r="HJ2" s="1413"/>
      <c r="HK2" s="1413"/>
      <c r="HL2" s="1413"/>
      <c r="HM2" s="1413"/>
      <c r="HN2" s="1413"/>
      <c r="HO2" s="1413"/>
      <c r="HP2" s="1413"/>
      <c r="HQ2" s="1413"/>
      <c r="HR2" s="1413"/>
      <c r="HS2" s="1413"/>
      <c r="HT2" s="1413"/>
      <c r="HU2" s="1413"/>
      <c r="HV2" s="1413"/>
      <c r="HW2" s="1413"/>
      <c r="HX2" s="1413"/>
      <c r="HY2" s="1413"/>
      <c r="HZ2" s="1413"/>
      <c r="IA2" s="1413"/>
      <c r="IB2" s="1413"/>
      <c r="IC2" s="1413"/>
      <c r="ID2" s="1413"/>
      <c r="IE2" s="1413"/>
      <c r="IF2" s="1413"/>
      <c r="IG2" s="1413"/>
      <c r="IH2" s="1413"/>
      <c r="II2" s="1413"/>
      <c r="IJ2" s="1413"/>
      <c r="IK2" s="1413"/>
      <c r="IL2" s="1413"/>
      <c r="IM2" s="1417"/>
      <c r="IN2" s="1417"/>
      <c r="IO2" s="1417"/>
      <c r="IP2" s="1417"/>
      <c r="IQ2" s="1417"/>
      <c r="IR2" s="1417"/>
      <c r="IS2" s="1417"/>
      <c r="IT2" s="1417"/>
      <c r="IU2" s="1417"/>
      <c r="IV2" s="1413"/>
      <c r="IW2" s="1413"/>
      <c r="IX2" s="1413"/>
      <c r="IY2" s="1413"/>
      <c r="IZ2" s="1413"/>
      <c r="JA2" s="1413"/>
      <c r="JB2" s="1413"/>
      <c r="JC2" s="1413"/>
      <c r="JD2" s="1413"/>
      <c r="JE2" s="1413"/>
      <c r="JF2" s="1413"/>
      <c r="JG2" s="1413"/>
      <c r="JH2" s="1413"/>
      <c r="JI2" s="1413"/>
      <c r="JJ2" s="1413"/>
      <c r="JK2" s="1413"/>
      <c r="JL2" s="1413"/>
      <c r="JM2" s="1413"/>
      <c r="JN2" s="1413"/>
      <c r="JO2" s="1413"/>
    </row>
    <row r="3" spans="1:291" ht="23.25" customHeight="1" x14ac:dyDescent="0.25">
      <c r="A3" s="1308"/>
      <c r="B3" s="352" t="s">
        <v>2188</v>
      </c>
      <c r="C3" s="1056" t="s">
        <v>97</v>
      </c>
      <c r="D3" s="1056" t="s">
        <v>97</v>
      </c>
      <c r="E3" s="1056" t="s">
        <v>97</v>
      </c>
      <c r="F3" s="1056" t="s">
        <v>97</v>
      </c>
      <c r="G3" s="1056" t="s">
        <v>97</v>
      </c>
      <c r="H3" s="1056" t="s">
        <v>1915</v>
      </c>
      <c r="I3" s="1056" t="s">
        <v>97</v>
      </c>
      <c r="J3" s="1309"/>
      <c r="K3" s="1056" t="s">
        <v>6</v>
      </c>
      <c r="L3" s="1056" t="s">
        <v>3</v>
      </c>
      <c r="M3" s="1056" t="s">
        <v>7</v>
      </c>
      <c r="N3" s="1056" t="s">
        <v>5</v>
      </c>
      <c r="O3" s="1056" t="s">
        <v>9</v>
      </c>
      <c r="P3" s="1056" t="s">
        <v>10</v>
      </c>
      <c r="Q3" s="1056" t="s">
        <v>11</v>
      </c>
      <c r="R3" s="1056" t="s">
        <v>12</v>
      </c>
      <c r="S3" s="1056" t="s">
        <v>13</v>
      </c>
      <c r="T3" s="1056" t="s">
        <v>15</v>
      </c>
      <c r="U3" s="1056" t="s">
        <v>17</v>
      </c>
      <c r="V3" s="1056" t="s">
        <v>18</v>
      </c>
      <c r="W3" s="1056" t="s">
        <v>19</v>
      </c>
      <c r="X3" s="1056" t="s">
        <v>20</v>
      </c>
      <c r="Y3" s="1056" t="s">
        <v>21</v>
      </c>
      <c r="Z3" s="1056" t="s">
        <v>22</v>
      </c>
      <c r="AA3" s="1056" t="s">
        <v>23</v>
      </c>
      <c r="AB3" s="1056" t="s">
        <v>24</v>
      </c>
      <c r="AC3" s="1056" t="s">
        <v>25</v>
      </c>
      <c r="AD3" s="1056" t="s">
        <v>26</v>
      </c>
      <c r="AE3" s="1056" t="s">
        <v>28</v>
      </c>
      <c r="AF3" s="1056" t="s">
        <v>30</v>
      </c>
      <c r="AG3" s="1056" t="s">
        <v>31</v>
      </c>
      <c r="AH3" s="1056" t="s">
        <v>33</v>
      </c>
      <c r="AI3" s="1056" t="s">
        <v>36</v>
      </c>
      <c r="AJ3" s="1056" t="s">
        <v>37</v>
      </c>
      <c r="AK3" s="1056" t="s">
        <v>38</v>
      </c>
      <c r="AL3" s="1056" t="s">
        <v>39</v>
      </c>
      <c r="AM3" s="1056" t="s">
        <v>40</v>
      </c>
      <c r="AN3" s="1056" t="s">
        <v>41</v>
      </c>
      <c r="AO3" s="1056" t="s">
        <v>733</v>
      </c>
      <c r="AP3" s="1056" t="s">
        <v>734</v>
      </c>
      <c r="AQ3" s="1056" t="s">
        <v>736</v>
      </c>
      <c r="AR3" s="1056" t="s">
        <v>1218</v>
      </c>
      <c r="AS3" s="1056" t="s">
        <v>1219</v>
      </c>
      <c r="AT3" s="1056" t="s">
        <v>1220</v>
      </c>
      <c r="AU3" s="1056" t="s">
        <v>1222</v>
      </c>
      <c r="AV3" s="1056" t="s">
        <v>1223</v>
      </c>
      <c r="AW3" s="1056" t="s">
        <v>1224</v>
      </c>
      <c r="AX3" s="1056" t="s">
        <v>1225</v>
      </c>
      <c r="AY3" s="1056" t="s">
        <v>1227</v>
      </c>
      <c r="AZ3" s="1056" t="s">
        <v>1229</v>
      </c>
      <c r="BA3" s="1056" t="s">
        <v>1231</v>
      </c>
      <c r="BB3" s="1056" t="s">
        <v>1642</v>
      </c>
      <c r="BC3" s="1056" t="s">
        <v>1645</v>
      </c>
      <c r="BD3" s="1056" t="s">
        <v>2189</v>
      </c>
      <c r="BE3" s="1056" t="s">
        <v>2190</v>
      </c>
      <c r="BF3" s="1056" t="s">
        <v>43</v>
      </c>
      <c r="BG3" s="1056" t="s">
        <v>44</v>
      </c>
      <c r="BH3" s="1056" t="s">
        <v>46</v>
      </c>
      <c r="BI3" s="1056" t="s">
        <v>47</v>
      </c>
      <c r="BJ3" s="1056" t="s">
        <v>48</v>
      </c>
      <c r="BK3" s="1056" t="s">
        <v>49</v>
      </c>
      <c r="BL3" s="1056" t="s">
        <v>50</v>
      </c>
      <c r="BM3" s="1056" t="s">
        <v>51</v>
      </c>
      <c r="BN3" s="1056" t="s">
        <v>52</v>
      </c>
      <c r="BO3" s="1056" t="s">
        <v>53</v>
      </c>
      <c r="BP3" s="1056" t="s">
        <v>54</v>
      </c>
      <c r="BQ3" s="1056" t="s">
        <v>55</v>
      </c>
      <c r="BR3" s="1056" t="s">
        <v>56</v>
      </c>
      <c r="BS3" s="1056" t="s">
        <v>57</v>
      </c>
      <c r="BT3" s="1056" t="s">
        <v>59</v>
      </c>
      <c r="BU3" s="1056" t="s">
        <v>60</v>
      </c>
      <c r="BV3" s="1056" t="s">
        <v>61</v>
      </c>
      <c r="BW3" s="1056" t="s">
        <v>62</v>
      </c>
      <c r="BX3" s="1056" t="s">
        <v>63</v>
      </c>
      <c r="BY3" s="1056" t="s">
        <v>64</v>
      </c>
      <c r="BZ3" s="1056" t="s">
        <v>65</v>
      </c>
      <c r="CA3" s="1056" t="s">
        <v>66</v>
      </c>
      <c r="CB3" s="1056" t="s">
        <v>67</v>
      </c>
      <c r="CC3" s="1056" t="s">
        <v>68</v>
      </c>
      <c r="CD3" s="1056" t="s">
        <v>69</v>
      </c>
      <c r="CE3" s="1056" t="s">
        <v>70</v>
      </c>
      <c r="CF3" s="1056" t="s">
        <v>71</v>
      </c>
      <c r="CG3" s="1056" t="s">
        <v>72</v>
      </c>
      <c r="CH3" s="1056" t="s">
        <v>73</v>
      </c>
      <c r="CI3" s="1056" t="s">
        <v>75</v>
      </c>
      <c r="CJ3" s="1056" t="s">
        <v>76</v>
      </c>
      <c r="CK3" s="1056" t="s">
        <v>77</v>
      </c>
      <c r="CL3" s="1056" t="s">
        <v>78</v>
      </c>
      <c r="CM3" s="1056" t="s">
        <v>79</v>
      </c>
      <c r="CN3" s="1056" t="s">
        <v>80</v>
      </c>
      <c r="CO3" s="1056" t="s">
        <v>82</v>
      </c>
      <c r="CP3" s="1056" t="s">
        <v>83</v>
      </c>
      <c r="CQ3" s="1056" t="s">
        <v>84</v>
      </c>
      <c r="CR3" s="1056" t="s">
        <v>85</v>
      </c>
      <c r="CS3" s="1056" t="s">
        <v>86</v>
      </c>
      <c r="CT3" s="1056" t="s">
        <v>87</v>
      </c>
      <c r="CU3" s="1056" t="s">
        <v>88</v>
      </c>
      <c r="CV3" s="1056" t="s">
        <v>89</v>
      </c>
      <c r="CW3" s="1056" t="s">
        <v>1262</v>
      </c>
      <c r="CX3" s="1056" t="s">
        <v>1263</v>
      </c>
      <c r="CY3" s="1056" t="s">
        <v>1466</v>
      </c>
      <c r="CZ3" s="1056" t="s">
        <v>1677</v>
      </c>
      <c r="DA3" s="1056" t="s">
        <v>1679</v>
      </c>
      <c r="DB3" s="1056" t="s">
        <v>1681</v>
      </c>
      <c r="DC3" s="1056" t="s">
        <v>90</v>
      </c>
      <c r="DD3" s="1056" t="s">
        <v>91</v>
      </c>
      <c r="DE3" s="1056" t="s">
        <v>93</v>
      </c>
      <c r="DF3" s="1056" t="s">
        <v>94</v>
      </c>
      <c r="DG3" s="1056" t="s">
        <v>95</v>
      </c>
      <c r="DH3" s="1056" t="s">
        <v>96</v>
      </c>
      <c r="DI3" s="1056" t="s">
        <v>1270</v>
      </c>
      <c r="DJ3" s="1056" t="s">
        <v>2191</v>
      </c>
      <c r="DK3" s="1056" t="s">
        <v>2192</v>
      </c>
      <c r="DL3" s="1056" t="s">
        <v>98</v>
      </c>
      <c r="DM3" s="1056" t="s">
        <v>99</v>
      </c>
      <c r="DN3" s="1056" t="s">
        <v>100</v>
      </c>
      <c r="DO3" s="1056" t="s">
        <v>101</v>
      </c>
      <c r="DP3" s="1056" t="s">
        <v>102</v>
      </c>
      <c r="DQ3" s="1056" t="s">
        <v>103</v>
      </c>
      <c r="DR3" s="1056" t="s">
        <v>104</v>
      </c>
      <c r="DS3" s="1056" t="s">
        <v>105</v>
      </c>
      <c r="DT3" s="1056" t="s">
        <v>107</v>
      </c>
      <c r="DU3" s="1056" t="s">
        <v>108</v>
      </c>
      <c r="DV3" s="1056" t="s">
        <v>109</v>
      </c>
      <c r="DW3" s="1056" t="s">
        <v>110</v>
      </c>
      <c r="DX3" s="1056" t="s">
        <v>111</v>
      </c>
      <c r="DY3" s="1056" t="s">
        <v>112</v>
      </c>
      <c r="DZ3" s="1056" t="s">
        <v>1280</v>
      </c>
      <c r="EA3" s="1056" t="s">
        <v>2193</v>
      </c>
      <c r="EB3" s="1056" t="s">
        <v>2194</v>
      </c>
      <c r="EC3" s="1056" t="s">
        <v>2195</v>
      </c>
      <c r="ED3" s="1056" t="s">
        <v>807</v>
      </c>
      <c r="EE3" s="1056" t="s">
        <v>117</v>
      </c>
      <c r="EF3" s="1056" t="s">
        <v>118</v>
      </c>
      <c r="EG3" s="1056" t="s">
        <v>119</v>
      </c>
      <c r="EH3" s="1056" t="s">
        <v>120</v>
      </c>
      <c r="EI3" s="1056" t="s">
        <v>121</v>
      </c>
      <c r="EJ3" s="1056" t="s">
        <v>122</v>
      </c>
      <c r="EK3" s="1056" t="s">
        <v>123</v>
      </c>
      <c r="EL3" s="1056" t="s">
        <v>124</v>
      </c>
      <c r="EM3" s="1056" t="s">
        <v>125</v>
      </c>
      <c r="EN3" s="1056" t="s">
        <v>126</v>
      </c>
      <c r="EO3" s="1056" t="s">
        <v>127</v>
      </c>
      <c r="EP3" s="1056" t="s">
        <v>128</v>
      </c>
      <c r="EQ3" s="1056" t="s">
        <v>129</v>
      </c>
      <c r="ER3" s="1056" t="s">
        <v>130</v>
      </c>
      <c r="ES3" s="1056" t="s">
        <v>131</v>
      </c>
      <c r="ET3" s="1056" t="s">
        <v>132</v>
      </c>
      <c r="EU3" s="1056" t="s">
        <v>133</v>
      </c>
      <c r="EV3" s="1056" t="s">
        <v>134</v>
      </c>
      <c r="EW3" s="1056" t="s">
        <v>135</v>
      </c>
      <c r="EX3" s="1056" t="s">
        <v>136</v>
      </c>
      <c r="EY3" s="1056" t="s">
        <v>137</v>
      </c>
      <c r="EZ3" s="1056" t="s">
        <v>138</v>
      </c>
      <c r="FA3" s="1056" t="s">
        <v>139</v>
      </c>
      <c r="FB3" s="1056" t="s">
        <v>140</v>
      </c>
      <c r="FC3" s="1056" t="s">
        <v>141</v>
      </c>
      <c r="FD3" s="1056" t="s">
        <v>142</v>
      </c>
      <c r="FE3" s="1056" t="s">
        <v>144</v>
      </c>
      <c r="FF3" s="1056" t="s">
        <v>145</v>
      </c>
      <c r="FG3" s="1056" t="s">
        <v>146</v>
      </c>
      <c r="FH3" s="1056" t="s">
        <v>147</v>
      </c>
      <c r="FI3" s="1056" t="s">
        <v>148</v>
      </c>
      <c r="FJ3" s="1056" t="s">
        <v>149</v>
      </c>
      <c r="FK3" s="1056" t="s">
        <v>150</v>
      </c>
      <c r="FL3" s="1056" t="s">
        <v>151</v>
      </c>
      <c r="FM3" s="1056" t="s">
        <v>152</v>
      </c>
      <c r="FN3" s="1056" t="s">
        <v>153</v>
      </c>
      <c r="FO3" s="1056" t="s">
        <v>154</v>
      </c>
      <c r="FP3" s="1056" t="s">
        <v>155</v>
      </c>
      <c r="FQ3" s="1056" t="s">
        <v>156</v>
      </c>
      <c r="FR3" s="1056" t="s">
        <v>157</v>
      </c>
      <c r="FS3" s="1056" t="s">
        <v>158</v>
      </c>
      <c r="FT3" s="1056" t="s">
        <v>159</v>
      </c>
      <c r="FU3" s="1056" t="s">
        <v>160</v>
      </c>
      <c r="FV3" s="1056" t="s">
        <v>161</v>
      </c>
      <c r="FW3" s="1056" t="s">
        <v>162</v>
      </c>
      <c r="FX3" s="1056" t="s">
        <v>163</v>
      </c>
      <c r="FY3" s="1056" t="s">
        <v>164</v>
      </c>
      <c r="FZ3" s="1056" t="s">
        <v>166</v>
      </c>
      <c r="GA3" s="1056" t="s">
        <v>167</v>
      </c>
      <c r="GB3" s="1056" t="s">
        <v>168</v>
      </c>
      <c r="GC3" s="1056" t="s">
        <v>169</v>
      </c>
      <c r="GD3" s="1056" t="s">
        <v>170</v>
      </c>
      <c r="GE3" s="1056" t="s">
        <v>171</v>
      </c>
      <c r="GF3" s="1056" t="s">
        <v>172</v>
      </c>
      <c r="GG3" s="1056" t="s">
        <v>173</v>
      </c>
      <c r="GH3" s="1056" t="s">
        <v>174</v>
      </c>
      <c r="GI3" s="1056" t="s">
        <v>176</v>
      </c>
      <c r="GJ3" s="1056" t="s">
        <v>177</v>
      </c>
      <c r="GK3" s="1056" t="s">
        <v>178</v>
      </c>
      <c r="GL3" s="1056" t="s">
        <v>179</v>
      </c>
      <c r="GM3" s="1056" t="s">
        <v>181</v>
      </c>
      <c r="GN3" s="1056" t="s">
        <v>182</v>
      </c>
      <c r="GO3" s="1056" t="s">
        <v>183</v>
      </c>
      <c r="GP3" s="1056" t="s">
        <v>184</v>
      </c>
      <c r="GQ3" s="1056" t="s">
        <v>185</v>
      </c>
      <c r="GR3" s="1056" t="s">
        <v>186</v>
      </c>
      <c r="GS3" s="1056" t="s">
        <v>187</v>
      </c>
      <c r="GT3" s="1056" t="s">
        <v>188</v>
      </c>
      <c r="GU3" s="1056" t="s">
        <v>189</v>
      </c>
      <c r="GV3" s="1056" t="s">
        <v>191</v>
      </c>
      <c r="GW3" s="1056" t="s">
        <v>192</v>
      </c>
      <c r="GX3" s="1056" t="s">
        <v>193</v>
      </c>
      <c r="GY3" s="1056" t="s">
        <v>194</v>
      </c>
      <c r="GZ3" s="1056" t="s">
        <v>195</v>
      </c>
      <c r="HA3" s="1056" t="s">
        <v>196</v>
      </c>
      <c r="HB3" s="1056" t="s">
        <v>197</v>
      </c>
      <c r="HC3" s="1056" t="s">
        <v>198</v>
      </c>
      <c r="HD3" s="1056" t="s">
        <v>199</v>
      </c>
      <c r="HE3" s="1056" t="s">
        <v>200</v>
      </c>
      <c r="HF3" s="1056" t="s">
        <v>201</v>
      </c>
      <c r="HG3" s="1056" t="s">
        <v>202</v>
      </c>
      <c r="HH3" s="1056" t="s">
        <v>203</v>
      </c>
      <c r="HI3" s="1056" t="s">
        <v>204</v>
      </c>
      <c r="HJ3" s="1056" t="s">
        <v>205</v>
      </c>
      <c r="HK3" s="1056" t="s">
        <v>206</v>
      </c>
      <c r="HL3" s="1056" t="s">
        <v>207</v>
      </c>
      <c r="HM3" s="1056" t="s">
        <v>209</v>
      </c>
      <c r="HN3" s="1056" t="s">
        <v>210</v>
      </c>
      <c r="HO3" s="1056" t="s">
        <v>211</v>
      </c>
      <c r="HP3" s="1056" t="s">
        <v>212</v>
      </c>
      <c r="HQ3" s="1056" t="s">
        <v>213</v>
      </c>
      <c r="HR3" s="1056" t="s">
        <v>214</v>
      </c>
      <c r="HS3" s="1056" t="s">
        <v>215</v>
      </c>
      <c r="HT3" s="1056" t="s">
        <v>216</v>
      </c>
      <c r="HU3" s="1056" t="s">
        <v>217</v>
      </c>
      <c r="HV3" s="1056" t="s">
        <v>218</v>
      </c>
      <c r="HW3" s="1056" t="s">
        <v>219</v>
      </c>
      <c r="HX3" s="1056" t="s">
        <v>221</v>
      </c>
      <c r="HY3" s="1056" t="s">
        <v>222</v>
      </c>
      <c r="HZ3" s="1056" t="s">
        <v>223</v>
      </c>
      <c r="IA3" s="1056" t="s">
        <v>224</v>
      </c>
      <c r="IB3" s="1056" t="s">
        <v>225</v>
      </c>
      <c r="IC3" s="1056" t="s">
        <v>226</v>
      </c>
      <c r="ID3" s="1056" t="s">
        <v>227</v>
      </c>
      <c r="IE3" s="1056" t="s">
        <v>228</v>
      </c>
      <c r="IF3" s="1056" t="s">
        <v>229</v>
      </c>
      <c r="IG3" s="1056" t="s">
        <v>230</v>
      </c>
      <c r="IH3" s="1056" t="s">
        <v>795</v>
      </c>
      <c r="II3" s="1056" t="s">
        <v>1294</v>
      </c>
      <c r="IJ3" s="1056" t="s">
        <v>1296</v>
      </c>
      <c r="IK3" s="1056" t="s">
        <v>1297</v>
      </c>
      <c r="IL3" s="1056" t="s">
        <v>1298</v>
      </c>
      <c r="IM3" s="1056" t="s">
        <v>1299</v>
      </c>
      <c r="IN3" s="1056" t="s">
        <v>2196</v>
      </c>
      <c r="IO3" s="1056" t="s">
        <v>2197</v>
      </c>
      <c r="IP3" s="1056" t="s">
        <v>2198</v>
      </c>
      <c r="IQ3" s="1056" t="s">
        <v>1949</v>
      </c>
      <c r="IR3" s="1056" t="s">
        <v>1951</v>
      </c>
      <c r="IS3" s="1056" t="s">
        <v>1953</v>
      </c>
      <c r="IT3" s="1056" t="s">
        <v>1955</v>
      </c>
      <c r="IU3" s="1056" t="s">
        <v>1957</v>
      </c>
      <c r="IV3" s="1056" t="s">
        <v>231</v>
      </c>
      <c r="IW3" s="1056" t="s">
        <v>232</v>
      </c>
      <c r="IX3" s="1056" t="s">
        <v>233</v>
      </c>
      <c r="IY3" s="1056" t="s">
        <v>235</v>
      </c>
      <c r="IZ3" s="1056" t="s">
        <v>236</v>
      </c>
      <c r="JA3" s="1056" t="s">
        <v>237</v>
      </c>
      <c r="JB3" s="1056" t="s">
        <v>238</v>
      </c>
      <c r="JC3" s="1056" t="s">
        <v>239</v>
      </c>
      <c r="JD3" s="1056" t="s">
        <v>240</v>
      </c>
      <c r="JE3" s="1056" t="s">
        <v>241</v>
      </c>
      <c r="JF3" s="1056" t="s">
        <v>242</v>
      </c>
      <c r="JG3" s="1056" t="s">
        <v>243</v>
      </c>
      <c r="JH3" s="1056" t="s">
        <v>244</v>
      </c>
      <c r="JI3" s="1056" t="s">
        <v>245</v>
      </c>
      <c r="JJ3" s="1056" t="s">
        <v>246</v>
      </c>
      <c r="JK3" s="1056" t="s">
        <v>247</v>
      </c>
      <c r="JL3" s="1056" t="s">
        <v>248</v>
      </c>
      <c r="JM3" s="1056" t="s">
        <v>249</v>
      </c>
      <c r="JN3" s="1056" t="s">
        <v>250</v>
      </c>
      <c r="JO3" s="1056" t="s">
        <v>251</v>
      </c>
      <c r="JP3" s="1056" t="s">
        <v>252</v>
      </c>
      <c r="JQ3" s="1056" t="s">
        <v>253</v>
      </c>
      <c r="JR3" s="1056" t="s">
        <v>254</v>
      </c>
      <c r="JS3" s="1056" t="s">
        <v>255</v>
      </c>
      <c r="JT3" s="1056" t="s">
        <v>256</v>
      </c>
      <c r="JU3" s="1056" t="s">
        <v>257</v>
      </c>
      <c r="JV3" s="1056" t="s">
        <v>258</v>
      </c>
      <c r="JW3" s="1056" t="s">
        <v>259</v>
      </c>
      <c r="JX3" s="1056" t="s">
        <v>260</v>
      </c>
      <c r="JY3" s="1056" t="s">
        <v>261</v>
      </c>
      <c r="JZ3" s="1056" t="s">
        <v>262</v>
      </c>
      <c r="KA3" s="1056" t="s">
        <v>263</v>
      </c>
      <c r="KB3" s="1056" t="s">
        <v>264</v>
      </c>
      <c r="KC3" s="1056" t="s">
        <v>803</v>
      </c>
      <c r="KD3" s="1056" t="s">
        <v>1981</v>
      </c>
      <c r="KE3" s="1056" t="s">
        <v>808</v>
      </c>
    </row>
    <row r="4" spans="1:291" s="1418" customFormat="1" ht="42.75" x14ac:dyDescent="0.25">
      <c r="A4" s="1310"/>
      <c r="B4" s="43" t="s">
        <v>809</v>
      </c>
      <c r="C4" s="16" t="s">
        <v>1395</v>
      </c>
      <c r="D4" s="16" t="s">
        <v>2199</v>
      </c>
      <c r="E4" s="16" t="s">
        <v>2200</v>
      </c>
      <c r="F4" s="16" t="s">
        <v>1426</v>
      </c>
      <c r="G4" s="16" t="s">
        <v>1398</v>
      </c>
      <c r="H4" s="16" t="s">
        <v>2029</v>
      </c>
      <c r="I4" s="16" t="s">
        <v>810</v>
      </c>
      <c r="J4" s="1311"/>
      <c r="K4" s="711" t="s">
        <v>595</v>
      </c>
      <c r="L4" s="711" t="s">
        <v>277</v>
      </c>
      <c r="M4" s="711" t="s">
        <v>278</v>
      </c>
      <c r="N4" s="711" t="s">
        <v>1304</v>
      </c>
      <c r="O4" s="711" t="s">
        <v>1458</v>
      </c>
      <c r="P4" s="711" t="s">
        <v>283</v>
      </c>
      <c r="Q4" s="711" t="s">
        <v>1459</v>
      </c>
      <c r="R4" s="711" t="s">
        <v>1759</v>
      </c>
      <c r="S4" s="711" t="s">
        <v>286</v>
      </c>
      <c r="T4" s="711" t="s">
        <v>287</v>
      </c>
      <c r="U4" s="711" t="s">
        <v>1309</v>
      </c>
      <c r="V4" s="711" t="s">
        <v>289</v>
      </c>
      <c r="W4" s="711" t="s">
        <v>290</v>
      </c>
      <c r="X4" s="711" t="s">
        <v>1310</v>
      </c>
      <c r="Y4" s="711" t="s">
        <v>292</v>
      </c>
      <c r="Z4" s="711" t="s">
        <v>293</v>
      </c>
      <c r="AA4" s="711" t="s">
        <v>294</v>
      </c>
      <c r="AB4" s="711" t="s">
        <v>1460</v>
      </c>
      <c r="AC4" s="711" t="s">
        <v>1312</v>
      </c>
      <c r="AD4" s="711" t="s">
        <v>297</v>
      </c>
      <c r="AE4" s="711" t="s">
        <v>298</v>
      </c>
      <c r="AF4" s="711" t="s">
        <v>299</v>
      </c>
      <c r="AG4" s="711" t="s">
        <v>300</v>
      </c>
      <c r="AH4" s="711" t="s">
        <v>302</v>
      </c>
      <c r="AI4" s="711" t="s">
        <v>303</v>
      </c>
      <c r="AJ4" s="711" t="s">
        <v>1313</v>
      </c>
      <c r="AK4" s="711" t="s">
        <v>305</v>
      </c>
      <c r="AL4" s="711" t="s">
        <v>1314</v>
      </c>
      <c r="AM4" s="711" t="s">
        <v>1461</v>
      </c>
      <c r="AN4" s="711" t="s">
        <v>1316</v>
      </c>
      <c r="AO4" s="711" t="s">
        <v>811</v>
      </c>
      <c r="AP4" s="711" t="s">
        <v>812</v>
      </c>
      <c r="AQ4" s="711" t="s">
        <v>813</v>
      </c>
      <c r="AR4" s="711" t="s">
        <v>1317</v>
      </c>
      <c r="AS4" s="711" t="s">
        <v>1318</v>
      </c>
      <c r="AT4" s="711" t="s">
        <v>1428</v>
      </c>
      <c r="AU4" s="711" t="s">
        <v>1429</v>
      </c>
      <c r="AV4" s="711" t="s">
        <v>1321</v>
      </c>
      <c r="AW4" s="711" t="s">
        <v>1430</v>
      </c>
      <c r="AX4" s="711" t="s">
        <v>1431</v>
      </c>
      <c r="AY4" s="711" t="s">
        <v>1432</v>
      </c>
      <c r="AZ4" s="711" t="s">
        <v>1433</v>
      </c>
      <c r="BA4" s="711" t="s">
        <v>1326</v>
      </c>
      <c r="BB4" s="711" t="s">
        <v>1760</v>
      </c>
      <c r="BC4" s="711" t="s">
        <v>2201</v>
      </c>
      <c r="BD4" s="711" t="s">
        <v>2202</v>
      </c>
      <c r="BE4" s="711" t="s">
        <v>2203</v>
      </c>
      <c r="BF4" s="711" t="s">
        <v>309</v>
      </c>
      <c r="BG4" s="711" t="s">
        <v>310</v>
      </c>
      <c r="BH4" s="711" t="s">
        <v>1327</v>
      </c>
      <c r="BI4" s="711" t="s">
        <v>2204</v>
      </c>
      <c r="BJ4" s="711" t="s">
        <v>1463</v>
      </c>
      <c r="BK4" s="711" t="s">
        <v>1464</v>
      </c>
      <c r="BL4" s="711" t="s">
        <v>315</v>
      </c>
      <c r="BM4" s="711" t="s">
        <v>316</v>
      </c>
      <c r="BN4" s="711" t="s">
        <v>317</v>
      </c>
      <c r="BO4" s="711" t="s">
        <v>318</v>
      </c>
      <c r="BP4" s="711" t="s">
        <v>319</v>
      </c>
      <c r="BQ4" s="711" t="s">
        <v>320</v>
      </c>
      <c r="BR4" s="711" t="s">
        <v>1331</v>
      </c>
      <c r="BS4" s="711" t="s">
        <v>1332</v>
      </c>
      <c r="BT4" s="711" t="s">
        <v>324</v>
      </c>
      <c r="BU4" s="711" t="s">
        <v>271</v>
      </c>
      <c r="BV4" s="711" t="s">
        <v>325</v>
      </c>
      <c r="BW4" s="711" t="s">
        <v>326</v>
      </c>
      <c r="BX4" s="711" t="s">
        <v>327</v>
      </c>
      <c r="BY4" s="711" t="s">
        <v>2</v>
      </c>
      <c r="BZ4" s="711" t="s">
        <v>328</v>
      </c>
      <c r="CA4" s="711" t="s">
        <v>329</v>
      </c>
      <c r="CB4" s="711" t="s">
        <v>272</v>
      </c>
      <c r="CC4" s="711" t="s">
        <v>330</v>
      </c>
      <c r="CD4" s="711" t="s">
        <v>331</v>
      </c>
      <c r="CE4" s="711" t="s">
        <v>332</v>
      </c>
      <c r="CF4" s="711" t="s">
        <v>333</v>
      </c>
      <c r="CG4" s="711" t="s">
        <v>334</v>
      </c>
      <c r="CH4" s="711" t="s">
        <v>335</v>
      </c>
      <c r="CI4" s="711" t="s">
        <v>337</v>
      </c>
      <c r="CJ4" s="711" t="s">
        <v>338</v>
      </c>
      <c r="CK4" s="711" t="s">
        <v>339</v>
      </c>
      <c r="CL4" s="711" t="s">
        <v>340</v>
      </c>
      <c r="CM4" s="711" t="s">
        <v>341</v>
      </c>
      <c r="CN4" s="711" t="s">
        <v>342</v>
      </c>
      <c r="CO4" s="711" t="s">
        <v>344</v>
      </c>
      <c r="CP4" s="711" t="s">
        <v>345</v>
      </c>
      <c r="CQ4" s="711" t="s">
        <v>346</v>
      </c>
      <c r="CR4" s="711" t="s">
        <v>347</v>
      </c>
      <c r="CS4" s="711" t="s">
        <v>348</v>
      </c>
      <c r="CT4" s="711" t="s">
        <v>349</v>
      </c>
      <c r="CU4" s="711" t="s">
        <v>596</v>
      </c>
      <c r="CV4" s="711" t="s">
        <v>350</v>
      </c>
      <c r="CW4" s="711" t="s">
        <v>1339</v>
      </c>
      <c r="CX4" s="711" t="s">
        <v>1340</v>
      </c>
      <c r="CY4" s="711" t="s">
        <v>1467</v>
      </c>
      <c r="CZ4" s="711" t="s">
        <v>1678</v>
      </c>
      <c r="DA4" s="711" t="s">
        <v>1680</v>
      </c>
      <c r="DB4" s="711" t="s">
        <v>1682</v>
      </c>
      <c r="DC4" s="711" t="s">
        <v>351</v>
      </c>
      <c r="DD4" s="711" t="s">
        <v>352</v>
      </c>
      <c r="DE4" s="711" t="s">
        <v>354</v>
      </c>
      <c r="DF4" s="711" t="s">
        <v>355</v>
      </c>
      <c r="DG4" s="711" t="s">
        <v>356</v>
      </c>
      <c r="DH4" s="711" t="s">
        <v>357</v>
      </c>
      <c r="DI4" s="711" t="s">
        <v>1346</v>
      </c>
      <c r="DJ4" s="711" t="s">
        <v>1473</v>
      </c>
      <c r="DK4" s="711" t="s">
        <v>1475</v>
      </c>
      <c r="DL4" s="711" t="s">
        <v>358</v>
      </c>
      <c r="DM4" s="711" t="s">
        <v>359</v>
      </c>
      <c r="DN4" s="711" t="s">
        <v>360</v>
      </c>
      <c r="DO4" s="711" t="s">
        <v>361</v>
      </c>
      <c r="DP4" s="711" t="s">
        <v>362</v>
      </c>
      <c r="DQ4" s="711" t="s">
        <v>363</v>
      </c>
      <c r="DR4" s="711" t="s">
        <v>364</v>
      </c>
      <c r="DS4" s="711" t="s">
        <v>365</v>
      </c>
      <c r="DT4" s="711" t="s">
        <v>367</v>
      </c>
      <c r="DU4" s="711" t="s">
        <v>368</v>
      </c>
      <c r="DV4" s="711" t="s">
        <v>369</v>
      </c>
      <c r="DW4" s="711" t="s">
        <v>370</v>
      </c>
      <c r="DX4" s="711" t="s">
        <v>371</v>
      </c>
      <c r="DY4" s="711" t="s">
        <v>372</v>
      </c>
      <c r="DZ4" s="711" t="s">
        <v>2205</v>
      </c>
      <c r="EA4" s="711" t="s">
        <v>2206</v>
      </c>
      <c r="EB4" s="711" t="s">
        <v>2207</v>
      </c>
      <c r="EC4" s="711" t="s">
        <v>2037</v>
      </c>
      <c r="ED4" s="711" t="s">
        <v>1357</v>
      </c>
      <c r="EE4" s="711" t="s">
        <v>377</v>
      </c>
      <c r="EF4" s="711" t="s">
        <v>378</v>
      </c>
      <c r="EG4" s="711" t="s">
        <v>379</v>
      </c>
      <c r="EH4" s="711" t="s">
        <v>380</v>
      </c>
      <c r="EI4" s="711" t="s">
        <v>381</v>
      </c>
      <c r="EJ4" s="711" t="s">
        <v>382</v>
      </c>
      <c r="EK4" s="711" t="s">
        <v>383</v>
      </c>
      <c r="EL4" s="711" t="s">
        <v>384</v>
      </c>
      <c r="EM4" s="711" t="s">
        <v>385</v>
      </c>
      <c r="EN4" s="711" t="s">
        <v>386</v>
      </c>
      <c r="EO4" s="711" t="s">
        <v>387</v>
      </c>
      <c r="EP4" s="711" t="s">
        <v>388</v>
      </c>
      <c r="EQ4" s="711" t="s">
        <v>389</v>
      </c>
      <c r="ER4" s="711" t="s">
        <v>390</v>
      </c>
      <c r="ES4" s="711" t="s">
        <v>391</v>
      </c>
      <c r="ET4" s="711" t="s">
        <v>392</v>
      </c>
      <c r="EU4" s="711" t="s">
        <v>393</v>
      </c>
      <c r="EV4" s="711" t="s">
        <v>394</v>
      </c>
      <c r="EW4" s="711" t="s">
        <v>1485</v>
      </c>
      <c r="EX4" s="711" t="s">
        <v>396</v>
      </c>
      <c r="EY4" s="711" t="s">
        <v>397</v>
      </c>
      <c r="EZ4" s="711" t="s">
        <v>398</v>
      </c>
      <c r="FA4" s="711" t="s">
        <v>399</v>
      </c>
      <c r="FB4" s="711" t="s">
        <v>400</v>
      </c>
      <c r="FC4" s="711" t="s">
        <v>401</v>
      </c>
      <c r="FD4" s="711" t="s">
        <v>1486</v>
      </c>
      <c r="FE4" s="711" t="s">
        <v>403</v>
      </c>
      <c r="FF4" s="711" t="s">
        <v>404</v>
      </c>
      <c r="FG4" s="711" t="s">
        <v>405</v>
      </c>
      <c r="FH4" s="711" t="s">
        <v>406</v>
      </c>
      <c r="FI4" s="711" t="s">
        <v>407</v>
      </c>
      <c r="FJ4" s="711" t="s">
        <v>408</v>
      </c>
      <c r="FK4" s="711" t="s">
        <v>409</v>
      </c>
      <c r="FL4" s="711" t="s">
        <v>410</v>
      </c>
      <c r="FM4" s="711" t="s">
        <v>411</v>
      </c>
      <c r="FN4" s="711" t="s">
        <v>412</v>
      </c>
      <c r="FO4" s="711" t="s">
        <v>413</v>
      </c>
      <c r="FP4" s="711" t="s">
        <v>414</v>
      </c>
      <c r="FQ4" s="711" t="s">
        <v>415</v>
      </c>
      <c r="FR4" s="711" t="s">
        <v>416</v>
      </c>
      <c r="FS4" s="711" t="s">
        <v>417</v>
      </c>
      <c r="FT4" s="711" t="s">
        <v>418</v>
      </c>
      <c r="FU4" s="711" t="s">
        <v>419</v>
      </c>
      <c r="FV4" s="711" t="s">
        <v>420</v>
      </c>
      <c r="FW4" s="711" t="s">
        <v>421</v>
      </c>
      <c r="FX4" s="711" t="s">
        <v>422</v>
      </c>
      <c r="FY4" s="711" t="s">
        <v>423</v>
      </c>
      <c r="FZ4" s="711" t="s">
        <v>424</v>
      </c>
      <c r="GA4" s="711" t="s">
        <v>425</v>
      </c>
      <c r="GB4" s="711" t="s">
        <v>426</v>
      </c>
      <c r="GC4" s="711" t="s">
        <v>427</v>
      </c>
      <c r="GD4" s="711" t="s">
        <v>428</v>
      </c>
      <c r="GE4" s="711" t="s">
        <v>429</v>
      </c>
      <c r="GF4" s="711" t="s">
        <v>430</v>
      </c>
      <c r="GG4" s="711" t="s">
        <v>431</v>
      </c>
      <c r="GH4" s="711" t="s">
        <v>432</v>
      </c>
      <c r="GI4" s="711" t="s">
        <v>433</v>
      </c>
      <c r="GJ4" s="711" t="s">
        <v>434</v>
      </c>
      <c r="GK4" s="711" t="s">
        <v>435</v>
      </c>
      <c r="GL4" s="711" t="s">
        <v>436</v>
      </c>
      <c r="GM4" s="711" t="s">
        <v>437</v>
      </c>
      <c r="GN4" s="711" t="s">
        <v>438</v>
      </c>
      <c r="GO4" s="711" t="s">
        <v>439</v>
      </c>
      <c r="GP4" s="711" t="s">
        <v>440</v>
      </c>
      <c r="GQ4" s="711" t="s">
        <v>441</v>
      </c>
      <c r="GR4" s="711" t="s">
        <v>442</v>
      </c>
      <c r="GS4" s="711" t="s">
        <v>443</v>
      </c>
      <c r="GT4" s="711" t="s">
        <v>444</v>
      </c>
      <c r="GU4" s="711" t="s">
        <v>445</v>
      </c>
      <c r="GV4" s="711" t="s">
        <v>446</v>
      </c>
      <c r="GW4" s="711" t="s">
        <v>447</v>
      </c>
      <c r="GX4" s="711" t="s">
        <v>448</v>
      </c>
      <c r="GY4" s="711" t="s">
        <v>449</v>
      </c>
      <c r="GZ4" s="711" t="s">
        <v>450</v>
      </c>
      <c r="HA4" s="711" t="s">
        <v>451</v>
      </c>
      <c r="HB4" s="711" t="s">
        <v>452</v>
      </c>
      <c r="HC4" s="711" t="s">
        <v>453</v>
      </c>
      <c r="HD4" s="711" t="s">
        <v>454</v>
      </c>
      <c r="HE4" s="711" t="s">
        <v>455</v>
      </c>
      <c r="HF4" s="711" t="s">
        <v>456</v>
      </c>
      <c r="HG4" s="711" t="s">
        <v>457</v>
      </c>
      <c r="HH4" s="711" t="s">
        <v>458</v>
      </c>
      <c r="HI4" s="711" t="s">
        <v>459</v>
      </c>
      <c r="HJ4" s="711" t="s">
        <v>460</v>
      </c>
      <c r="HK4" s="711" t="s">
        <v>461</v>
      </c>
      <c r="HL4" s="711" t="s">
        <v>462</v>
      </c>
      <c r="HM4" s="711" t="s">
        <v>463</v>
      </c>
      <c r="HN4" s="711" t="s">
        <v>464</v>
      </c>
      <c r="HO4" s="711" t="s">
        <v>465</v>
      </c>
      <c r="HP4" s="711" t="s">
        <v>466</v>
      </c>
      <c r="HQ4" s="711" t="s">
        <v>467</v>
      </c>
      <c r="HR4" s="711" t="s">
        <v>468</v>
      </c>
      <c r="HS4" s="711" t="s">
        <v>469</v>
      </c>
      <c r="HT4" s="711" t="s">
        <v>470</v>
      </c>
      <c r="HU4" s="711" t="s">
        <v>471</v>
      </c>
      <c r="HV4" s="711" t="s">
        <v>472</v>
      </c>
      <c r="HW4" s="711" t="s">
        <v>473</v>
      </c>
      <c r="HX4" s="711" t="s">
        <v>474</v>
      </c>
      <c r="HY4" s="711" t="s">
        <v>475</v>
      </c>
      <c r="HZ4" s="711" t="s">
        <v>476</v>
      </c>
      <c r="IA4" s="711" t="s">
        <v>477</v>
      </c>
      <c r="IB4" s="711" t="s">
        <v>478</v>
      </c>
      <c r="IC4" s="711" t="s">
        <v>479</v>
      </c>
      <c r="ID4" s="711" t="s">
        <v>480</v>
      </c>
      <c r="IE4" s="711" t="s">
        <v>481</v>
      </c>
      <c r="IF4" s="711" t="s">
        <v>482</v>
      </c>
      <c r="IG4" s="711" t="s">
        <v>483</v>
      </c>
      <c r="IH4" s="711" t="s">
        <v>1361</v>
      </c>
      <c r="II4" s="711" t="s">
        <v>1362</v>
      </c>
      <c r="IJ4" s="711" t="s">
        <v>1363</v>
      </c>
      <c r="IK4" s="711" t="s">
        <v>1364</v>
      </c>
      <c r="IL4" s="711" t="s">
        <v>1365</v>
      </c>
      <c r="IM4" s="711" t="s">
        <v>1761</v>
      </c>
      <c r="IN4" s="711" t="s">
        <v>1762</v>
      </c>
      <c r="IO4" s="711" t="s">
        <v>1500</v>
      </c>
      <c r="IP4" s="711" t="s">
        <v>1501</v>
      </c>
      <c r="IQ4" s="711" t="s">
        <v>1950</v>
      </c>
      <c r="IR4" s="711" t="s">
        <v>1952</v>
      </c>
      <c r="IS4" s="711" t="s">
        <v>1954</v>
      </c>
      <c r="IT4" s="711" t="s">
        <v>1956</v>
      </c>
      <c r="IU4" s="711" t="s">
        <v>1958</v>
      </c>
      <c r="IV4" s="711" t="s">
        <v>484</v>
      </c>
      <c r="IW4" s="711" t="s">
        <v>485</v>
      </c>
      <c r="IX4" s="711" t="s">
        <v>486</v>
      </c>
      <c r="IY4" s="711" t="s">
        <v>487</v>
      </c>
      <c r="IZ4" s="711" t="s">
        <v>488</v>
      </c>
      <c r="JA4" s="711" t="s">
        <v>489</v>
      </c>
      <c r="JB4" s="711" t="s">
        <v>490</v>
      </c>
      <c r="JC4" s="711" t="s">
        <v>491</v>
      </c>
      <c r="JD4" s="711" t="s">
        <v>492</v>
      </c>
      <c r="JE4" s="711" t="s">
        <v>493</v>
      </c>
      <c r="JF4" s="711" t="s">
        <v>494</v>
      </c>
      <c r="JG4" s="711" t="s">
        <v>495</v>
      </c>
      <c r="JH4" s="711" t="s">
        <v>496</v>
      </c>
      <c r="JI4" s="711" t="s">
        <v>497</v>
      </c>
      <c r="JJ4" s="711" t="s">
        <v>498</v>
      </c>
      <c r="JK4" s="711" t="s">
        <v>499</v>
      </c>
      <c r="JL4" s="711" t="s">
        <v>500</v>
      </c>
      <c r="JM4" s="711" t="s">
        <v>501</v>
      </c>
      <c r="JN4" s="711" t="s">
        <v>502</v>
      </c>
      <c r="JO4" s="711" t="s">
        <v>503</v>
      </c>
      <c r="JP4" s="711" t="s">
        <v>504</v>
      </c>
      <c r="JQ4" s="711" t="s">
        <v>505</v>
      </c>
      <c r="JR4" s="711" t="s">
        <v>506</v>
      </c>
      <c r="JS4" s="711" t="s">
        <v>507</v>
      </c>
      <c r="JT4" s="711" t="s">
        <v>508</v>
      </c>
      <c r="JU4" s="711" t="s">
        <v>509</v>
      </c>
      <c r="JV4" s="711" t="s">
        <v>510</v>
      </c>
      <c r="JW4" s="711" t="s">
        <v>511</v>
      </c>
      <c r="JX4" s="711" t="s">
        <v>512</v>
      </c>
      <c r="JY4" s="711" t="s">
        <v>513</v>
      </c>
      <c r="JZ4" s="711" t="s">
        <v>514</v>
      </c>
      <c r="KA4" s="711" t="s">
        <v>515</v>
      </c>
      <c r="KB4" s="711" t="s">
        <v>516</v>
      </c>
      <c r="KC4" s="711" t="s">
        <v>816</v>
      </c>
      <c r="KD4" s="711" t="s">
        <v>1982</v>
      </c>
      <c r="KE4" s="711" t="s">
        <v>817</v>
      </c>
    </row>
    <row r="5" spans="1:291" ht="32.25" customHeight="1" thickBot="1" x14ac:dyDescent="0.3">
      <c r="A5" s="1308"/>
      <c r="B5" s="277" t="s">
        <v>2208</v>
      </c>
      <c r="C5" s="467" t="s">
        <v>97</v>
      </c>
      <c r="D5" s="467" t="s">
        <v>97</v>
      </c>
      <c r="E5" s="467" t="s">
        <v>97</v>
      </c>
      <c r="F5" s="467" t="s">
        <v>97</v>
      </c>
      <c r="G5" s="467" t="s">
        <v>97</v>
      </c>
      <c r="H5" s="467" t="s">
        <v>1915</v>
      </c>
      <c r="I5" s="467" t="s">
        <v>97</v>
      </c>
      <c r="J5" s="1313"/>
      <c r="K5" s="469">
        <v>184</v>
      </c>
      <c r="L5" s="469">
        <v>184</v>
      </c>
      <c r="M5" s="469">
        <v>184</v>
      </c>
      <c r="N5" s="469">
        <v>184</v>
      </c>
      <c r="O5" s="469">
        <v>184</v>
      </c>
      <c r="P5" s="469">
        <v>184</v>
      </c>
      <c r="Q5" s="469">
        <v>184</v>
      </c>
      <c r="R5" s="469">
        <v>184</v>
      </c>
      <c r="S5" s="469">
        <v>184</v>
      </c>
      <c r="T5" s="469">
        <v>184</v>
      </c>
      <c r="U5" s="469">
        <v>184</v>
      </c>
      <c r="V5" s="469">
        <v>184</v>
      </c>
      <c r="W5" s="469">
        <v>184</v>
      </c>
      <c r="X5" s="469">
        <v>184</v>
      </c>
      <c r="Y5" s="469">
        <v>184</v>
      </c>
      <c r="Z5" s="469">
        <v>184</v>
      </c>
      <c r="AA5" s="469">
        <v>184</v>
      </c>
      <c r="AB5" s="469">
        <v>184</v>
      </c>
      <c r="AC5" s="469">
        <v>184</v>
      </c>
      <c r="AD5" s="469">
        <v>184</v>
      </c>
      <c r="AE5" s="469">
        <v>184</v>
      </c>
      <c r="AF5" s="469">
        <v>184</v>
      </c>
      <c r="AG5" s="469">
        <v>184</v>
      </c>
      <c r="AH5" s="469">
        <v>184</v>
      </c>
      <c r="AI5" s="469">
        <v>184</v>
      </c>
      <c r="AJ5" s="469">
        <v>184</v>
      </c>
      <c r="AK5" s="469">
        <v>184</v>
      </c>
      <c r="AL5" s="469">
        <v>184</v>
      </c>
      <c r="AM5" s="469">
        <v>184</v>
      </c>
      <c r="AN5" s="469">
        <v>184</v>
      </c>
      <c r="AO5" s="469">
        <v>184</v>
      </c>
      <c r="AP5" s="469">
        <v>184</v>
      </c>
      <c r="AQ5" s="469">
        <v>184</v>
      </c>
      <c r="AR5" s="469">
        <v>184</v>
      </c>
      <c r="AS5" s="469">
        <v>184</v>
      </c>
      <c r="AT5" s="469">
        <v>184</v>
      </c>
      <c r="AU5" s="469">
        <v>184</v>
      </c>
      <c r="AV5" s="469">
        <v>184</v>
      </c>
      <c r="AW5" s="469">
        <v>184</v>
      </c>
      <c r="AX5" s="469">
        <v>184</v>
      </c>
      <c r="AY5" s="469">
        <v>184</v>
      </c>
      <c r="AZ5" s="469">
        <v>184</v>
      </c>
      <c r="BA5" s="469">
        <v>184</v>
      </c>
      <c r="BB5" s="469">
        <v>184</v>
      </c>
      <c r="BC5" s="469">
        <v>184</v>
      </c>
      <c r="BD5" s="469">
        <v>152</v>
      </c>
      <c r="BE5" s="469">
        <v>152</v>
      </c>
      <c r="BF5" s="469">
        <v>184</v>
      </c>
      <c r="BG5" s="469">
        <v>184</v>
      </c>
      <c r="BH5" s="469">
        <v>184</v>
      </c>
      <c r="BI5" s="469">
        <v>184</v>
      </c>
      <c r="BJ5" s="469">
        <v>184</v>
      </c>
      <c r="BK5" s="469">
        <v>184</v>
      </c>
      <c r="BL5" s="469">
        <v>184</v>
      </c>
      <c r="BM5" s="469">
        <v>184</v>
      </c>
      <c r="BN5" s="469">
        <v>184</v>
      </c>
      <c r="BO5" s="469">
        <v>184</v>
      </c>
      <c r="BP5" s="469">
        <v>184</v>
      </c>
      <c r="BQ5" s="469">
        <v>184</v>
      </c>
      <c r="BR5" s="469">
        <v>184</v>
      </c>
      <c r="BS5" s="469">
        <v>184</v>
      </c>
      <c r="BT5" s="469">
        <v>184</v>
      </c>
      <c r="BU5" s="469">
        <v>184</v>
      </c>
      <c r="BV5" s="469">
        <v>184</v>
      </c>
      <c r="BW5" s="469">
        <v>184</v>
      </c>
      <c r="BX5" s="469">
        <v>184</v>
      </c>
      <c r="BY5" s="469">
        <v>184</v>
      </c>
      <c r="BZ5" s="469">
        <v>184</v>
      </c>
      <c r="CA5" s="469">
        <v>184</v>
      </c>
      <c r="CB5" s="469">
        <v>184</v>
      </c>
      <c r="CC5" s="469">
        <v>184</v>
      </c>
      <c r="CD5" s="469">
        <v>184</v>
      </c>
      <c r="CE5" s="469">
        <v>184</v>
      </c>
      <c r="CF5" s="469">
        <v>184</v>
      </c>
      <c r="CG5" s="469">
        <v>184</v>
      </c>
      <c r="CH5" s="469">
        <v>184</v>
      </c>
      <c r="CI5" s="469">
        <v>184</v>
      </c>
      <c r="CJ5" s="469">
        <v>184</v>
      </c>
      <c r="CK5" s="469">
        <v>184</v>
      </c>
      <c r="CL5" s="469">
        <v>184</v>
      </c>
      <c r="CM5" s="469">
        <v>184</v>
      </c>
      <c r="CN5" s="469">
        <v>184</v>
      </c>
      <c r="CO5" s="469">
        <v>184</v>
      </c>
      <c r="CP5" s="469">
        <v>184</v>
      </c>
      <c r="CQ5" s="469">
        <v>184</v>
      </c>
      <c r="CR5" s="469">
        <v>184</v>
      </c>
      <c r="CS5" s="469">
        <v>184</v>
      </c>
      <c r="CT5" s="469">
        <v>184</v>
      </c>
      <c r="CU5" s="469">
        <v>184</v>
      </c>
      <c r="CV5" s="469">
        <v>184</v>
      </c>
      <c r="CW5" s="469">
        <v>184</v>
      </c>
      <c r="CX5" s="469">
        <v>184</v>
      </c>
      <c r="CY5" s="469">
        <v>184</v>
      </c>
      <c r="CZ5" s="469">
        <v>184</v>
      </c>
      <c r="DA5" s="469">
        <v>184</v>
      </c>
      <c r="DB5" s="469">
        <v>184</v>
      </c>
      <c r="DC5" s="469">
        <v>184</v>
      </c>
      <c r="DD5" s="469">
        <v>184</v>
      </c>
      <c r="DE5" s="469">
        <v>184</v>
      </c>
      <c r="DF5" s="469">
        <v>184</v>
      </c>
      <c r="DG5" s="469">
        <v>184</v>
      </c>
      <c r="DH5" s="469">
        <v>184</v>
      </c>
      <c r="DI5" s="469">
        <v>184</v>
      </c>
      <c r="DJ5" s="469">
        <v>184</v>
      </c>
      <c r="DK5" s="469">
        <v>184</v>
      </c>
      <c r="DL5" s="469">
        <v>184</v>
      </c>
      <c r="DM5" s="469">
        <v>184</v>
      </c>
      <c r="DN5" s="469">
        <v>184</v>
      </c>
      <c r="DO5" s="469">
        <v>184</v>
      </c>
      <c r="DP5" s="469">
        <v>184</v>
      </c>
      <c r="DQ5" s="469">
        <v>184</v>
      </c>
      <c r="DR5" s="469">
        <v>184</v>
      </c>
      <c r="DS5" s="469">
        <v>184</v>
      </c>
      <c r="DT5" s="469">
        <v>184</v>
      </c>
      <c r="DU5" s="469">
        <v>184</v>
      </c>
      <c r="DV5" s="469">
        <v>184</v>
      </c>
      <c r="DW5" s="469">
        <v>184</v>
      </c>
      <c r="DX5" s="469">
        <v>184</v>
      </c>
      <c r="DY5" s="469">
        <v>184</v>
      </c>
      <c r="DZ5" s="469">
        <v>184</v>
      </c>
      <c r="EA5" s="469">
        <v>184</v>
      </c>
      <c r="EB5" s="469">
        <v>184</v>
      </c>
      <c r="EC5" s="469">
        <v>184</v>
      </c>
      <c r="ED5" s="469">
        <v>184</v>
      </c>
      <c r="EE5" s="469">
        <v>184</v>
      </c>
      <c r="EF5" s="469">
        <v>184</v>
      </c>
      <c r="EG5" s="469">
        <v>184</v>
      </c>
      <c r="EH5" s="469">
        <v>184</v>
      </c>
      <c r="EI5" s="469">
        <v>184</v>
      </c>
      <c r="EJ5" s="469">
        <v>184</v>
      </c>
      <c r="EK5" s="469">
        <v>184</v>
      </c>
      <c r="EL5" s="469">
        <v>184</v>
      </c>
      <c r="EM5" s="469">
        <v>184</v>
      </c>
      <c r="EN5" s="469">
        <v>184</v>
      </c>
      <c r="EO5" s="469">
        <v>184</v>
      </c>
      <c r="EP5" s="469">
        <v>184</v>
      </c>
      <c r="EQ5" s="469">
        <v>184</v>
      </c>
      <c r="ER5" s="469">
        <v>184</v>
      </c>
      <c r="ES5" s="469">
        <v>184</v>
      </c>
      <c r="ET5" s="469">
        <v>184</v>
      </c>
      <c r="EU5" s="469">
        <v>184</v>
      </c>
      <c r="EV5" s="469">
        <v>184</v>
      </c>
      <c r="EW5" s="469">
        <v>184</v>
      </c>
      <c r="EX5" s="469">
        <v>184</v>
      </c>
      <c r="EY5" s="469">
        <v>184</v>
      </c>
      <c r="EZ5" s="469">
        <v>184</v>
      </c>
      <c r="FA5" s="469">
        <v>184</v>
      </c>
      <c r="FB5" s="469">
        <v>184</v>
      </c>
      <c r="FC5" s="469">
        <v>184</v>
      </c>
      <c r="FD5" s="469">
        <v>184</v>
      </c>
      <c r="FE5" s="469">
        <v>184</v>
      </c>
      <c r="FF5" s="469">
        <v>184</v>
      </c>
      <c r="FG5" s="469">
        <v>184</v>
      </c>
      <c r="FH5" s="469">
        <v>184</v>
      </c>
      <c r="FI5" s="469">
        <v>184</v>
      </c>
      <c r="FJ5" s="469">
        <v>184</v>
      </c>
      <c r="FK5" s="469">
        <v>184</v>
      </c>
      <c r="FL5" s="469">
        <v>184</v>
      </c>
      <c r="FM5" s="469">
        <v>184</v>
      </c>
      <c r="FN5" s="469">
        <v>184</v>
      </c>
      <c r="FO5" s="469">
        <v>184</v>
      </c>
      <c r="FP5" s="469">
        <v>184</v>
      </c>
      <c r="FQ5" s="469">
        <v>184</v>
      </c>
      <c r="FR5" s="469">
        <v>184</v>
      </c>
      <c r="FS5" s="469">
        <v>184</v>
      </c>
      <c r="FT5" s="469">
        <v>184</v>
      </c>
      <c r="FU5" s="469">
        <v>184</v>
      </c>
      <c r="FV5" s="469">
        <v>184</v>
      </c>
      <c r="FW5" s="469">
        <v>184</v>
      </c>
      <c r="FX5" s="469">
        <v>184</v>
      </c>
      <c r="FY5" s="469">
        <v>184</v>
      </c>
      <c r="FZ5" s="469">
        <v>184</v>
      </c>
      <c r="GA5" s="469">
        <v>184</v>
      </c>
      <c r="GB5" s="469">
        <v>184</v>
      </c>
      <c r="GC5" s="469">
        <v>184</v>
      </c>
      <c r="GD5" s="469">
        <v>184</v>
      </c>
      <c r="GE5" s="469">
        <v>184</v>
      </c>
      <c r="GF5" s="469">
        <v>184</v>
      </c>
      <c r="GG5" s="469">
        <v>184</v>
      </c>
      <c r="GH5" s="469">
        <v>184</v>
      </c>
      <c r="GI5" s="469">
        <v>184</v>
      </c>
      <c r="GJ5" s="469">
        <v>184</v>
      </c>
      <c r="GK5" s="469">
        <v>184</v>
      </c>
      <c r="GL5" s="469">
        <v>184</v>
      </c>
      <c r="GM5" s="469">
        <v>184</v>
      </c>
      <c r="GN5" s="469">
        <v>184</v>
      </c>
      <c r="GO5" s="469">
        <v>184</v>
      </c>
      <c r="GP5" s="469">
        <v>184</v>
      </c>
      <c r="GQ5" s="469">
        <v>184</v>
      </c>
      <c r="GR5" s="469">
        <v>184</v>
      </c>
      <c r="GS5" s="469">
        <v>184</v>
      </c>
      <c r="GT5" s="469">
        <v>184</v>
      </c>
      <c r="GU5" s="469">
        <v>184</v>
      </c>
      <c r="GV5" s="469">
        <v>184</v>
      </c>
      <c r="GW5" s="469">
        <v>184</v>
      </c>
      <c r="GX5" s="469">
        <v>184</v>
      </c>
      <c r="GY5" s="469">
        <v>184</v>
      </c>
      <c r="GZ5" s="469">
        <v>184</v>
      </c>
      <c r="HA5" s="469">
        <v>184</v>
      </c>
      <c r="HB5" s="469">
        <v>184</v>
      </c>
      <c r="HC5" s="469">
        <v>184</v>
      </c>
      <c r="HD5" s="469">
        <v>184</v>
      </c>
      <c r="HE5" s="469">
        <v>184</v>
      </c>
      <c r="HF5" s="469">
        <v>184</v>
      </c>
      <c r="HG5" s="469">
        <v>184</v>
      </c>
      <c r="HH5" s="469">
        <v>184</v>
      </c>
      <c r="HI5" s="469">
        <v>184</v>
      </c>
      <c r="HJ5" s="469">
        <v>184</v>
      </c>
      <c r="HK5" s="469">
        <v>184</v>
      </c>
      <c r="HL5" s="469">
        <v>184</v>
      </c>
      <c r="HM5" s="469">
        <v>184</v>
      </c>
      <c r="HN5" s="469">
        <v>184</v>
      </c>
      <c r="HO5" s="469">
        <v>184</v>
      </c>
      <c r="HP5" s="469">
        <v>184</v>
      </c>
      <c r="HQ5" s="469">
        <v>184</v>
      </c>
      <c r="HR5" s="469">
        <v>184</v>
      </c>
      <c r="HS5" s="469">
        <v>184</v>
      </c>
      <c r="HT5" s="469">
        <v>184</v>
      </c>
      <c r="HU5" s="469">
        <v>184</v>
      </c>
      <c r="HV5" s="469">
        <v>184</v>
      </c>
      <c r="HW5" s="469">
        <v>184</v>
      </c>
      <c r="HX5" s="469">
        <v>184</v>
      </c>
      <c r="HY5" s="469">
        <v>184</v>
      </c>
      <c r="HZ5" s="469">
        <v>184</v>
      </c>
      <c r="IA5" s="469">
        <v>184</v>
      </c>
      <c r="IB5" s="469">
        <v>184</v>
      </c>
      <c r="IC5" s="469">
        <v>184</v>
      </c>
      <c r="ID5" s="469">
        <v>184</v>
      </c>
      <c r="IE5" s="469">
        <v>184</v>
      </c>
      <c r="IF5" s="469">
        <v>184</v>
      </c>
      <c r="IG5" s="469">
        <v>184</v>
      </c>
      <c r="IH5" s="469">
        <v>184</v>
      </c>
      <c r="II5" s="469">
        <v>184</v>
      </c>
      <c r="IJ5" s="469">
        <v>184</v>
      </c>
      <c r="IK5" s="469">
        <v>184</v>
      </c>
      <c r="IL5" s="469">
        <v>184</v>
      </c>
      <c r="IM5" s="469">
        <v>184</v>
      </c>
      <c r="IN5" s="469">
        <v>184</v>
      </c>
      <c r="IO5" s="469">
        <v>184</v>
      </c>
      <c r="IP5" s="469">
        <v>184</v>
      </c>
      <c r="IQ5" s="469">
        <v>152</v>
      </c>
      <c r="IR5" s="469">
        <v>152</v>
      </c>
      <c r="IS5" s="469">
        <v>152</v>
      </c>
      <c r="IT5" s="469">
        <v>152</v>
      </c>
      <c r="IU5" s="469">
        <v>152</v>
      </c>
      <c r="IV5" s="469">
        <v>184</v>
      </c>
      <c r="IW5" s="469">
        <v>184</v>
      </c>
      <c r="IX5" s="469">
        <v>184</v>
      </c>
      <c r="IY5" s="469">
        <v>184</v>
      </c>
      <c r="IZ5" s="469">
        <v>184</v>
      </c>
      <c r="JA5" s="469">
        <v>184</v>
      </c>
      <c r="JB5" s="469">
        <v>184</v>
      </c>
      <c r="JC5" s="469">
        <v>184</v>
      </c>
      <c r="JD5" s="469">
        <v>184</v>
      </c>
      <c r="JE5" s="469">
        <v>184</v>
      </c>
      <c r="JF5" s="469">
        <v>184</v>
      </c>
      <c r="JG5" s="469">
        <v>184</v>
      </c>
      <c r="JH5" s="469">
        <v>184</v>
      </c>
      <c r="JI5" s="469">
        <v>184</v>
      </c>
      <c r="JJ5" s="469">
        <v>184</v>
      </c>
      <c r="JK5" s="469">
        <v>184</v>
      </c>
      <c r="JL5" s="469">
        <v>184</v>
      </c>
      <c r="JM5" s="469">
        <v>184</v>
      </c>
      <c r="JN5" s="469">
        <v>184</v>
      </c>
      <c r="JO5" s="469">
        <v>184</v>
      </c>
      <c r="JP5" s="469">
        <v>184</v>
      </c>
      <c r="JQ5" s="469">
        <v>184</v>
      </c>
      <c r="JR5" s="469">
        <v>184</v>
      </c>
      <c r="JS5" s="469">
        <v>184</v>
      </c>
      <c r="JT5" s="469">
        <v>184</v>
      </c>
      <c r="JU5" s="469">
        <v>184</v>
      </c>
      <c r="JV5" s="469">
        <v>184</v>
      </c>
      <c r="JW5" s="469">
        <v>184</v>
      </c>
      <c r="JX5" s="469">
        <v>184</v>
      </c>
      <c r="JY5" s="469">
        <v>184</v>
      </c>
      <c r="JZ5" s="469">
        <v>184</v>
      </c>
      <c r="KA5" s="469">
        <v>184</v>
      </c>
      <c r="KB5" s="469">
        <v>184</v>
      </c>
      <c r="KC5" s="469">
        <v>184</v>
      </c>
      <c r="KD5" s="469">
        <v>180</v>
      </c>
      <c r="KE5" s="469">
        <v>184</v>
      </c>
    </row>
    <row r="6" spans="1:291" ht="23.25" customHeight="1" thickTop="1" x14ac:dyDescent="0.25">
      <c r="A6" s="1308"/>
      <c r="B6" s="44" t="s">
        <v>818</v>
      </c>
      <c r="C6" s="470">
        <v>31695</v>
      </c>
      <c r="D6" s="470">
        <v>14819</v>
      </c>
      <c r="E6" s="470">
        <v>5600</v>
      </c>
      <c r="F6" s="470">
        <v>5076</v>
      </c>
      <c r="G6" s="470">
        <v>6028</v>
      </c>
      <c r="H6" s="470">
        <v>67</v>
      </c>
      <c r="I6" s="470">
        <v>103</v>
      </c>
      <c r="J6" s="1314"/>
      <c r="K6" s="470">
        <v>1593</v>
      </c>
      <c r="L6" s="470" t="s">
        <v>273</v>
      </c>
      <c r="M6" s="470" t="s">
        <v>273</v>
      </c>
      <c r="N6" s="470">
        <v>292</v>
      </c>
      <c r="O6" s="470">
        <v>256</v>
      </c>
      <c r="P6" s="470" t="s">
        <v>273</v>
      </c>
      <c r="Q6" s="470">
        <v>224</v>
      </c>
      <c r="R6" s="470">
        <v>253</v>
      </c>
      <c r="S6" s="470">
        <v>141</v>
      </c>
      <c r="T6" s="470">
        <v>124</v>
      </c>
      <c r="U6" s="470">
        <v>147</v>
      </c>
      <c r="V6" s="470">
        <v>110</v>
      </c>
      <c r="W6" s="470">
        <v>127</v>
      </c>
      <c r="X6" s="470">
        <v>223</v>
      </c>
      <c r="Y6" s="470">
        <v>119</v>
      </c>
      <c r="Z6" s="470">
        <v>119</v>
      </c>
      <c r="AA6" s="470">
        <v>80</v>
      </c>
      <c r="AB6" s="470">
        <v>116</v>
      </c>
      <c r="AC6" s="470">
        <v>91</v>
      </c>
      <c r="AD6" s="470">
        <v>73</v>
      </c>
      <c r="AE6" s="470">
        <v>68</v>
      </c>
      <c r="AF6" s="470">
        <v>56</v>
      </c>
      <c r="AG6" s="470">
        <v>191</v>
      </c>
      <c r="AH6" s="470" t="s">
        <v>273</v>
      </c>
      <c r="AI6" s="470">
        <v>115</v>
      </c>
      <c r="AJ6" s="470">
        <v>64</v>
      </c>
      <c r="AK6" s="470">
        <v>195</v>
      </c>
      <c r="AL6" s="470">
        <v>282</v>
      </c>
      <c r="AM6" s="470">
        <v>204</v>
      </c>
      <c r="AN6" s="470">
        <v>140</v>
      </c>
      <c r="AO6" s="470">
        <v>168</v>
      </c>
      <c r="AP6" s="470">
        <v>101</v>
      </c>
      <c r="AQ6" s="470" t="s">
        <v>273</v>
      </c>
      <c r="AR6" s="470" t="s">
        <v>273</v>
      </c>
      <c r="AS6" s="470">
        <v>762</v>
      </c>
      <c r="AT6" s="470">
        <v>297</v>
      </c>
      <c r="AU6" s="470">
        <v>252</v>
      </c>
      <c r="AV6" s="470" t="s">
        <v>273</v>
      </c>
      <c r="AW6" s="470">
        <v>180</v>
      </c>
      <c r="AX6" s="470">
        <v>225</v>
      </c>
      <c r="AY6" s="470">
        <v>107</v>
      </c>
      <c r="AZ6" s="470">
        <v>88</v>
      </c>
      <c r="BA6" s="470">
        <v>106</v>
      </c>
      <c r="BB6" s="470">
        <v>127</v>
      </c>
      <c r="BC6" s="470">
        <v>87</v>
      </c>
      <c r="BD6" s="470">
        <v>93</v>
      </c>
      <c r="BE6" s="470">
        <v>50</v>
      </c>
      <c r="BF6" s="470">
        <v>306</v>
      </c>
      <c r="BG6" s="470">
        <v>164</v>
      </c>
      <c r="BH6" s="470">
        <v>122</v>
      </c>
      <c r="BI6" s="470">
        <v>122</v>
      </c>
      <c r="BJ6" s="470">
        <v>70</v>
      </c>
      <c r="BK6" s="470">
        <v>99</v>
      </c>
      <c r="BL6" s="470" t="s">
        <v>273</v>
      </c>
      <c r="BM6" s="470">
        <v>442</v>
      </c>
      <c r="BN6" s="470">
        <v>301</v>
      </c>
      <c r="BO6" s="470">
        <v>158</v>
      </c>
      <c r="BP6" s="470">
        <v>230</v>
      </c>
      <c r="BQ6" s="470">
        <v>160</v>
      </c>
      <c r="BR6" s="470">
        <v>178</v>
      </c>
      <c r="BS6" s="470">
        <v>81</v>
      </c>
      <c r="BT6" s="470" t="s">
        <v>273</v>
      </c>
      <c r="BU6" s="470">
        <v>269</v>
      </c>
      <c r="BV6" s="470" t="s">
        <v>273</v>
      </c>
      <c r="BW6" s="470">
        <v>152</v>
      </c>
      <c r="BX6" s="470">
        <v>135</v>
      </c>
      <c r="BY6" s="470">
        <v>134</v>
      </c>
      <c r="BZ6" s="470" t="s">
        <v>273</v>
      </c>
      <c r="CA6" s="470" t="s">
        <v>273</v>
      </c>
      <c r="CB6" s="470" t="s">
        <v>273</v>
      </c>
      <c r="CC6" s="470">
        <v>80</v>
      </c>
      <c r="CD6" s="470" t="s">
        <v>273</v>
      </c>
      <c r="CE6" s="470">
        <v>71</v>
      </c>
      <c r="CF6" s="470" t="s">
        <v>273</v>
      </c>
      <c r="CG6" s="470" t="s">
        <v>273</v>
      </c>
      <c r="CH6" s="470" t="s">
        <v>273</v>
      </c>
      <c r="CI6" s="470" t="s">
        <v>273</v>
      </c>
      <c r="CJ6" s="470" t="s">
        <v>273</v>
      </c>
      <c r="CK6" s="470" t="s">
        <v>273</v>
      </c>
      <c r="CL6" s="470" t="s">
        <v>273</v>
      </c>
      <c r="CM6" s="470" t="s">
        <v>273</v>
      </c>
      <c r="CN6" s="470" t="s">
        <v>273</v>
      </c>
      <c r="CO6" s="470" t="s">
        <v>273</v>
      </c>
      <c r="CP6" s="470" t="s">
        <v>273</v>
      </c>
      <c r="CQ6" s="470" t="s">
        <v>273</v>
      </c>
      <c r="CR6" s="470" t="s">
        <v>273</v>
      </c>
      <c r="CS6" s="470" t="s">
        <v>273</v>
      </c>
      <c r="CT6" s="470" t="s">
        <v>273</v>
      </c>
      <c r="CU6" s="470" t="s">
        <v>273</v>
      </c>
      <c r="CV6" s="470">
        <v>59</v>
      </c>
      <c r="CW6" s="470" t="s">
        <v>273</v>
      </c>
      <c r="CX6" s="470">
        <v>126</v>
      </c>
      <c r="CY6" s="470" t="s">
        <v>273</v>
      </c>
      <c r="CZ6" s="470">
        <v>57</v>
      </c>
      <c r="DA6" s="470">
        <v>45</v>
      </c>
      <c r="DB6" s="470" t="s">
        <v>273</v>
      </c>
      <c r="DC6" s="470">
        <v>611</v>
      </c>
      <c r="DD6" s="470" t="s">
        <v>273</v>
      </c>
      <c r="DE6" s="470" t="s">
        <v>273</v>
      </c>
      <c r="DF6" s="470" t="s">
        <v>273</v>
      </c>
      <c r="DG6" s="470">
        <v>199</v>
      </c>
      <c r="DH6" s="470">
        <v>135</v>
      </c>
      <c r="DI6" s="470">
        <v>51</v>
      </c>
      <c r="DJ6" s="470">
        <v>286</v>
      </c>
      <c r="DK6" s="470">
        <v>201</v>
      </c>
      <c r="DL6" s="470" t="s">
        <v>273</v>
      </c>
      <c r="DM6" s="470" t="s">
        <v>273</v>
      </c>
      <c r="DN6" s="470" t="s">
        <v>273</v>
      </c>
      <c r="DO6" s="470">
        <v>318</v>
      </c>
      <c r="DP6" s="470" t="s">
        <v>273</v>
      </c>
      <c r="DQ6" s="470" t="s">
        <v>273</v>
      </c>
      <c r="DR6" s="470">
        <v>277</v>
      </c>
      <c r="DS6" s="470" t="s">
        <v>273</v>
      </c>
      <c r="DT6" s="470" t="s">
        <v>273</v>
      </c>
      <c r="DU6" s="470" t="s">
        <v>273</v>
      </c>
      <c r="DV6" s="470" t="s">
        <v>273</v>
      </c>
      <c r="DW6" s="470" t="s">
        <v>273</v>
      </c>
      <c r="DX6" s="470" t="s">
        <v>273</v>
      </c>
      <c r="DY6" s="470" t="s">
        <v>273</v>
      </c>
      <c r="DZ6" s="470" t="s">
        <v>273</v>
      </c>
      <c r="EA6" s="470" t="s">
        <v>273</v>
      </c>
      <c r="EB6" s="470" t="s">
        <v>273</v>
      </c>
      <c r="EC6" s="470" t="s">
        <v>273</v>
      </c>
      <c r="ED6" s="470" t="s">
        <v>273</v>
      </c>
      <c r="EE6" s="470">
        <v>91</v>
      </c>
      <c r="EF6" s="470">
        <v>29</v>
      </c>
      <c r="EG6" s="470">
        <v>22</v>
      </c>
      <c r="EH6" s="470">
        <v>20</v>
      </c>
      <c r="EI6" s="470">
        <v>23</v>
      </c>
      <c r="EJ6" s="470">
        <v>25</v>
      </c>
      <c r="EK6" s="470">
        <v>72</v>
      </c>
      <c r="EL6" s="470">
        <v>46</v>
      </c>
      <c r="EM6" s="470">
        <v>34</v>
      </c>
      <c r="EN6" s="470">
        <v>27</v>
      </c>
      <c r="EO6" s="470">
        <v>33</v>
      </c>
      <c r="EP6" s="470">
        <v>36</v>
      </c>
      <c r="EQ6" s="470">
        <v>99</v>
      </c>
      <c r="ER6" s="470">
        <v>19</v>
      </c>
      <c r="ES6" s="470">
        <v>29</v>
      </c>
      <c r="ET6" s="470">
        <v>20</v>
      </c>
      <c r="EU6" s="470">
        <v>31</v>
      </c>
      <c r="EV6" s="470">
        <v>54</v>
      </c>
      <c r="EW6" s="470">
        <v>60</v>
      </c>
      <c r="EX6" s="470">
        <v>69</v>
      </c>
      <c r="EY6" s="470">
        <v>91</v>
      </c>
      <c r="EZ6" s="470">
        <v>56</v>
      </c>
      <c r="FA6" s="470">
        <v>31</v>
      </c>
      <c r="FB6" s="470">
        <v>27</v>
      </c>
      <c r="FC6" s="470">
        <v>30</v>
      </c>
      <c r="FD6" s="470">
        <v>54</v>
      </c>
      <c r="FE6" s="470">
        <v>11</v>
      </c>
      <c r="FF6" s="470">
        <v>33</v>
      </c>
      <c r="FG6" s="470">
        <v>31</v>
      </c>
      <c r="FH6" s="470">
        <v>20</v>
      </c>
      <c r="FI6" s="470">
        <v>59</v>
      </c>
      <c r="FJ6" s="470">
        <v>34</v>
      </c>
      <c r="FK6" s="470">
        <v>37</v>
      </c>
      <c r="FL6" s="470">
        <v>22</v>
      </c>
      <c r="FM6" s="470">
        <v>14</v>
      </c>
      <c r="FN6" s="470">
        <v>13</v>
      </c>
      <c r="FO6" s="470">
        <v>80</v>
      </c>
      <c r="FP6" s="470">
        <v>36</v>
      </c>
      <c r="FQ6" s="470">
        <v>29</v>
      </c>
      <c r="FR6" s="470">
        <v>74</v>
      </c>
      <c r="FS6" s="470">
        <v>89</v>
      </c>
      <c r="FT6" s="470">
        <v>67</v>
      </c>
      <c r="FU6" s="470">
        <v>123</v>
      </c>
      <c r="FV6" s="470">
        <v>45</v>
      </c>
      <c r="FW6" s="470">
        <v>16</v>
      </c>
      <c r="FX6" s="470">
        <v>24</v>
      </c>
      <c r="FY6" s="470">
        <v>42</v>
      </c>
      <c r="FZ6" s="470">
        <v>35</v>
      </c>
      <c r="GA6" s="470">
        <v>27</v>
      </c>
      <c r="GB6" s="470">
        <v>12</v>
      </c>
      <c r="GC6" s="470">
        <v>14</v>
      </c>
      <c r="GD6" s="470">
        <v>20</v>
      </c>
      <c r="GE6" s="470">
        <v>42</v>
      </c>
      <c r="GF6" s="470">
        <v>79</v>
      </c>
      <c r="GG6" s="470">
        <v>22</v>
      </c>
      <c r="GH6" s="470">
        <v>23</v>
      </c>
      <c r="GI6" s="470">
        <v>21</v>
      </c>
      <c r="GJ6" s="470">
        <v>22</v>
      </c>
      <c r="GK6" s="470">
        <v>18</v>
      </c>
      <c r="GL6" s="470">
        <v>11</v>
      </c>
      <c r="GM6" s="470">
        <v>22</v>
      </c>
      <c r="GN6" s="470">
        <v>38</v>
      </c>
      <c r="GO6" s="470">
        <v>21</v>
      </c>
      <c r="GP6" s="470">
        <v>55</v>
      </c>
      <c r="GQ6" s="470">
        <v>43</v>
      </c>
      <c r="GR6" s="470">
        <v>34</v>
      </c>
      <c r="GS6" s="470">
        <v>28</v>
      </c>
      <c r="GT6" s="470">
        <v>24</v>
      </c>
      <c r="GU6" s="470">
        <v>44</v>
      </c>
      <c r="GV6" s="470">
        <v>18</v>
      </c>
      <c r="GW6" s="470">
        <v>37</v>
      </c>
      <c r="GX6" s="470">
        <v>13</v>
      </c>
      <c r="GY6" s="470">
        <v>46</v>
      </c>
      <c r="GZ6" s="470">
        <v>22</v>
      </c>
      <c r="HA6" s="470">
        <v>17</v>
      </c>
      <c r="HB6" s="470">
        <v>98</v>
      </c>
      <c r="HC6" s="470">
        <v>73</v>
      </c>
      <c r="HD6" s="470">
        <v>24</v>
      </c>
      <c r="HE6" s="470">
        <v>19</v>
      </c>
      <c r="HF6" s="470">
        <v>21</v>
      </c>
      <c r="HG6" s="470">
        <v>40</v>
      </c>
      <c r="HH6" s="470">
        <v>23</v>
      </c>
      <c r="HI6" s="470">
        <v>23</v>
      </c>
      <c r="HJ6" s="470">
        <v>19</v>
      </c>
      <c r="HK6" s="470">
        <v>30</v>
      </c>
      <c r="HL6" s="470">
        <v>37</v>
      </c>
      <c r="HM6" s="470">
        <v>35</v>
      </c>
      <c r="HN6" s="470">
        <v>14</v>
      </c>
      <c r="HO6" s="470">
        <v>67</v>
      </c>
      <c r="HP6" s="470">
        <v>67</v>
      </c>
      <c r="HQ6" s="470">
        <v>43</v>
      </c>
      <c r="HR6" s="470">
        <v>26</v>
      </c>
      <c r="HS6" s="470">
        <v>52</v>
      </c>
      <c r="HT6" s="470">
        <v>63</v>
      </c>
      <c r="HU6" s="470">
        <v>34</v>
      </c>
      <c r="HV6" s="470">
        <v>34</v>
      </c>
      <c r="HW6" s="470">
        <v>18</v>
      </c>
      <c r="HX6" s="470">
        <v>27</v>
      </c>
      <c r="HY6" s="470">
        <v>21</v>
      </c>
      <c r="HZ6" s="470">
        <v>23</v>
      </c>
      <c r="IA6" s="470">
        <v>15</v>
      </c>
      <c r="IB6" s="470">
        <v>19</v>
      </c>
      <c r="IC6" s="470">
        <v>31</v>
      </c>
      <c r="ID6" s="470">
        <v>26</v>
      </c>
      <c r="IE6" s="470">
        <v>51</v>
      </c>
      <c r="IF6" s="470">
        <v>27</v>
      </c>
      <c r="IG6" s="470">
        <v>22</v>
      </c>
      <c r="IH6" s="470">
        <v>26</v>
      </c>
      <c r="II6" s="470">
        <v>244</v>
      </c>
      <c r="IJ6" s="470">
        <v>160</v>
      </c>
      <c r="IK6" s="470">
        <v>86</v>
      </c>
      <c r="IL6" s="470">
        <v>34</v>
      </c>
      <c r="IM6" s="470">
        <v>41</v>
      </c>
      <c r="IN6" s="470">
        <v>32</v>
      </c>
      <c r="IO6" s="470">
        <v>33</v>
      </c>
      <c r="IP6" s="470">
        <v>24</v>
      </c>
      <c r="IQ6" s="470">
        <v>53</v>
      </c>
      <c r="IR6" s="470">
        <v>53</v>
      </c>
      <c r="IS6" s="470">
        <v>34</v>
      </c>
      <c r="IT6" s="470">
        <v>22</v>
      </c>
      <c r="IU6" s="470">
        <v>21</v>
      </c>
      <c r="IV6" s="470">
        <v>28</v>
      </c>
      <c r="IW6" s="470">
        <v>26</v>
      </c>
      <c r="IX6" s="470">
        <v>53</v>
      </c>
      <c r="IY6" s="470">
        <v>11</v>
      </c>
      <c r="IZ6" s="470">
        <v>17</v>
      </c>
      <c r="JA6" s="470">
        <v>11</v>
      </c>
      <c r="JB6" s="470">
        <v>22</v>
      </c>
      <c r="JC6" s="470">
        <v>20</v>
      </c>
      <c r="JD6" s="470">
        <v>16</v>
      </c>
      <c r="JE6" s="470">
        <v>11</v>
      </c>
      <c r="JF6" s="470">
        <v>9</v>
      </c>
      <c r="JG6" s="470">
        <v>18</v>
      </c>
      <c r="JH6" s="470">
        <v>24</v>
      </c>
      <c r="JI6" s="470">
        <v>165</v>
      </c>
      <c r="JJ6" s="470">
        <v>62</v>
      </c>
      <c r="JK6" s="470">
        <v>38</v>
      </c>
      <c r="JL6" s="470">
        <v>16</v>
      </c>
      <c r="JM6" s="470">
        <v>41</v>
      </c>
      <c r="JN6" s="470">
        <v>22</v>
      </c>
      <c r="JO6" s="470">
        <v>22</v>
      </c>
      <c r="JP6" s="470">
        <v>39</v>
      </c>
      <c r="JQ6" s="470">
        <v>50</v>
      </c>
      <c r="JR6" s="470">
        <v>118</v>
      </c>
      <c r="JS6" s="470">
        <v>18</v>
      </c>
      <c r="JT6" s="470">
        <v>23</v>
      </c>
      <c r="JU6" s="470">
        <v>35</v>
      </c>
      <c r="JV6" s="470">
        <v>33</v>
      </c>
      <c r="JW6" s="470">
        <v>57</v>
      </c>
      <c r="JX6" s="470">
        <v>28</v>
      </c>
      <c r="JY6" s="470">
        <v>12</v>
      </c>
      <c r="JZ6" s="470">
        <v>14</v>
      </c>
      <c r="KA6" s="470">
        <v>24</v>
      </c>
      <c r="KB6" s="470">
        <v>20</v>
      </c>
      <c r="KC6" s="470">
        <v>32</v>
      </c>
      <c r="KD6" s="470" t="s">
        <v>273</v>
      </c>
      <c r="KE6" s="470" t="s">
        <v>273</v>
      </c>
    </row>
    <row r="7" spans="1:291" ht="23.25" customHeight="1" x14ac:dyDescent="0.25">
      <c r="A7" s="1308"/>
      <c r="B7" s="45" t="s">
        <v>819</v>
      </c>
      <c r="C7" s="472">
        <v>3035</v>
      </c>
      <c r="D7" s="472">
        <v>1458</v>
      </c>
      <c r="E7" s="472">
        <v>803</v>
      </c>
      <c r="F7" s="472">
        <v>287</v>
      </c>
      <c r="G7" s="472">
        <v>486</v>
      </c>
      <c r="H7" s="472">
        <v>0</v>
      </c>
      <c r="I7" s="472" t="s">
        <v>97</v>
      </c>
      <c r="J7" s="1314"/>
      <c r="K7" s="472">
        <v>167</v>
      </c>
      <c r="L7" s="472" t="s">
        <v>273</v>
      </c>
      <c r="M7" s="472" t="s">
        <v>273</v>
      </c>
      <c r="N7" s="472">
        <v>20</v>
      </c>
      <c r="O7" s="472">
        <v>31</v>
      </c>
      <c r="P7" s="472" t="s">
        <v>273</v>
      </c>
      <c r="Q7" s="472">
        <v>25</v>
      </c>
      <c r="R7" s="472">
        <v>28</v>
      </c>
      <c r="S7" s="472">
        <v>11</v>
      </c>
      <c r="T7" s="472">
        <v>13</v>
      </c>
      <c r="U7" s="472">
        <v>11</v>
      </c>
      <c r="V7" s="472">
        <v>7</v>
      </c>
      <c r="W7" s="472">
        <v>14</v>
      </c>
      <c r="X7" s="472">
        <v>23</v>
      </c>
      <c r="Y7" s="472">
        <v>11</v>
      </c>
      <c r="Z7" s="472">
        <v>10</v>
      </c>
      <c r="AA7" s="472">
        <v>9</v>
      </c>
      <c r="AB7" s="472">
        <v>14</v>
      </c>
      <c r="AC7" s="472">
        <v>9</v>
      </c>
      <c r="AD7" s="472">
        <v>8</v>
      </c>
      <c r="AE7" s="472">
        <v>5</v>
      </c>
      <c r="AF7" s="472">
        <v>5</v>
      </c>
      <c r="AG7" s="472">
        <v>17</v>
      </c>
      <c r="AH7" s="472" t="s">
        <v>273</v>
      </c>
      <c r="AI7" s="472">
        <v>10</v>
      </c>
      <c r="AJ7" s="472">
        <v>4</v>
      </c>
      <c r="AK7" s="472">
        <v>22</v>
      </c>
      <c r="AL7" s="472">
        <v>37</v>
      </c>
      <c r="AM7" s="472">
        <v>25</v>
      </c>
      <c r="AN7" s="472">
        <v>12</v>
      </c>
      <c r="AO7" s="472">
        <v>13</v>
      </c>
      <c r="AP7" s="472">
        <v>3</v>
      </c>
      <c r="AQ7" s="472" t="s">
        <v>273</v>
      </c>
      <c r="AR7" s="472" t="s">
        <v>273</v>
      </c>
      <c r="AS7" s="472">
        <v>78</v>
      </c>
      <c r="AT7" s="472">
        <v>21</v>
      </c>
      <c r="AU7" s="472">
        <v>21</v>
      </c>
      <c r="AV7" s="472" t="s">
        <v>273</v>
      </c>
      <c r="AW7" s="472">
        <v>28</v>
      </c>
      <c r="AX7" s="472">
        <v>18</v>
      </c>
      <c r="AY7" s="472">
        <v>11</v>
      </c>
      <c r="AZ7" s="472">
        <v>5</v>
      </c>
      <c r="BA7" s="472">
        <v>11</v>
      </c>
      <c r="BB7" s="472">
        <v>6</v>
      </c>
      <c r="BC7" s="472">
        <v>12</v>
      </c>
      <c r="BD7" s="472">
        <v>4</v>
      </c>
      <c r="BE7" s="472">
        <v>3</v>
      </c>
      <c r="BF7" s="472">
        <v>43</v>
      </c>
      <c r="BG7" s="472">
        <v>25</v>
      </c>
      <c r="BH7" s="472">
        <v>23</v>
      </c>
      <c r="BI7" s="472">
        <v>23</v>
      </c>
      <c r="BJ7" s="472">
        <v>11</v>
      </c>
      <c r="BK7" s="472">
        <v>14</v>
      </c>
      <c r="BL7" s="472" t="s">
        <v>273</v>
      </c>
      <c r="BM7" s="472">
        <v>82</v>
      </c>
      <c r="BN7" s="472">
        <v>36</v>
      </c>
      <c r="BO7" s="472">
        <v>17</v>
      </c>
      <c r="BP7" s="472">
        <v>23</v>
      </c>
      <c r="BQ7" s="472">
        <v>16</v>
      </c>
      <c r="BR7" s="472">
        <v>28</v>
      </c>
      <c r="BS7" s="472">
        <v>11</v>
      </c>
      <c r="BT7" s="472" t="s">
        <v>273</v>
      </c>
      <c r="BU7" s="472">
        <v>53</v>
      </c>
      <c r="BV7" s="472" t="s">
        <v>273</v>
      </c>
      <c r="BW7" s="472">
        <v>25</v>
      </c>
      <c r="BX7" s="472">
        <v>15</v>
      </c>
      <c r="BY7" s="472">
        <v>30</v>
      </c>
      <c r="BZ7" s="472" t="s">
        <v>273</v>
      </c>
      <c r="CA7" s="472" t="s">
        <v>273</v>
      </c>
      <c r="CB7" s="472" t="s">
        <v>273</v>
      </c>
      <c r="CC7" s="472">
        <v>17</v>
      </c>
      <c r="CD7" s="472" t="s">
        <v>273</v>
      </c>
      <c r="CE7" s="472">
        <v>5</v>
      </c>
      <c r="CF7" s="472" t="s">
        <v>273</v>
      </c>
      <c r="CG7" s="472" t="s">
        <v>273</v>
      </c>
      <c r="CH7" s="472" t="s">
        <v>273</v>
      </c>
      <c r="CI7" s="472" t="s">
        <v>273</v>
      </c>
      <c r="CJ7" s="472" t="s">
        <v>273</v>
      </c>
      <c r="CK7" s="472" t="s">
        <v>273</v>
      </c>
      <c r="CL7" s="472" t="s">
        <v>273</v>
      </c>
      <c r="CM7" s="472" t="s">
        <v>273</v>
      </c>
      <c r="CN7" s="472" t="s">
        <v>273</v>
      </c>
      <c r="CO7" s="472" t="s">
        <v>273</v>
      </c>
      <c r="CP7" s="472" t="s">
        <v>273</v>
      </c>
      <c r="CQ7" s="472" t="s">
        <v>273</v>
      </c>
      <c r="CR7" s="472" t="s">
        <v>273</v>
      </c>
      <c r="CS7" s="472" t="s">
        <v>273</v>
      </c>
      <c r="CT7" s="472" t="s">
        <v>273</v>
      </c>
      <c r="CU7" s="472" t="s">
        <v>273</v>
      </c>
      <c r="CV7" s="472">
        <v>13</v>
      </c>
      <c r="CW7" s="472" t="s">
        <v>273</v>
      </c>
      <c r="CX7" s="472">
        <v>0</v>
      </c>
      <c r="CY7" s="472" t="s">
        <v>273</v>
      </c>
      <c r="CZ7" s="472">
        <v>15</v>
      </c>
      <c r="DA7" s="472">
        <v>11</v>
      </c>
      <c r="DB7" s="472" t="s">
        <v>273</v>
      </c>
      <c r="DC7" s="472">
        <v>303</v>
      </c>
      <c r="DD7" s="472" t="s">
        <v>273</v>
      </c>
      <c r="DE7" s="472" t="s">
        <v>273</v>
      </c>
      <c r="DF7" s="472" t="s">
        <v>273</v>
      </c>
      <c r="DG7" s="472">
        <v>24</v>
      </c>
      <c r="DH7" s="472">
        <v>24</v>
      </c>
      <c r="DI7" s="472">
        <v>5</v>
      </c>
      <c r="DJ7" s="472">
        <v>155</v>
      </c>
      <c r="DK7" s="472">
        <v>56</v>
      </c>
      <c r="DL7" s="472" t="s">
        <v>273</v>
      </c>
      <c r="DM7" s="472" t="s">
        <v>273</v>
      </c>
      <c r="DN7" s="472" t="s">
        <v>273</v>
      </c>
      <c r="DO7" s="472">
        <v>20</v>
      </c>
      <c r="DP7" s="472" t="s">
        <v>273</v>
      </c>
      <c r="DQ7" s="472" t="s">
        <v>273</v>
      </c>
      <c r="DR7" s="472">
        <v>24</v>
      </c>
      <c r="DS7" s="472" t="s">
        <v>273</v>
      </c>
      <c r="DT7" s="472" t="s">
        <v>273</v>
      </c>
      <c r="DU7" s="472" t="s">
        <v>273</v>
      </c>
      <c r="DV7" s="472" t="s">
        <v>273</v>
      </c>
      <c r="DW7" s="472" t="s">
        <v>273</v>
      </c>
      <c r="DX7" s="472" t="s">
        <v>273</v>
      </c>
      <c r="DY7" s="472" t="s">
        <v>273</v>
      </c>
      <c r="DZ7" s="472" t="s">
        <v>273</v>
      </c>
      <c r="EA7" s="472" t="s">
        <v>273</v>
      </c>
      <c r="EB7" s="472" t="s">
        <v>273</v>
      </c>
      <c r="EC7" s="472" t="s">
        <v>273</v>
      </c>
      <c r="ED7" s="472" t="s">
        <v>273</v>
      </c>
      <c r="EE7" s="472">
        <v>7</v>
      </c>
      <c r="EF7" s="472">
        <v>2</v>
      </c>
      <c r="EG7" s="472">
        <v>1</v>
      </c>
      <c r="EH7" s="472">
        <v>2</v>
      </c>
      <c r="EI7" s="472">
        <v>2</v>
      </c>
      <c r="EJ7" s="472">
        <v>3</v>
      </c>
      <c r="EK7" s="472">
        <v>5</v>
      </c>
      <c r="EL7" s="472">
        <v>2</v>
      </c>
      <c r="EM7" s="472">
        <v>2</v>
      </c>
      <c r="EN7" s="472">
        <v>3</v>
      </c>
      <c r="EO7" s="472">
        <v>1</v>
      </c>
      <c r="EP7" s="472">
        <v>2</v>
      </c>
      <c r="EQ7" s="472">
        <v>9</v>
      </c>
      <c r="ER7" s="472">
        <v>1</v>
      </c>
      <c r="ES7" s="472">
        <v>0</v>
      </c>
      <c r="ET7" s="472">
        <v>2</v>
      </c>
      <c r="EU7" s="472">
        <v>3</v>
      </c>
      <c r="EV7" s="472">
        <v>2</v>
      </c>
      <c r="EW7" s="472">
        <v>4</v>
      </c>
      <c r="EX7" s="472">
        <v>8</v>
      </c>
      <c r="EY7" s="472">
        <v>3</v>
      </c>
      <c r="EZ7" s="472">
        <v>8</v>
      </c>
      <c r="FA7" s="472">
        <v>1</v>
      </c>
      <c r="FB7" s="472">
        <v>1</v>
      </c>
      <c r="FC7" s="472">
        <v>1</v>
      </c>
      <c r="FD7" s="472">
        <v>4</v>
      </c>
      <c r="FE7" s="472">
        <v>0</v>
      </c>
      <c r="FF7" s="472">
        <v>1</v>
      </c>
      <c r="FG7" s="472">
        <v>2</v>
      </c>
      <c r="FH7" s="472">
        <v>2</v>
      </c>
      <c r="FI7" s="472">
        <v>5</v>
      </c>
      <c r="FJ7" s="472">
        <v>4</v>
      </c>
      <c r="FK7" s="472">
        <v>2</v>
      </c>
      <c r="FL7" s="472">
        <v>1</v>
      </c>
      <c r="FM7" s="472">
        <v>0</v>
      </c>
      <c r="FN7" s="472">
        <v>0</v>
      </c>
      <c r="FO7" s="472">
        <v>6</v>
      </c>
      <c r="FP7" s="472">
        <v>2</v>
      </c>
      <c r="FQ7" s="472">
        <v>2</v>
      </c>
      <c r="FR7" s="472">
        <v>6</v>
      </c>
      <c r="FS7" s="472">
        <v>7</v>
      </c>
      <c r="FT7" s="472">
        <v>7</v>
      </c>
      <c r="FU7" s="472">
        <v>11</v>
      </c>
      <c r="FV7" s="472">
        <v>4</v>
      </c>
      <c r="FW7" s="472">
        <v>1</v>
      </c>
      <c r="FX7" s="472">
        <v>1</v>
      </c>
      <c r="FY7" s="472">
        <v>3</v>
      </c>
      <c r="FZ7" s="472">
        <v>3</v>
      </c>
      <c r="GA7" s="472">
        <v>1</v>
      </c>
      <c r="GB7" s="472">
        <v>0</v>
      </c>
      <c r="GC7" s="472">
        <v>0</v>
      </c>
      <c r="GD7" s="472">
        <v>1</v>
      </c>
      <c r="GE7" s="472">
        <v>2</v>
      </c>
      <c r="GF7" s="472">
        <v>4</v>
      </c>
      <c r="GG7" s="472">
        <v>1</v>
      </c>
      <c r="GH7" s="472">
        <v>2</v>
      </c>
      <c r="GI7" s="472">
        <v>2</v>
      </c>
      <c r="GJ7" s="472">
        <v>2</v>
      </c>
      <c r="GK7" s="472">
        <v>0</v>
      </c>
      <c r="GL7" s="472">
        <v>0</v>
      </c>
      <c r="GM7" s="472">
        <v>1</v>
      </c>
      <c r="GN7" s="472">
        <v>2</v>
      </c>
      <c r="GO7" s="472">
        <v>0</v>
      </c>
      <c r="GP7" s="472">
        <v>6</v>
      </c>
      <c r="GQ7" s="472">
        <v>4</v>
      </c>
      <c r="GR7" s="472">
        <v>1</v>
      </c>
      <c r="GS7" s="472">
        <v>2</v>
      </c>
      <c r="GT7" s="472">
        <v>1</v>
      </c>
      <c r="GU7" s="472">
        <v>3</v>
      </c>
      <c r="GV7" s="472">
        <v>1</v>
      </c>
      <c r="GW7" s="472">
        <v>1</v>
      </c>
      <c r="GX7" s="472">
        <v>0</v>
      </c>
      <c r="GY7" s="472">
        <v>2</v>
      </c>
      <c r="GZ7" s="472">
        <v>1</v>
      </c>
      <c r="HA7" s="472">
        <v>0</v>
      </c>
      <c r="HB7" s="472">
        <v>6</v>
      </c>
      <c r="HC7" s="472">
        <v>6</v>
      </c>
      <c r="HD7" s="472">
        <v>1</v>
      </c>
      <c r="HE7" s="472">
        <v>1</v>
      </c>
      <c r="HF7" s="472">
        <v>0</v>
      </c>
      <c r="HG7" s="472">
        <v>2</v>
      </c>
      <c r="HH7" s="472">
        <v>0</v>
      </c>
      <c r="HI7" s="472">
        <v>1</v>
      </c>
      <c r="HJ7" s="472">
        <v>2</v>
      </c>
      <c r="HK7" s="472">
        <v>1</v>
      </c>
      <c r="HL7" s="472">
        <v>2</v>
      </c>
      <c r="HM7" s="472">
        <v>3</v>
      </c>
      <c r="HN7" s="472">
        <v>1</v>
      </c>
      <c r="HO7" s="472">
        <v>6</v>
      </c>
      <c r="HP7" s="472">
        <v>9</v>
      </c>
      <c r="HQ7" s="472">
        <v>4</v>
      </c>
      <c r="HR7" s="472">
        <v>1</v>
      </c>
      <c r="HS7" s="472">
        <v>6</v>
      </c>
      <c r="HT7" s="472">
        <v>6</v>
      </c>
      <c r="HU7" s="472">
        <v>3</v>
      </c>
      <c r="HV7" s="472">
        <v>5</v>
      </c>
      <c r="HW7" s="472">
        <v>2</v>
      </c>
      <c r="HX7" s="472">
        <v>1</v>
      </c>
      <c r="HY7" s="472">
        <v>2</v>
      </c>
      <c r="HZ7" s="472">
        <v>4</v>
      </c>
      <c r="IA7" s="472">
        <v>0</v>
      </c>
      <c r="IB7" s="472">
        <v>2</v>
      </c>
      <c r="IC7" s="472">
        <v>1</v>
      </c>
      <c r="ID7" s="472">
        <v>1</v>
      </c>
      <c r="IE7" s="472">
        <v>6</v>
      </c>
      <c r="IF7" s="472">
        <v>1</v>
      </c>
      <c r="IG7" s="472">
        <v>1</v>
      </c>
      <c r="IH7" s="472">
        <v>1</v>
      </c>
      <c r="II7" s="472">
        <v>7</v>
      </c>
      <c r="IJ7" s="472">
        <v>11</v>
      </c>
      <c r="IK7" s="472">
        <v>6</v>
      </c>
      <c r="IL7" s="472">
        <v>2</v>
      </c>
      <c r="IM7" s="472">
        <v>3</v>
      </c>
      <c r="IN7" s="472">
        <v>2</v>
      </c>
      <c r="IO7" s="472">
        <v>1</v>
      </c>
      <c r="IP7" s="472">
        <v>1</v>
      </c>
      <c r="IQ7" s="472">
        <v>1</v>
      </c>
      <c r="IR7" s="472">
        <v>4</v>
      </c>
      <c r="IS7" s="472">
        <v>3</v>
      </c>
      <c r="IT7" s="472">
        <v>1</v>
      </c>
      <c r="IU7" s="472">
        <v>0</v>
      </c>
      <c r="IV7" s="472">
        <v>2</v>
      </c>
      <c r="IW7" s="472">
        <v>3</v>
      </c>
      <c r="IX7" s="472">
        <v>6</v>
      </c>
      <c r="IY7" s="472">
        <v>1</v>
      </c>
      <c r="IZ7" s="472">
        <v>0</v>
      </c>
      <c r="JA7" s="472">
        <v>0</v>
      </c>
      <c r="JB7" s="472">
        <v>2</v>
      </c>
      <c r="JC7" s="472">
        <v>2</v>
      </c>
      <c r="JD7" s="472">
        <v>1</v>
      </c>
      <c r="JE7" s="472">
        <v>1</v>
      </c>
      <c r="JF7" s="472">
        <v>1</v>
      </c>
      <c r="JG7" s="472">
        <v>2</v>
      </c>
      <c r="JH7" s="472">
        <v>3</v>
      </c>
      <c r="JI7" s="472">
        <v>21</v>
      </c>
      <c r="JJ7" s="472">
        <v>7</v>
      </c>
      <c r="JK7" s="472">
        <v>4</v>
      </c>
      <c r="JL7" s="472">
        <v>1</v>
      </c>
      <c r="JM7" s="472">
        <v>6</v>
      </c>
      <c r="JN7" s="472">
        <v>2</v>
      </c>
      <c r="JO7" s="472">
        <v>1</v>
      </c>
      <c r="JP7" s="472">
        <v>1</v>
      </c>
      <c r="JQ7" s="472">
        <v>3</v>
      </c>
      <c r="JR7" s="472">
        <v>3</v>
      </c>
      <c r="JS7" s="472">
        <v>1</v>
      </c>
      <c r="JT7" s="472">
        <v>2</v>
      </c>
      <c r="JU7" s="472">
        <v>5</v>
      </c>
      <c r="JV7" s="472">
        <v>1</v>
      </c>
      <c r="JW7" s="472">
        <v>2</v>
      </c>
      <c r="JX7" s="472">
        <v>1</v>
      </c>
      <c r="JY7" s="472">
        <v>1</v>
      </c>
      <c r="JZ7" s="472">
        <v>2</v>
      </c>
      <c r="KA7" s="472">
        <v>1</v>
      </c>
      <c r="KB7" s="472">
        <v>2</v>
      </c>
      <c r="KC7" s="472">
        <v>1</v>
      </c>
      <c r="KD7" s="472" t="s">
        <v>273</v>
      </c>
      <c r="KE7" s="472" t="s">
        <v>273</v>
      </c>
    </row>
    <row r="8" spans="1:291" ht="23.25" customHeight="1" x14ac:dyDescent="0.25">
      <c r="A8" s="1308"/>
      <c r="B8" s="278" t="s">
        <v>820</v>
      </c>
      <c r="C8" s="1058">
        <v>34731</v>
      </c>
      <c r="D8" s="1058">
        <v>16278</v>
      </c>
      <c r="E8" s="1058">
        <v>6404</v>
      </c>
      <c r="F8" s="1058">
        <v>5363</v>
      </c>
      <c r="G8" s="1058">
        <v>6515</v>
      </c>
      <c r="H8" s="1058">
        <v>67</v>
      </c>
      <c r="I8" s="1058">
        <v>103</v>
      </c>
      <c r="J8" s="1314"/>
      <c r="K8" s="1058">
        <v>1761</v>
      </c>
      <c r="L8" s="1059" t="s">
        <v>2038</v>
      </c>
      <c r="M8" s="1059" t="s">
        <v>2038</v>
      </c>
      <c r="N8" s="1058">
        <v>312</v>
      </c>
      <c r="O8" s="1058">
        <v>287</v>
      </c>
      <c r="P8" s="1059" t="s">
        <v>2038</v>
      </c>
      <c r="Q8" s="1058">
        <v>250</v>
      </c>
      <c r="R8" s="1058">
        <v>281</v>
      </c>
      <c r="S8" s="1058">
        <v>153</v>
      </c>
      <c r="T8" s="1058">
        <v>137</v>
      </c>
      <c r="U8" s="1058">
        <v>158</v>
      </c>
      <c r="V8" s="1058">
        <v>118</v>
      </c>
      <c r="W8" s="1058">
        <v>141</v>
      </c>
      <c r="X8" s="1058">
        <v>246</v>
      </c>
      <c r="Y8" s="1058">
        <v>130</v>
      </c>
      <c r="Z8" s="1058">
        <v>130</v>
      </c>
      <c r="AA8" s="1058">
        <v>90</v>
      </c>
      <c r="AB8" s="1058">
        <v>131</v>
      </c>
      <c r="AC8" s="1058">
        <v>101</v>
      </c>
      <c r="AD8" s="1058">
        <v>82</v>
      </c>
      <c r="AE8" s="1058">
        <v>74</v>
      </c>
      <c r="AF8" s="1058">
        <v>61</v>
      </c>
      <c r="AG8" s="1058">
        <v>208</v>
      </c>
      <c r="AH8" s="1059" t="s">
        <v>2038</v>
      </c>
      <c r="AI8" s="1058">
        <v>126</v>
      </c>
      <c r="AJ8" s="1058">
        <v>69</v>
      </c>
      <c r="AK8" s="1058">
        <v>218</v>
      </c>
      <c r="AL8" s="1058">
        <v>320</v>
      </c>
      <c r="AM8" s="1058">
        <v>230</v>
      </c>
      <c r="AN8" s="1058">
        <v>153</v>
      </c>
      <c r="AO8" s="1058">
        <v>182</v>
      </c>
      <c r="AP8" s="1058">
        <v>105</v>
      </c>
      <c r="AQ8" s="1059" t="s">
        <v>2038</v>
      </c>
      <c r="AR8" s="1059" t="s">
        <v>2038</v>
      </c>
      <c r="AS8" s="1058">
        <v>841</v>
      </c>
      <c r="AT8" s="1058">
        <v>318</v>
      </c>
      <c r="AU8" s="1058">
        <v>273</v>
      </c>
      <c r="AV8" s="1059" t="s">
        <v>2038</v>
      </c>
      <c r="AW8" s="1058">
        <v>208</v>
      </c>
      <c r="AX8" s="1058">
        <v>243</v>
      </c>
      <c r="AY8" s="1058">
        <v>119</v>
      </c>
      <c r="AZ8" s="1058">
        <v>93</v>
      </c>
      <c r="BA8" s="1058">
        <v>118</v>
      </c>
      <c r="BB8" s="1058">
        <v>134</v>
      </c>
      <c r="BC8" s="1058">
        <v>99</v>
      </c>
      <c r="BD8" s="1058">
        <v>97</v>
      </c>
      <c r="BE8" s="1058">
        <v>54</v>
      </c>
      <c r="BF8" s="1058">
        <v>350</v>
      </c>
      <c r="BG8" s="1058">
        <v>190</v>
      </c>
      <c r="BH8" s="1058">
        <v>145</v>
      </c>
      <c r="BI8" s="1058">
        <v>146</v>
      </c>
      <c r="BJ8" s="1058">
        <v>81</v>
      </c>
      <c r="BK8" s="1058">
        <v>113</v>
      </c>
      <c r="BL8" s="1059" t="s">
        <v>2038</v>
      </c>
      <c r="BM8" s="1058">
        <v>524</v>
      </c>
      <c r="BN8" s="1058">
        <v>338</v>
      </c>
      <c r="BO8" s="1058">
        <v>176</v>
      </c>
      <c r="BP8" s="1058">
        <v>254</v>
      </c>
      <c r="BQ8" s="1058">
        <v>177</v>
      </c>
      <c r="BR8" s="1058">
        <v>207</v>
      </c>
      <c r="BS8" s="1058">
        <v>92</v>
      </c>
      <c r="BT8" s="1059" t="s">
        <v>2038</v>
      </c>
      <c r="BU8" s="1058">
        <v>323</v>
      </c>
      <c r="BV8" s="1059" t="s">
        <v>2038</v>
      </c>
      <c r="BW8" s="1058">
        <v>177</v>
      </c>
      <c r="BX8" s="1058">
        <v>151</v>
      </c>
      <c r="BY8" s="1058">
        <v>165</v>
      </c>
      <c r="BZ8" s="1059" t="s">
        <v>2038</v>
      </c>
      <c r="CA8" s="1059" t="s">
        <v>2038</v>
      </c>
      <c r="CB8" s="1059" t="s">
        <v>2038</v>
      </c>
      <c r="CC8" s="1058">
        <v>97</v>
      </c>
      <c r="CD8" s="1059" t="s">
        <v>2038</v>
      </c>
      <c r="CE8" s="1058">
        <v>77</v>
      </c>
      <c r="CF8" s="1059" t="s">
        <v>2038</v>
      </c>
      <c r="CG8" s="1059" t="s">
        <v>2038</v>
      </c>
      <c r="CH8" s="1059" t="s">
        <v>2038</v>
      </c>
      <c r="CI8" s="1059" t="s">
        <v>2038</v>
      </c>
      <c r="CJ8" s="1059" t="s">
        <v>2038</v>
      </c>
      <c r="CK8" s="1059" t="s">
        <v>2038</v>
      </c>
      <c r="CL8" s="1059" t="s">
        <v>2038</v>
      </c>
      <c r="CM8" s="1059" t="s">
        <v>2038</v>
      </c>
      <c r="CN8" s="1059" t="s">
        <v>2038</v>
      </c>
      <c r="CO8" s="1059" t="s">
        <v>2038</v>
      </c>
      <c r="CP8" s="1059" t="s">
        <v>2038</v>
      </c>
      <c r="CQ8" s="1059" t="s">
        <v>2038</v>
      </c>
      <c r="CR8" s="1059" t="s">
        <v>2038</v>
      </c>
      <c r="CS8" s="1059" t="s">
        <v>2038</v>
      </c>
      <c r="CT8" s="1059" t="s">
        <v>2038</v>
      </c>
      <c r="CU8" s="1059" t="s">
        <v>2038</v>
      </c>
      <c r="CV8" s="1058">
        <v>73</v>
      </c>
      <c r="CW8" s="1059" t="s">
        <v>2038</v>
      </c>
      <c r="CX8" s="1058">
        <v>127</v>
      </c>
      <c r="CY8" s="1059" t="s">
        <v>2038</v>
      </c>
      <c r="CZ8" s="1059">
        <v>72</v>
      </c>
      <c r="DA8" s="1059">
        <v>56</v>
      </c>
      <c r="DB8" s="1059" t="s">
        <v>2038</v>
      </c>
      <c r="DC8" s="1058">
        <v>915</v>
      </c>
      <c r="DD8" s="1059" t="s">
        <v>2038</v>
      </c>
      <c r="DE8" s="1059" t="s">
        <v>2038</v>
      </c>
      <c r="DF8" s="1059" t="s">
        <v>2038</v>
      </c>
      <c r="DG8" s="1058">
        <v>223</v>
      </c>
      <c r="DH8" s="1058">
        <v>159</v>
      </c>
      <c r="DI8" s="1058">
        <v>57</v>
      </c>
      <c r="DJ8" s="1058">
        <v>441</v>
      </c>
      <c r="DK8" s="1058">
        <v>257</v>
      </c>
      <c r="DL8" s="1059" t="s">
        <v>2038</v>
      </c>
      <c r="DM8" s="1059" t="s">
        <v>2038</v>
      </c>
      <c r="DN8" s="1059" t="s">
        <v>2038</v>
      </c>
      <c r="DO8" s="1059">
        <v>338</v>
      </c>
      <c r="DP8" s="1059" t="s">
        <v>2038</v>
      </c>
      <c r="DQ8" s="1059" t="s">
        <v>2038</v>
      </c>
      <c r="DR8" s="1058">
        <v>301</v>
      </c>
      <c r="DS8" s="1059" t="s">
        <v>2038</v>
      </c>
      <c r="DT8" s="1059" t="s">
        <v>2038</v>
      </c>
      <c r="DU8" s="1059" t="s">
        <v>2038</v>
      </c>
      <c r="DV8" s="1059" t="s">
        <v>2038</v>
      </c>
      <c r="DW8" s="1059" t="s">
        <v>2038</v>
      </c>
      <c r="DX8" s="1059" t="s">
        <v>2038</v>
      </c>
      <c r="DY8" s="1059" t="s">
        <v>2038</v>
      </c>
      <c r="DZ8" s="1059" t="s">
        <v>2038</v>
      </c>
      <c r="EA8" s="1059" t="s">
        <v>2038</v>
      </c>
      <c r="EB8" s="1059" t="s">
        <v>2038</v>
      </c>
      <c r="EC8" s="1059" t="s">
        <v>2038</v>
      </c>
      <c r="ED8" s="1059" t="s">
        <v>2038</v>
      </c>
      <c r="EE8" s="1058">
        <v>98</v>
      </c>
      <c r="EF8" s="1058">
        <v>31</v>
      </c>
      <c r="EG8" s="1058">
        <v>24</v>
      </c>
      <c r="EH8" s="1058">
        <v>23</v>
      </c>
      <c r="EI8" s="1058">
        <v>25</v>
      </c>
      <c r="EJ8" s="1058">
        <v>29</v>
      </c>
      <c r="EK8" s="1058">
        <v>77</v>
      </c>
      <c r="EL8" s="1058">
        <v>48</v>
      </c>
      <c r="EM8" s="1058">
        <v>36</v>
      </c>
      <c r="EN8" s="1058">
        <v>30</v>
      </c>
      <c r="EO8" s="1058">
        <v>35</v>
      </c>
      <c r="EP8" s="1058">
        <v>39</v>
      </c>
      <c r="EQ8" s="1058">
        <v>108</v>
      </c>
      <c r="ER8" s="1058">
        <v>20</v>
      </c>
      <c r="ES8" s="1058">
        <v>30</v>
      </c>
      <c r="ET8" s="1058">
        <v>22</v>
      </c>
      <c r="EU8" s="1058">
        <v>34</v>
      </c>
      <c r="EV8" s="1058">
        <v>56</v>
      </c>
      <c r="EW8" s="1058">
        <v>65</v>
      </c>
      <c r="EX8" s="1058">
        <v>77</v>
      </c>
      <c r="EY8" s="1058">
        <v>94</v>
      </c>
      <c r="EZ8" s="1058">
        <v>64</v>
      </c>
      <c r="FA8" s="1058">
        <v>33</v>
      </c>
      <c r="FB8" s="1058">
        <v>28</v>
      </c>
      <c r="FC8" s="1058">
        <v>32</v>
      </c>
      <c r="FD8" s="1058">
        <v>59</v>
      </c>
      <c r="FE8" s="1058">
        <v>12</v>
      </c>
      <c r="FF8" s="1058">
        <v>35</v>
      </c>
      <c r="FG8" s="1058">
        <v>34</v>
      </c>
      <c r="FH8" s="1058">
        <v>22</v>
      </c>
      <c r="FI8" s="1058">
        <v>64</v>
      </c>
      <c r="FJ8" s="1058">
        <v>38</v>
      </c>
      <c r="FK8" s="1058">
        <v>40</v>
      </c>
      <c r="FL8" s="1058">
        <v>24</v>
      </c>
      <c r="FM8" s="1058">
        <v>15</v>
      </c>
      <c r="FN8" s="1058">
        <v>14</v>
      </c>
      <c r="FO8" s="1058">
        <v>86</v>
      </c>
      <c r="FP8" s="1058">
        <v>39</v>
      </c>
      <c r="FQ8" s="1058">
        <v>31</v>
      </c>
      <c r="FR8" s="1058">
        <v>80</v>
      </c>
      <c r="FS8" s="1058">
        <v>96</v>
      </c>
      <c r="FT8" s="1058">
        <v>75</v>
      </c>
      <c r="FU8" s="1058">
        <v>134</v>
      </c>
      <c r="FV8" s="1058">
        <v>50</v>
      </c>
      <c r="FW8" s="1058">
        <v>17</v>
      </c>
      <c r="FX8" s="1058">
        <v>26</v>
      </c>
      <c r="FY8" s="1058">
        <v>45</v>
      </c>
      <c r="FZ8" s="1058">
        <v>39</v>
      </c>
      <c r="GA8" s="1058">
        <v>28</v>
      </c>
      <c r="GB8" s="1058">
        <v>13</v>
      </c>
      <c r="GC8" s="1058">
        <v>14</v>
      </c>
      <c r="GD8" s="1058">
        <v>21</v>
      </c>
      <c r="GE8" s="1058">
        <v>44</v>
      </c>
      <c r="GF8" s="1058">
        <v>84</v>
      </c>
      <c r="GG8" s="1058">
        <v>24</v>
      </c>
      <c r="GH8" s="1058">
        <v>25</v>
      </c>
      <c r="GI8" s="1058">
        <v>23</v>
      </c>
      <c r="GJ8" s="1058">
        <v>25</v>
      </c>
      <c r="GK8" s="1058">
        <v>19</v>
      </c>
      <c r="GL8" s="1058">
        <v>12</v>
      </c>
      <c r="GM8" s="1058">
        <v>23</v>
      </c>
      <c r="GN8" s="1058">
        <v>40</v>
      </c>
      <c r="GO8" s="1058">
        <v>22</v>
      </c>
      <c r="GP8" s="1058">
        <v>61</v>
      </c>
      <c r="GQ8" s="1058">
        <v>47</v>
      </c>
      <c r="GR8" s="1058">
        <v>35</v>
      </c>
      <c r="GS8" s="1058">
        <v>30</v>
      </c>
      <c r="GT8" s="1058">
        <v>25</v>
      </c>
      <c r="GU8" s="1058">
        <v>48</v>
      </c>
      <c r="GV8" s="1058">
        <v>19</v>
      </c>
      <c r="GW8" s="1058">
        <v>39</v>
      </c>
      <c r="GX8" s="1058">
        <v>13</v>
      </c>
      <c r="GY8" s="1058">
        <v>49</v>
      </c>
      <c r="GZ8" s="1058">
        <v>24</v>
      </c>
      <c r="HA8" s="1058">
        <v>18</v>
      </c>
      <c r="HB8" s="1058">
        <v>104</v>
      </c>
      <c r="HC8" s="1058">
        <v>79</v>
      </c>
      <c r="HD8" s="1058">
        <v>25</v>
      </c>
      <c r="HE8" s="1058">
        <v>20</v>
      </c>
      <c r="HF8" s="1058">
        <v>21</v>
      </c>
      <c r="HG8" s="1058">
        <v>43</v>
      </c>
      <c r="HH8" s="1058">
        <v>23</v>
      </c>
      <c r="HI8" s="1058">
        <v>24</v>
      </c>
      <c r="HJ8" s="1058">
        <v>22</v>
      </c>
      <c r="HK8" s="1058">
        <v>32</v>
      </c>
      <c r="HL8" s="1058">
        <v>39</v>
      </c>
      <c r="HM8" s="1058">
        <v>39</v>
      </c>
      <c r="HN8" s="1058">
        <v>15</v>
      </c>
      <c r="HO8" s="1058">
        <v>73</v>
      </c>
      <c r="HP8" s="1058">
        <v>77</v>
      </c>
      <c r="HQ8" s="1058">
        <v>48</v>
      </c>
      <c r="HR8" s="1058">
        <v>28</v>
      </c>
      <c r="HS8" s="1058">
        <v>58</v>
      </c>
      <c r="HT8" s="1058">
        <v>70</v>
      </c>
      <c r="HU8" s="1058">
        <v>38</v>
      </c>
      <c r="HV8" s="1058">
        <v>40</v>
      </c>
      <c r="HW8" s="1058">
        <v>20</v>
      </c>
      <c r="HX8" s="1058">
        <v>28</v>
      </c>
      <c r="HY8" s="1058">
        <v>24</v>
      </c>
      <c r="HZ8" s="1058">
        <v>28</v>
      </c>
      <c r="IA8" s="1058">
        <v>16</v>
      </c>
      <c r="IB8" s="1058">
        <v>22</v>
      </c>
      <c r="IC8" s="1058">
        <v>33</v>
      </c>
      <c r="ID8" s="1058">
        <v>28</v>
      </c>
      <c r="IE8" s="1058">
        <v>57</v>
      </c>
      <c r="IF8" s="1058">
        <v>29</v>
      </c>
      <c r="IG8" s="1058">
        <v>23</v>
      </c>
      <c r="IH8" s="1058">
        <v>27</v>
      </c>
      <c r="II8" s="1058">
        <v>251</v>
      </c>
      <c r="IJ8" s="1058">
        <v>171</v>
      </c>
      <c r="IK8" s="1058">
        <v>93</v>
      </c>
      <c r="IL8" s="1058">
        <v>36</v>
      </c>
      <c r="IM8" s="1058">
        <v>44</v>
      </c>
      <c r="IN8" s="1058">
        <v>34</v>
      </c>
      <c r="IO8" s="1058">
        <v>35</v>
      </c>
      <c r="IP8" s="1058">
        <v>25</v>
      </c>
      <c r="IQ8" s="1058">
        <v>55</v>
      </c>
      <c r="IR8" s="1058">
        <v>58</v>
      </c>
      <c r="IS8" s="1058">
        <v>37</v>
      </c>
      <c r="IT8" s="1058">
        <v>23</v>
      </c>
      <c r="IU8" s="1058">
        <v>22</v>
      </c>
      <c r="IV8" s="1058">
        <v>31</v>
      </c>
      <c r="IW8" s="1058">
        <v>29</v>
      </c>
      <c r="IX8" s="1058">
        <v>59</v>
      </c>
      <c r="IY8" s="1058">
        <v>13</v>
      </c>
      <c r="IZ8" s="1058">
        <v>17</v>
      </c>
      <c r="JA8" s="1058">
        <v>11</v>
      </c>
      <c r="JB8" s="1058">
        <v>25</v>
      </c>
      <c r="JC8" s="1058">
        <v>22</v>
      </c>
      <c r="JD8" s="1058">
        <v>18</v>
      </c>
      <c r="JE8" s="1058">
        <v>13</v>
      </c>
      <c r="JF8" s="1058">
        <v>11</v>
      </c>
      <c r="JG8" s="1058">
        <v>20</v>
      </c>
      <c r="JH8" s="1058">
        <v>27</v>
      </c>
      <c r="JI8" s="1058">
        <v>187</v>
      </c>
      <c r="JJ8" s="1058">
        <v>69</v>
      </c>
      <c r="JK8" s="1058">
        <v>42</v>
      </c>
      <c r="JL8" s="1058">
        <v>18</v>
      </c>
      <c r="JM8" s="1058">
        <v>47</v>
      </c>
      <c r="JN8" s="1058">
        <v>24</v>
      </c>
      <c r="JO8" s="1058">
        <v>23</v>
      </c>
      <c r="JP8" s="1058">
        <v>41</v>
      </c>
      <c r="JQ8" s="1058">
        <v>53</v>
      </c>
      <c r="JR8" s="1058">
        <v>121</v>
      </c>
      <c r="JS8" s="1058">
        <v>19</v>
      </c>
      <c r="JT8" s="1058">
        <v>26</v>
      </c>
      <c r="JU8" s="1058">
        <v>40</v>
      </c>
      <c r="JV8" s="1058">
        <v>35</v>
      </c>
      <c r="JW8" s="1058">
        <v>60</v>
      </c>
      <c r="JX8" s="1058">
        <v>29</v>
      </c>
      <c r="JY8" s="1058">
        <v>13</v>
      </c>
      <c r="JZ8" s="1058">
        <v>17</v>
      </c>
      <c r="KA8" s="1058">
        <v>25</v>
      </c>
      <c r="KB8" s="1058">
        <v>22</v>
      </c>
      <c r="KC8" s="1058">
        <v>33</v>
      </c>
      <c r="KD8" s="1059" t="s">
        <v>2038</v>
      </c>
      <c r="KE8" s="1059" t="s">
        <v>2038</v>
      </c>
    </row>
    <row r="9" spans="1:291" ht="23.25" customHeight="1" x14ac:dyDescent="0.25">
      <c r="A9" s="1308"/>
      <c r="B9" s="279" t="s">
        <v>2209</v>
      </c>
      <c r="C9" s="475">
        <v>1604</v>
      </c>
      <c r="D9" s="475">
        <v>995</v>
      </c>
      <c r="E9" s="475">
        <v>232</v>
      </c>
      <c r="F9" s="475">
        <v>158</v>
      </c>
      <c r="G9" s="475">
        <v>218</v>
      </c>
      <c r="H9" s="475">
        <v>0</v>
      </c>
      <c r="I9" s="475" t="s">
        <v>97</v>
      </c>
      <c r="J9" s="1314"/>
      <c r="K9" s="475">
        <v>200</v>
      </c>
      <c r="L9" s="475" t="s">
        <v>273</v>
      </c>
      <c r="M9" s="475" t="s">
        <v>273</v>
      </c>
      <c r="N9" s="475">
        <v>10</v>
      </c>
      <c r="O9" s="475">
        <v>8</v>
      </c>
      <c r="P9" s="475" t="s">
        <v>273</v>
      </c>
      <c r="Q9" s="475">
        <v>14</v>
      </c>
      <c r="R9" s="475">
        <v>0</v>
      </c>
      <c r="S9" s="475">
        <v>7</v>
      </c>
      <c r="T9" s="475">
        <v>8</v>
      </c>
      <c r="U9" s="475">
        <v>9</v>
      </c>
      <c r="V9" s="475">
        <v>5</v>
      </c>
      <c r="W9" s="475">
        <v>7</v>
      </c>
      <c r="X9" s="475">
        <v>16</v>
      </c>
      <c r="Y9" s="475">
        <v>14</v>
      </c>
      <c r="Z9" s="475">
        <v>5</v>
      </c>
      <c r="AA9" s="475">
        <v>1</v>
      </c>
      <c r="AB9" s="475">
        <v>4</v>
      </c>
      <c r="AC9" s="475">
        <v>8</v>
      </c>
      <c r="AD9" s="475">
        <v>5</v>
      </c>
      <c r="AE9" s="475">
        <v>4</v>
      </c>
      <c r="AF9" s="475">
        <v>4</v>
      </c>
      <c r="AG9" s="475">
        <v>15</v>
      </c>
      <c r="AH9" s="475" t="s">
        <v>273</v>
      </c>
      <c r="AI9" s="475">
        <v>0</v>
      </c>
      <c r="AJ9" s="475">
        <v>3</v>
      </c>
      <c r="AK9" s="475">
        <v>0</v>
      </c>
      <c r="AL9" s="475">
        <v>20</v>
      </c>
      <c r="AM9" s="475">
        <v>15</v>
      </c>
      <c r="AN9" s="475">
        <v>15</v>
      </c>
      <c r="AO9" s="475">
        <v>8</v>
      </c>
      <c r="AP9" s="475">
        <v>4</v>
      </c>
      <c r="AQ9" s="475" t="s">
        <v>273</v>
      </c>
      <c r="AR9" s="475" t="s">
        <v>273</v>
      </c>
      <c r="AS9" s="475">
        <v>11</v>
      </c>
      <c r="AT9" s="475">
        <v>15</v>
      </c>
      <c r="AU9" s="475">
        <v>18</v>
      </c>
      <c r="AV9" s="475" t="s">
        <v>273</v>
      </c>
      <c r="AW9" s="475">
        <v>8</v>
      </c>
      <c r="AX9" s="475">
        <v>16</v>
      </c>
      <c r="AY9" s="475">
        <v>5</v>
      </c>
      <c r="AZ9" s="475">
        <v>6</v>
      </c>
      <c r="BA9" s="475">
        <v>0</v>
      </c>
      <c r="BB9" s="475">
        <v>6</v>
      </c>
      <c r="BC9" s="475">
        <v>4</v>
      </c>
      <c r="BD9" s="475">
        <v>4</v>
      </c>
      <c r="BE9" s="475">
        <v>3</v>
      </c>
      <c r="BF9" s="475">
        <v>34</v>
      </c>
      <c r="BG9" s="475">
        <v>12</v>
      </c>
      <c r="BH9" s="475">
        <v>16</v>
      </c>
      <c r="BI9" s="475">
        <v>18</v>
      </c>
      <c r="BJ9" s="475">
        <v>6</v>
      </c>
      <c r="BK9" s="475">
        <v>8</v>
      </c>
      <c r="BL9" s="475" t="s">
        <v>273</v>
      </c>
      <c r="BM9" s="475">
        <v>60</v>
      </c>
      <c r="BN9" s="475">
        <v>49</v>
      </c>
      <c r="BO9" s="475">
        <v>11</v>
      </c>
      <c r="BP9" s="475">
        <v>36</v>
      </c>
      <c r="BQ9" s="475">
        <v>20</v>
      </c>
      <c r="BR9" s="475">
        <v>15</v>
      </c>
      <c r="BS9" s="475">
        <v>7</v>
      </c>
      <c r="BT9" s="475" t="s">
        <v>273</v>
      </c>
      <c r="BU9" s="475">
        <v>26</v>
      </c>
      <c r="BV9" s="475" t="s">
        <v>273</v>
      </c>
      <c r="BW9" s="475">
        <v>10</v>
      </c>
      <c r="BX9" s="475">
        <v>4</v>
      </c>
      <c r="BY9" s="475">
        <v>12</v>
      </c>
      <c r="BZ9" s="475" t="s">
        <v>273</v>
      </c>
      <c r="CA9" s="475" t="s">
        <v>273</v>
      </c>
      <c r="CB9" s="475" t="s">
        <v>273</v>
      </c>
      <c r="CC9" s="475">
        <v>4</v>
      </c>
      <c r="CD9" s="475" t="s">
        <v>273</v>
      </c>
      <c r="CE9" s="475">
        <v>5</v>
      </c>
      <c r="CF9" s="475" t="s">
        <v>273</v>
      </c>
      <c r="CG9" s="475" t="s">
        <v>273</v>
      </c>
      <c r="CH9" s="475" t="s">
        <v>273</v>
      </c>
      <c r="CI9" s="475" t="s">
        <v>273</v>
      </c>
      <c r="CJ9" s="475" t="s">
        <v>273</v>
      </c>
      <c r="CK9" s="475" t="s">
        <v>273</v>
      </c>
      <c r="CL9" s="475" t="s">
        <v>273</v>
      </c>
      <c r="CM9" s="475" t="s">
        <v>273</v>
      </c>
      <c r="CN9" s="475" t="s">
        <v>273</v>
      </c>
      <c r="CO9" s="475" t="s">
        <v>273</v>
      </c>
      <c r="CP9" s="475" t="s">
        <v>273</v>
      </c>
      <c r="CQ9" s="475" t="s">
        <v>273</v>
      </c>
      <c r="CR9" s="475" t="s">
        <v>273</v>
      </c>
      <c r="CS9" s="475" t="s">
        <v>273</v>
      </c>
      <c r="CT9" s="475" t="s">
        <v>273</v>
      </c>
      <c r="CU9" s="475" t="s">
        <v>273</v>
      </c>
      <c r="CV9" s="475">
        <v>4</v>
      </c>
      <c r="CW9" s="475" t="s">
        <v>273</v>
      </c>
      <c r="CX9" s="475" t="s">
        <v>97</v>
      </c>
      <c r="CY9" s="475" t="s">
        <v>273</v>
      </c>
      <c r="CZ9" s="475">
        <v>4</v>
      </c>
      <c r="DA9" s="475">
        <v>4</v>
      </c>
      <c r="DB9" s="475" t="s">
        <v>273</v>
      </c>
      <c r="DC9" s="475">
        <v>50</v>
      </c>
      <c r="DD9" s="475" t="s">
        <v>273</v>
      </c>
      <c r="DE9" s="475" t="s">
        <v>273</v>
      </c>
      <c r="DF9" s="475" t="s">
        <v>273</v>
      </c>
      <c r="DG9" s="475">
        <v>6</v>
      </c>
      <c r="DH9" s="475">
        <v>7</v>
      </c>
      <c r="DI9" s="475">
        <v>1</v>
      </c>
      <c r="DJ9" s="475">
        <v>45</v>
      </c>
      <c r="DK9" s="475">
        <v>21</v>
      </c>
      <c r="DL9" s="475" t="s">
        <v>273</v>
      </c>
      <c r="DM9" s="475" t="s">
        <v>273</v>
      </c>
      <c r="DN9" s="475" t="s">
        <v>273</v>
      </c>
      <c r="DO9" s="475">
        <v>23</v>
      </c>
      <c r="DP9" s="475" t="s">
        <v>273</v>
      </c>
      <c r="DQ9" s="475" t="s">
        <v>273</v>
      </c>
      <c r="DR9" s="475">
        <v>10</v>
      </c>
      <c r="DS9" s="475" t="s">
        <v>273</v>
      </c>
      <c r="DT9" s="475" t="s">
        <v>273</v>
      </c>
      <c r="DU9" s="475" t="s">
        <v>273</v>
      </c>
      <c r="DV9" s="475" t="s">
        <v>273</v>
      </c>
      <c r="DW9" s="475" t="s">
        <v>273</v>
      </c>
      <c r="DX9" s="475" t="s">
        <v>273</v>
      </c>
      <c r="DY9" s="475" t="s">
        <v>273</v>
      </c>
      <c r="DZ9" s="475" t="s">
        <v>273</v>
      </c>
      <c r="EA9" s="475" t="s">
        <v>273</v>
      </c>
      <c r="EB9" s="475" t="s">
        <v>273</v>
      </c>
      <c r="EC9" s="475" t="s">
        <v>273</v>
      </c>
      <c r="ED9" s="475" t="s">
        <v>273</v>
      </c>
      <c r="EE9" s="475">
        <v>2</v>
      </c>
      <c r="EF9" s="475">
        <v>0</v>
      </c>
      <c r="EG9" s="475">
        <v>0</v>
      </c>
      <c r="EH9" s="475">
        <v>1</v>
      </c>
      <c r="EI9" s="475">
        <v>0</v>
      </c>
      <c r="EJ9" s="475">
        <v>1</v>
      </c>
      <c r="EK9" s="475">
        <v>3</v>
      </c>
      <c r="EL9" s="475">
        <v>1</v>
      </c>
      <c r="EM9" s="475">
        <v>1</v>
      </c>
      <c r="EN9" s="475">
        <v>1</v>
      </c>
      <c r="EO9" s="475">
        <v>0</v>
      </c>
      <c r="EP9" s="475">
        <v>1</v>
      </c>
      <c r="EQ9" s="475">
        <v>2</v>
      </c>
      <c r="ER9" s="475">
        <v>1</v>
      </c>
      <c r="ES9" s="475">
        <v>2</v>
      </c>
      <c r="ET9" s="475">
        <v>1</v>
      </c>
      <c r="EU9" s="475">
        <v>2</v>
      </c>
      <c r="EV9" s="475">
        <v>2</v>
      </c>
      <c r="EW9" s="475">
        <v>2</v>
      </c>
      <c r="EX9" s="475">
        <v>2</v>
      </c>
      <c r="EY9" s="475">
        <v>3</v>
      </c>
      <c r="EZ9" s="475">
        <v>3</v>
      </c>
      <c r="FA9" s="475">
        <v>1</v>
      </c>
      <c r="FB9" s="475">
        <v>0</v>
      </c>
      <c r="FC9" s="475">
        <v>0</v>
      </c>
      <c r="FD9" s="475">
        <v>2</v>
      </c>
      <c r="FE9" s="475">
        <v>0</v>
      </c>
      <c r="FF9" s="475">
        <v>1</v>
      </c>
      <c r="FG9" s="475">
        <v>1</v>
      </c>
      <c r="FH9" s="475">
        <v>0</v>
      </c>
      <c r="FI9" s="475">
        <v>1</v>
      </c>
      <c r="FJ9" s="475">
        <v>1</v>
      </c>
      <c r="FK9" s="475">
        <v>0</v>
      </c>
      <c r="FL9" s="475">
        <v>0</v>
      </c>
      <c r="FM9" s="475">
        <v>0</v>
      </c>
      <c r="FN9" s="475">
        <v>0</v>
      </c>
      <c r="FO9" s="475">
        <v>1</v>
      </c>
      <c r="FP9" s="475">
        <v>0</v>
      </c>
      <c r="FQ9" s="475">
        <v>0</v>
      </c>
      <c r="FR9" s="475">
        <v>1</v>
      </c>
      <c r="FS9" s="475">
        <v>2</v>
      </c>
      <c r="FT9" s="475">
        <v>4</v>
      </c>
      <c r="FU9" s="475">
        <v>5</v>
      </c>
      <c r="FV9" s="475">
        <v>0</v>
      </c>
      <c r="FW9" s="475">
        <v>0</v>
      </c>
      <c r="FX9" s="475">
        <v>0</v>
      </c>
      <c r="FY9" s="475">
        <v>1</v>
      </c>
      <c r="FZ9" s="475">
        <v>1</v>
      </c>
      <c r="GA9" s="475">
        <v>1</v>
      </c>
      <c r="GB9" s="475">
        <v>0</v>
      </c>
      <c r="GC9" s="475">
        <v>0</v>
      </c>
      <c r="GD9" s="475">
        <v>0</v>
      </c>
      <c r="GE9" s="475">
        <v>1</v>
      </c>
      <c r="GF9" s="475">
        <v>2</v>
      </c>
      <c r="GG9" s="475">
        <v>0</v>
      </c>
      <c r="GH9" s="475">
        <v>0</v>
      </c>
      <c r="GI9" s="475">
        <v>0</v>
      </c>
      <c r="GJ9" s="475">
        <v>0</v>
      </c>
      <c r="GK9" s="475">
        <v>0</v>
      </c>
      <c r="GL9" s="475">
        <v>0</v>
      </c>
      <c r="GM9" s="475">
        <v>0</v>
      </c>
      <c r="GN9" s="475">
        <v>1</v>
      </c>
      <c r="GO9" s="475">
        <v>1</v>
      </c>
      <c r="GP9" s="475">
        <v>2</v>
      </c>
      <c r="GQ9" s="475">
        <v>2</v>
      </c>
      <c r="GR9" s="475">
        <v>1</v>
      </c>
      <c r="GS9" s="475">
        <v>1</v>
      </c>
      <c r="GT9" s="475">
        <v>1</v>
      </c>
      <c r="GU9" s="475">
        <v>1</v>
      </c>
      <c r="GV9" s="475">
        <v>1</v>
      </c>
      <c r="GW9" s="475">
        <v>1</v>
      </c>
      <c r="GX9" s="475">
        <v>0</v>
      </c>
      <c r="GY9" s="475">
        <v>1</v>
      </c>
      <c r="GZ9" s="475">
        <v>0</v>
      </c>
      <c r="HA9" s="475">
        <v>0</v>
      </c>
      <c r="HB9" s="475">
        <v>3</v>
      </c>
      <c r="HC9" s="475">
        <v>2</v>
      </c>
      <c r="HD9" s="475">
        <v>0</v>
      </c>
      <c r="HE9" s="475">
        <v>0</v>
      </c>
      <c r="HF9" s="475">
        <v>1</v>
      </c>
      <c r="HG9" s="475">
        <v>1</v>
      </c>
      <c r="HH9" s="475">
        <v>0</v>
      </c>
      <c r="HI9" s="475">
        <v>0</v>
      </c>
      <c r="HJ9" s="475">
        <v>0</v>
      </c>
      <c r="HK9" s="475">
        <v>0</v>
      </c>
      <c r="HL9" s="475">
        <v>1</v>
      </c>
      <c r="HM9" s="475">
        <v>1</v>
      </c>
      <c r="HN9" s="475">
        <v>0</v>
      </c>
      <c r="HO9" s="475">
        <v>1</v>
      </c>
      <c r="HP9" s="475">
        <v>2</v>
      </c>
      <c r="HQ9" s="475">
        <v>1</v>
      </c>
      <c r="HR9" s="475">
        <v>0</v>
      </c>
      <c r="HS9" s="475">
        <v>1</v>
      </c>
      <c r="HT9" s="475">
        <v>0</v>
      </c>
      <c r="HU9" s="475">
        <v>2</v>
      </c>
      <c r="HV9" s="475">
        <v>1</v>
      </c>
      <c r="HW9" s="475">
        <v>1</v>
      </c>
      <c r="HX9" s="475">
        <v>0</v>
      </c>
      <c r="HY9" s="475">
        <v>1</v>
      </c>
      <c r="HZ9" s="475">
        <v>0</v>
      </c>
      <c r="IA9" s="475">
        <v>0</v>
      </c>
      <c r="IB9" s="475">
        <v>0</v>
      </c>
      <c r="IC9" s="475">
        <v>1</v>
      </c>
      <c r="ID9" s="475">
        <v>0</v>
      </c>
      <c r="IE9" s="475">
        <v>2</v>
      </c>
      <c r="IF9" s="475">
        <v>0</v>
      </c>
      <c r="IG9" s="475">
        <v>0</v>
      </c>
      <c r="IH9" s="475">
        <v>0</v>
      </c>
      <c r="II9" s="475">
        <v>0</v>
      </c>
      <c r="IJ9" s="475">
        <v>5</v>
      </c>
      <c r="IK9" s="475">
        <v>3</v>
      </c>
      <c r="IL9" s="475">
        <v>1</v>
      </c>
      <c r="IM9" s="475">
        <v>1</v>
      </c>
      <c r="IN9" s="475">
        <v>0</v>
      </c>
      <c r="IO9" s="475">
        <v>0</v>
      </c>
      <c r="IP9" s="475">
        <v>1</v>
      </c>
      <c r="IQ9" s="475">
        <v>0</v>
      </c>
      <c r="IR9" s="475">
        <v>1</v>
      </c>
      <c r="IS9" s="475">
        <v>0</v>
      </c>
      <c r="IT9" s="475">
        <v>0</v>
      </c>
      <c r="IU9" s="475">
        <v>1</v>
      </c>
      <c r="IV9" s="475">
        <v>1</v>
      </c>
      <c r="IW9" s="475">
        <v>1</v>
      </c>
      <c r="IX9" s="475">
        <v>1</v>
      </c>
      <c r="IY9" s="475">
        <v>0</v>
      </c>
      <c r="IZ9" s="475" t="s">
        <v>97</v>
      </c>
      <c r="JA9" s="475" t="s">
        <v>97</v>
      </c>
      <c r="JB9" s="475">
        <v>0</v>
      </c>
      <c r="JC9" s="475">
        <v>0</v>
      </c>
      <c r="JD9" s="475">
        <v>0</v>
      </c>
      <c r="JE9" s="475">
        <v>0</v>
      </c>
      <c r="JF9" s="475">
        <v>0</v>
      </c>
      <c r="JG9" s="475">
        <v>0</v>
      </c>
      <c r="JH9" s="475">
        <v>0</v>
      </c>
      <c r="JI9" s="475">
        <v>9</v>
      </c>
      <c r="JJ9" s="475">
        <v>1</v>
      </c>
      <c r="JK9" s="475">
        <v>0</v>
      </c>
      <c r="JL9" s="475">
        <v>0</v>
      </c>
      <c r="JM9" s="475">
        <v>2</v>
      </c>
      <c r="JN9" s="475">
        <v>1</v>
      </c>
      <c r="JO9" s="475">
        <v>1</v>
      </c>
      <c r="JP9" s="475">
        <v>1</v>
      </c>
      <c r="JQ9" s="475">
        <v>1</v>
      </c>
      <c r="JR9" s="475">
        <v>3</v>
      </c>
      <c r="JS9" s="475">
        <v>0</v>
      </c>
      <c r="JT9" s="475">
        <v>0</v>
      </c>
      <c r="JU9" s="475">
        <v>1</v>
      </c>
      <c r="JV9" s="475">
        <v>1</v>
      </c>
      <c r="JW9" s="475">
        <v>1</v>
      </c>
      <c r="JX9" s="475">
        <v>1</v>
      </c>
      <c r="JY9" s="475">
        <v>0</v>
      </c>
      <c r="JZ9" s="475">
        <v>0</v>
      </c>
      <c r="KA9" s="475">
        <v>1</v>
      </c>
      <c r="KB9" s="475">
        <v>0</v>
      </c>
      <c r="KC9" s="475">
        <v>0</v>
      </c>
      <c r="KD9" s="475" t="s">
        <v>273</v>
      </c>
      <c r="KE9" s="475" t="s">
        <v>273</v>
      </c>
    </row>
    <row r="10" spans="1:291" ht="23.25" customHeight="1" x14ac:dyDescent="0.25">
      <c r="A10" s="1308"/>
      <c r="B10" s="280" t="s">
        <v>582</v>
      </c>
      <c r="C10" s="476">
        <v>980</v>
      </c>
      <c r="D10" s="476">
        <v>381</v>
      </c>
      <c r="E10" s="476">
        <v>133</v>
      </c>
      <c r="F10" s="476">
        <v>91</v>
      </c>
      <c r="G10" s="476">
        <v>371</v>
      </c>
      <c r="H10" s="476">
        <v>1</v>
      </c>
      <c r="I10" s="476">
        <v>0</v>
      </c>
      <c r="J10" s="1314"/>
      <c r="K10" s="476">
        <v>48</v>
      </c>
      <c r="L10" s="476" t="s">
        <v>273</v>
      </c>
      <c r="M10" s="476" t="s">
        <v>273</v>
      </c>
      <c r="N10" s="476">
        <v>4</v>
      </c>
      <c r="O10" s="476">
        <v>4</v>
      </c>
      <c r="P10" s="476" t="s">
        <v>273</v>
      </c>
      <c r="Q10" s="476">
        <v>7</v>
      </c>
      <c r="R10" s="476">
        <v>7</v>
      </c>
      <c r="S10" s="476">
        <v>3</v>
      </c>
      <c r="T10" s="476">
        <v>3</v>
      </c>
      <c r="U10" s="476">
        <v>3</v>
      </c>
      <c r="V10" s="476">
        <v>3</v>
      </c>
      <c r="W10" s="476">
        <v>3</v>
      </c>
      <c r="X10" s="476">
        <v>5</v>
      </c>
      <c r="Y10" s="476">
        <v>2</v>
      </c>
      <c r="Z10" s="476">
        <v>3</v>
      </c>
      <c r="AA10" s="476">
        <v>2</v>
      </c>
      <c r="AB10" s="476">
        <v>2</v>
      </c>
      <c r="AC10" s="476">
        <v>1</v>
      </c>
      <c r="AD10" s="476">
        <v>2</v>
      </c>
      <c r="AE10" s="476">
        <v>1</v>
      </c>
      <c r="AF10" s="476">
        <v>1</v>
      </c>
      <c r="AG10" s="476">
        <v>4</v>
      </c>
      <c r="AH10" s="476" t="s">
        <v>273</v>
      </c>
      <c r="AI10" s="476">
        <v>2</v>
      </c>
      <c r="AJ10" s="476">
        <v>1</v>
      </c>
      <c r="AK10" s="476">
        <v>4</v>
      </c>
      <c r="AL10" s="476">
        <v>6</v>
      </c>
      <c r="AM10" s="476">
        <v>5</v>
      </c>
      <c r="AN10" s="476">
        <v>4</v>
      </c>
      <c r="AO10" s="476">
        <v>4</v>
      </c>
      <c r="AP10" s="476">
        <v>2</v>
      </c>
      <c r="AQ10" s="476" t="s">
        <v>273</v>
      </c>
      <c r="AR10" s="476" t="s">
        <v>273</v>
      </c>
      <c r="AS10" s="476">
        <v>17</v>
      </c>
      <c r="AT10" s="476">
        <v>6</v>
      </c>
      <c r="AU10" s="476">
        <v>5</v>
      </c>
      <c r="AV10" s="476" t="s">
        <v>273</v>
      </c>
      <c r="AW10" s="476">
        <v>3</v>
      </c>
      <c r="AX10" s="476">
        <v>3</v>
      </c>
      <c r="AY10" s="476">
        <v>3</v>
      </c>
      <c r="AZ10" s="476">
        <v>1</v>
      </c>
      <c r="BA10" s="476">
        <v>2</v>
      </c>
      <c r="BB10" s="476">
        <v>3</v>
      </c>
      <c r="BC10" s="476">
        <v>2</v>
      </c>
      <c r="BD10" s="476">
        <v>2</v>
      </c>
      <c r="BE10" s="476">
        <v>1</v>
      </c>
      <c r="BF10" s="476">
        <v>10</v>
      </c>
      <c r="BG10" s="476">
        <v>4</v>
      </c>
      <c r="BH10" s="476">
        <v>4</v>
      </c>
      <c r="BI10" s="476">
        <v>3</v>
      </c>
      <c r="BJ10" s="476">
        <v>1</v>
      </c>
      <c r="BK10" s="476">
        <v>2</v>
      </c>
      <c r="BL10" s="476" t="s">
        <v>273</v>
      </c>
      <c r="BM10" s="476">
        <v>9</v>
      </c>
      <c r="BN10" s="476">
        <v>10</v>
      </c>
      <c r="BO10" s="476">
        <v>5</v>
      </c>
      <c r="BP10" s="476">
        <v>9</v>
      </c>
      <c r="BQ10" s="476">
        <v>4</v>
      </c>
      <c r="BR10" s="476">
        <v>3</v>
      </c>
      <c r="BS10" s="476">
        <v>1</v>
      </c>
      <c r="BT10" s="476" t="s">
        <v>273</v>
      </c>
      <c r="BU10" s="476">
        <v>4</v>
      </c>
      <c r="BV10" s="476" t="s">
        <v>273</v>
      </c>
      <c r="BW10" s="476">
        <v>4</v>
      </c>
      <c r="BX10" s="476">
        <v>3</v>
      </c>
      <c r="BY10" s="476">
        <v>7</v>
      </c>
      <c r="BZ10" s="476" t="s">
        <v>273</v>
      </c>
      <c r="CA10" s="476" t="s">
        <v>273</v>
      </c>
      <c r="CB10" s="476" t="s">
        <v>273</v>
      </c>
      <c r="CC10" s="476">
        <v>2</v>
      </c>
      <c r="CD10" s="476" t="s">
        <v>273</v>
      </c>
      <c r="CE10" s="476">
        <v>1</v>
      </c>
      <c r="CF10" s="476" t="s">
        <v>273</v>
      </c>
      <c r="CG10" s="476" t="s">
        <v>273</v>
      </c>
      <c r="CH10" s="476" t="s">
        <v>273</v>
      </c>
      <c r="CI10" s="476" t="s">
        <v>273</v>
      </c>
      <c r="CJ10" s="476" t="s">
        <v>273</v>
      </c>
      <c r="CK10" s="476" t="s">
        <v>273</v>
      </c>
      <c r="CL10" s="476" t="s">
        <v>273</v>
      </c>
      <c r="CM10" s="476" t="s">
        <v>273</v>
      </c>
      <c r="CN10" s="476" t="s">
        <v>273</v>
      </c>
      <c r="CO10" s="476" t="s">
        <v>273</v>
      </c>
      <c r="CP10" s="476" t="s">
        <v>273</v>
      </c>
      <c r="CQ10" s="476" t="s">
        <v>273</v>
      </c>
      <c r="CR10" s="476" t="s">
        <v>273</v>
      </c>
      <c r="CS10" s="476" t="s">
        <v>273</v>
      </c>
      <c r="CT10" s="476" t="s">
        <v>273</v>
      </c>
      <c r="CU10" s="476" t="s">
        <v>273</v>
      </c>
      <c r="CV10" s="476">
        <v>1</v>
      </c>
      <c r="CW10" s="476" t="s">
        <v>273</v>
      </c>
      <c r="CX10" s="476">
        <v>1</v>
      </c>
      <c r="CY10" s="476" t="s">
        <v>273</v>
      </c>
      <c r="CZ10" s="476">
        <v>1</v>
      </c>
      <c r="DA10" s="476">
        <v>1</v>
      </c>
      <c r="DB10" s="476" t="s">
        <v>273</v>
      </c>
      <c r="DC10" s="476">
        <v>44</v>
      </c>
      <c r="DD10" s="476" t="s">
        <v>273</v>
      </c>
      <c r="DE10" s="476" t="s">
        <v>273</v>
      </c>
      <c r="DF10" s="476" t="s">
        <v>273</v>
      </c>
      <c r="DG10" s="476">
        <v>6</v>
      </c>
      <c r="DH10" s="476">
        <v>6</v>
      </c>
      <c r="DI10" s="476">
        <v>1</v>
      </c>
      <c r="DJ10" s="476">
        <v>15</v>
      </c>
      <c r="DK10" s="476">
        <v>8</v>
      </c>
      <c r="DL10" s="476" t="s">
        <v>273</v>
      </c>
      <c r="DM10" s="476" t="s">
        <v>273</v>
      </c>
      <c r="DN10" s="476" t="s">
        <v>273</v>
      </c>
      <c r="DO10" s="476">
        <v>18</v>
      </c>
      <c r="DP10" s="476" t="s">
        <v>273</v>
      </c>
      <c r="DQ10" s="476" t="s">
        <v>273</v>
      </c>
      <c r="DR10" s="476">
        <v>3</v>
      </c>
      <c r="DS10" s="476" t="s">
        <v>273</v>
      </c>
      <c r="DT10" s="476" t="s">
        <v>273</v>
      </c>
      <c r="DU10" s="476" t="s">
        <v>273</v>
      </c>
      <c r="DV10" s="476" t="s">
        <v>273</v>
      </c>
      <c r="DW10" s="476" t="s">
        <v>273</v>
      </c>
      <c r="DX10" s="476" t="s">
        <v>273</v>
      </c>
      <c r="DY10" s="476" t="s">
        <v>273</v>
      </c>
      <c r="DZ10" s="476" t="s">
        <v>273</v>
      </c>
      <c r="EA10" s="476" t="s">
        <v>273</v>
      </c>
      <c r="EB10" s="476" t="s">
        <v>273</v>
      </c>
      <c r="EC10" s="476" t="s">
        <v>273</v>
      </c>
      <c r="ED10" s="476" t="s">
        <v>273</v>
      </c>
      <c r="EE10" s="476">
        <v>4</v>
      </c>
      <c r="EF10" s="476">
        <v>2</v>
      </c>
      <c r="EG10" s="476">
        <v>1</v>
      </c>
      <c r="EH10" s="476">
        <v>1</v>
      </c>
      <c r="EI10" s="476">
        <v>1</v>
      </c>
      <c r="EJ10" s="476">
        <v>1</v>
      </c>
      <c r="EK10" s="476">
        <v>4</v>
      </c>
      <c r="EL10" s="476">
        <v>2</v>
      </c>
      <c r="EM10" s="476">
        <v>2</v>
      </c>
      <c r="EN10" s="476">
        <v>2</v>
      </c>
      <c r="EO10" s="476">
        <v>1</v>
      </c>
      <c r="EP10" s="476">
        <v>2</v>
      </c>
      <c r="EQ10" s="476">
        <v>6</v>
      </c>
      <c r="ER10" s="476">
        <v>1</v>
      </c>
      <c r="ES10" s="476">
        <v>0</v>
      </c>
      <c r="ET10" s="476">
        <v>1</v>
      </c>
      <c r="EU10" s="476">
        <v>2</v>
      </c>
      <c r="EV10" s="476">
        <v>1</v>
      </c>
      <c r="EW10" s="476">
        <v>4</v>
      </c>
      <c r="EX10" s="476">
        <v>5</v>
      </c>
      <c r="EY10" s="476">
        <v>1</v>
      </c>
      <c r="EZ10" s="476">
        <v>2</v>
      </c>
      <c r="FA10" s="476">
        <v>2</v>
      </c>
      <c r="FB10" s="476">
        <v>1</v>
      </c>
      <c r="FC10" s="476">
        <v>1</v>
      </c>
      <c r="FD10" s="476">
        <v>3</v>
      </c>
      <c r="FE10" s="476">
        <v>0</v>
      </c>
      <c r="FF10" s="476">
        <v>2</v>
      </c>
      <c r="FG10" s="476">
        <v>2</v>
      </c>
      <c r="FH10" s="476">
        <v>1</v>
      </c>
      <c r="FI10" s="476">
        <v>4</v>
      </c>
      <c r="FJ10" s="476">
        <v>1</v>
      </c>
      <c r="FK10" s="476">
        <v>2</v>
      </c>
      <c r="FL10" s="476">
        <v>1</v>
      </c>
      <c r="FM10" s="476">
        <v>0</v>
      </c>
      <c r="FN10" s="476">
        <v>0</v>
      </c>
      <c r="FO10" s="476">
        <v>5</v>
      </c>
      <c r="FP10" s="476">
        <v>2</v>
      </c>
      <c r="FQ10" s="476">
        <v>1</v>
      </c>
      <c r="FR10" s="476">
        <v>4</v>
      </c>
      <c r="FS10" s="476">
        <v>5</v>
      </c>
      <c r="FT10" s="476">
        <v>2</v>
      </c>
      <c r="FU10" s="476">
        <v>6</v>
      </c>
      <c r="FV10" s="476">
        <v>3</v>
      </c>
      <c r="FW10" s="476">
        <v>1</v>
      </c>
      <c r="FX10" s="476">
        <v>1</v>
      </c>
      <c r="FY10" s="476">
        <v>3</v>
      </c>
      <c r="FZ10" s="476">
        <v>2</v>
      </c>
      <c r="GA10" s="476">
        <v>1</v>
      </c>
      <c r="GB10" s="476">
        <v>0</v>
      </c>
      <c r="GC10" s="476">
        <v>0</v>
      </c>
      <c r="GD10" s="476">
        <v>1</v>
      </c>
      <c r="GE10" s="476">
        <v>2</v>
      </c>
      <c r="GF10" s="476">
        <v>5</v>
      </c>
      <c r="GG10" s="476">
        <v>1</v>
      </c>
      <c r="GH10" s="476">
        <v>1</v>
      </c>
      <c r="GI10" s="476">
        <v>1</v>
      </c>
      <c r="GJ10" s="476">
        <v>1</v>
      </c>
      <c r="GK10" s="476">
        <v>1</v>
      </c>
      <c r="GL10" s="476">
        <v>0</v>
      </c>
      <c r="GM10" s="476">
        <v>1</v>
      </c>
      <c r="GN10" s="476">
        <v>2</v>
      </c>
      <c r="GO10" s="476">
        <v>0</v>
      </c>
      <c r="GP10" s="476">
        <v>5</v>
      </c>
      <c r="GQ10" s="476">
        <v>2</v>
      </c>
      <c r="GR10" s="476">
        <v>2</v>
      </c>
      <c r="GS10" s="476">
        <v>2</v>
      </c>
      <c r="GT10" s="476">
        <v>1</v>
      </c>
      <c r="GU10" s="476">
        <v>3</v>
      </c>
      <c r="GV10" s="476">
        <v>1</v>
      </c>
      <c r="GW10" s="476">
        <v>2</v>
      </c>
      <c r="GX10" s="476">
        <v>0</v>
      </c>
      <c r="GY10" s="476">
        <v>2</v>
      </c>
      <c r="GZ10" s="476">
        <v>1</v>
      </c>
      <c r="HA10" s="476">
        <v>0</v>
      </c>
      <c r="HB10" s="476">
        <v>6</v>
      </c>
      <c r="HC10" s="476">
        <v>4</v>
      </c>
      <c r="HD10" s="476">
        <v>1</v>
      </c>
      <c r="HE10" s="476">
        <v>1</v>
      </c>
      <c r="HF10" s="476">
        <v>1</v>
      </c>
      <c r="HG10" s="476">
        <v>2</v>
      </c>
      <c r="HH10" s="476">
        <v>0</v>
      </c>
      <c r="HI10" s="476">
        <v>1</v>
      </c>
      <c r="HJ10" s="476">
        <v>1</v>
      </c>
      <c r="HK10" s="476">
        <v>2</v>
      </c>
      <c r="HL10" s="476">
        <v>1</v>
      </c>
      <c r="HM10" s="476">
        <v>2</v>
      </c>
      <c r="HN10" s="476">
        <v>1</v>
      </c>
      <c r="HO10" s="476">
        <v>4</v>
      </c>
      <c r="HP10" s="476">
        <v>5</v>
      </c>
      <c r="HQ10" s="476">
        <v>2</v>
      </c>
      <c r="HR10" s="476">
        <v>1</v>
      </c>
      <c r="HS10" s="476">
        <v>2</v>
      </c>
      <c r="HT10" s="476">
        <v>4</v>
      </c>
      <c r="HU10" s="476">
        <v>2</v>
      </c>
      <c r="HV10" s="476">
        <v>3</v>
      </c>
      <c r="HW10" s="476">
        <v>1</v>
      </c>
      <c r="HX10" s="476">
        <v>1</v>
      </c>
      <c r="HY10" s="476">
        <v>1</v>
      </c>
      <c r="HZ10" s="476">
        <v>2</v>
      </c>
      <c r="IA10" s="476">
        <v>1</v>
      </c>
      <c r="IB10" s="476">
        <v>1</v>
      </c>
      <c r="IC10" s="476">
        <v>2</v>
      </c>
      <c r="ID10" s="476">
        <v>1</v>
      </c>
      <c r="IE10" s="476">
        <v>3</v>
      </c>
      <c r="IF10" s="476">
        <v>1</v>
      </c>
      <c r="IG10" s="476">
        <v>1</v>
      </c>
      <c r="IH10" s="476">
        <v>1</v>
      </c>
      <c r="II10" s="476">
        <v>11</v>
      </c>
      <c r="IJ10" s="476">
        <v>11</v>
      </c>
      <c r="IK10" s="476">
        <v>5</v>
      </c>
      <c r="IL10" s="476">
        <v>2</v>
      </c>
      <c r="IM10" s="476">
        <v>2</v>
      </c>
      <c r="IN10" s="476">
        <v>2</v>
      </c>
      <c r="IO10" s="476">
        <v>1</v>
      </c>
      <c r="IP10" s="476">
        <v>2</v>
      </c>
      <c r="IQ10" s="476">
        <v>0</v>
      </c>
      <c r="IR10" s="476">
        <v>4</v>
      </c>
      <c r="IS10" s="476">
        <v>2</v>
      </c>
      <c r="IT10" s="476">
        <v>1</v>
      </c>
      <c r="IU10" s="476">
        <v>1</v>
      </c>
      <c r="IV10" s="476">
        <v>2</v>
      </c>
      <c r="IW10" s="476">
        <v>1</v>
      </c>
      <c r="IX10" s="476">
        <v>3</v>
      </c>
      <c r="IY10" s="476">
        <v>0</v>
      </c>
      <c r="IZ10" s="476" t="s">
        <v>97</v>
      </c>
      <c r="JA10" s="476" t="s">
        <v>97</v>
      </c>
      <c r="JB10" s="476">
        <v>1</v>
      </c>
      <c r="JC10" s="476">
        <v>1</v>
      </c>
      <c r="JD10" s="476">
        <v>0</v>
      </c>
      <c r="JE10" s="476">
        <v>0</v>
      </c>
      <c r="JF10" s="476">
        <v>0</v>
      </c>
      <c r="JG10" s="476">
        <v>0</v>
      </c>
      <c r="JH10" s="476">
        <v>1</v>
      </c>
      <c r="JI10" s="476">
        <v>9</v>
      </c>
      <c r="JJ10" s="476">
        <v>2</v>
      </c>
      <c r="JK10" s="476">
        <v>2</v>
      </c>
      <c r="JL10" s="476">
        <v>1</v>
      </c>
      <c r="JM10" s="476">
        <v>2</v>
      </c>
      <c r="JN10" s="476">
        <v>1</v>
      </c>
      <c r="JO10" s="476">
        <v>1</v>
      </c>
      <c r="JP10" s="476">
        <v>2</v>
      </c>
      <c r="JQ10" s="476">
        <v>1</v>
      </c>
      <c r="JR10" s="476">
        <v>4</v>
      </c>
      <c r="JS10" s="476">
        <v>0</v>
      </c>
      <c r="JT10" s="476">
        <v>1</v>
      </c>
      <c r="JU10" s="476">
        <v>1</v>
      </c>
      <c r="JV10" s="476">
        <v>1</v>
      </c>
      <c r="JW10" s="476">
        <v>2</v>
      </c>
      <c r="JX10" s="476">
        <v>1</v>
      </c>
      <c r="JY10" s="476">
        <v>0</v>
      </c>
      <c r="JZ10" s="476">
        <v>1</v>
      </c>
      <c r="KA10" s="476">
        <v>1</v>
      </c>
      <c r="KB10" s="476">
        <v>0</v>
      </c>
      <c r="KC10" s="476">
        <v>2</v>
      </c>
      <c r="KD10" s="476" t="s">
        <v>273</v>
      </c>
      <c r="KE10" s="476" t="s">
        <v>273</v>
      </c>
    </row>
    <row r="11" spans="1:291" ht="23.25" customHeight="1" x14ac:dyDescent="0.25">
      <c r="A11" s="1308"/>
      <c r="B11" s="280" t="s">
        <v>2210</v>
      </c>
      <c r="C11" s="476">
        <v>2846</v>
      </c>
      <c r="D11" s="476">
        <v>1620</v>
      </c>
      <c r="E11" s="476">
        <v>450</v>
      </c>
      <c r="F11" s="476">
        <v>434</v>
      </c>
      <c r="G11" s="476">
        <v>334</v>
      </c>
      <c r="H11" s="476" t="s">
        <v>97</v>
      </c>
      <c r="I11" s="476">
        <v>6</v>
      </c>
      <c r="J11" s="1314"/>
      <c r="K11" s="476">
        <v>192</v>
      </c>
      <c r="L11" s="476" t="s">
        <v>273</v>
      </c>
      <c r="M11" s="476" t="s">
        <v>273</v>
      </c>
      <c r="N11" s="476">
        <v>25</v>
      </c>
      <c r="O11" s="476">
        <v>28</v>
      </c>
      <c r="P11" s="476" t="s">
        <v>273</v>
      </c>
      <c r="Q11" s="476">
        <v>23</v>
      </c>
      <c r="R11" s="476">
        <v>35</v>
      </c>
      <c r="S11" s="476">
        <v>15</v>
      </c>
      <c r="T11" s="476">
        <v>11</v>
      </c>
      <c r="U11" s="476">
        <v>14</v>
      </c>
      <c r="V11" s="476">
        <v>6</v>
      </c>
      <c r="W11" s="476">
        <v>11</v>
      </c>
      <c r="X11" s="476">
        <v>7</v>
      </c>
      <c r="Y11" s="476">
        <v>9</v>
      </c>
      <c r="Z11" s="476">
        <v>7</v>
      </c>
      <c r="AA11" s="476">
        <v>8</v>
      </c>
      <c r="AB11" s="476">
        <v>9</v>
      </c>
      <c r="AC11" s="476">
        <v>8</v>
      </c>
      <c r="AD11" s="476">
        <v>6</v>
      </c>
      <c r="AE11" s="476">
        <v>6</v>
      </c>
      <c r="AF11" s="476">
        <v>5</v>
      </c>
      <c r="AG11" s="476">
        <v>14</v>
      </c>
      <c r="AH11" s="476" t="s">
        <v>273</v>
      </c>
      <c r="AI11" s="476">
        <v>10</v>
      </c>
      <c r="AJ11" s="476">
        <v>5</v>
      </c>
      <c r="AK11" s="476">
        <v>16</v>
      </c>
      <c r="AL11" s="476">
        <v>22</v>
      </c>
      <c r="AM11" s="476">
        <v>22</v>
      </c>
      <c r="AN11" s="476">
        <v>16</v>
      </c>
      <c r="AO11" s="476">
        <v>17</v>
      </c>
      <c r="AP11" s="476">
        <v>8</v>
      </c>
      <c r="AQ11" s="476" t="s">
        <v>273</v>
      </c>
      <c r="AR11" s="476" t="s">
        <v>273</v>
      </c>
      <c r="AS11" s="476">
        <v>91</v>
      </c>
      <c r="AT11" s="476">
        <v>42</v>
      </c>
      <c r="AU11" s="476">
        <v>22</v>
      </c>
      <c r="AV11" s="476" t="s">
        <v>273</v>
      </c>
      <c r="AW11" s="476">
        <v>14</v>
      </c>
      <c r="AX11" s="476">
        <v>22</v>
      </c>
      <c r="AY11" s="476">
        <v>11</v>
      </c>
      <c r="AZ11" s="476">
        <v>12</v>
      </c>
      <c r="BA11" s="476">
        <v>11</v>
      </c>
      <c r="BB11" s="476">
        <v>8</v>
      </c>
      <c r="BC11" s="476">
        <v>7</v>
      </c>
      <c r="BD11" s="476" t="s">
        <v>97</v>
      </c>
      <c r="BE11" s="476" t="s">
        <v>97</v>
      </c>
      <c r="BF11" s="476">
        <v>33</v>
      </c>
      <c r="BG11" s="476">
        <v>16</v>
      </c>
      <c r="BH11" s="476">
        <v>18</v>
      </c>
      <c r="BI11" s="476">
        <v>11</v>
      </c>
      <c r="BJ11" s="476">
        <v>8</v>
      </c>
      <c r="BK11" s="476">
        <v>14</v>
      </c>
      <c r="BL11" s="476" t="s">
        <v>273</v>
      </c>
      <c r="BM11" s="476">
        <v>61</v>
      </c>
      <c r="BN11" s="476">
        <v>40</v>
      </c>
      <c r="BO11" s="476">
        <v>17</v>
      </c>
      <c r="BP11" s="476">
        <v>26</v>
      </c>
      <c r="BQ11" s="476">
        <v>19</v>
      </c>
      <c r="BR11" s="476">
        <v>16</v>
      </c>
      <c r="BS11" s="476">
        <v>8</v>
      </c>
      <c r="BT11" s="476" t="s">
        <v>273</v>
      </c>
      <c r="BU11" s="476">
        <v>15</v>
      </c>
      <c r="BV11" s="476" t="s">
        <v>273</v>
      </c>
      <c r="BW11" s="476">
        <v>18</v>
      </c>
      <c r="BX11" s="476">
        <v>9</v>
      </c>
      <c r="BY11" s="476">
        <v>9</v>
      </c>
      <c r="BZ11" s="476" t="s">
        <v>273</v>
      </c>
      <c r="CA11" s="476" t="s">
        <v>273</v>
      </c>
      <c r="CB11" s="476" t="s">
        <v>273</v>
      </c>
      <c r="CC11" s="476">
        <v>5</v>
      </c>
      <c r="CD11" s="476" t="s">
        <v>273</v>
      </c>
      <c r="CE11" s="476">
        <v>4</v>
      </c>
      <c r="CF11" s="476" t="s">
        <v>273</v>
      </c>
      <c r="CG11" s="476" t="s">
        <v>273</v>
      </c>
      <c r="CH11" s="476" t="s">
        <v>273</v>
      </c>
      <c r="CI11" s="476" t="s">
        <v>273</v>
      </c>
      <c r="CJ11" s="476" t="s">
        <v>273</v>
      </c>
      <c r="CK11" s="476" t="s">
        <v>273</v>
      </c>
      <c r="CL11" s="476" t="s">
        <v>273</v>
      </c>
      <c r="CM11" s="476" t="s">
        <v>273</v>
      </c>
      <c r="CN11" s="476" t="s">
        <v>273</v>
      </c>
      <c r="CO11" s="476" t="s">
        <v>273</v>
      </c>
      <c r="CP11" s="476" t="s">
        <v>273</v>
      </c>
      <c r="CQ11" s="476" t="s">
        <v>273</v>
      </c>
      <c r="CR11" s="476" t="s">
        <v>273</v>
      </c>
      <c r="CS11" s="476" t="s">
        <v>273</v>
      </c>
      <c r="CT11" s="476" t="s">
        <v>273</v>
      </c>
      <c r="CU11" s="476" t="s">
        <v>273</v>
      </c>
      <c r="CV11" s="476">
        <v>4</v>
      </c>
      <c r="CW11" s="476" t="s">
        <v>273</v>
      </c>
      <c r="CX11" s="476">
        <v>14</v>
      </c>
      <c r="CY11" s="476" t="s">
        <v>273</v>
      </c>
      <c r="CZ11" s="476">
        <v>3</v>
      </c>
      <c r="DA11" s="476">
        <v>2</v>
      </c>
      <c r="DB11" s="476" t="s">
        <v>273</v>
      </c>
      <c r="DC11" s="476">
        <v>23</v>
      </c>
      <c r="DD11" s="476" t="s">
        <v>273</v>
      </c>
      <c r="DE11" s="476" t="s">
        <v>273</v>
      </c>
      <c r="DF11" s="476" t="s">
        <v>273</v>
      </c>
      <c r="DG11" s="476">
        <v>13</v>
      </c>
      <c r="DH11" s="476">
        <v>4</v>
      </c>
      <c r="DI11" s="476">
        <v>3</v>
      </c>
      <c r="DJ11" s="476">
        <v>27</v>
      </c>
      <c r="DK11" s="476">
        <v>20</v>
      </c>
      <c r="DL11" s="476" t="s">
        <v>273</v>
      </c>
      <c r="DM11" s="476" t="s">
        <v>273</v>
      </c>
      <c r="DN11" s="476" t="s">
        <v>273</v>
      </c>
      <c r="DO11" s="476">
        <v>28</v>
      </c>
      <c r="DP11" s="476" t="s">
        <v>273</v>
      </c>
      <c r="DQ11" s="476" t="s">
        <v>273</v>
      </c>
      <c r="DR11" s="476">
        <v>25</v>
      </c>
      <c r="DS11" s="476" t="s">
        <v>273</v>
      </c>
      <c r="DT11" s="476" t="s">
        <v>273</v>
      </c>
      <c r="DU11" s="476" t="s">
        <v>273</v>
      </c>
      <c r="DV11" s="476" t="s">
        <v>273</v>
      </c>
      <c r="DW11" s="476" t="s">
        <v>273</v>
      </c>
      <c r="DX11" s="476" t="s">
        <v>273</v>
      </c>
      <c r="DY11" s="476" t="s">
        <v>273</v>
      </c>
      <c r="DZ11" s="476" t="s">
        <v>273</v>
      </c>
      <c r="EA11" s="476" t="s">
        <v>273</v>
      </c>
      <c r="EB11" s="476" t="s">
        <v>273</v>
      </c>
      <c r="EC11" s="476" t="s">
        <v>273</v>
      </c>
      <c r="ED11" s="476" t="s">
        <v>273</v>
      </c>
      <c r="EE11" s="476">
        <v>4</v>
      </c>
      <c r="EF11" s="476">
        <v>1</v>
      </c>
      <c r="EG11" s="476">
        <v>1</v>
      </c>
      <c r="EH11" s="476">
        <v>0</v>
      </c>
      <c r="EI11" s="476">
        <v>1</v>
      </c>
      <c r="EJ11" s="476">
        <v>1</v>
      </c>
      <c r="EK11" s="476">
        <v>3</v>
      </c>
      <c r="EL11" s="476">
        <v>2</v>
      </c>
      <c r="EM11" s="476">
        <v>1</v>
      </c>
      <c r="EN11" s="476">
        <v>1</v>
      </c>
      <c r="EO11" s="476">
        <v>1</v>
      </c>
      <c r="EP11" s="476">
        <v>1</v>
      </c>
      <c r="EQ11" s="476">
        <v>4</v>
      </c>
      <c r="ER11" s="476">
        <v>0</v>
      </c>
      <c r="ES11" s="476">
        <v>1</v>
      </c>
      <c r="ET11" s="476">
        <v>0</v>
      </c>
      <c r="EU11" s="476">
        <v>1</v>
      </c>
      <c r="EV11" s="476">
        <v>3</v>
      </c>
      <c r="EW11" s="476">
        <v>3</v>
      </c>
      <c r="EX11" s="476">
        <v>4</v>
      </c>
      <c r="EY11" s="476">
        <v>6</v>
      </c>
      <c r="EZ11" s="476">
        <v>2</v>
      </c>
      <c r="FA11" s="476">
        <v>1</v>
      </c>
      <c r="FB11" s="476">
        <v>1</v>
      </c>
      <c r="FC11" s="476">
        <v>1</v>
      </c>
      <c r="FD11" s="476">
        <v>2</v>
      </c>
      <c r="FE11" s="476">
        <v>0</v>
      </c>
      <c r="FF11" s="476">
        <v>1</v>
      </c>
      <c r="FG11" s="476">
        <v>1</v>
      </c>
      <c r="FH11" s="476">
        <v>1</v>
      </c>
      <c r="FI11" s="476">
        <v>2</v>
      </c>
      <c r="FJ11" s="476">
        <v>1</v>
      </c>
      <c r="FK11" s="476">
        <v>1</v>
      </c>
      <c r="FL11" s="476">
        <v>1</v>
      </c>
      <c r="FM11" s="476">
        <v>0</v>
      </c>
      <c r="FN11" s="476">
        <v>0</v>
      </c>
      <c r="FO11" s="476">
        <v>4</v>
      </c>
      <c r="FP11" s="476">
        <v>1</v>
      </c>
      <c r="FQ11" s="476">
        <v>1</v>
      </c>
      <c r="FR11" s="476">
        <v>3</v>
      </c>
      <c r="FS11" s="476">
        <v>3</v>
      </c>
      <c r="FT11" s="476">
        <v>4</v>
      </c>
      <c r="FU11" s="476">
        <v>6</v>
      </c>
      <c r="FV11" s="476">
        <v>2</v>
      </c>
      <c r="FW11" s="476">
        <v>0</v>
      </c>
      <c r="FX11" s="476">
        <v>1</v>
      </c>
      <c r="FY11" s="476">
        <v>2</v>
      </c>
      <c r="FZ11" s="476">
        <v>1</v>
      </c>
      <c r="GA11" s="476">
        <v>1</v>
      </c>
      <c r="GB11" s="476">
        <v>0</v>
      </c>
      <c r="GC11" s="476">
        <v>0</v>
      </c>
      <c r="GD11" s="476">
        <v>0</v>
      </c>
      <c r="GE11" s="476">
        <v>2</v>
      </c>
      <c r="GF11" s="476">
        <v>3</v>
      </c>
      <c r="GG11" s="476">
        <v>0</v>
      </c>
      <c r="GH11" s="476">
        <v>1</v>
      </c>
      <c r="GI11" s="476">
        <v>1</v>
      </c>
      <c r="GJ11" s="476">
        <v>1</v>
      </c>
      <c r="GK11" s="476">
        <v>0</v>
      </c>
      <c r="GL11" s="476">
        <v>0</v>
      </c>
      <c r="GM11" s="476">
        <v>1</v>
      </c>
      <c r="GN11" s="476">
        <v>2</v>
      </c>
      <c r="GO11" s="476">
        <v>0</v>
      </c>
      <c r="GP11" s="476">
        <v>2</v>
      </c>
      <c r="GQ11" s="476">
        <v>1</v>
      </c>
      <c r="GR11" s="476">
        <v>1</v>
      </c>
      <c r="GS11" s="476">
        <v>1</v>
      </c>
      <c r="GT11" s="476">
        <v>1</v>
      </c>
      <c r="GU11" s="476">
        <v>2</v>
      </c>
      <c r="GV11" s="476">
        <v>1</v>
      </c>
      <c r="GW11" s="476">
        <v>1</v>
      </c>
      <c r="GX11" s="476">
        <v>0</v>
      </c>
      <c r="GY11" s="476">
        <v>2</v>
      </c>
      <c r="GZ11" s="476">
        <v>1</v>
      </c>
      <c r="HA11" s="476">
        <v>1</v>
      </c>
      <c r="HB11" s="476">
        <v>5</v>
      </c>
      <c r="HC11" s="476">
        <v>3</v>
      </c>
      <c r="HD11" s="476">
        <v>1</v>
      </c>
      <c r="HE11" s="476">
        <v>0</v>
      </c>
      <c r="HF11" s="476">
        <v>0</v>
      </c>
      <c r="HG11" s="476">
        <v>1</v>
      </c>
      <c r="HH11" s="476">
        <v>1</v>
      </c>
      <c r="HI11" s="476">
        <v>1</v>
      </c>
      <c r="HJ11" s="476">
        <v>1</v>
      </c>
      <c r="HK11" s="476">
        <v>1</v>
      </c>
      <c r="HL11" s="476">
        <v>2</v>
      </c>
      <c r="HM11" s="476">
        <v>2</v>
      </c>
      <c r="HN11" s="476">
        <v>0</v>
      </c>
      <c r="HO11" s="476">
        <v>3</v>
      </c>
      <c r="HP11" s="476">
        <v>5</v>
      </c>
      <c r="HQ11" s="476">
        <v>2</v>
      </c>
      <c r="HR11" s="476">
        <v>1</v>
      </c>
      <c r="HS11" s="476">
        <v>2</v>
      </c>
      <c r="HT11" s="476">
        <v>2</v>
      </c>
      <c r="HU11" s="476">
        <v>1</v>
      </c>
      <c r="HV11" s="476">
        <v>1</v>
      </c>
      <c r="HW11" s="476">
        <v>0</v>
      </c>
      <c r="HX11" s="476">
        <v>1</v>
      </c>
      <c r="HY11" s="476">
        <v>1</v>
      </c>
      <c r="HZ11" s="476">
        <v>1</v>
      </c>
      <c r="IA11" s="476">
        <v>0</v>
      </c>
      <c r="IB11" s="476">
        <v>0</v>
      </c>
      <c r="IC11" s="476">
        <v>1</v>
      </c>
      <c r="ID11" s="476">
        <v>1</v>
      </c>
      <c r="IE11" s="476">
        <v>3</v>
      </c>
      <c r="IF11" s="476">
        <v>1</v>
      </c>
      <c r="IG11" s="476">
        <v>1</v>
      </c>
      <c r="IH11" s="476">
        <v>1</v>
      </c>
      <c r="II11" s="476">
        <v>15</v>
      </c>
      <c r="IJ11" s="476">
        <v>8</v>
      </c>
      <c r="IK11" s="476">
        <v>4</v>
      </c>
      <c r="IL11" s="476">
        <v>2</v>
      </c>
      <c r="IM11" s="476">
        <v>2</v>
      </c>
      <c r="IN11" s="476">
        <v>1</v>
      </c>
      <c r="IO11" s="476">
        <v>2</v>
      </c>
      <c r="IP11" s="476">
        <v>1</v>
      </c>
      <c r="IQ11" s="476" t="s">
        <v>97</v>
      </c>
      <c r="IR11" s="476" t="s">
        <v>97</v>
      </c>
      <c r="IS11" s="476" t="s">
        <v>97</v>
      </c>
      <c r="IT11" s="476" t="s">
        <v>97</v>
      </c>
      <c r="IU11" s="476" t="s">
        <v>97</v>
      </c>
      <c r="IV11" s="476">
        <v>1</v>
      </c>
      <c r="IW11" s="476">
        <v>2</v>
      </c>
      <c r="IX11" s="476">
        <v>3</v>
      </c>
      <c r="IY11" s="476">
        <v>1</v>
      </c>
      <c r="IZ11" s="476">
        <v>1</v>
      </c>
      <c r="JA11" s="476">
        <v>1</v>
      </c>
      <c r="JB11" s="476">
        <v>1</v>
      </c>
      <c r="JC11" s="476">
        <v>1</v>
      </c>
      <c r="JD11" s="476">
        <v>1</v>
      </c>
      <c r="JE11" s="476">
        <v>1</v>
      </c>
      <c r="JF11" s="476">
        <v>1</v>
      </c>
      <c r="JG11" s="476">
        <v>1</v>
      </c>
      <c r="JH11" s="476">
        <v>2</v>
      </c>
      <c r="JI11" s="476">
        <v>16</v>
      </c>
      <c r="JJ11" s="476">
        <v>4</v>
      </c>
      <c r="JK11" s="476">
        <v>2</v>
      </c>
      <c r="JL11" s="476">
        <v>1</v>
      </c>
      <c r="JM11" s="476">
        <v>2</v>
      </c>
      <c r="JN11" s="476">
        <v>1</v>
      </c>
      <c r="JO11" s="476">
        <v>1</v>
      </c>
      <c r="JP11" s="476">
        <v>2</v>
      </c>
      <c r="JQ11" s="476">
        <v>3</v>
      </c>
      <c r="JR11" s="476">
        <v>7</v>
      </c>
      <c r="JS11" s="476">
        <v>1</v>
      </c>
      <c r="JT11" s="476">
        <v>1</v>
      </c>
      <c r="JU11" s="476">
        <v>2</v>
      </c>
      <c r="JV11" s="476">
        <v>2</v>
      </c>
      <c r="JW11" s="476">
        <v>3</v>
      </c>
      <c r="JX11" s="476">
        <v>2</v>
      </c>
      <c r="JY11" s="476">
        <v>0</v>
      </c>
      <c r="JZ11" s="476">
        <v>1</v>
      </c>
      <c r="KA11" s="476">
        <v>1</v>
      </c>
      <c r="KB11" s="476">
        <v>1</v>
      </c>
      <c r="KC11" s="476">
        <v>2</v>
      </c>
      <c r="KD11" s="476" t="s">
        <v>273</v>
      </c>
      <c r="KE11" s="476" t="s">
        <v>273</v>
      </c>
    </row>
    <row r="12" spans="1:291" ht="23.25" customHeight="1" x14ac:dyDescent="0.25">
      <c r="A12" s="1308"/>
      <c r="B12" s="280" t="s">
        <v>2211</v>
      </c>
      <c r="C12" s="477">
        <v>1882</v>
      </c>
      <c r="D12" s="477">
        <v>1140</v>
      </c>
      <c r="E12" s="477">
        <v>456</v>
      </c>
      <c r="F12" s="477">
        <v>197</v>
      </c>
      <c r="G12" s="477">
        <v>88</v>
      </c>
      <c r="H12" s="477" t="s">
        <v>97</v>
      </c>
      <c r="I12" s="477" t="s">
        <v>97</v>
      </c>
      <c r="J12" s="1314"/>
      <c r="K12" s="476">
        <v>185</v>
      </c>
      <c r="L12" s="477" t="s">
        <v>273</v>
      </c>
      <c r="M12" s="477" t="s">
        <v>273</v>
      </c>
      <c r="N12" s="477">
        <v>15</v>
      </c>
      <c r="O12" s="477">
        <v>9</v>
      </c>
      <c r="P12" s="477" t="s">
        <v>273</v>
      </c>
      <c r="Q12" s="477">
        <v>17</v>
      </c>
      <c r="R12" s="477">
        <v>19</v>
      </c>
      <c r="S12" s="477">
        <v>7</v>
      </c>
      <c r="T12" s="477">
        <v>7</v>
      </c>
      <c r="U12" s="477">
        <v>8</v>
      </c>
      <c r="V12" s="477">
        <v>6</v>
      </c>
      <c r="W12" s="477">
        <v>9</v>
      </c>
      <c r="X12" s="477">
        <v>12</v>
      </c>
      <c r="Y12" s="477">
        <v>9</v>
      </c>
      <c r="Z12" s="477">
        <v>7</v>
      </c>
      <c r="AA12" s="477">
        <v>6</v>
      </c>
      <c r="AB12" s="477">
        <v>6</v>
      </c>
      <c r="AC12" s="477">
        <v>5</v>
      </c>
      <c r="AD12" s="477">
        <v>5</v>
      </c>
      <c r="AE12" s="477">
        <v>4</v>
      </c>
      <c r="AF12" s="477">
        <v>4</v>
      </c>
      <c r="AG12" s="477">
        <v>10</v>
      </c>
      <c r="AH12" s="477" t="s">
        <v>273</v>
      </c>
      <c r="AI12" s="477">
        <v>5</v>
      </c>
      <c r="AJ12" s="477">
        <v>3</v>
      </c>
      <c r="AK12" s="477">
        <v>28</v>
      </c>
      <c r="AL12" s="477">
        <v>21</v>
      </c>
      <c r="AM12" s="477">
        <v>11</v>
      </c>
      <c r="AN12" s="477">
        <v>14</v>
      </c>
      <c r="AO12" s="477">
        <v>9</v>
      </c>
      <c r="AP12" s="477">
        <v>3</v>
      </c>
      <c r="AQ12" s="477" t="s">
        <v>273</v>
      </c>
      <c r="AR12" s="477" t="s">
        <v>273</v>
      </c>
      <c r="AS12" s="477">
        <v>92</v>
      </c>
      <c r="AT12" s="477">
        <v>13</v>
      </c>
      <c r="AU12" s="477">
        <v>19</v>
      </c>
      <c r="AV12" s="477" t="s">
        <v>273</v>
      </c>
      <c r="AW12" s="477">
        <v>17</v>
      </c>
      <c r="AX12" s="477">
        <v>16</v>
      </c>
      <c r="AY12" s="477">
        <v>8</v>
      </c>
      <c r="AZ12" s="477">
        <v>3</v>
      </c>
      <c r="BA12" s="477">
        <v>16</v>
      </c>
      <c r="BB12" s="477">
        <v>5</v>
      </c>
      <c r="BC12" s="477">
        <v>4</v>
      </c>
      <c r="BD12" s="477">
        <v>4</v>
      </c>
      <c r="BE12" s="477">
        <v>3</v>
      </c>
      <c r="BF12" s="477">
        <v>45</v>
      </c>
      <c r="BG12" s="477">
        <v>22</v>
      </c>
      <c r="BH12" s="477">
        <v>12</v>
      </c>
      <c r="BI12" s="477">
        <v>14</v>
      </c>
      <c r="BJ12" s="477">
        <v>7</v>
      </c>
      <c r="BK12" s="477">
        <v>11</v>
      </c>
      <c r="BL12" s="477" t="s">
        <v>273</v>
      </c>
      <c r="BM12" s="477">
        <v>63</v>
      </c>
      <c r="BN12" s="477">
        <v>37</v>
      </c>
      <c r="BO12" s="477">
        <v>12</v>
      </c>
      <c r="BP12" s="477">
        <v>23</v>
      </c>
      <c r="BQ12" s="477">
        <v>13</v>
      </c>
      <c r="BR12" s="477">
        <v>22</v>
      </c>
      <c r="BS12" s="477">
        <v>7</v>
      </c>
      <c r="BT12" s="477" t="s">
        <v>273</v>
      </c>
      <c r="BU12" s="477">
        <v>32</v>
      </c>
      <c r="BV12" s="477" t="s">
        <v>273</v>
      </c>
      <c r="BW12" s="477">
        <v>14</v>
      </c>
      <c r="BX12" s="477">
        <v>8</v>
      </c>
      <c r="BY12" s="477">
        <v>13</v>
      </c>
      <c r="BZ12" s="477" t="s">
        <v>273</v>
      </c>
      <c r="CA12" s="477" t="s">
        <v>273</v>
      </c>
      <c r="CB12" s="477" t="s">
        <v>273</v>
      </c>
      <c r="CC12" s="477">
        <v>15</v>
      </c>
      <c r="CD12" s="477" t="s">
        <v>273</v>
      </c>
      <c r="CE12" s="477">
        <v>4</v>
      </c>
      <c r="CF12" s="477" t="s">
        <v>273</v>
      </c>
      <c r="CG12" s="477" t="s">
        <v>273</v>
      </c>
      <c r="CH12" s="477" t="s">
        <v>273</v>
      </c>
      <c r="CI12" s="477" t="s">
        <v>273</v>
      </c>
      <c r="CJ12" s="477" t="s">
        <v>273</v>
      </c>
      <c r="CK12" s="477" t="s">
        <v>273</v>
      </c>
      <c r="CL12" s="477" t="s">
        <v>273</v>
      </c>
      <c r="CM12" s="477" t="s">
        <v>273</v>
      </c>
      <c r="CN12" s="477" t="s">
        <v>273</v>
      </c>
      <c r="CO12" s="477" t="s">
        <v>273</v>
      </c>
      <c r="CP12" s="477" t="s">
        <v>273</v>
      </c>
      <c r="CQ12" s="477" t="s">
        <v>273</v>
      </c>
      <c r="CR12" s="477" t="s">
        <v>273</v>
      </c>
      <c r="CS12" s="477" t="s">
        <v>273</v>
      </c>
      <c r="CT12" s="477" t="s">
        <v>273</v>
      </c>
      <c r="CU12" s="477" t="s">
        <v>273</v>
      </c>
      <c r="CV12" s="477">
        <v>11</v>
      </c>
      <c r="CW12" s="477" t="s">
        <v>273</v>
      </c>
      <c r="CX12" s="477" t="s">
        <v>97</v>
      </c>
      <c r="CY12" s="477" t="s">
        <v>273</v>
      </c>
      <c r="CZ12" s="477">
        <v>12</v>
      </c>
      <c r="DA12" s="477">
        <v>10</v>
      </c>
      <c r="DB12" s="477" t="s">
        <v>273</v>
      </c>
      <c r="DC12" s="477">
        <v>151</v>
      </c>
      <c r="DD12" s="477" t="s">
        <v>273</v>
      </c>
      <c r="DE12" s="477" t="s">
        <v>273</v>
      </c>
      <c r="DF12" s="477" t="s">
        <v>273</v>
      </c>
      <c r="DG12" s="477">
        <v>19</v>
      </c>
      <c r="DH12" s="477">
        <v>12</v>
      </c>
      <c r="DI12" s="477">
        <v>4</v>
      </c>
      <c r="DJ12" s="477">
        <v>95</v>
      </c>
      <c r="DK12" s="477">
        <v>30</v>
      </c>
      <c r="DL12" s="477" t="s">
        <v>273</v>
      </c>
      <c r="DM12" s="477" t="s">
        <v>273</v>
      </c>
      <c r="DN12" s="477" t="s">
        <v>273</v>
      </c>
      <c r="DO12" s="477">
        <v>13</v>
      </c>
      <c r="DP12" s="477" t="s">
        <v>273</v>
      </c>
      <c r="DQ12" s="477" t="s">
        <v>273</v>
      </c>
      <c r="DR12" s="477">
        <v>19</v>
      </c>
      <c r="DS12" s="477" t="s">
        <v>273</v>
      </c>
      <c r="DT12" s="477" t="s">
        <v>273</v>
      </c>
      <c r="DU12" s="477" t="s">
        <v>273</v>
      </c>
      <c r="DV12" s="477" t="s">
        <v>273</v>
      </c>
      <c r="DW12" s="477" t="s">
        <v>273</v>
      </c>
      <c r="DX12" s="477" t="s">
        <v>273</v>
      </c>
      <c r="DY12" s="477" t="s">
        <v>273</v>
      </c>
      <c r="DZ12" s="477" t="s">
        <v>273</v>
      </c>
      <c r="EA12" s="477" t="s">
        <v>273</v>
      </c>
      <c r="EB12" s="477" t="s">
        <v>273</v>
      </c>
      <c r="EC12" s="477" t="s">
        <v>273</v>
      </c>
      <c r="ED12" s="477" t="s">
        <v>273</v>
      </c>
      <c r="EE12" s="477">
        <v>0</v>
      </c>
      <c r="EF12" s="477">
        <v>0</v>
      </c>
      <c r="EG12" s="477">
        <v>0</v>
      </c>
      <c r="EH12" s="477">
        <v>0</v>
      </c>
      <c r="EI12" s="477">
        <v>0</v>
      </c>
      <c r="EJ12" s="477">
        <v>0</v>
      </c>
      <c r="EK12" s="477">
        <v>0</v>
      </c>
      <c r="EL12" s="477">
        <v>0</v>
      </c>
      <c r="EM12" s="477">
        <v>0</v>
      </c>
      <c r="EN12" s="477">
        <v>0</v>
      </c>
      <c r="EO12" s="477">
        <v>0</v>
      </c>
      <c r="EP12" s="477">
        <v>0</v>
      </c>
      <c r="EQ12" s="477">
        <v>0</v>
      </c>
      <c r="ER12" s="477">
        <v>0</v>
      </c>
      <c r="ES12" s="477">
        <v>0</v>
      </c>
      <c r="ET12" s="477">
        <v>0</v>
      </c>
      <c r="EU12" s="477">
        <v>0</v>
      </c>
      <c r="EV12" s="477">
        <v>0</v>
      </c>
      <c r="EW12" s="477">
        <v>0</v>
      </c>
      <c r="EX12" s="477">
        <v>0</v>
      </c>
      <c r="EY12" s="477">
        <v>0</v>
      </c>
      <c r="EZ12" s="477">
        <v>2</v>
      </c>
      <c r="FA12" s="477">
        <v>0</v>
      </c>
      <c r="FB12" s="477">
        <v>0</v>
      </c>
      <c r="FC12" s="477">
        <v>0</v>
      </c>
      <c r="FD12" s="477">
        <v>1</v>
      </c>
      <c r="FE12" s="477">
        <v>0</v>
      </c>
      <c r="FF12" s="477">
        <v>0</v>
      </c>
      <c r="FG12" s="477">
        <v>0</v>
      </c>
      <c r="FH12" s="477">
        <v>0</v>
      </c>
      <c r="FI12" s="477">
        <v>0</v>
      </c>
      <c r="FJ12" s="477">
        <v>0</v>
      </c>
      <c r="FK12" s="477">
        <v>0</v>
      </c>
      <c r="FL12" s="477">
        <v>0</v>
      </c>
      <c r="FM12" s="477">
        <v>0</v>
      </c>
      <c r="FN12" s="477">
        <v>0</v>
      </c>
      <c r="FO12" s="477">
        <v>1</v>
      </c>
      <c r="FP12" s="477">
        <v>0</v>
      </c>
      <c r="FQ12" s="477">
        <v>0</v>
      </c>
      <c r="FR12" s="477">
        <v>2</v>
      </c>
      <c r="FS12" s="477">
        <v>0</v>
      </c>
      <c r="FT12" s="477">
        <v>3</v>
      </c>
      <c r="FU12" s="477">
        <v>1</v>
      </c>
      <c r="FV12" s="477">
        <v>0</v>
      </c>
      <c r="FW12" s="477">
        <v>0</v>
      </c>
      <c r="FX12" s="477">
        <v>0</v>
      </c>
      <c r="FY12" s="477">
        <v>0</v>
      </c>
      <c r="FZ12" s="477">
        <v>0</v>
      </c>
      <c r="GA12" s="477">
        <v>0</v>
      </c>
      <c r="GB12" s="477">
        <v>0</v>
      </c>
      <c r="GC12" s="477">
        <v>0</v>
      </c>
      <c r="GD12" s="477">
        <v>0</v>
      </c>
      <c r="GE12" s="477">
        <v>0</v>
      </c>
      <c r="GF12" s="477">
        <v>0</v>
      </c>
      <c r="GG12" s="477">
        <v>0</v>
      </c>
      <c r="GH12" s="477">
        <v>0</v>
      </c>
      <c r="GI12" s="477">
        <v>0</v>
      </c>
      <c r="GJ12" s="477">
        <v>0</v>
      </c>
      <c r="GK12" s="477">
        <v>0</v>
      </c>
      <c r="GL12" s="477">
        <v>0</v>
      </c>
      <c r="GM12" s="477">
        <v>0</v>
      </c>
      <c r="GN12" s="477">
        <v>0</v>
      </c>
      <c r="GO12" s="477">
        <v>0</v>
      </c>
      <c r="GP12" s="477">
        <v>0</v>
      </c>
      <c r="GQ12" s="477">
        <v>2</v>
      </c>
      <c r="GR12" s="477">
        <v>0</v>
      </c>
      <c r="GS12" s="477">
        <v>0</v>
      </c>
      <c r="GT12" s="477">
        <v>0</v>
      </c>
      <c r="GU12" s="477">
        <v>0</v>
      </c>
      <c r="GV12" s="477">
        <v>0</v>
      </c>
      <c r="GW12" s="477">
        <v>0</v>
      </c>
      <c r="GX12" s="477">
        <v>0</v>
      </c>
      <c r="GY12" s="477">
        <v>0</v>
      </c>
      <c r="GZ12" s="477">
        <v>0</v>
      </c>
      <c r="HA12" s="477">
        <v>0</v>
      </c>
      <c r="HB12" s="477">
        <v>1</v>
      </c>
      <c r="HC12" s="477">
        <v>0</v>
      </c>
      <c r="HD12" s="477">
        <v>0</v>
      </c>
      <c r="HE12" s="477">
        <v>0</v>
      </c>
      <c r="HF12" s="477">
        <v>0</v>
      </c>
      <c r="HG12" s="477">
        <v>0</v>
      </c>
      <c r="HH12" s="477">
        <v>0</v>
      </c>
      <c r="HI12" s="477">
        <v>0</v>
      </c>
      <c r="HJ12" s="477">
        <v>0</v>
      </c>
      <c r="HK12" s="477">
        <v>0</v>
      </c>
      <c r="HL12" s="477">
        <v>0</v>
      </c>
      <c r="HM12" s="477">
        <v>0</v>
      </c>
      <c r="HN12" s="477">
        <v>0</v>
      </c>
      <c r="HO12" s="477">
        <v>0</v>
      </c>
      <c r="HP12" s="477">
        <v>0</v>
      </c>
      <c r="HQ12" s="477">
        <v>0</v>
      </c>
      <c r="HR12" s="477">
        <v>0</v>
      </c>
      <c r="HS12" s="477">
        <v>0</v>
      </c>
      <c r="HT12" s="477">
        <v>1</v>
      </c>
      <c r="HU12" s="477">
        <v>0</v>
      </c>
      <c r="HV12" s="477">
        <v>0</v>
      </c>
      <c r="HW12" s="477">
        <v>0</v>
      </c>
      <c r="HX12" s="477">
        <v>0</v>
      </c>
      <c r="HY12" s="477">
        <v>0</v>
      </c>
      <c r="HZ12" s="477">
        <v>0</v>
      </c>
      <c r="IA12" s="477">
        <v>0</v>
      </c>
      <c r="IB12" s="477">
        <v>0</v>
      </c>
      <c r="IC12" s="477">
        <v>0</v>
      </c>
      <c r="ID12" s="477">
        <v>0</v>
      </c>
      <c r="IE12" s="477">
        <v>0</v>
      </c>
      <c r="IF12" s="477">
        <v>0</v>
      </c>
      <c r="IG12" s="477">
        <v>0</v>
      </c>
      <c r="IH12" s="477">
        <v>0</v>
      </c>
      <c r="II12" s="477">
        <v>0</v>
      </c>
      <c r="IJ12" s="477">
        <v>1</v>
      </c>
      <c r="IK12" s="477">
        <v>0</v>
      </c>
      <c r="IL12" s="477">
        <v>0</v>
      </c>
      <c r="IM12" s="477">
        <v>0</v>
      </c>
      <c r="IN12" s="477">
        <v>0</v>
      </c>
      <c r="IO12" s="477">
        <v>0</v>
      </c>
      <c r="IP12" s="477">
        <v>0</v>
      </c>
      <c r="IQ12" s="477">
        <v>0</v>
      </c>
      <c r="IR12" s="477">
        <v>0</v>
      </c>
      <c r="IS12" s="477">
        <v>0</v>
      </c>
      <c r="IT12" s="477">
        <v>0</v>
      </c>
      <c r="IU12" s="477">
        <v>0</v>
      </c>
      <c r="IV12" s="477">
        <v>0</v>
      </c>
      <c r="IW12" s="477">
        <v>0</v>
      </c>
      <c r="IX12" s="477">
        <v>0</v>
      </c>
      <c r="IY12" s="477">
        <v>0</v>
      </c>
      <c r="IZ12" s="477">
        <v>0</v>
      </c>
      <c r="JA12" s="477">
        <v>0</v>
      </c>
      <c r="JB12" s="477">
        <v>0</v>
      </c>
      <c r="JC12" s="477">
        <v>0</v>
      </c>
      <c r="JD12" s="477">
        <v>0</v>
      </c>
      <c r="JE12" s="477">
        <v>0</v>
      </c>
      <c r="JF12" s="477">
        <v>0</v>
      </c>
      <c r="JG12" s="477">
        <v>0</v>
      </c>
      <c r="JH12" s="477">
        <v>0</v>
      </c>
      <c r="JI12" s="477">
        <v>5</v>
      </c>
      <c r="JJ12" s="477">
        <v>2</v>
      </c>
      <c r="JK12" s="477">
        <v>0</v>
      </c>
      <c r="JL12" s="477">
        <v>0</v>
      </c>
      <c r="JM12" s="477">
        <v>1</v>
      </c>
      <c r="JN12" s="477">
        <v>0</v>
      </c>
      <c r="JO12" s="477">
        <v>0</v>
      </c>
      <c r="JP12" s="477">
        <v>0</v>
      </c>
      <c r="JQ12" s="477">
        <v>0</v>
      </c>
      <c r="JR12" s="477">
        <v>1</v>
      </c>
      <c r="JS12" s="477">
        <v>0</v>
      </c>
      <c r="JT12" s="477">
        <v>0</v>
      </c>
      <c r="JU12" s="477">
        <v>0</v>
      </c>
      <c r="JV12" s="477">
        <v>0</v>
      </c>
      <c r="JW12" s="477">
        <v>0</v>
      </c>
      <c r="JX12" s="477">
        <v>0</v>
      </c>
      <c r="JY12" s="477">
        <v>0</v>
      </c>
      <c r="JZ12" s="477">
        <v>0</v>
      </c>
      <c r="KA12" s="477">
        <v>0</v>
      </c>
      <c r="KB12" s="477">
        <v>0</v>
      </c>
      <c r="KC12" s="477">
        <v>0</v>
      </c>
      <c r="KD12" s="477" t="s">
        <v>273</v>
      </c>
      <c r="KE12" s="477" t="s">
        <v>273</v>
      </c>
    </row>
    <row r="13" spans="1:291" ht="23.25" customHeight="1" x14ac:dyDescent="0.25">
      <c r="A13" s="1308"/>
      <c r="B13" s="280" t="s">
        <v>2212</v>
      </c>
      <c r="C13" s="477">
        <v>43</v>
      </c>
      <c r="D13" s="477">
        <v>20</v>
      </c>
      <c r="E13" s="477">
        <v>6</v>
      </c>
      <c r="F13" s="477">
        <v>8</v>
      </c>
      <c r="G13" s="477">
        <v>7</v>
      </c>
      <c r="H13" s="477">
        <v>0</v>
      </c>
      <c r="I13" s="477">
        <v>0</v>
      </c>
      <c r="J13" s="1314"/>
      <c r="K13" s="476">
        <v>1</v>
      </c>
      <c r="L13" s="477" t="s">
        <v>273</v>
      </c>
      <c r="M13" s="477" t="s">
        <v>273</v>
      </c>
      <c r="N13" s="477">
        <v>0</v>
      </c>
      <c r="O13" s="477">
        <v>0</v>
      </c>
      <c r="P13" s="477" t="s">
        <v>273</v>
      </c>
      <c r="Q13" s="477">
        <v>0</v>
      </c>
      <c r="R13" s="477">
        <v>0</v>
      </c>
      <c r="S13" s="477">
        <v>0</v>
      </c>
      <c r="T13" s="477">
        <v>0</v>
      </c>
      <c r="U13" s="477">
        <v>0</v>
      </c>
      <c r="V13" s="477">
        <v>0</v>
      </c>
      <c r="W13" s="477">
        <v>0</v>
      </c>
      <c r="X13" s="477">
        <v>0</v>
      </c>
      <c r="Y13" s="477">
        <v>0</v>
      </c>
      <c r="Z13" s="477">
        <v>0</v>
      </c>
      <c r="AA13" s="477">
        <v>0</v>
      </c>
      <c r="AB13" s="477">
        <v>0</v>
      </c>
      <c r="AC13" s="477">
        <v>0</v>
      </c>
      <c r="AD13" s="477">
        <v>0</v>
      </c>
      <c r="AE13" s="477">
        <v>0</v>
      </c>
      <c r="AF13" s="477">
        <v>0</v>
      </c>
      <c r="AG13" s="477">
        <v>0</v>
      </c>
      <c r="AH13" s="477" t="s">
        <v>273</v>
      </c>
      <c r="AI13" s="477">
        <v>0</v>
      </c>
      <c r="AJ13" s="477">
        <v>0</v>
      </c>
      <c r="AK13" s="477">
        <v>0</v>
      </c>
      <c r="AL13" s="477">
        <v>0</v>
      </c>
      <c r="AM13" s="477">
        <v>0</v>
      </c>
      <c r="AN13" s="477">
        <v>0</v>
      </c>
      <c r="AO13" s="477">
        <v>0</v>
      </c>
      <c r="AP13" s="477">
        <v>0</v>
      </c>
      <c r="AQ13" s="477" t="s">
        <v>273</v>
      </c>
      <c r="AR13" s="477" t="s">
        <v>273</v>
      </c>
      <c r="AS13" s="477">
        <v>2</v>
      </c>
      <c r="AT13" s="477">
        <v>0</v>
      </c>
      <c r="AU13" s="477">
        <v>0</v>
      </c>
      <c r="AV13" s="477" t="s">
        <v>273</v>
      </c>
      <c r="AW13" s="477">
        <v>0</v>
      </c>
      <c r="AX13" s="477">
        <v>0</v>
      </c>
      <c r="AY13" s="477">
        <v>0</v>
      </c>
      <c r="AZ13" s="477">
        <v>0</v>
      </c>
      <c r="BA13" s="477">
        <v>0</v>
      </c>
      <c r="BB13" s="477">
        <v>0</v>
      </c>
      <c r="BC13" s="477">
        <v>0</v>
      </c>
      <c r="BD13" s="477">
        <v>0</v>
      </c>
      <c r="BE13" s="477">
        <v>0</v>
      </c>
      <c r="BF13" s="477">
        <v>0</v>
      </c>
      <c r="BG13" s="477">
        <v>0</v>
      </c>
      <c r="BH13" s="477">
        <v>0</v>
      </c>
      <c r="BI13" s="477">
        <v>0</v>
      </c>
      <c r="BJ13" s="477">
        <v>0</v>
      </c>
      <c r="BK13" s="477">
        <v>0</v>
      </c>
      <c r="BL13" s="477" t="s">
        <v>273</v>
      </c>
      <c r="BM13" s="477">
        <v>0</v>
      </c>
      <c r="BN13" s="477">
        <v>0</v>
      </c>
      <c r="BO13" s="477">
        <v>0</v>
      </c>
      <c r="BP13" s="477">
        <v>0</v>
      </c>
      <c r="BQ13" s="477">
        <v>0</v>
      </c>
      <c r="BR13" s="477">
        <v>0</v>
      </c>
      <c r="BS13" s="477">
        <v>0</v>
      </c>
      <c r="BT13" s="477" t="s">
        <v>273</v>
      </c>
      <c r="BU13" s="477">
        <v>0</v>
      </c>
      <c r="BV13" s="477" t="s">
        <v>273</v>
      </c>
      <c r="BW13" s="477">
        <v>0</v>
      </c>
      <c r="BX13" s="477">
        <v>0</v>
      </c>
      <c r="BY13" s="477">
        <v>0</v>
      </c>
      <c r="BZ13" s="477" t="s">
        <v>273</v>
      </c>
      <c r="CA13" s="477" t="s">
        <v>273</v>
      </c>
      <c r="CB13" s="477" t="s">
        <v>273</v>
      </c>
      <c r="CC13" s="477">
        <v>0</v>
      </c>
      <c r="CD13" s="477" t="s">
        <v>273</v>
      </c>
      <c r="CE13" s="477">
        <v>0</v>
      </c>
      <c r="CF13" s="477" t="s">
        <v>273</v>
      </c>
      <c r="CG13" s="477" t="s">
        <v>273</v>
      </c>
      <c r="CH13" s="477" t="s">
        <v>273</v>
      </c>
      <c r="CI13" s="477" t="s">
        <v>273</v>
      </c>
      <c r="CJ13" s="477" t="s">
        <v>273</v>
      </c>
      <c r="CK13" s="477" t="s">
        <v>273</v>
      </c>
      <c r="CL13" s="477" t="s">
        <v>273</v>
      </c>
      <c r="CM13" s="477" t="s">
        <v>273</v>
      </c>
      <c r="CN13" s="477" t="s">
        <v>273</v>
      </c>
      <c r="CO13" s="477" t="s">
        <v>273</v>
      </c>
      <c r="CP13" s="477" t="s">
        <v>273</v>
      </c>
      <c r="CQ13" s="477" t="s">
        <v>273</v>
      </c>
      <c r="CR13" s="477" t="s">
        <v>273</v>
      </c>
      <c r="CS13" s="477" t="s">
        <v>273</v>
      </c>
      <c r="CT13" s="477" t="s">
        <v>273</v>
      </c>
      <c r="CU13" s="477" t="s">
        <v>273</v>
      </c>
      <c r="CV13" s="477">
        <v>0</v>
      </c>
      <c r="CW13" s="477" t="s">
        <v>273</v>
      </c>
      <c r="CX13" s="477">
        <v>0</v>
      </c>
      <c r="CY13" s="477" t="s">
        <v>273</v>
      </c>
      <c r="CZ13" s="477">
        <v>0</v>
      </c>
      <c r="DA13" s="477">
        <v>0</v>
      </c>
      <c r="DB13" s="477" t="s">
        <v>273</v>
      </c>
      <c r="DC13" s="477">
        <v>0</v>
      </c>
      <c r="DD13" s="477" t="s">
        <v>273</v>
      </c>
      <c r="DE13" s="477" t="s">
        <v>273</v>
      </c>
      <c r="DF13" s="477" t="s">
        <v>273</v>
      </c>
      <c r="DG13" s="477">
        <v>0</v>
      </c>
      <c r="DH13" s="477">
        <v>0</v>
      </c>
      <c r="DI13" s="477">
        <v>0</v>
      </c>
      <c r="DJ13" s="477">
        <v>0</v>
      </c>
      <c r="DK13" s="477">
        <v>0</v>
      </c>
      <c r="DL13" s="477" t="s">
        <v>273</v>
      </c>
      <c r="DM13" s="477" t="s">
        <v>273</v>
      </c>
      <c r="DN13" s="477" t="s">
        <v>273</v>
      </c>
      <c r="DO13" s="477">
        <v>0</v>
      </c>
      <c r="DP13" s="477" t="s">
        <v>273</v>
      </c>
      <c r="DQ13" s="477" t="s">
        <v>273</v>
      </c>
      <c r="DR13" s="477">
        <v>0</v>
      </c>
      <c r="DS13" s="477" t="s">
        <v>273</v>
      </c>
      <c r="DT13" s="477" t="s">
        <v>273</v>
      </c>
      <c r="DU13" s="477" t="s">
        <v>273</v>
      </c>
      <c r="DV13" s="477" t="s">
        <v>273</v>
      </c>
      <c r="DW13" s="477" t="s">
        <v>273</v>
      </c>
      <c r="DX13" s="477" t="s">
        <v>273</v>
      </c>
      <c r="DY13" s="477" t="s">
        <v>273</v>
      </c>
      <c r="DZ13" s="477" t="s">
        <v>273</v>
      </c>
      <c r="EA13" s="477" t="s">
        <v>273</v>
      </c>
      <c r="EB13" s="477" t="s">
        <v>273</v>
      </c>
      <c r="EC13" s="477" t="s">
        <v>273</v>
      </c>
      <c r="ED13" s="477" t="s">
        <v>273</v>
      </c>
      <c r="EE13" s="477">
        <v>0</v>
      </c>
      <c r="EF13" s="477">
        <v>0</v>
      </c>
      <c r="EG13" s="477">
        <v>0</v>
      </c>
      <c r="EH13" s="477">
        <v>0</v>
      </c>
      <c r="EI13" s="477">
        <v>0</v>
      </c>
      <c r="EJ13" s="477">
        <v>0</v>
      </c>
      <c r="EK13" s="477">
        <v>0</v>
      </c>
      <c r="EL13" s="477">
        <v>0</v>
      </c>
      <c r="EM13" s="477">
        <v>0</v>
      </c>
      <c r="EN13" s="477">
        <v>0</v>
      </c>
      <c r="EO13" s="477">
        <v>0</v>
      </c>
      <c r="EP13" s="477">
        <v>0</v>
      </c>
      <c r="EQ13" s="477">
        <v>0</v>
      </c>
      <c r="ER13" s="477">
        <v>0</v>
      </c>
      <c r="ES13" s="477">
        <v>0</v>
      </c>
      <c r="ET13" s="477">
        <v>0</v>
      </c>
      <c r="EU13" s="477">
        <v>0</v>
      </c>
      <c r="EV13" s="477">
        <v>0</v>
      </c>
      <c r="EW13" s="477">
        <v>0</v>
      </c>
      <c r="EX13" s="477">
        <v>0</v>
      </c>
      <c r="EY13" s="477">
        <v>0</v>
      </c>
      <c r="EZ13" s="477">
        <v>0</v>
      </c>
      <c r="FA13" s="477">
        <v>0</v>
      </c>
      <c r="FB13" s="477">
        <v>0</v>
      </c>
      <c r="FC13" s="477">
        <v>0</v>
      </c>
      <c r="FD13" s="477">
        <v>0</v>
      </c>
      <c r="FE13" s="477">
        <v>0</v>
      </c>
      <c r="FF13" s="477">
        <v>0</v>
      </c>
      <c r="FG13" s="477">
        <v>0</v>
      </c>
      <c r="FH13" s="477">
        <v>0</v>
      </c>
      <c r="FI13" s="477">
        <v>0</v>
      </c>
      <c r="FJ13" s="477">
        <v>0</v>
      </c>
      <c r="FK13" s="477">
        <v>0</v>
      </c>
      <c r="FL13" s="477">
        <v>0</v>
      </c>
      <c r="FM13" s="477">
        <v>0</v>
      </c>
      <c r="FN13" s="477">
        <v>0</v>
      </c>
      <c r="FO13" s="477">
        <v>0</v>
      </c>
      <c r="FP13" s="477">
        <v>0</v>
      </c>
      <c r="FQ13" s="477">
        <v>0</v>
      </c>
      <c r="FR13" s="477">
        <v>0</v>
      </c>
      <c r="FS13" s="477">
        <v>0</v>
      </c>
      <c r="FT13" s="477">
        <v>0</v>
      </c>
      <c r="FU13" s="477">
        <v>0</v>
      </c>
      <c r="FV13" s="477">
        <v>0</v>
      </c>
      <c r="FW13" s="477">
        <v>0</v>
      </c>
      <c r="FX13" s="477">
        <v>0</v>
      </c>
      <c r="FY13" s="477">
        <v>0</v>
      </c>
      <c r="FZ13" s="477">
        <v>0</v>
      </c>
      <c r="GA13" s="477">
        <v>0</v>
      </c>
      <c r="GB13" s="477">
        <v>0</v>
      </c>
      <c r="GC13" s="477">
        <v>0</v>
      </c>
      <c r="GD13" s="477">
        <v>0</v>
      </c>
      <c r="GE13" s="477">
        <v>0</v>
      </c>
      <c r="GF13" s="477">
        <v>0</v>
      </c>
      <c r="GG13" s="477">
        <v>0</v>
      </c>
      <c r="GH13" s="477">
        <v>0</v>
      </c>
      <c r="GI13" s="477">
        <v>0</v>
      </c>
      <c r="GJ13" s="477">
        <v>0</v>
      </c>
      <c r="GK13" s="477">
        <v>0</v>
      </c>
      <c r="GL13" s="477">
        <v>0</v>
      </c>
      <c r="GM13" s="477">
        <v>0</v>
      </c>
      <c r="GN13" s="477">
        <v>0</v>
      </c>
      <c r="GO13" s="477">
        <v>0</v>
      </c>
      <c r="GP13" s="477">
        <v>0</v>
      </c>
      <c r="GQ13" s="477">
        <v>0</v>
      </c>
      <c r="GR13" s="477">
        <v>0</v>
      </c>
      <c r="GS13" s="477">
        <v>0</v>
      </c>
      <c r="GT13" s="477">
        <v>0</v>
      </c>
      <c r="GU13" s="477">
        <v>0</v>
      </c>
      <c r="GV13" s="477">
        <v>0</v>
      </c>
      <c r="GW13" s="477">
        <v>0</v>
      </c>
      <c r="GX13" s="477">
        <v>0</v>
      </c>
      <c r="GY13" s="477">
        <v>0</v>
      </c>
      <c r="GZ13" s="477">
        <v>0</v>
      </c>
      <c r="HA13" s="477">
        <v>0</v>
      </c>
      <c r="HB13" s="477">
        <v>0</v>
      </c>
      <c r="HC13" s="477">
        <v>0</v>
      </c>
      <c r="HD13" s="477">
        <v>0</v>
      </c>
      <c r="HE13" s="477">
        <v>0</v>
      </c>
      <c r="HF13" s="477">
        <v>0</v>
      </c>
      <c r="HG13" s="477">
        <v>0</v>
      </c>
      <c r="HH13" s="477">
        <v>0</v>
      </c>
      <c r="HI13" s="477">
        <v>0</v>
      </c>
      <c r="HJ13" s="477">
        <v>0</v>
      </c>
      <c r="HK13" s="477">
        <v>0</v>
      </c>
      <c r="HL13" s="477">
        <v>0</v>
      </c>
      <c r="HM13" s="477">
        <v>0</v>
      </c>
      <c r="HN13" s="477">
        <v>0</v>
      </c>
      <c r="HO13" s="477">
        <v>0</v>
      </c>
      <c r="HP13" s="477">
        <v>0</v>
      </c>
      <c r="HQ13" s="477">
        <v>0</v>
      </c>
      <c r="HR13" s="477">
        <v>0</v>
      </c>
      <c r="HS13" s="477">
        <v>0</v>
      </c>
      <c r="HT13" s="477">
        <v>0</v>
      </c>
      <c r="HU13" s="477">
        <v>0</v>
      </c>
      <c r="HV13" s="477">
        <v>0</v>
      </c>
      <c r="HW13" s="477">
        <v>0</v>
      </c>
      <c r="HX13" s="477">
        <v>0</v>
      </c>
      <c r="HY13" s="477">
        <v>0</v>
      </c>
      <c r="HZ13" s="477">
        <v>0</v>
      </c>
      <c r="IA13" s="477">
        <v>0</v>
      </c>
      <c r="IB13" s="477">
        <v>0</v>
      </c>
      <c r="IC13" s="477">
        <v>0</v>
      </c>
      <c r="ID13" s="477">
        <v>0</v>
      </c>
      <c r="IE13" s="477">
        <v>0</v>
      </c>
      <c r="IF13" s="477">
        <v>0</v>
      </c>
      <c r="IG13" s="477">
        <v>0</v>
      </c>
      <c r="IH13" s="477">
        <v>0</v>
      </c>
      <c r="II13" s="477">
        <v>0</v>
      </c>
      <c r="IJ13" s="477">
        <v>0</v>
      </c>
      <c r="IK13" s="477">
        <v>0</v>
      </c>
      <c r="IL13" s="477">
        <v>0</v>
      </c>
      <c r="IM13" s="477">
        <v>0</v>
      </c>
      <c r="IN13" s="477">
        <v>0</v>
      </c>
      <c r="IO13" s="477">
        <v>0</v>
      </c>
      <c r="IP13" s="477">
        <v>0</v>
      </c>
      <c r="IQ13" s="477">
        <v>0</v>
      </c>
      <c r="IR13" s="477">
        <v>0</v>
      </c>
      <c r="IS13" s="477">
        <v>0</v>
      </c>
      <c r="IT13" s="477">
        <v>0</v>
      </c>
      <c r="IU13" s="477">
        <v>0</v>
      </c>
      <c r="IV13" s="477">
        <v>0</v>
      </c>
      <c r="IW13" s="477">
        <v>0</v>
      </c>
      <c r="IX13" s="477">
        <v>0</v>
      </c>
      <c r="IY13" s="477">
        <v>0</v>
      </c>
      <c r="IZ13" s="477">
        <v>0</v>
      </c>
      <c r="JA13" s="477">
        <v>0</v>
      </c>
      <c r="JB13" s="477">
        <v>0</v>
      </c>
      <c r="JC13" s="477">
        <v>0</v>
      </c>
      <c r="JD13" s="477">
        <v>0</v>
      </c>
      <c r="JE13" s="477">
        <v>0</v>
      </c>
      <c r="JF13" s="477">
        <v>0</v>
      </c>
      <c r="JG13" s="477">
        <v>0</v>
      </c>
      <c r="JH13" s="477">
        <v>0</v>
      </c>
      <c r="JI13" s="477">
        <v>0</v>
      </c>
      <c r="JJ13" s="477">
        <v>0</v>
      </c>
      <c r="JK13" s="477">
        <v>0</v>
      </c>
      <c r="JL13" s="477">
        <v>0</v>
      </c>
      <c r="JM13" s="477">
        <v>0</v>
      </c>
      <c r="JN13" s="477">
        <v>0</v>
      </c>
      <c r="JO13" s="477">
        <v>0</v>
      </c>
      <c r="JP13" s="477">
        <v>0</v>
      </c>
      <c r="JQ13" s="477">
        <v>0</v>
      </c>
      <c r="JR13" s="477">
        <v>0</v>
      </c>
      <c r="JS13" s="477">
        <v>0</v>
      </c>
      <c r="JT13" s="477">
        <v>0</v>
      </c>
      <c r="JU13" s="477">
        <v>0</v>
      </c>
      <c r="JV13" s="477">
        <v>0</v>
      </c>
      <c r="JW13" s="477">
        <v>0</v>
      </c>
      <c r="JX13" s="477">
        <v>0</v>
      </c>
      <c r="JY13" s="477">
        <v>0</v>
      </c>
      <c r="JZ13" s="477">
        <v>0</v>
      </c>
      <c r="KA13" s="477">
        <v>0</v>
      </c>
      <c r="KB13" s="477">
        <v>0</v>
      </c>
      <c r="KC13" s="477">
        <v>0</v>
      </c>
      <c r="KD13" s="477" t="s">
        <v>273</v>
      </c>
      <c r="KE13" s="477" t="s">
        <v>273</v>
      </c>
    </row>
    <row r="14" spans="1:291" ht="23.25" customHeight="1" x14ac:dyDescent="0.25">
      <c r="A14" s="1308"/>
      <c r="B14" s="280" t="s">
        <v>1448</v>
      </c>
      <c r="C14" s="477">
        <v>1555</v>
      </c>
      <c r="D14" s="477">
        <v>759</v>
      </c>
      <c r="E14" s="477">
        <v>225</v>
      </c>
      <c r="F14" s="477">
        <v>81</v>
      </c>
      <c r="G14" s="477">
        <v>486</v>
      </c>
      <c r="H14" s="477">
        <v>2</v>
      </c>
      <c r="I14" s="477" t="s">
        <v>97</v>
      </c>
      <c r="J14" s="1314"/>
      <c r="K14" s="476">
        <v>144</v>
      </c>
      <c r="L14" s="477" t="s">
        <v>273</v>
      </c>
      <c r="M14" s="477" t="s">
        <v>273</v>
      </c>
      <c r="N14" s="477">
        <v>12</v>
      </c>
      <c r="O14" s="477">
        <v>5</v>
      </c>
      <c r="P14" s="477" t="s">
        <v>273</v>
      </c>
      <c r="Q14" s="477">
        <v>48</v>
      </c>
      <c r="R14" s="477">
        <v>2</v>
      </c>
      <c r="S14" s="477">
        <v>1</v>
      </c>
      <c r="T14" s="477">
        <v>3</v>
      </c>
      <c r="U14" s="477">
        <v>7</v>
      </c>
      <c r="V14" s="477">
        <v>6</v>
      </c>
      <c r="W14" s="477">
        <v>3</v>
      </c>
      <c r="X14" s="477">
        <v>44</v>
      </c>
      <c r="Y14" s="477">
        <v>3</v>
      </c>
      <c r="Z14" s="477">
        <v>3</v>
      </c>
      <c r="AA14" s="477">
        <v>3</v>
      </c>
      <c r="AB14" s="477">
        <v>7</v>
      </c>
      <c r="AC14" s="477">
        <v>12</v>
      </c>
      <c r="AD14" s="477">
        <v>4</v>
      </c>
      <c r="AE14" s="477">
        <v>2</v>
      </c>
      <c r="AF14" s="477">
        <v>4</v>
      </c>
      <c r="AG14" s="477">
        <v>3</v>
      </c>
      <c r="AH14" s="477" t="s">
        <v>273</v>
      </c>
      <c r="AI14" s="477" t="s">
        <v>97</v>
      </c>
      <c r="AJ14" s="477">
        <v>3</v>
      </c>
      <c r="AK14" s="477">
        <v>7</v>
      </c>
      <c r="AL14" s="477">
        <v>13</v>
      </c>
      <c r="AM14" s="477">
        <v>6</v>
      </c>
      <c r="AN14" s="477">
        <v>20</v>
      </c>
      <c r="AO14" s="477">
        <v>1</v>
      </c>
      <c r="AP14" s="477">
        <v>3</v>
      </c>
      <c r="AQ14" s="477" t="s">
        <v>273</v>
      </c>
      <c r="AR14" s="477" t="s">
        <v>273</v>
      </c>
      <c r="AS14" s="477">
        <v>7</v>
      </c>
      <c r="AT14" s="477">
        <v>7</v>
      </c>
      <c r="AU14" s="477">
        <v>4</v>
      </c>
      <c r="AV14" s="477" t="s">
        <v>273</v>
      </c>
      <c r="AW14" s="477">
        <v>5</v>
      </c>
      <c r="AX14" s="477">
        <v>4</v>
      </c>
      <c r="AY14" s="477">
        <v>11</v>
      </c>
      <c r="AZ14" s="477">
        <v>4</v>
      </c>
      <c r="BA14" s="477">
        <v>13</v>
      </c>
      <c r="BB14" s="477">
        <v>0</v>
      </c>
      <c r="BC14" s="477">
        <v>1</v>
      </c>
      <c r="BD14" s="477">
        <v>0</v>
      </c>
      <c r="BE14" s="477">
        <v>0</v>
      </c>
      <c r="BF14" s="477">
        <v>25</v>
      </c>
      <c r="BG14" s="477">
        <v>3</v>
      </c>
      <c r="BH14" s="477">
        <v>20</v>
      </c>
      <c r="BI14" s="477">
        <v>4</v>
      </c>
      <c r="BJ14" s="477">
        <v>0</v>
      </c>
      <c r="BK14" s="477">
        <v>0</v>
      </c>
      <c r="BL14" s="477" t="s">
        <v>273</v>
      </c>
      <c r="BM14" s="477">
        <v>15</v>
      </c>
      <c r="BN14" s="477">
        <v>61</v>
      </c>
      <c r="BO14" s="477">
        <v>7</v>
      </c>
      <c r="BP14" s="477">
        <v>16</v>
      </c>
      <c r="BQ14" s="477">
        <v>5</v>
      </c>
      <c r="BR14" s="477">
        <v>7</v>
      </c>
      <c r="BS14" s="477">
        <v>2</v>
      </c>
      <c r="BT14" s="477" t="s">
        <v>273</v>
      </c>
      <c r="BU14" s="477">
        <v>7</v>
      </c>
      <c r="BV14" s="477" t="s">
        <v>273</v>
      </c>
      <c r="BW14" s="477">
        <v>2</v>
      </c>
      <c r="BX14" s="477">
        <v>4</v>
      </c>
      <c r="BY14" s="477">
        <v>11</v>
      </c>
      <c r="BZ14" s="477" t="s">
        <v>273</v>
      </c>
      <c r="CA14" s="477" t="s">
        <v>273</v>
      </c>
      <c r="CB14" s="477" t="s">
        <v>273</v>
      </c>
      <c r="CC14" s="477">
        <v>0</v>
      </c>
      <c r="CD14" s="477" t="s">
        <v>273</v>
      </c>
      <c r="CE14" s="477">
        <v>2</v>
      </c>
      <c r="CF14" s="477" t="s">
        <v>273</v>
      </c>
      <c r="CG14" s="477" t="s">
        <v>273</v>
      </c>
      <c r="CH14" s="477" t="s">
        <v>273</v>
      </c>
      <c r="CI14" s="477" t="s">
        <v>273</v>
      </c>
      <c r="CJ14" s="477" t="s">
        <v>273</v>
      </c>
      <c r="CK14" s="477" t="s">
        <v>273</v>
      </c>
      <c r="CL14" s="477" t="s">
        <v>273</v>
      </c>
      <c r="CM14" s="477" t="s">
        <v>273</v>
      </c>
      <c r="CN14" s="477" t="s">
        <v>273</v>
      </c>
      <c r="CO14" s="477" t="s">
        <v>273</v>
      </c>
      <c r="CP14" s="477" t="s">
        <v>273</v>
      </c>
      <c r="CQ14" s="477" t="s">
        <v>273</v>
      </c>
      <c r="CR14" s="477" t="s">
        <v>273</v>
      </c>
      <c r="CS14" s="477" t="s">
        <v>273</v>
      </c>
      <c r="CT14" s="477" t="s">
        <v>273</v>
      </c>
      <c r="CU14" s="477" t="s">
        <v>273</v>
      </c>
      <c r="CV14" s="477">
        <v>1</v>
      </c>
      <c r="CW14" s="477" t="s">
        <v>273</v>
      </c>
      <c r="CX14" s="477">
        <v>1</v>
      </c>
      <c r="CY14" s="477" t="s">
        <v>273</v>
      </c>
      <c r="CZ14" s="477">
        <v>1</v>
      </c>
      <c r="DA14" s="477" t="s">
        <v>97</v>
      </c>
      <c r="DB14" s="477" t="s">
        <v>273</v>
      </c>
      <c r="DC14" s="477">
        <v>40</v>
      </c>
      <c r="DD14" s="477" t="s">
        <v>273</v>
      </c>
      <c r="DE14" s="477" t="s">
        <v>273</v>
      </c>
      <c r="DF14" s="477" t="s">
        <v>273</v>
      </c>
      <c r="DG14" s="477">
        <v>6</v>
      </c>
      <c r="DH14" s="477">
        <v>3</v>
      </c>
      <c r="DI14" s="477">
        <v>0</v>
      </c>
      <c r="DJ14" s="477">
        <v>23</v>
      </c>
      <c r="DK14" s="477">
        <v>25</v>
      </c>
      <c r="DL14" s="477" t="s">
        <v>273</v>
      </c>
      <c r="DM14" s="477" t="s">
        <v>273</v>
      </c>
      <c r="DN14" s="477" t="s">
        <v>273</v>
      </c>
      <c r="DO14" s="477">
        <v>7</v>
      </c>
      <c r="DP14" s="477" t="s">
        <v>273</v>
      </c>
      <c r="DQ14" s="477" t="s">
        <v>273</v>
      </c>
      <c r="DR14" s="477">
        <v>13</v>
      </c>
      <c r="DS14" s="477" t="s">
        <v>273</v>
      </c>
      <c r="DT14" s="477" t="s">
        <v>273</v>
      </c>
      <c r="DU14" s="477" t="s">
        <v>273</v>
      </c>
      <c r="DV14" s="477" t="s">
        <v>273</v>
      </c>
      <c r="DW14" s="477" t="s">
        <v>273</v>
      </c>
      <c r="DX14" s="477" t="s">
        <v>273</v>
      </c>
      <c r="DY14" s="477" t="s">
        <v>273</v>
      </c>
      <c r="DZ14" s="477" t="s">
        <v>273</v>
      </c>
      <c r="EA14" s="477" t="s">
        <v>273</v>
      </c>
      <c r="EB14" s="477" t="s">
        <v>273</v>
      </c>
      <c r="EC14" s="477" t="s">
        <v>273</v>
      </c>
      <c r="ED14" s="477" t="s">
        <v>273</v>
      </c>
      <c r="EE14" s="477">
        <v>3</v>
      </c>
      <c r="EF14" s="477">
        <v>2</v>
      </c>
      <c r="EG14" s="477">
        <v>1</v>
      </c>
      <c r="EH14" s="477">
        <v>0</v>
      </c>
      <c r="EI14" s="477">
        <v>1</v>
      </c>
      <c r="EJ14" s="477">
        <v>2</v>
      </c>
      <c r="EK14" s="477">
        <v>4</v>
      </c>
      <c r="EL14" s="477">
        <v>0</v>
      </c>
      <c r="EM14" s="477">
        <v>2</v>
      </c>
      <c r="EN14" s="477">
        <v>1</v>
      </c>
      <c r="EO14" s="477">
        <v>1</v>
      </c>
      <c r="EP14" s="477">
        <v>2</v>
      </c>
      <c r="EQ14" s="477">
        <v>10</v>
      </c>
      <c r="ER14" s="477">
        <v>1</v>
      </c>
      <c r="ES14" s="477">
        <v>0</v>
      </c>
      <c r="ET14" s="477">
        <v>0</v>
      </c>
      <c r="EU14" s="477">
        <v>2</v>
      </c>
      <c r="EV14" s="477">
        <v>1</v>
      </c>
      <c r="EW14" s="477">
        <v>3</v>
      </c>
      <c r="EX14" s="477">
        <v>2</v>
      </c>
      <c r="EY14" s="477">
        <v>1</v>
      </c>
      <c r="EZ14" s="477">
        <v>1</v>
      </c>
      <c r="FA14" s="477">
        <v>2</v>
      </c>
      <c r="FB14" s="477">
        <v>0</v>
      </c>
      <c r="FC14" s="477">
        <v>1</v>
      </c>
      <c r="FD14" s="477">
        <v>2</v>
      </c>
      <c r="FE14" s="477">
        <v>0</v>
      </c>
      <c r="FF14" s="477">
        <v>2</v>
      </c>
      <c r="FG14" s="477">
        <v>2</v>
      </c>
      <c r="FH14" s="477">
        <v>1</v>
      </c>
      <c r="FI14" s="477">
        <v>5</v>
      </c>
      <c r="FJ14" s="477">
        <v>3</v>
      </c>
      <c r="FK14" s="477">
        <v>2</v>
      </c>
      <c r="FL14" s="477">
        <v>1</v>
      </c>
      <c r="FM14" s="477">
        <v>0</v>
      </c>
      <c r="FN14" s="477">
        <v>0</v>
      </c>
      <c r="FO14" s="477">
        <v>3</v>
      </c>
      <c r="FP14" s="477">
        <v>1</v>
      </c>
      <c r="FQ14" s="477">
        <v>1</v>
      </c>
      <c r="FR14" s="477">
        <v>3</v>
      </c>
      <c r="FS14" s="477">
        <v>10</v>
      </c>
      <c r="FT14" s="477">
        <v>3</v>
      </c>
      <c r="FU14" s="477">
        <v>3</v>
      </c>
      <c r="FV14" s="477">
        <v>3</v>
      </c>
      <c r="FW14" s="477">
        <v>1</v>
      </c>
      <c r="FX14" s="477">
        <v>1</v>
      </c>
      <c r="FY14" s="477">
        <v>1</v>
      </c>
      <c r="FZ14" s="477">
        <v>2</v>
      </c>
      <c r="GA14" s="477">
        <v>1</v>
      </c>
      <c r="GB14" s="477">
        <v>0</v>
      </c>
      <c r="GC14" s="477">
        <v>0</v>
      </c>
      <c r="GD14" s="477">
        <v>3</v>
      </c>
      <c r="GE14" s="477">
        <v>3</v>
      </c>
      <c r="GF14" s="477">
        <v>3</v>
      </c>
      <c r="GG14" s="477">
        <v>4</v>
      </c>
      <c r="GH14" s="477">
        <v>5</v>
      </c>
      <c r="GI14" s="477">
        <v>2</v>
      </c>
      <c r="GJ14" s="477">
        <v>1</v>
      </c>
      <c r="GK14" s="477">
        <v>1</v>
      </c>
      <c r="GL14" s="477">
        <v>0</v>
      </c>
      <c r="GM14" s="477">
        <v>2</v>
      </c>
      <c r="GN14" s="477">
        <v>2</v>
      </c>
      <c r="GO14" s="477">
        <v>1</v>
      </c>
      <c r="GP14" s="477">
        <v>39</v>
      </c>
      <c r="GQ14" s="477">
        <v>11</v>
      </c>
      <c r="GR14" s="477">
        <v>4</v>
      </c>
      <c r="GS14" s="477">
        <v>3</v>
      </c>
      <c r="GT14" s="477">
        <v>0</v>
      </c>
      <c r="GU14" s="477">
        <v>2</v>
      </c>
      <c r="GV14" s="477">
        <v>0</v>
      </c>
      <c r="GW14" s="477">
        <v>7</v>
      </c>
      <c r="GX14" s="477">
        <v>0</v>
      </c>
      <c r="GY14" s="477">
        <v>2</v>
      </c>
      <c r="GZ14" s="477">
        <v>4</v>
      </c>
      <c r="HA14" s="477">
        <v>0</v>
      </c>
      <c r="HB14" s="477">
        <v>4</v>
      </c>
      <c r="HC14" s="477">
        <v>3</v>
      </c>
      <c r="HD14" s="477">
        <v>21</v>
      </c>
      <c r="HE14" s="477">
        <v>17</v>
      </c>
      <c r="HF14" s="477">
        <v>2</v>
      </c>
      <c r="HG14" s="477">
        <v>2</v>
      </c>
      <c r="HH14" s="477">
        <v>0</v>
      </c>
      <c r="HI14" s="477">
        <v>4</v>
      </c>
      <c r="HJ14" s="477">
        <v>1</v>
      </c>
      <c r="HK14" s="477">
        <v>9</v>
      </c>
      <c r="HL14" s="477">
        <v>3</v>
      </c>
      <c r="HM14" s="477">
        <v>4</v>
      </c>
      <c r="HN14" s="477">
        <v>0</v>
      </c>
      <c r="HO14" s="477">
        <v>6</v>
      </c>
      <c r="HP14" s="477">
        <v>8</v>
      </c>
      <c r="HQ14" s="477">
        <v>3</v>
      </c>
      <c r="HR14" s="477">
        <v>1</v>
      </c>
      <c r="HS14" s="477">
        <v>5</v>
      </c>
      <c r="HT14" s="477">
        <v>12</v>
      </c>
      <c r="HU14" s="477">
        <v>2</v>
      </c>
      <c r="HV14" s="477">
        <v>2</v>
      </c>
      <c r="HW14" s="477">
        <v>1</v>
      </c>
      <c r="HX14" s="477">
        <v>2</v>
      </c>
      <c r="HY14" s="477">
        <v>1</v>
      </c>
      <c r="HZ14" s="477">
        <v>1</v>
      </c>
      <c r="IA14" s="477">
        <v>2</v>
      </c>
      <c r="IB14" s="477">
        <v>1</v>
      </c>
      <c r="IC14" s="477">
        <v>2</v>
      </c>
      <c r="ID14" s="477">
        <v>0</v>
      </c>
      <c r="IE14" s="477">
        <v>2</v>
      </c>
      <c r="IF14" s="477">
        <v>0</v>
      </c>
      <c r="IG14" s="477">
        <v>0</v>
      </c>
      <c r="IH14" s="477">
        <v>1</v>
      </c>
      <c r="II14" s="477">
        <v>4</v>
      </c>
      <c r="IJ14" s="477">
        <v>9</v>
      </c>
      <c r="IK14" s="477">
        <v>5</v>
      </c>
      <c r="IL14" s="477">
        <v>1</v>
      </c>
      <c r="IM14" s="477">
        <v>3</v>
      </c>
      <c r="IN14" s="477">
        <v>2</v>
      </c>
      <c r="IO14" s="477">
        <v>0</v>
      </c>
      <c r="IP14" s="477">
        <v>0</v>
      </c>
      <c r="IQ14" s="477" t="s">
        <v>97</v>
      </c>
      <c r="IR14" s="477">
        <v>0</v>
      </c>
      <c r="IS14" s="477">
        <v>0</v>
      </c>
      <c r="IT14" s="477">
        <v>0</v>
      </c>
      <c r="IU14" s="477">
        <v>0</v>
      </c>
      <c r="IV14" s="477">
        <v>1</v>
      </c>
      <c r="IW14" s="477">
        <v>0</v>
      </c>
      <c r="IX14" s="477">
        <v>2</v>
      </c>
      <c r="IY14" s="477">
        <v>2</v>
      </c>
      <c r="IZ14" s="477">
        <v>0</v>
      </c>
      <c r="JA14" s="477">
        <v>0</v>
      </c>
      <c r="JB14" s="477">
        <v>3</v>
      </c>
      <c r="JC14" s="477">
        <v>1</v>
      </c>
      <c r="JD14" s="477">
        <v>1</v>
      </c>
      <c r="JE14" s="477">
        <v>1</v>
      </c>
      <c r="JF14" s="477">
        <v>1</v>
      </c>
      <c r="JG14" s="477">
        <v>1</v>
      </c>
      <c r="JH14" s="477">
        <v>1</v>
      </c>
      <c r="JI14" s="477">
        <v>12</v>
      </c>
      <c r="JJ14" s="477">
        <v>6</v>
      </c>
      <c r="JK14" s="477">
        <v>2</v>
      </c>
      <c r="JL14" s="477">
        <v>0</v>
      </c>
      <c r="JM14" s="477">
        <v>6</v>
      </c>
      <c r="JN14" s="477">
        <v>0</v>
      </c>
      <c r="JO14" s="477">
        <v>0</v>
      </c>
      <c r="JP14" s="477">
        <v>2</v>
      </c>
      <c r="JQ14" s="477">
        <v>2</v>
      </c>
      <c r="JR14" s="477">
        <v>5</v>
      </c>
      <c r="JS14" s="477">
        <v>0</v>
      </c>
      <c r="JT14" s="477">
        <v>0</v>
      </c>
      <c r="JU14" s="477">
        <v>1</v>
      </c>
      <c r="JV14" s="477">
        <v>3</v>
      </c>
      <c r="JW14" s="477">
        <v>5</v>
      </c>
      <c r="JX14" s="477">
        <v>2</v>
      </c>
      <c r="JY14" s="477">
        <v>1</v>
      </c>
      <c r="JZ14" s="477">
        <v>2</v>
      </c>
      <c r="KA14" s="477">
        <v>2</v>
      </c>
      <c r="KB14" s="477">
        <v>1</v>
      </c>
      <c r="KC14" s="477">
        <v>3</v>
      </c>
      <c r="KD14" s="477" t="s">
        <v>273</v>
      </c>
      <c r="KE14" s="477" t="s">
        <v>273</v>
      </c>
    </row>
    <row r="15" spans="1:291" ht="23.25" customHeight="1" x14ac:dyDescent="0.25">
      <c r="A15" s="1308"/>
      <c r="B15" s="280" t="s">
        <v>822</v>
      </c>
      <c r="C15" s="477">
        <v>215</v>
      </c>
      <c r="D15" s="477">
        <v>112</v>
      </c>
      <c r="E15" s="477">
        <v>103</v>
      </c>
      <c r="F15" s="477" t="s">
        <v>97</v>
      </c>
      <c r="G15" s="477" t="s">
        <v>97</v>
      </c>
      <c r="H15" s="477" t="s">
        <v>97</v>
      </c>
      <c r="I15" s="477" t="s">
        <v>97</v>
      </c>
      <c r="J15" s="1314"/>
      <c r="K15" s="476" t="s">
        <v>97</v>
      </c>
      <c r="L15" s="477" t="s">
        <v>273</v>
      </c>
      <c r="M15" s="477" t="s">
        <v>273</v>
      </c>
      <c r="N15" s="477" t="s">
        <v>97</v>
      </c>
      <c r="O15" s="477" t="s">
        <v>97</v>
      </c>
      <c r="P15" s="477" t="s">
        <v>273</v>
      </c>
      <c r="Q15" s="477" t="s">
        <v>97</v>
      </c>
      <c r="R15" s="477" t="s">
        <v>97</v>
      </c>
      <c r="S15" s="477" t="s">
        <v>97</v>
      </c>
      <c r="T15" s="477" t="s">
        <v>97</v>
      </c>
      <c r="U15" s="477" t="s">
        <v>97</v>
      </c>
      <c r="V15" s="477" t="s">
        <v>97</v>
      </c>
      <c r="W15" s="477" t="s">
        <v>97</v>
      </c>
      <c r="X15" s="477">
        <v>75</v>
      </c>
      <c r="Y15" s="477" t="s">
        <v>97</v>
      </c>
      <c r="Z15" s="477" t="s">
        <v>97</v>
      </c>
      <c r="AA15" s="477" t="s">
        <v>97</v>
      </c>
      <c r="AB15" s="477" t="s">
        <v>97</v>
      </c>
      <c r="AC15" s="477" t="s">
        <v>97</v>
      </c>
      <c r="AD15" s="477" t="s">
        <v>97</v>
      </c>
      <c r="AE15" s="477" t="s">
        <v>97</v>
      </c>
      <c r="AF15" s="477" t="s">
        <v>97</v>
      </c>
      <c r="AG15" s="477" t="s">
        <v>97</v>
      </c>
      <c r="AH15" s="477" t="s">
        <v>273</v>
      </c>
      <c r="AI15" s="477" t="s">
        <v>97</v>
      </c>
      <c r="AJ15" s="477" t="s">
        <v>97</v>
      </c>
      <c r="AK15" s="477" t="s">
        <v>97</v>
      </c>
      <c r="AL15" s="477" t="s">
        <v>97</v>
      </c>
      <c r="AM15" s="477" t="s">
        <v>97</v>
      </c>
      <c r="AN15" s="477" t="s">
        <v>97</v>
      </c>
      <c r="AO15" s="477" t="s">
        <v>97</v>
      </c>
      <c r="AP15" s="477" t="s">
        <v>97</v>
      </c>
      <c r="AQ15" s="477" t="s">
        <v>273</v>
      </c>
      <c r="AR15" s="477" t="s">
        <v>273</v>
      </c>
      <c r="AS15" s="477" t="s">
        <v>97</v>
      </c>
      <c r="AT15" s="477" t="s">
        <v>97</v>
      </c>
      <c r="AU15" s="477" t="s">
        <v>97</v>
      </c>
      <c r="AV15" s="477" t="s">
        <v>273</v>
      </c>
      <c r="AW15" s="477" t="s">
        <v>97</v>
      </c>
      <c r="AX15" s="477" t="s">
        <v>97</v>
      </c>
      <c r="AY15" s="477" t="s">
        <v>97</v>
      </c>
      <c r="AZ15" s="477">
        <v>16</v>
      </c>
      <c r="BA15" s="477" t="s">
        <v>97</v>
      </c>
      <c r="BB15" s="477">
        <v>1</v>
      </c>
      <c r="BC15" s="477" t="s">
        <v>97</v>
      </c>
      <c r="BD15" s="477" t="s">
        <v>97</v>
      </c>
      <c r="BE15" s="477" t="s">
        <v>97</v>
      </c>
      <c r="BF15" s="477" t="s">
        <v>97</v>
      </c>
      <c r="BG15" s="477" t="s">
        <v>97</v>
      </c>
      <c r="BH15" s="477" t="s">
        <v>97</v>
      </c>
      <c r="BI15" s="477">
        <v>0</v>
      </c>
      <c r="BJ15" s="477" t="s">
        <v>97</v>
      </c>
      <c r="BK15" s="477" t="s">
        <v>97</v>
      </c>
      <c r="BL15" s="477" t="s">
        <v>273</v>
      </c>
      <c r="BM15" s="477" t="s">
        <v>97</v>
      </c>
      <c r="BN15" s="477" t="s">
        <v>97</v>
      </c>
      <c r="BO15" s="477">
        <v>19</v>
      </c>
      <c r="BP15" s="477" t="s">
        <v>97</v>
      </c>
      <c r="BQ15" s="477" t="s">
        <v>97</v>
      </c>
      <c r="BR15" s="477" t="s">
        <v>97</v>
      </c>
      <c r="BS15" s="477" t="s">
        <v>97</v>
      </c>
      <c r="BT15" s="477" t="s">
        <v>273</v>
      </c>
      <c r="BU15" s="477" t="s">
        <v>97</v>
      </c>
      <c r="BV15" s="477" t="s">
        <v>273</v>
      </c>
      <c r="BW15" s="477" t="s">
        <v>97</v>
      </c>
      <c r="BX15" s="477" t="s">
        <v>97</v>
      </c>
      <c r="BY15" s="477" t="s">
        <v>97</v>
      </c>
      <c r="BZ15" s="477" t="s">
        <v>273</v>
      </c>
      <c r="CA15" s="477" t="s">
        <v>273</v>
      </c>
      <c r="CB15" s="477" t="s">
        <v>273</v>
      </c>
      <c r="CC15" s="477" t="s">
        <v>97</v>
      </c>
      <c r="CD15" s="477" t="s">
        <v>273</v>
      </c>
      <c r="CE15" s="477" t="s">
        <v>97</v>
      </c>
      <c r="CF15" s="477" t="s">
        <v>273</v>
      </c>
      <c r="CG15" s="477" t="s">
        <v>273</v>
      </c>
      <c r="CH15" s="477" t="s">
        <v>273</v>
      </c>
      <c r="CI15" s="477" t="s">
        <v>273</v>
      </c>
      <c r="CJ15" s="477" t="s">
        <v>273</v>
      </c>
      <c r="CK15" s="477" t="s">
        <v>273</v>
      </c>
      <c r="CL15" s="477" t="s">
        <v>273</v>
      </c>
      <c r="CM15" s="477" t="s">
        <v>273</v>
      </c>
      <c r="CN15" s="477" t="s">
        <v>273</v>
      </c>
      <c r="CO15" s="477" t="s">
        <v>273</v>
      </c>
      <c r="CP15" s="477" t="s">
        <v>273</v>
      </c>
      <c r="CQ15" s="477" t="s">
        <v>273</v>
      </c>
      <c r="CR15" s="477" t="s">
        <v>273</v>
      </c>
      <c r="CS15" s="477" t="s">
        <v>273</v>
      </c>
      <c r="CT15" s="477" t="s">
        <v>273</v>
      </c>
      <c r="CU15" s="477" t="s">
        <v>273</v>
      </c>
      <c r="CV15" s="477" t="s">
        <v>97</v>
      </c>
      <c r="CW15" s="477" t="s">
        <v>273</v>
      </c>
      <c r="CX15" s="477" t="s">
        <v>97</v>
      </c>
      <c r="CY15" s="477" t="s">
        <v>273</v>
      </c>
      <c r="CZ15" s="477" t="s">
        <v>97</v>
      </c>
      <c r="DA15" s="477" t="s">
        <v>97</v>
      </c>
      <c r="DB15" s="477" t="s">
        <v>273</v>
      </c>
      <c r="DC15" s="477">
        <v>29</v>
      </c>
      <c r="DD15" s="477" t="s">
        <v>273</v>
      </c>
      <c r="DE15" s="477" t="s">
        <v>273</v>
      </c>
      <c r="DF15" s="477" t="s">
        <v>273</v>
      </c>
      <c r="DG15" s="477" t="s">
        <v>97</v>
      </c>
      <c r="DH15" s="477">
        <v>36</v>
      </c>
      <c r="DI15" s="477" t="s">
        <v>97</v>
      </c>
      <c r="DJ15" s="477" t="s">
        <v>97</v>
      </c>
      <c r="DK15" s="477" t="s">
        <v>97</v>
      </c>
      <c r="DL15" s="477" t="s">
        <v>273</v>
      </c>
      <c r="DM15" s="477" t="s">
        <v>273</v>
      </c>
      <c r="DN15" s="477" t="s">
        <v>273</v>
      </c>
      <c r="DO15" s="477" t="s">
        <v>97</v>
      </c>
      <c r="DP15" s="477" t="s">
        <v>273</v>
      </c>
      <c r="DQ15" s="477" t="s">
        <v>273</v>
      </c>
      <c r="DR15" s="477" t="s">
        <v>97</v>
      </c>
      <c r="DS15" s="477" t="s">
        <v>273</v>
      </c>
      <c r="DT15" s="477" t="s">
        <v>273</v>
      </c>
      <c r="DU15" s="477" t="s">
        <v>273</v>
      </c>
      <c r="DV15" s="477" t="s">
        <v>273</v>
      </c>
      <c r="DW15" s="477" t="s">
        <v>273</v>
      </c>
      <c r="DX15" s="477" t="s">
        <v>273</v>
      </c>
      <c r="DY15" s="477" t="s">
        <v>273</v>
      </c>
      <c r="DZ15" s="477" t="s">
        <v>273</v>
      </c>
      <c r="EA15" s="477" t="s">
        <v>273</v>
      </c>
      <c r="EB15" s="477" t="s">
        <v>273</v>
      </c>
      <c r="EC15" s="477" t="s">
        <v>273</v>
      </c>
      <c r="ED15" s="477" t="s">
        <v>273</v>
      </c>
      <c r="EE15" s="477" t="s">
        <v>97</v>
      </c>
      <c r="EF15" s="477" t="s">
        <v>97</v>
      </c>
      <c r="EG15" s="477" t="s">
        <v>97</v>
      </c>
      <c r="EH15" s="477" t="s">
        <v>97</v>
      </c>
      <c r="EI15" s="477" t="s">
        <v>97</v>
      </c>
      <c r="EJ15" s="477" t="s">
        <v>97</v>
      </c>
      <c r="EK15" s="477" t="s">
        <v>97</v>
      </c>
      <c r="EL15" s="477" t="s">
        <v>97</v>
      </c>
      <c r="EM15" s="477" t="s">
        <v>97</v>
      </c>
      <c r="EN15" s="477" t="s">
        <v>97</v>
      </c>
      <c r="EO15" s="477" t="s">
        <v>97</v>
      </c>
      <c r="EP15" s="477" t="s">
        <v>97</v>
      </c>
      <c r="EQ15" s="477" t="s">
        <v>97</v>
      </c>
      <c r="ER15" s="477" t="s">
        <v>97</v>
      </c>
      <c r="ES15" s="477" t="s">
        <v>97</v>
      </c>
      <c r="ET15" s="477" t="s">
        <v>97</v>
      </c>
      <c r="EU15" s="477" t="s">
        <v>97</v>
      </c>
      <c r="EV15" s="477" t="s">
        <v>97</v>
      </c>
      <c r="EW15" s="477" t="s">
        <v>97</v>
      </c>
      <c r="EX15" s="477" t="s">
        <v>97</v>
      </c>
      <c r="EY15" s="477" t="s">
        <v>97</v>
      </c>
      <c r="EZ15" s="477" t="s">
        <v>97</v>
      </c>
      <c r="FA15" s="477" t="s">
        <v>97</v>
      </c>
      <c r="FB15" s="477" t="s">
        <v>97</v>
      </c>
      <c r="FC15" s="477" t="s">
        <v>97</v>
      </c>
      <c r="FD15" s="477" t="s">
        <v>97</v>
      </c>
      <c r="FE15" s="477" t="s">
        <v>97</v>
      </c>
      <c r="FF15" s="477" t="s">
        <v>97</v>
      </c>
      <c r="FG15" s="477" t="s">
        <v>97</v>
      </c>
      <c r="FH15" s="477" t="s">
        <v>97</v>
      </c>
      <c r="FI15" s="477" t="s">
        <v>97</v>
      </c>
      <c r="FJ15" s="477" t="s">
        <v>97</v>
      </c>
      <c r="FK15" s="477" t="s">
        <v>97</v>
      </c>
      <c r="FL15" s="477" t="s">
        <v>97</v>
      </c>
      <c r="FM15" s="477" t="s">
        <v>97</v>
      </c>
      <c r="FN15" s="477" t="s">
        <v>97</v>
      </c>
      <c r="FO15" s="477" t="s">
        <v>97</v>
      </c>
      <c r="FP15" s="477" t="s">
        <v>97</v>
      </c>
      <c r="FQ15" s="477" t="s">
        <v>97</v>
      </c>
      <c r="FR15" s="477" t="s">
        <v>97</v>
      </c>
      <c r="FS15" s="477" t="s">
        <v>97</v>
      </c>
      <c r="FT15" s="477" t="s">
        <v>97</v>
      </c>
      <c r="FU15" s="477" t="s">
        <v>97</v>
      </c>
      <c r="FV15" s="477" t="s">
        <v>97</v>
      </c>
      <c r="FW15" s="477" t="s">
        <v>97</v>
      </c>
      <c r="FX15" s="477" t="s">
        <v>97</v>
      </c>
      <c r="FY15" s="477" t="s">
        <v>97</v>
      </c>
      <c r="FZ15" s="477" t="s">
        <v>97</v>
      </c>
      <c r="GA15" s="477" t="s">
        <v>97</v>
      </c>
      <c r="GB15" s="477" t="s">
        <v>97</v>
      </c>
      <c r="GC15" s="477" t="s">
        <v>97</v>
      </c>
      <c r="GD15" s="477" t="s">
        <v>97</v>
      </c>
      <c r="GE15" s="477" t="s">
        <v>97</v>
      </c>
      <c r="GF15" s="477" t="s">
        <v>97</v>
      </c>
      <c r="GG15" s="477" t="s">
        <v>97</v>
      </c>
      <c r="GH15" s="477" t="s">
        <v>97</v>
      </c>
      <c r="GI15" s="477" t="s">
        <v>97</v>
      </c>
      <c r="GJ15" s="477" t="s">
        <v>97</v>
      </c>
      <c r="GK15" s="477" t="s">
        <v>97</v>
      </c>
      <c r="GL15" s="477" t="s">
        <v>97</v>
      </c>
      <c r="GM15" s="477" t="s">
        <v>97</v>
      </c>
      <c r="GN15" s="477" t="s">
        <v>97</v>
      </c>
      <c r="GO15" s="477" t="s">
        <v>97</v>
      </c>
      <c r="GP15" s="477" t="s">
        <v>97</v>
      </c>
      <c r="GQ15" s="477" t="s">
        <v>97</v>
      </c>
      <c r="GR15" s="477" t="s">
        <v>97</v>
      </c>
      <c r="GS15" s="477" t="s">
        <v>97</v>
      </c>
      <c r="GT15" s="477" t="s">
        <v>97</v>
      </c>
      <c r="GU15" s="477" t="s">
        <v>97</v>
      </c>
      <c r="GV15" s="477" t="s">
        <v>97</v>
      </c>
      <c r="GW15" s="477" t="s">
        <v>97</v>
      </c>
      <c r="GX15" s="477" t="s">
        <v>97</v>
      </c>
      <c r="GY15" s="477" t="s">
        <v>97</v>
      </c>
      <c r="GZ15" s="477" t="s">
        <v>97</v>
      </c>
      <c r="HA15" s="477" t="s">
        <v>97</v>
      </c>
      <c r="HB15" s="477" t="s">
        <v>97</v>
      </c>
      <c r="HC15" s="477" t="s">
        <v>97</v>
      </c>
      <c r="HD15" s="477" t="s">
        <v>97</v>
      </c>
      <c r="HE15" s="477" t="s">
        <v>97</v>
      </c>
      <c r="HF15" s="477" t="s">
        <v>97</v>
      </c>
      <c r="HG15" s="477" t="s">
        <v>97</v>
      </c>
      <c r="HH15" s="477" t="s">
        <v>97</v>
      </c>
      <c r="HI15" s="477" t="s">
        <v>97</v>
      </c>
      <c r="HJ15" s="477" t="s">
        <v>97</v>
      </c>
      <c r="HK15" s="477" t="s">
        <v>97</v>
      </c>
      <c r="HL15" s="477" t="s">
        <v>97</v>
      </c>
      <c r="HM15" s="477" t="s">
        <v>97</v>
      </c>
      <c r="HN15" s="477" t="s">
        <v>97</v>
      </c>
      <c r="HO15" s="477" t="s">
        <v>97</v>
      </c>
      <c r="HP15" s="477" t="s">
        <v>97</v>
      </c>
      <c r="HQ15" s="477" t="s">
        <v>97</v>
      </c>
      <c r="HR15" s="477" t="s">
        <v>97</v>
      </c>
      <c r="HS15" s="477" t="s">
        <v>97</v>
      </c>
      <c r="HT15" s="477" t="s">
        <v>97</v>
      </c>
      <c r="HU15" s="477" t="s">
        <v>97</v>
      </c>
      <c r="HV15" s="477" t="s">
        <v>97</v>
      </c>
      <c r="HW15" s="477" t="s">
        <v>97</v>
      </c>
      <c r="HX15" s="477" t="s">
        <v>97</v>
      </c>
      <c r="HY15" s="477" t="s">
        <v>97</v>
      </c>
      <c r="HZ15" s="477" t="s">
        <v>97</v>
      </c>
      <c r="IA15" s="477" t="s">
        <v>97</v>
      </c>
      <c r="IB15" s="477" t="s">
        <v>97</v>
      </c>
      <c r="IC15" s="477" t="s">
        <v>97</v>
      </c>
      <c r="ID15" s="477" t="s">
        <v>97</v>
      </c>
      <c r="IE15" s="477" t="s">
        <v>97</v>
      </c>
      <c r="IF15" s="477" t="s">
        <v>97</v>
      </c>
      <c r="IG15" s="477" t="s">
        <v>97</v>
      </c>
      <c r="IH15" s="477" t="s">
        <v>97</v>
      </c>
      <c r="II15" s="477" t="s">
        <v>97</v>
      </c>
      <c r="IJ15" s="477" t="s">
        <v>97</v>
      </c>
      <c r="IK15" s="477" t="s">
        <v>97</v>
      </c>
      <c r="IL15" s="477" t="s">
        <v>97</v>
      </c>
      <c r="IM15" s="477" t="s">
        <v>97</v>
      </c>
      <c r="IN15" s="477" t="s">
        <v>97</v>
      </c>
      <c r="IO15" s="477" t="s">
        <v>97</v>
      </c>
      <c r="IP15" s="477" t="s">
        <v>97</v>
      </c>
      <c r="IQ15" s="477" t="s">
        <v>97</v>
      </c>
      <c r="IR15" s="477" t="s">
        <v>97</v>
      </c>
      <c r="IS15" s="477" t="s">
        <v>97</v>
      </c>
      <c r="IT15" s="477" t="s">
        <v>97</v>
      </c>
      <c r="IU15" s="477" t="s">
        <v>97</v>
      </c>
      <c r="IV15" s="477" t="s">
        <v>97</v>
      </c>
      <c r="IW15" s="477" t="s">
        <v>97</v>
      </c>
      <c r="IX15" s="477" t="s">
        <v>97</v>
      </c>
      <c r="IY15" s="477" t="s">
        <v>97</v>
      </c>
      <c r="IZ15" s="477" t="s">
        <v>97</v>
      </c>
      <c r="JA15" s="477" t="s">
        <v>97</v>
      </c>
      <c r="JB15" s="477" t="s">
        <v>97</v>
      </c>
      <c r="JC15" s="477" t="s">
        <v>97</v>
      </c>
      <c r="JD15" s="477" t="s">
        <v>97</v>
      </c>
      <c r="JE15" s="477" t="s">
        <v>97</v>
      </c>
      <c r="JF15" s="477" t="s">
        <v>97</v>
      </c>
      <c r="JG15" s="477" t="s">
        <v>97</v>
      </c>
      <c r="JH15" s="477" t="s">
        <v>97</v>
      </c>
      <c r="JI15" s="477" t="s">
        <v>97</v>
      </c>
      <c r="JJ15" s="477" t="s">
        <v>97</v>
      </c>
      <c r="JK15" s="477" t="s">
        <v>97</v>
      </c>
      <c r="JL15" s="477" t="s">
        <v>97</v>
      </c>
      <c r="JM15" s="477" t="s">
        <v>97</v>
      </c>
      <c r="JN15" s="477" t="s">
        <v>97</v>
      </c>
      <c r="JO15" s="477" t="s">
        <v>97</v>
      </c>
      <c r="JP15" s="477" t="s">
        <v>97</v>
      </c>
      <c r="JQ15" s="477" t="s">
        <v>97</v>
      </c>
      <c r="JR15" s="477" t="s">
        <v>97</v>
      </c>
      <c r="JS15" s="477" t="s">
        <v>97</v>
      </c>
      <c r="JT15" s="477" t="s">
        <v>97</v>
      </c>
      <c r="JU15" s="477" t="s">
        <v>97</v>
      </c>
      <c r="JV15" s="477" t="s">
        <v>97</v>
      </c>
      <c r="JW15" s="477" t="s">
        <v>97</v>
      </c>
      <c r="JX15" s="477" t="s">
        <v>97</v>
      </c>
      <c r="JY15" s="477" t="s">
        <v>97</v>
      </c>
      <c r="JZ15" s="477" t="s">
        <v>97</v>
      </c>
      <c r="KA15" s="477" t="s">
        <v>97</v>
      </c>
      <c r="KB15" s="477" t="s">
        <v>97</v>
      </c>
      <c r="KC15" s="477" t="s">
        <v>97</v>
      </c>
      <c r="KD15" s="477" t="s">
        <v>273</v>
      </c>
      <c r="KE15" s="477" t="s">
        <v>273</v>
      </c>
    </row>
    <row r="16" spans="1:291" ht="23.25" customHeight="1" x14ac:dyDescent="0.25">
      <c r="A16" s="1308"/>
      <c r="B16" s="281" t="s">
        <v>588</v>
      </c>
      <c r="C16" s="478">
        <v>1128</v>
      </c>
      <c r="D16" s="478">
        <v>555</v>
      </c>
      <c r="E16" s="478">
        <v>302</v>
      </c>
      <c r="F16" s="478">
        <v>31</v>
      </c>
      <c r="G16" s="478">
        <v>233</v>
      </c>
      <c r="H16" s="478">
        <v>5</v>
      </c>
      <c r="I16" s="478" t="s">
        <v>97</v>
      </c>
      <c r="J16" s="1314"/>
      <c r="K16" s="478">
        <v>52</v>
      </c>
      <c r="L16" s="478" t="s">
        <v>273</v>
      </c>
      <c r="M16" s="478" t="s">
        <v>273</v>
      </c>
      <c r="N16" s="478">
        <v>3</v>
      </c>
      <c r="O16" s="478">
        <v>1</v>
      </c>
      <c r="P16" s="478" t="s">
        <v>273</v>
      </c>
      <c r="Q16" s="478">
        <v>1</v>
      </c>
      <c r="R16" s="478">
        <v>37</v>
      </c>
      <c r="S16" s="478">
        <v>0</v>
      </c>
      <c r="T16" s="478">
        <v>1</v>
      </c>
      <c r="U16" s="478">
        <v>5</v>
      </c>
      <c r="V16" s="478">
        <v>0</v>
      </c>
      <c r="W16" s="478">
        <v>0</v>
      </c>
      <c r="X16" s="478">
        <v>4</v>
      </c>
      <c r="Y16" s="478">
        <v>0</v>
      </c>
      <c r="Z16" s="478">
        <v>0</v>
      </c>
      <c r="AA16" s="478">
        <v>10</v>
      </c>
      <c r="AB16" s="478">
        <v>0</v>
      </c>
      <c r="AC16" s="478">
        <v>0</v>
      </c>
      <c r="AD16" s="478">
        <v>0</v>
      </c>
      <c r="AE16" s="478">
        <v>0</v>
      </c>
      <c r="AF16" s="478">
        <v>0</v>
      </c>
      <c r="AG16" s="478">
        <v>0</v>
      </c>
      <c r="AH16" s="478" t="s">
        <v>273</v>
      </c>
      <c r="AI16" s="478">
        <v>17</v>
      </c>
      <c r="AJ16" s="478">
        <v>0</v>
      </c>
      <c r="AK16" s="478">
        <v>41</v>
      </c>
      <c r="AL16" s="478">
        <v>2</v>
      </c>
      <c r="AM16" s="478">
        <v>2</v>
      </c>
      <c r="AN16" s="478">
        <v>2</v>
      </c>
      <c r="AO16" s="478">
        <v>0</v>
      </c>
      <c r="AP16" s="478">
        <v>5</v>
      </c>
      <c r="AQ16" s="478" t="s">
        <v>273</v>
      </c>
      <c r="AR16" s="478" t="s">
        <v>273</v>
      </c>
      <c r="AS16" s="478">
        <v>116</v>
      </c>
      <c r="AT16" s="478">
        <v>13</v>
      </c>
      <c r="AU16" s="478">
        <v>1</v>
      </c>
      <c r="AV16" s="478" t="s">
        <v>273</v>
      </c>
      <c r="AW16" s="478">
        <v>2</v>
      </c>
      <c r="AX16" s="478">
        <v>1</v>
      </c>
      <c r="AY16" s="478">
        <v>0</v>
      </c>
      <c r="AZ16" s="478">
        <v>0</v>
      </c>
      <c r="BA16" s="478">
        <v>52</v>
      </c>
      <c r="BB16" s="478">
        <v>1</v>
      </c>
      <c r="BC16" s="478">
        <v>2</v>
      </c>
      <c r="BD16" s="478">
        <v>0</v>
      </c>
      <c r="BE16" s="478">
        <v>0</v>
      </c>
      <c r="BF16" s="478">
        <v>5</v>
      </c>
      <c r="BG16" s="478">
        <v>1</v>
      </c>
      <c r="BH16" s="478">
        <v>0</v>
      </c>
      <c r="BI16" s="478">
        <v>1</v>
      </c>
      <c r="BJ16" s="478">
        <v>1</v>
      </c>
      <c r="BK16" s="478">
        <v>1</v>
      </c>
      <c r="BL16" s="478" t="s">
        <v>273</v>
      </c>
      <c r="BM16" s="478">
        <v>6</v>
      </c>
      <c r="BN16" s="478">
        <v>9</v>
      </c>
      <c r="BO16" s="478">
        <v>0</v>
      </c>
      <c r="BP16" s="478">
        <v>2</v>
      </c>
      <c r="BQ16" s="478">
        <v>1</v>
      </c>
      <c r="BR16" s="478">
        <v>2</v>
      </c>
      <c r="BS16" s="478">
        <v>2</v>
      </c>
      <c r="BT16" s="478" t="s">
        <v>273</v>
      </c>
      <c r="BU16" s="478">
        <v>9</v>
      </c>
      <c r="BV16" s="478" t="s">
        <v>273</v>
      </c>
      <c r="BW16" s="478">
        <v>5</v>
      </c>
      <c r="BX16" s="478">
        <v>1</v>
      </c>
      <c r="BY16" s="478">
        <v>7</v>
      </c>
      <c r="BZ16" s="478" t="s">
        <v>273</v>
      </c>
      <c r="CA16" s="478" t="s">
        <v>273</v>
      </c>
      <c r="CB16" s="478" t="s">
        <v>273</v>
      </c>
      <c r="CC16" s="478">
        <v>4</v>
      </c>
      <c r="CD16" s="478" t="s">
        <v>273</v>
      </c>
      <c r="CE16" s="478">
        <v>0</v>
      </c>
      <c r="CF16" s="478" t="s">
        <v>273</v>
      </c>
      <c r="CG16" s="478" t="s">
        <v>273</v>
      </c>
      <c r="CH16" s="478" t="s">
        <v>273</v>
      </c>
      <c r="CI16" s="478" t="s">
        <v>273</v>
      </c>
      <c r="CJ16" s="478" t="s">
        <v>273</v>
      </c>
      <c r="CK16" s="478" t="s">
        <v>273</v>
      </c>
      <c r="CL16" s="478" t="s">
        <v>273</v>
      </c>
      <c r="CM16" s="478" t="s">
        <v>273</v>
      </c>
      <c r="CN16" s="478" t="s">
        <v>273</v>
      </c>
      <c r="CO16" s="478" t="s">
        <v>273</v>
      </c>
      <c r="CP16" s="478" t="s">
        <v>273</v>
      </c>
      <c r="CQ16" s="478" t="s">
        <v>273</v>
      </c>
      <c r="CR16" s="478" t="s">
        <v>273</v>
      </c>
      <c r="CS16" s="478" t="s">
        <v>273</v>
      </c>
      <c r="CT16" s="478" t="s">
        <v>273</v>
      </c>
      <c r="CU16" s="478" t="s">
        <v>273</v>
      </c>
      <c r="CV16" s="478">
        <v>4</v>
      </c>
      <c r="CW16" s="478" t="s">
        <v>273</v>
      </c>
      <c r="CX16" s="478">
        <v>0</v>
      </c>
      <c r="CY16" s="478" t="s">
        <v>273</v>
      </c>
      <c r="CZ16" s="478">
        <v>3</v>
      </c>
      <c r="DA16" s="478">
        <v>4</v>
      </c>
      <c r="DB16" s="478" t="s">
        <v>273</v>
      </c>
      <c r="DC16" s="478">
        <v>187</v>
      </c>
      <c r="DD16" s="478" t="s">
        <v>273</v>
      </c>
      <c r="DE16" s="478" t="s">
        <v>273</v>
      </c>
      <c r="DF16" s="478" t="s">
        <v>273</v>
      </c>
      <c r="DG16" s="478">
        <v>6</v>
      </c>
      <c r="DH16" s="478">
        <v>2</v>
      </c>
      <c r="DI16" s="478">
        <v>0</v>
      </c>
      <c r="DJ16" s="478">
        <v>29</v>
      </c>
      <c r="DK16" s="478">
        <v>13</v>
      </c>
      <c r="DL16" s="478" t="s">
        <v>273</v>
      </c>
      <c r="DM16" s="478" t="s">
        <v>273</v>
      </c>
      <c r="DN16" s="478" t="s">
        <v>273</v>
      </c>
      <c r="DO16" s="478">
        <v>1</v>
      </c>
      <c r="DP16" s="478" t="s">
        <v>273</v>
      </c>
      <c r="DQ16" s="478" t="s">
        <v>273</v>
      </c>
      <c r="DR16" s="478">
        <v>0</v>
      </c>
      <c r="DS16" s="478" t="s">
        <v>273</v>
      </c>
      <c r="DT16" s="478" t="s">
        <v>273</v>
      </c>
      <c r="DU16" s="478" t="s">
        <v>273</v>
      </c>
      <c r="DV16" s="478" t="s">
        <v>273</v>
      </c>
      <c r="DW16" s="478" t="s">
        <v>273</v>
      </c>
      <c r="DX16" s="478" t="s">
        <v>273</v>
      </c>
      <c r="DY16" s="478" t="s">
        <v>273</v>
      </c>
      <c r="DZ16" s="478" t="s">
        <v>273</v>
      </c>
      <c r="EA16" s="478" t="s">
        <v>273</v>
      </c>
      <c r="EB16" s="478" t="s">
        <v>273</v>
      </c>
      <c r="EC16" s="478" t="s">
        <v>273</v>
      </c>
      <c r="ED16" s="478" t="s">
        <v>273</v>
      </c>
      <c r="EE16" s="478">
        <v>1</v>
      </c>
      <c r="EF16" s="478">
        <v>0</v>
      </c>
      <c r="EG16" s="478">
        <v>0</v>
      </c>
      <c r="EH16" s="478">
        <v>0</v>
      </c>
      <c r="EI16" s="478">
        <v>1</v>
      </c>
      <c r="EJ16" s="478">
        <v>1</v>
      </c>
      <c r="EK16" s="478">
        <v>1</v>
      </c>
      <c r="EL16" s="478">
        <v>0</v>
      </c>
      <c r="EM16" s="478">
        <v>0</v>
      </c>
      <c r="EN16" s="478">
        <v>1</v>
      </c>
      <c r="EO16" s="478">
        <v>0</v>
      </c>
      <c r="EP16" s="478">
        <v>1</v>
      </c>
      <c r="EQ16" s="478">
        <v>4</v>
      </c>
      <c r="ER16" s="478">
        <v>0</v>
      </c>
      <c r="ES16" s="478">
        <v>0</v>
      </c>
      <c r="ET16" s="478">
        <v>0</v>
      </c>
      <c r="EU16" s="478">
        <v>1</v>
      </c>
      <c r="EV16" s="478">
        <v>0</v>
      </c>
      <c r="EW16" s="478">
        <v>2</v>
      </c>
      <c r="EX16" s="478">
        <v>1</v>
      </c>
      <c r="EY16" s="478">
        <v>0</v>
      </c>
      <c r="EZ16" s="478">
        <v>0</v>
      </c>
      <c r="FA16" s="478">
        <v>0</v>
      </c>
      <c r="FB16" s="478">
        <v>0</v>
      </c>
      <c r="FC16" s="478">
        <v>0</v>
      </c>
      <c r="FD16" s="478">
        <v>1</v>
      </c>
      <c r="FE16" s="478">
        <v>0</v>
      </c>
      <c r="FF16" s="478">
        <v>1</v>
      </c>
      <c r="FG16" s="478">
        <v>1</v>
      </c>
      <c r="FH16" s="478">
        <v>0</v>
      </c>
      <c r="FI16" s="478">
        <v>1</v>
      </c>
      <c r="FJ16" s="478">
        <v>0</v>
      </c>
      <c r="FK16" s="478">
        <v>1</v>
      </c>
      <c r="FL16" s="478">
        <v>0</v>
      </c>
      <c r="FM16" s="478">
        <v>0</v>
      </c>
      <c r="FN16" s="478">
        <v>0</v>
      </c>
      <c r="FO16" s="478">
        <v>2</v>
      </c>
      <c r="FP16" s="478">
        <v>0</v>
      </c>
      <c r="FQ16" s="478">
        <v>0</v>
      </c>
      <c r="FR16" s="478">
        <v>1</v>
      </c>
      <c r="FS16" s="478">
        <v>1</v>
      </c>
      <c r="FT16" s="478">
        <v>1</v>
      </c>
      <c r="FU16" s="478">
        <v>3</v>
      </c>
      <c r="FV16" s="478">
        <v>2</v>
      </c>
      <c r="FW16" s="478">
        <v>0</v>
      </c>
      <c r="FX16" s="478">
        <v>0</v>
      </c>
      <c r="FY16" s="478">
        <v>3</v>
      </c>
      <c r="FZ16" s="478">
        <v>1</v>
      </c>
      <c r="GA16" s="478">
        <v>0</v>
      </c>
      <c r="GB16" s="478">
        <v>0</v>
      </c>
      <c r="GC16" s="478">
        <v>0</v>
      </c>
      <c r="GD16" s="478">
        <v>1</v>
      </c>
      <c r="GE16" s="478">
        <v>2</v>
      </c>
      <c r="GF16" s="478">
        <v>4</v>
      </c>
      <c r="GG16" s="478">
        <v>1</v>
      </c>
      <c r="GH16" s="478">
        <v>1</v>
      </c>
      <c r="GI16" s="478">
        <v>1</v>
      </c>
      <c r="GJ16" s="478">
        <v>1</v>
      </c>
      <c r="GK16" s="478">
        <v>1</v>
      </c>
      <c r="GL16" s="478">
        <v>0</v>
      </c>
      <c r="GM16" s="478">
        <v>1</v>
      </c>
      <c r="GN16" s="478">
        <v>1</v>
      </c>
      <c r="GO16" s="478">
        <v>0</v>
      </c>
      <c r="GP16" s="478">
        <v>2</v>
      </c>
      <c r="GQ16" s="478">
        <v>1</v>
      </c>
      <c r="GR16" s="478">
        <v>2</v>
      </c>
      <c r="GS16" s="478">
        <v>1</v>
      </c>
      <c r="GT16" s="478">
        <v>0</v>
      </c>
      <c r="GU16" s="478">
        <v>3</v>
      </c>
      <c r="GV16" s="478">
        <v>0</v>
      </c>
      <c r="GW16" s="478">
        <v>2</v>
      </c>
      <c r="GX16" s="478">
        <v>0</v>
      </c>
      <c r="GY16" s="478">
        <v>1</v>
      </c>
      <c r="GZ16" s="478">
        <v>1</v>
      </c>
      <c r="HA16" s="478">
        <v>0</v>
      </c>
      <c r="HB16" s="478">
        <v>5</v>
      </c>
      <c r="HC16" s="478">
        <v>1</v>
      </c>
      <c r="HD16" s="478">
        <v>0</v>
      </c>
      <c r="HE16" s="478">
        <v>0</v>
      </c>
      <c r="HF16" s="478">
        <v>0</v>
      </c>
      <c r="HG16" s="478">
        <v>1</v>
      </c>
      <c r="HH16" s="478">
        <v>0</v>
      </c>
      <c r="HI16" s="478">
        <v>1</v>
      </c>
      <c r="HJ16" s="478">
        <v>0</v>
      </c>
      <c r="HK16" s="478">
        <v>1</v>
      </c>
      <c r="HL16" s="478">
        <v>1</v>
      </c>
      <c r="HM16" s="478">
        <v>2</v>
      </c>
      <c r="HN16" s="478">
        <v>0</v>
      </c>
      <c r="HO16" s="478">
        <v>1</v>
      </c>
      <c r="HP16" s="478">
        <v>1</v>
      </c>
      <c r="HQ16" s="478">
        <v>0</v>
      </c>
      <c r="HR16" s="478">
        <v>1</v>
      </c>
      <c r="HS16" s="478">
        <v>2</v>
      </c>
      <c r="HT16" s="478">
        <v>2</v>
      </c>
      <c r="HU16" s="478">
        <v>0</v>
      </c>
      <c r="HV16" s="478">
        <v>1</v>
      </c>
      <c r="HW16" s="478">
        <v>0</v>
      </c>
      <c r="HX16" s="478">
        <v>0</v>
      </c>
      <c r="HY16" s="478">
        <v>0</v>
      </c>
      <c r="HZ16" s="478">
        <v>0</v>
      </c>
      <c r="IA16" s="478">
        <v>0</v>
      </c>
      <c r="IB16" s="478">
        <v>0</v>
      </c>
      <c r="IC16" s="478">
        <v>0</v>
      </c>
      <c r="ID16" s="478">
        <v>0</v>
      </c>
      <c r="IE16" s="478">
        <v>1</v>
      </c>
      <c r="IF16" s="478">
        <v>0</v>
      </c>
      <c r="IG16" s="478">
        <v>1</v>
      </c>
      <c r="IH16" s="478">
        <v>1</v>
      </c>
      <c r="II16" s="478">
        <v>20</v>
      </c>
      <c r="IJ16" s="478">
        <v>8</v>
      </c>
      <c r="IK16" s="478">
        <v>1</v>
      </c>
      <c r="IL16" s="478">
        <v>2</v>
      </c>
      <c r="IM16" s="478">
        <v>1</v>
      </c>
      <c r="IN16" s="478">
        <v>1</v>
      </c>
      <c r="IO16" s="478">
        <v>0</v>
      </c>
      <c r="IP16" s="478">
        <v>2</v>
      </c>
      <c r="IQ16" s="478">
        <v>0</v>
      </c>
      <c r="IR16" s="478">
        <v>1</v>
      </c>
      <c r="IS16" s="478">
        <v>0</v>
      </c>
      <c r="IT16" s="478">
        <v>0</v>
      </c>
      <c r="IU16" s="478">
        <v>1</v>
      </c>
      <c r="IV16" s="478">
        <v>1</v>
      </c>
      <c r="IW16" s="478">
        <v>1</v>
      </c>
      <c r="IX16" s="478">
        <v>4</v>
      </c>
      <c r="IY16" s="478">
        <v>0</v>
      </c>
      <c r="IZ16" s="478" t="s">
        <v>97</v>
      </c>
      <c r="JA16" s="478" t="s">
        <v>97</v>
      </c>
      <c r="JB16" s="478">
        <v>1</v>
      </c>
      <c r="JC16" s="478">
        <v>0</v>
      </c>
      <c r="JD16" s="478">
        <v>0</v>
      </c>
      <c r="JE16" s="478">
        <v>0</v>
      </c>
      <c r="JF16" s="478">
        <v>0</v>
      </c>
      <c r="JG16" s="478">
        <v>0</v>
      </c>
      <c r="JH16" s="478">
        <v>1</v>
      </c>
      <c r="JI16" s="478">
        <v>5</v>
      </c>
      <c r="JJ16" s="478">
        <v>1</v>
      </c>
      <c r="JK16" s="478">
        <v>1</v>
      </c>
      <c r="JL16" s="478">
        <v>1</v>
      </c>
      <c r="JM16" s="478">
        <v>0</v>
      </c>
      <c r="JN16" s="478">
        <v>1</v>
      </c>
      <c r="JO16" s="478">
        <v>1</v>
      </c>
      <c r="JP16" s="478">
        <v>1</v>
      </c>
      <c r="JQ16" s="478">
        <v>1</v>
      </c>
      <c r="JR16" s="478">
        <v>8</v>
      </c>
      <c r="JS16" s="478">
        <v>0</v>
      </c>
      <c r="JT16" s="478">
        <v>2</v>
      </c>
      <c r="JU16" s="478">
        <v>1</v>
      </c>
      <c r="JV16" s="478">
        <v>0</v>
      </c>
      <c r="JW16" s="478">
        <v>3</v>
      </c>
      <c r="JX16" s="478">
        <v>0</v>
      </c>
      <c r="JY16" s="478">
        <v>0</v>
      </c>
      <c r="JZ16" s="478">
        <v>0</v>
      </c>
      <c r="KA16" s="478">
        <v>0</v>
      </c>
      <c r="KB16" s="478">
        <v>0</v>
      </c>
      <c r="KC16" s="478">
        <v>6</v>
      </c>
      <c r="KD16" s="478" t="s">
        <v>273</v>
      </c>
      <c r="KE16" s="478" t="s">
        <v>273</v>
      </c>
    </row>
    <row r="17" spans="1:291" ht="23.25" customHeight="1" x14ac:dyDescent="0.25">
      <c r="A17" s="1308"/>
      <c r="B17" s="282" t="s">
        <v>2213</v>
      </c>
      <c r="C17" s="1058">
        <v>10256</v>
      </c>
      <c r="D17" s="1058">
        <v>5586</v>
      </c>
      <c r="E17" s="1058">
        <v>1910</v>
      </c>
      <c r="F17" s="1058">
        <v>1003</v>
      </c>
      <c r="G17" s="1058">
        <v>1739</v>
      </c>
      <c r="H17" s="1058">
        <v>9</v>
      </c>
      <c r="I17" s="1058">
        <v>6</v>
      </c>
      <c r="J17" s="1314"/>
      <c r="K17" s="1058">
        <v>826</v>
      </c>
      <c r="L17" s="1058" t="s">
        <v>273</v>
      </c>
      <c r="M17" s="1058" t="s">
        <v>273</v>
      </c>
      <c r="N17" s="1058">
        <v>71</v>
      </c>
      <c r="O17" s="1058">
        <v>59</v>
      </c>
      <c r="P17" s="1058" t="s">
        <v>273</v>
      </c>
      <c r="Q17" s="1058">
        <v>113</v>
      </c>
      <c r="R17" s="1058">
        <v>104</v>
      </c>
      <c r="S17" s="1058">
        <v>36</v>
      </c>
      <c r="T17" s="1058">
        <v>36</v>
      </c>
      <c r="U17" s="1058">
        <v>49</v>
      </c>
      <c r="V17" s="1058">
        <v>28</v>
      </c>
      <c r="W17" s="1058">
        <v>37</v>
      </c>
      <c r="X17" s="1058">
        <v>166</v>
      </c>
      <c r="Y17" s="1058">
        <v>40</v>
      </c>
      <c r="Z17" s="1058">
        <v>28</v>
      </c>
      <c r="AA17" s="1058">
        <v>32</v>
      </c>
      <c r="AB17" s="1058">
        <v>31</v>
      </c>
      <c r="AC17" s="1058">
        <v>36</v>
      </c>
      <c r="AD17" s="1058">
        <v>23</v>
      </c>
      <c r="AE17" s="1058">
        <v>20</v>
      </c>
      <c r="AF17" s="1058">
        <v>21</v>
      </c>
      <c r="AG17" s="1058">
        <v>50</v>
      </c>
      <c r="AH17" s="1058" t="s">
        <v>273</v>
      </c>
      <c r="AI17" s="1058">
        <v>36</v>
      </c>
      <c r="AJ17" s="1058">
        <v>18</v>
      </c>
      <c r="AK17" s="1058">
        <v>99</v>
      </c>
      <c r="AL17" s="1058">
        <v>87</v>
      </c>
      <c r="AM17" s="1058">
        <v>65</v>
      </c>
      <c r="AN17" s="1058">
        <v>74</v>
      </c>
      <c r="AO17" s="1058">
        <v>42</v>
      </c>
      <c r="AP17" s="1058">
        <v>28</v>
      </c>
      <c r="AQ17" s="1058" t="s">
        <v>273</v>
      </c>
      <c r="AR17" s="1058" t="s">
        <v>273</v>
      </c>
      <c r="AS17" s="1058">
        <v>339</v>
      </c>
      <c r="AT17" s="1058">
        <v>99</v>
      </c>
      <c r="AU17" s="1058">
        <v>71</v>
      </c>
      <c r="AV17" s="1058" t="s">
        <v>273</v>
      </c>
      <c r="AW17" s="1058">
        <v>52</v>
      </c>
      <c r="AX17" s="1058">
        <v>65</v>
      </c>
      <c r="AY17" s="1058">
        <v>40</v>
      </c>
      <c r="AZ17" s="1058">
        <v>44</v>
      </c>
      <c r="BA17" s="1058">
        <v>97</v>
      </c>
      <c r="BB17" s="1058">
        <v>27</v>
      </c>
      <c r="BC17" s="1058">
        <v>22</v>
      </c>
      <c r="BD17" s="1058">
        <v>12</v>
      </c>
      <c r="BE17" s="1058">
        <v>9</v>
      </c>
      <c r="BF17" s="1058">
        <v>154</v>
      </c>
      <c r="BG17" s="1058">
        <v>61</v>
      </c>
      <c r="BH17" s="1058">
        <v>73</v>
      </c>
      <c r="BI17" s="1058">
        <v>55</v>
      </c>
      <c r="BJ17" s="1058">
        <v>26</v>
      </c>
      <c r="BK17" s="1058">
        <v>39</v>
      </c>
      <c r="BL17" s="1058" t="s">
        <v>273</v>
      </c>
      <c r="BM17" s="1058">
        <v>216</v>
      </c>
      <c r="BN17" s="1058">
        <v>209</v>
      </c>
      <c r="BO17" s="1058">
        <v>74</v>
      </c>
      <c r="BP17" s="1058">
        <v>115</v>
      </c>
      <c r="BQ17" s="1058">
        <v>65</v>
      </c>
      <c r="BR17" s="1058">
        <v>68</v>
      </c>
      <c r="BS17" s="1058">
        <v>30</v>
      </c>
      <c r="BT17" s="1058" t="s">
        <v>273</v>
      </c>
      <c r="BU17" s="1058">
        <v>95</v>
      </c>
      <c r="BV17" s="1058" t="s">
        <v>273</v>
      </c>
      <c r="BW17" s="1058">
        <v>56</v>
      </c>
      <c r="BX17" s="1058">
        <v>32</v>
      </c>
      <c r="BY17" s="1058">
        <v>61</v>
      </c>
      <c r="BZ17" s="1058" t="s">
        <v>273</v>
      </c>
      <c r="CA17" s="1058" t="s">
        <v>273</v>
      </c>
      <c r="CB17" s="1058" t="s">
        <v>273</v>
      </c>
      <c r="CC17" s="1058">
        <v>34</v>
      </c>
      <c r="CD17" s="1058" t="s">
        <v>273</v>
      </c>
      <c r="CE17" s="1058">
        <v>20</v>
      </c>
      <c r="CF17" s="1058" t="s">
        <v>273</v>
      </c>
      <c r="CG17" s="1058" t="s">
        <v>273</v>
      </c>
      <c r="CH17" s="1058" t="s">
        <v>273</v>
      </c>
      <c r="CI17" s="1058" t="s">
        <v>273</v>
      </c>
      <c r="CJ17" s="1058" t="s">
        <v>273</v>
      </c>
      <c r="CK17" s="1058" t="s">
        <v>273</v>
      </c>
      <c r="CL17" s="1058" t="s">
        <v>273</v>
      </c>
      <c r="CM17" s="1058" t="s">
        <v>273</v>
      </c>
      <c r="CN17" s="1058" t="s">
        <v>273</v>
      </c>
      <c r="CO17" s="1058" t="s">
        <v>273</v>
      </c>
      <c r="CP17" s="1058" t="s">
        <v>273</v>
      </c>
      <c r="CQ17" s="1058" t="s">
        <v>273</v>
      </c>
      <c r="CR17" s="1058" t="s">
        <v>273</v>
      </c>
      <c r="CS17" s="1058" t="s">
        <v>273</v>
      </c>
      <c r="CT17" s="1058" t="s">
        <v>273</v>
      </c>
      <c r="CU17" s="1058" t="s">
        <v>273</v>
      </c>
      <c r="CV17" s="1058">
        <v>29</v>
      </c>
      <c r="CW17" s="1058" t="s">
        <v>273</v>
      </c>
      <c r="CX17" s="1058">
        <v>17</v>
      </c>
      <c r="CY17" s="1058" t="s">
        <v>273</v>
      </c>
      <c r="CZ17" s="1058">
        <v>28</v>
      </c>
      <c r="DA17" s="1058">
        <v>22</v>
      </c>
      <c r="DB17" s="1058" t="s">
        <v>273</v>
      </c>
      <c r="DC17" s="1058">
        <v>528</v>
      </c>
      <c r="DD17" s="1058" t="s">
        <v>273</v>
      </c>
      <c r="DE17" s="1058" t="s">
        <v>273</v>
      </c>
      <c r="DF17" s="1058" t="s">
        <v>273</v>
      </c>
      <c r="DG17" s="1058">
        <v>59</v>
      </c>
      <c r="DH17" s="1058">
        <v>74</v>
      </c>
      <c r="DI17" s="1058">
        <v>11</v>
      </c>
      <c r="DJ17" s="1058">
        <v>237</v>
      </c>
      <c r="DK17" s="1058">
        <v>119</v>
      </c>
      <c r="DL17" s="1058" t="s">
        <v>273</v>
      </c>
      <c r="DM17" s="1058" t="s">
        <v>273</v>
      </c>
      <c r="DN17" s="1058" t="s">
        <v>273</v>
      </c>
      <c r="DO17" s="1058">
        <v>92</v>
      </c>
      <c r="DP17" s="1058" t="s">
        <v>273</v>
      </c>
      <c r="DQ17" s="1058" t="s">
        <v>273</v>
      </c>
      <c r="DR17" s="1058">
        <v>74</v>
      </c>
      <c r="DS17" s="1058" t="s">
        <v>273</v>
      </c>
      <c r="DT17" s="1058" t="s">
        <v>273</v>
      </c>
      <c r="DU17" s="1058" t="s">
        <v>273</v>
      </c>
      <c r="DV17" s="1058" t="s">
        <v>273</v>
      </c>
      <c r="DW17" s="1058" t="s">
        <v>273</v>
      </c>
      <c r="DX17" s="1058" t="s">
        <v>273</v>
      </c>
      <c r="DY17" s="1058" t="s">
        <v>273</v>
      </c>
      <c r="DZ17" s="1058" t="s">
        <v>273</v>
      </c>
      <c r="EA17" s="1058" t="s">
        <v>273</v>
      </c>
      <c r="EB17" s="1058" t="s">
        <v>273</v>
      </c>
      <c r="EC17" s="1058" t="s">
        <v>273</v>
      </c>
      <c r="ED17" s="1058" t="s">
        <v>273</v>
      </c>
      <c r="EE17" s="1058">
        <v>18</v>
      </c>
      <c r="EF17" s="1058">
        <v>7</v>
      </c>
      <c r="EG17" s="1058">
        <v>6</v>
      </c>
      <c r="EH17" s="1058">
        <v>4</v>
      </c>
      <c r="EI17" s="1058">
        <v>7</v>
      </c>
      <c r="EJ17" s="1058">
        <v>8</v>
      </c>
      <c r="EK17" s="1058">
        <v>18</v>
      </c>
      <c r="EL17" s="1058">
        <v>8</v>
      </c>
      <c r="EM17" s="1058">
        <v>9</v>
      </c>
      <c r="EN17" s="1058">
        <v>8</v>
      </c>
      <c r="EO17" s="1058">
        <v>7</v>
      </c>
      <c r="EP17" s="1058">
        <v>9</v>
      </c>
      <c r="EQ17" s="1058">
        <v>30</v>
      </c>
      <c r="ER17" s="1058">
        <v>6</v>
      </c>
      <c r="ES17" s="1058">
        <v>5</v>
      </c>
      <c r="ET17" s="1058">
        <v>5</v>
      </c>
      <c r="EU17" s="1058">
        <v>10</v>
      </c>
      <c r="EV17" s="1058">
        <v>11</v>
      </c>
      <c r="EW17" s="1058">
        <v>15</v>
      </c>
      <c r="EX17" s="1058">
        <v>17</v>
      </c>
      <c r="EY17" s="1058">
        <v>14</v>
      </c>
      <c r="EZ17" s="1058">
        <v>14</v>
      </c>
      <c r="FA17" s="1058">
        <v>8</v>
      </c>
      <c r="FB17" s="1058">
        <v>5</v>
      </c>
      <c r="FC17" s="1058">
        <v>7</v>
      </c>
      <c r="FD17" s="1058">
        <v>14</v>
      </c>
      <c r="FE17" s="1058">
        <v>2</v>
      </c>
      <c r="FF17" s="1058">
        <v>9</v>
      </c>
      <c r="FG17" s="1058">
        <v>8</v>
      </c>
      <c r="FH17" s="1058">
        <v>6</v>
      </c>
      <c r="FI17" s="1058">
        <v>15</v>
      </c>
      <c r="FJ17" s="1058">
        <v>9</v>
      </c>
      <c r="FK17" s="1058">
        <v>9</v>
      </c>
      <c r="FL17" s="1058">
        <v>5</v>
      </c>
      <c r="FM17" s="1058">
        <v>2</v>
      </c>
      <c r="FN17" s="1058">
        <v>3</v>
      </c>
      <c r="FO17" s="1058">
        <v>18</v>
      </c>
      <c r="FP17" s="1058">
        <v>7</v>
      </c>
      <c r="FQ17" s="1058">
        <v>6</v>
      </c>
      <c r="FR17" s="1058">
        <v>16</v>
      </c>
      <c r="FS17" s="1058">
        <v>24</v>
      </c>
      <c r="FT17" s="1058">
        <v>20</v>
      </c>
      <c r="FU17" s="1058">
        <v>26</v>
      </c>
      <c r="FV17" s="1058">
        <v>13</v>
      </c>
      <c r="FW17" s="1058">
        <v>5</v>
      </c>
      <c r="FX17" s="1058">
        <v>5</v>
      </c>
      <c r="FY17" s="1058">
        <v>13</v>
      </c>
      <c r="FZ17" s="1058">
        <v>10</v>
      </c>
      <c r="GA17" s="1058">
        <v>6</v>
      </c>
      <c r="GB17" s="1058">
        <v>4</v>
      </c>
      <c r="GC17" s="1058">
        <v>3</v>
      </c>
      <c r="GD17" s="1058">
        <v>8</v>
      </c>
      <c r="GE17" s="1058">
        <v>12</v>
      </c>
      <c r="GF17" s="1058">
        <v>20</v>
      </c>
      <c r="GG17" s="1058">
        <v>9</v>
      </c>
      <c r="GH17" s="1058">
        <v>10</v>
      </c>
      <c r="GI17" s="1058">
        <v>7</v>
      </c>
      <c r="GJ17" s="1058">
        <v>7</v>
      </c>
      <c r="GK17" s="1058">
        <v>6</v>
      </c>
      <c r="GL17" s="1058">
        <v>3</v>
      </c>
      <c r="GM17" s="1058">
        <v>7</v>
      </c>
      <c r="GN17" s="1058">
        <v>11</v>
      </c>
      <c r="GO17" s="1058">
        <v>4</v>
      </c>
      <c r="GP17" s="1058">
        <v>52</v>
      </c>
      <c r="GQ17" s="1058">
        <v>21</v>
      </c>
      <c r="GR17" s="1058">
        <v>12</v>
      </c>
      <c r="GS17" s="1058">
        <v>10</v>
      </c>
      <c r="GT17" s="1058">
        <v>5</v>
      </c>
      <c r="GU17" s="1058">
        <v>15</v>
      </c>
      <c r="GV17" s="1058">
        <v>4</v>
      </c>
      <c r="GW17" s="1058">
        <v>17</v>
      </c>
      <c r="GX17" s="1058">
        <v>3</v>
      </c>
      <c r="GY17" s="1058">
        <v>11</v>
      </c>
      <c r="GZ17" s="1058">
        <v>9</v>
      </c>
      <c r="HA17" s="1058">
        <v>4</v>
      </c>
      <c r="HB17" s="1058">
        <v>25</v>
      </c>
      <c r="HC17" s="1058">
        <v>16</v>
      </c>
      <c r="HD17" s="1058">
        <v>26</v>
      </c>
      <c r="HE17" s="1058">
        <v>20</v>
      </c>
      <c r="HF17" s="1058">
        <v>7</v>
      </c>
      <c r="HG17" s="1058">
        <v>9</v>
      </c>
      <c r="HH17" s="1058">
        <v>3</v>
      </c>
      <c r="HI17" s="1058">
        <v>9</v>
      </c>
      <c r="HJ17" s="1058">
        <v>5</v>
      </c>
      <c r="HK17" s="1058">
        <v>16</v>
      </c>
      <c r="HL17" s="1058">
        <v>10</v>
      </c>
      <c r="HM17" s="1058">
        <v>14</v>
      </c>
      <c r="HN17" s="1058">
        <v>4</v>
      </c>
      <c r="HO17" s="1058">
        <v>18</v>
      </c>
      <c r="HP17" s="1058">
        <v>23</v>
      </c>
      <c r="HQ17" s="1058">
        <v>11</v>
      </c>
      <c r="HR17" s="1058">
        <v>7</v>
      </c>
      <c r="HS17" s="1058">
        <v>16</v>
      </c>
      <c r="HT17" s="1058">
        <v>24</v>
      </c>
      <c r="HU17" s="1058">
        <v>10</v>
      </c>
      <c r="HV17" s="1058">
        <v>11</v>
      </c>
      <c r="HW17" s="1058">
        <v>5</v>
      </c>
      <c r="HX17" s="1058">
        <v>6</v>
      </c>
      <c r="HY17" s="1058">
        <v>6</v>
      </c>
      <c r="HZ17" s="1058">
        <v>6</v>
      </c>
      <c r="IA17" s="1058">
        <v>5</v>
      </c>
      <c r="IB17" s="1058">
        <v>5</v>
      </c>
      <c r="IC17" s="1058">
        <v>8</v>
      </c>
      <c r="ID17" s="1058">
        <v>5</v>
      </c>
      <c r="IE17" s="1058">
        <v>13</v>
      </c>
      <c r="IF17" s="1058">
        <v>5</v>
      </c>
      <c r="IG17" s="1058">
        <v>6</v>
      </c>
      <c r="IH17" s="1058">
        <v>7</v>
      </c>
      <c r="II17" s="1058">
        <v>52</v>
      </c>
      <c r="IJ17" s="1058">
        <v>44</v>
      </c>
      <c r="IK17" s="1058">
        <v>21</v>
      </c>
      <c r="IL17" s="1058">
        <v>10</v>
      </c>
      <c r="IM17" s="1058">
        <v>11</v>
      </c>
      <c r="IN17" s="1058">
        <v>9</v>
      </c>
      <c r="IO17" s="1058">
        <v>5</v>
      </c>
      <c r="IP17" s="1058">
        <v>8</v>
      </c>
      <c r="IQ17" s="1058">
        <v>1</v>
      </c>
      <c r="IR17" s="1058">
        <v>8</v>
      </c>
      <c r="IS17" s="1058">
        <v>4</v>
      </c>
      <c r="IT17" s="1058">
        <v>3</v>
      </c>
      <c r="IU17" s="1058">
        <v>4</v>
      </c>
      <c r="IV17" s="1058">
        <v>8</v>
      </c>
      <c r="IW17" s="1058">
        <v>7</v>
      </c>
      <c r="IX17" s="1058">
        <v>16</v>
      </c>
      <c r="IY17" s="1058">
        <v>5</v>
      </c>
      <c r="IZ17" s="1058">
        <v>2</v>
      </c>
      <c r="JA17" s="1058">
        <v>1</v>
      </c>
      <c r="JB17" s="1058">
        <v>8</v>
      </c>
      <c r="JC17" s="1058">
        <v>6</v>
      </c>
      <c r="JD17" s="1058">
        <v>5</v>
      </c>
      <c r="JE17" s="1058">
        <v>4</v>
      </c>
      <c r="JF17" s="1058">
        <v>4</v>
      </c>
      <c r="JG17" s="1058">
        <v>5</v>
      </c>
      <c r="JH17" s="1058">
        <v>7</v>
      </c>
      <c r="JI17" s="1058">
        <v>58</v>
      </c>
      <c r="JJ17" s="1058">
        <v>19</v>
      </c>
      <c r="JK17" s="1058">
        <v>10</v>
      </c>
      <c r="JL17" s="1058">
        <v>5</v>
      </c>
      <c r="JM17" s="1058">
        <v>15</v>
      </c>
      <c r="JN17" s="1058">
        <v>6</v>
      </c>
      <c r="JO17" s="1058">
        <v>6</v>
      </c>
      <c r="JP17" s="1058">
        <v>11</v>
      </c>
      <c r="JQ17" s="1058">
        <v>12</v>
      </c>
      <c r="JR17" s="1058">
        <v>30</v>
      </c>
      <c r="JS17" s="1058">
        <v>3</v>
      </c>
      <c r="JT17" s="1058">
        <v>6</v>
      </c>
      <c r="JU17" s="1058">
        <v>9</v>
      </c>
      <c r="JV17" s="1058">
        <v>9</v>
      </c>
      <c r="JW17" s="1058">
        <v>17</v>
      </c>
      <c r="JX17" s="1058">
        <v>8</v>
      </c>
      <c r="JY17" s="1058">
        <v>4</v>
      </c>
      <c r="JZ17" s="1058">
        <v>6</v>
      </c>
      <c r="KA17" s="1058">
        <v>7</v>
      </c>
      <c r="KB17" s="1058">
        <v>5</v>
      </c>
      <c r="KC17" s="1058">
        <v>16</v>
      </c>
      <c r="KD17" s="1058" t="s">
        <v>273</v>
      </c>
      <c r="KE17" s="1058" t="s">
        <v>273</v>
      </c>
    </row>
    <row r="18" spans="1:291" ht="23.25" customHeight="1" x14ac:dyDescent="0.25">
      <c r="A18" s="1308"/>
      <c r="B18" s="282" t="s">
        <v>1</v>
      </c>
      <c r="C18" s="1058">
        <v>24475</v>
      </c>
      <c r="D18" s="1058">
        <v>10692</v>
      </c>
      <c r="E18" s="1058">
        <v>4493</v>
      </c>
      <c r="F18" s="1058">
        <v>4360</v>
      </c>
      <c r="G18" s="1058">
        <v>4775</v>
      </c>
      <c r="H18" s="1058">
        <v>57</v>
      </c>
      <c r="I18" s="1058">
        <v>96</v>
      </c>
      <c r="J18" s="1314"/>
      <c r="K18" s="1058">
        <v>935</v>
      </c>
      <c r="L18" s="1058">
        <v>363</v>
      </c>
      <c r="M18" s="1058">
        <v>544</v>
      </c>
      <c r="N18" s="1058">
        <v>240</v>
      </c>
      <c r="O18" s="1058">
        <v>228</v>
      </c>
      <c r="P18" s="1058">
        <v>231</v>
      </c>
      <c r="Q18" s="1058">
        <v>136</v>
      </c>
      <c r="R18" s="1058">
        <v>177</v>
      </c>
      <c r="S18" s="1058">
        <v>116</v>
      </c>
      <c r="T18" s="1058">
        <v>101</v>
      </c>
      <c r="U18" s="1058">
        <v>108</v>
      </c>
      <c r="V18" s="1058">
        <v>90</v>
      </c>
      <c r="W18" s="1058">
        <v>104</v>
      </c>
      <c r="X18" s="1058">
        <v>80</v>
      </c>
      <c r="Y18" s="1058">
        <v>89</v>
      </c>
      <c r="Z18" s="1058">
        <v>102</v>
      </c>
      <c r="AA18" s="1058">
        <v>58</v>
      </c>
      <c r="AB18" s="1058">
        <v>99</v>
      </c>
      <c r="AC18" s="1058">
        <v>64</v>
      </c>
      <c r="AD18" s="1058">
        <v>58</v>
      </c>
      <c r="AE18" s="1058">
        <v>54</v>
      </c>
      <c r="AF18" s="1058">
        <v>40</v>
      </c>
      <c r="AG18" s="1058">
        <v>158</v>
      </c>
      <c r="AH18" s="1058">
        <v>166</v>
      </c>
      <c r="AI18" s="1058">
        <v>90</v>
      </c>
      <c r="AJ18" s="1058">
        <v>51</v>
      </c>
      <c r="AK18" s="1058">
        <v>119</v>
      </c>
      <c r="AL18" s="1058">
        <v>232</v>
      </c>
      <c r="AM18" s="1058">
        <v>165</v>
      </c>
      <c r="AN18" s="1058">
        <v>79</v>
      </c>
      <c r="AO18" s="1058">
        <v>139</v>
      </c>
      <c r="AP18" s="1058">
        <v>77</v>
      </c>
      <c r="AQ18" s="1058">
        <v>83</v>
      </c>
      <c r="AR18" s="1058">
        <v>1260</v>
      </c>
      <c r="AS18" s="1058">
        <v>501</v>
      </c>
      <c r="AT18" s="1058">
        <v>218</v>
      </c>
      <c r="AU18" s="1058">
        <v>202</v>
      </c>
      <c r="AV18" s="1058">
        <v>232</v>
      </c>
      <c r="AW18" s="1058">
        <v>156</v>
      </c>
      <c r="AX18" s="1058">
        <v>177</v>
      </c>
      <c r="AY18" s="1058">
        <v>78</v>
      </c>
      <c r="AZ18" s="1058">
        <v>49</v>
      </c>
      <c r="BA18" s="1058">
        <v>20</v>
      </c>
      <c r="BB18" s="1058">
        <v>106</v>
      </c>
      <c r="BC18" s="1058">
        <v>77</v>
      </c>
      <c r="BD18" s="1058">
        <v>85</v>
      </c>
      <c r="BE18" s="1058">
        <v>45</v>
      </c>
      <c r="BF18" s="1058">
        <v>195</v>
      </c>
      <c r="BG18" s="1058">
        <v>128</v>
      </c>
      <c r="BH18" s="1058">
        <v>72</v>
      </c>
      <c r="BI18" s="1058">
        <v>91</v>
      </c>
      <c r="BJ18" s="1058">
        <v>55</v>
      </c>
      <c r="BK18" s="1058">
        <v>74</v>
      </c>
      <c r="BL18" s="1058">
        <v>481</v>
      </c>
      <c r="BM18" s="1058">
        <v>307</v>
      </c>
      <c r="BN18" s="1058">
        <v>128</v>
      </c>
      <c r="BO18" s="1058">
        <v>101</v>
      </c>
      <c r="BP18" s="1058">
        <v>138</v>
      </c>
      <c r="BQ18" s="1058">
        <v>112</v>
      </c>
      <c r="BR18" s="1058">
        <v>138</v>
      </c>
      <c r="BS18" s="1058">
        <v>62</v>
      </c>
      <c r="BT18" s="1058">
        <v>432</v>
      </c>
      <c r="BU18" s="1058">
        <v>227</v>
      </c>
      <c r="BV18" s="1058">
        <v>190</v>
      </c>
      <c r="BW18" s="1058">
        <v>121</v>
      </c>
      <c r="BX18" s="1058">
        <v>118</v>
      </c>
      <c r="BY18" s="1058">
        <v>103</v>
      </c>
      <c r="BZ18" s="1058">
        <v>92</v>
      </c>
      <c r="CA18" s="1058">
        <v>84</v>
      </c>
      <c r="CB18" s="1058">
        <v>85</v>
      </c>
      <c r="CC18" s="1058">
        <v>63</v>
      </c>
      <c r="CD18" s="1058">
        <v>54</v>
      </c>
      <c r="CE18" s="1058">
        <v>57</v>
      </c>
      <c r="CF18" s="1058">
        <v>41</v>
      </c>
      <c r="CG18" s="1058">
        <v>87</v>
      </c>
      <c r="CH18" s="1058">
        <v>49</v>
      </c>
      <c r="CI18" s="1058">
        <v>40</v>
      </c>
      <c r="CJ18" s="1058">
        <v>41</v>
      </c>
      <c r="CK18" s="1058">
        <v>23</v>
      </c>
      <c r="CL18" s="1058">
        <v>24</v>
      </c>
      <c r="CM18" s="1058">
        <v>27</v>
      </c>
      <c r="CN18" s="1058">
        <v>22</v>
      </c>
      <c r="CO18" s="1058">
        <v>18</v>
      </c>
      <c r="CP18" s="1058">
        <v>21</v>
      </c>
      <c r="CQ18" s="1058">
        <v>10</v>
      </c>
      <c r="CR18" s="1058">
        <v>11</v>
      </c>
      <c r="CS18" s="1058">
        <v>5</v>
      </c>
      <c r="CT18" s="1058">
        <v>7</v>
      </c>
      <c r="CU18" s="1058">
        <v>220</v>
      </c>
      <c r="CV18" s="1058">
        <v>44</v>
      </c>
      <c r="CW18" s="1058">
        <v>277</v>
      </c>
      <c r="CX18" s="1058">
        <v>109</v>
      </c>
      <c r="CY18" s="1058">
        <v>14</v>
      </c>
      <c r="CZ18" s="1058">
        <v>44</v>
      </c>
      <c r="DA18" s="1058">
        <v>33</v>
      </c>
      <c r="DB18" s="1058">
        <v>115</v>
      </c>
      <c r="DC18" s="1058">
        <v>386</v>
      </c>
      <c r="DD18" s="1058">
        <v>284</v>
      </c>
      <c r="DE18" s="1058">
        <v>149</v>
      </c>
      <c r="DF18" s="1058">
        <v>108</v>
      </c>
      <c r="DG18" s="1058">
        <v>164</v>
      </c>
      <c r="DH18" s="1058">
        <v>85</v>
      </c>
      <c r="DI18" s="1058">
        <v>46</v>
      </c>
      <c r="DJ18" s="1058">
        <v>204</v>
      </c>
      <c r="DK18" s="1058">
        <v>137</v>
      </c>
      <c r="DL18" s="1058">
        <v>465</v>
      </c>
      <c r="DM18" s="1058">
        <v>410</v>
      </c>
      <c r="DN18" s="1058">
        <v>404</v>
      </c>
      <c r="DO18" s="1058">
        <v>245</v>
      </c>
      <c r="DP18" s="1058">
        <v>307</v>
      </c>
      <c r="DQ18" s="1058">
        <v>268</v>
      </c>
      <c r="DR18" s="1058">
        <v>227</v>
      </c>
      <c r="DS18" s="1058">
        <v>200</v>
      </c>
      <c r="DT18" s="1058">
        <v>135</v>
      </c>
      <c r="DU18" s="1058">
        <v>115</v>
      </c>
      <c r="DV18" s="1058">
        <v>110</v>
      </c>
      <c r="DW18" s="1058">
        <v>88</v>
      </c>
      <c r="DX18" s="1058">
        <v>77</v>
      </c>
      <c r="DY18" s="1058">
        <v>286</v>
      </c>
      <c r="DZ18" s="1058">
        <v>285</v>
      </c>
      <c r="EA18" s="1058">
        <v>246</v>
      </c>
      <c r="EB18" s="1058">
        <v>238</v>
      </c>
      <c r="EC18" s="1058">
        <v>168</v>
      </c>
      <c r="ED18" s="1058">
        <v>76</v>
      </c>
      <c r="EE18" s="1058">
        <v>79</v>
      </c>
      <c r="EF18" s="1058">
        <v>23</v>
      </c>
      <c r="EG18" s="1058">
        <v>18</v>
      </c>
      <c r="EH18" s="1058">
        <v>18</v>
      </c>
      <c r="EI18" s="1058">
        <v>18</v>
      </c>
      <c r="EJ18" s="1058">
        <v>20</v>
      </c>
      <c r="EK18" s="1058">
        <v>58</v>
      </c>
      <c r="EL18" s="1058">
        <v>39</v>
      </c>
      <c r="EM18" s="1058">
        <v>27</v>
      </c>
      <c r="EN18" s="1058">
        <v>22</v>
      </c>
      <c r="EO18" s="1058">
        <v>27</v>
      </c>
      <c r="EP18" s="1058">
        <v>29</v>
      </c>
      <c r="EQ18" s="1058">
        <v>78</v>
      </c>
      <c r="ER18" s="1058">
        <v>14</v>
      </c>
      <c r="ES18" s="1058">
        <v>25</v>
      </c>
      <c r="ET18" s="1058">
        <v>17</v>
      </c>
      <c r="EU18" s="1058">
        <v>24</v>
      </c>
      <c r="EV18" s="1058">
        <v>45</v>
      </c>
      <c r="EW18" s="1058">
        <v>49</v>
      </c>
      <c r="EX18" s="1058">
        <v>60</v>
      </c>
      <c r="EY18" s="1058">
        <v>79</v>
      </c>
      <c r="EZ18" s="1058">
        <v>49</v>
      </c>
      <c r="FA18" s="1058">
        <v>24</v>
      </c>
      <c r="FB18" s="1058">
        <v>23</v>
      </c>
      <c r="FC18" s="1058">
        <v>25</v>
      </c>
      <c r="FD18" s="1058">
        <v>45</v>
      </c>
      <c r="FE18" s="1058">
        <v>9</v>
      </c>
      <c r="FF18" s="1058">
        <v>25</v>
      </c>
      <c r="FG18" s="1058">
        <v>25</v>
      </c>
      <c r="FH18" s="1058">
        <v>15</v>
      </c>
      <c r="FI18" s="1058">
        <v>48</v>
      </c>
      <c r="FJ18" s="1058">
        <v>28</v>
      </c>
      <c r="FK18" s="1058">
        <v>30</v>
      </c>
      <c r="FL18" s="1058">
        <v>18</v>
      </c>
      <c r="FM18" s="1058">
        <v>12</v>
      </c>
      <c r="FN18" s="1058">
        <v>10</v>
      </c>
      <c r="FO18" s="1058">
        <v>67</v>
      </c>
      <c r="FP18" s="1058">
        <v>31</v>
      </c>
      <c r="FQ18" s="1058">
        <v>25</v>
      </c>
      <c r="FR18" s="1058">
        <v>63</v>
      </c>
      <c r="FS18" s="1058">
        <v>71</v>
      </c>
      <c r="FT18" s="1058">
        <v>55</v>
      </c>
      <c r="FU18" s="1058">
        <v>107</v>
      </c>
      <c r="FV18" s="1058">
        <v>36</v>
      </c>
      <c r="FW18" s="1058">
        <v>12</v>
      </c>
      <c r="FX18" s="1058">
        <v>20</v>
      </c>
      <c r="FY18" s="1058">
        <v>32</v>
      </c>
      <c r="FZ18" s="1058">
        <v>29</v>
      </c>
      <c r="GA18" s="1058">
        <v>21</v>
      </c>
      <c r="GB18" s="1058">
        <v>9</v>
      </c>
      <c r="GC18" s="1058">
        <v>10</v>
      </c>
      <c r="GD18" s="1058">
        <v>13</v>
      </c>
      <c r="GE18" s="1058">
        <v>32</v>
      </c>
      <c r="GF18" s="1058">
        <v>64</v>
      </c>
      <c r="GG18" s="1058">
        <v>14</v>
      </c>
      <c r="GH18" s="1058">
        <v>15</v>
      </c>
      <c r="GI18" s="1058">
        <v>16</v>
      </c>
      <c r="GJ18" s="1058">
        <v>17</v>
      </c>
      <c r="GK18" s="1058">
        <v>12</v>
      </c>
      <c r="GL18" s="1058">
        <v>8</v>
      </c>
      <c r="GM18" s="1058">
        <v>15</v>
      </c>
      <c r="GN18" s="1058">
        <v>29</v>
      </c>
      <c r="GO18" s="1058">
        <v>17</v>
      </c>
      <c r="GP18" s="1058">
        <v>9</v>
      </c>
      <c r="GQ18" s="1058">
        <v>25</v>
      </c>
      <c r="GR18" s="1058">
        <v>23</v>
      </c>
      <c r="GS18" s="1058">
        <v>20</v>
      </c>
      <c r="GT18" s="1058">
        <v>19</v>
      </c>
      <c r="GU18" s="1058">
        <v>33</v>
      </c>
      <c r="GV18" s="1058">
        <v>15</v>
      </c>
      <c r="GW18" s="1058">
        <v>22</v>
      </c>
      <c r="GX18" s="1058">
        <v>10</v>
      </c>
      <c r="GY18" s="1058">
        <v>37</v>
      </c>
      <c r="GZ18" s="1058">
        <v>15</v>
      </c>
      <c r="HA18" s="1058">
        <v>14</v>
      </c>
      <c r="HB18" s="1058">
        <v>79</v>
      </c>
      <c r="HC18" s="1058">
        <v>63</v>
      </c>
      <c r="HD18" s="1058">
        <v>0</v>
      </c>
      <c r="HE18" s="1058">
        <v>0</v>
      </c>
      <c r="HF18" s="1058">
        <v>14</v>
      </c>
      <c r="HG18" s="1058">
        <v>33</v>
      </c>
      <c r="HH18" s="1058">
        <v>20</v>
      </c>
      <c r="HI18" s="1058">
        <v>15</v>
      </c>
      <c r="HJ18" s="1058">
        <v>16</v>
      </c>
      <c r="HK18" s="1058">
        <v>16</v>
      </c>
      <c r="HL18" s="1058">
        <v>29</v>
      </c>
      <c r="HM18" s="1058">
        <v>25</v>
      </c>
      <c r="HN18" s="1058">
        <v>11</v>
      </c>
      <c r="HO18" s="1058">
        <v>55</v>
      </c>
      <c r="HP18" s="1058">
        <v>54</v>
      </c>
      <c r="HQ18" s="1058">
        <v>37</v>
      </c>
      <c r="HR18" s="1058">
        <v>21</v>
      </c>
      <c r="HS18" s="1058">
        <v>42</v>
      </c>
      <c r="HT18" s="1058">
        <v>46</v>
      </c>
      <c r="HU18" s="1058">
        <v>27</v>
      </c>
      <c r="HV18" s="1058">
        <v>29</v>
      </c>
      <c r="HW18" s="1058">
        <v>14</v>
      </c>
      <c r="HX18" s="1058">
        <v>21</v>
      </c>
      <c r="HY18" s="1058">
        <v>17</v>
      </c>
      <c r="HZ18" s="1058">
        <v>21</v>
      </c>
      <c r="IA18" s="1058">
        <v>11</v>
      </c>
      <c r="IB18" s="1058">
        <v>16</v>
      </c>
      <c r="IC18" s="1058">
        <v>24</v>
      </c>
      <c r="ID18" s="1058">
        <v>23</v>
      </c>
      <c r="IE18" s="1058">
        <v>44</v>
      </c>
      <c r="IF18" s="1058">
        <v>23</v>
      </c>
      <c r="IG18" s="1058">
        <v>17</v>
      </c>
      <c r="IH18" s="1058">
        <v>20</v>
      </c>
      <c r="II18" s="1058">
        <v>199</v>
      </c>
      <c r="IJ18" s="1058">
        <v>127</v>
      </c>
      <c r="IK18" s="1058">
        <v>71</v>
      </c>
      <c r="IL18" s="1058">
        <v>26</v>
      </c>
      <c r="IM18" s="1058">
        <v>32</v>
      </c>
      <c r="IN18" s="1058">
        <v>24</v>
      </c>
      <c r="IO18" s="1058">
        <v>29</v>
      </c>
      <c r="IP18" s="1058">
        <v>17</v>
      </c>
      <c r="IQ18" s="1058">
        <v>53</v>
      </c>
      <c r="IR18" s="1058">
        <v>50</v>
      </c>
      <c r="IS18" s="1058">
        <v>32</v>
      </c>
      <c r="IT18" s="1058">
        <v>20</v>
      </c>
      <c r="IU18" s="1058">
        <v>18</v>
      </c>
      <c r="IV18" s="1058">
        <v>22</v>
      </c>
      <c r="IW18" s="1058">
        <v>21</v>
      </c>
      <c r="IX18" s="1058">
        <v>43</v>
      </c>
      <c r="IY18" s="1058">
        <v>8</v>
      </c>
      <c r="IZ18" s="1058">
        <v>14</v>
      </c>
      <c r="JA18" s="1058">
        <v>9</v>
      </c>
      <c r="JB18" s="1058">
        <v>16</v>
      </c>
      <c r="JC18" s="1058">
        <v>16</v>
      </c>
      <c r="JD18" s="1058">
        <v>13</v>
      </c>
      <c r="JE18" s="1058">
        <v>8</v>
      </c>
      <c r="JF18" s="1058">
        <v>6</v>
      </c>
      <c r="JG18" s="1058">
        <v>15</v>
      </c>
      <c r="JH18" s="1058">
        <v>19</v>
      </c>
      <c r="JI18" s="1058">
        <v>129</v>
      </c>
      <c r="JJ18" s="1058">
        <v>50</v>
      </c>
      <c r="JK18" s="1058">
        <v>32</v>
      </c>
      <c r="JL18" s="1058">
        <v>12</v>
      </c>
      <c r="JM18" s="1058">
        <v>31</v>
      </c>
      <c r="JN18" s="1058">
        <v>18</v>
      </c>
      <c r="JO18" s="1058">
        <v>17</v>
      </c>
      <c r="JP18" s="1058">
        <v>29</v>
      </c>
      <c r="JQ18" s="1058">
        <v>41</v>
      </c>
      <c r="JR18" s="1058">
        <v>91</v>
      </c>
      <c r="JS18" s="1058">
        <v>15</v>
      </c>
      <c r="JT18" s="1058">
        <v>19</v>
      </c>
      <c r="JU18" s="1058">
        <v>30</v>
      </c>
      <c r="JV18" s="1058">
        <v>25</v>
      </c>
      <c r="JW18" s="1058">
        <v>43</v>
      </c>
      <c r="JX18" s="1058">
        <v>20</v>
      </c>
      <c r="JY18" s="1058">
        <v>9</v>
      </c>
      <c r="JZ18" s="1058">
        <v>11</v>
      </c>
      <c r="KA18" s="1058">
        <v>17</v>
      </c>
      <c r="KB18" s="1058">
        <v>17</v>
      </c>
      <c r="KC18" s="1058">
        <v>17</v>
      </c>
      <c r="KD18" s="1058">
        <v>57</v>
      </c>
      <c r="KE18" s="1058">
        <v>96</v>
      </c>
    </row>
    <row r="19" spans="1:291" ht="23.25" customHeight="1" x14ac:dyDescent="0.25">
      <c r="A19" s="1308"/>
      <c r="B19" s="282" t="s">
        <v>590</v>
      </c>
      <c r="C19" s="1058">
        <v>4901</v>
      </c>
      <c r="D19" s="1058">
        <v>1548</v>
      </c>
      <c r="E19" s="1058">
        <v>802</v>
      </c>
      <c r="F19" s="1058">
        <v>1177</v>
      </c>
      <c r="G19" s="1058">
        <v>1356</v>
      </c>
      <c r="H19" s="1058">
        <v>16</v>
      </c>
      <c r="I19" s="1058" t="s">
        <v>97</v>
      </c>
      <c r="J19" s="1314"/>
      <c r="K19" s="1058">
        <v>153</v>
      </c>
      <c r="L19" s="1058">
        <v>80</v>
      </c>
      <c r="M19" s="1058">
        <v>73</v>
      </c>
      <c r="N19" s="1058">
        <v>12</v>
      </c>
      <c r="O19" s="1058">
        <v>8</v>
      </c>
      <c r="P19" s="1058">
        <v>42</v>
      </c>
      <c r="Q19" s="1058">
        <v>14</v>
      </c>
      <c r="R19" s="1058">
        <v>8</v>
      </c>
      <c r="S19" s="1058">
        <v>8</v>
      </c>
      <c r="T19" s="1058">
        <v>12</v>
      </c>
      <c r="U19" s="1058">
        <v>12</v>
      </c>
      <c r="V19" s="1058">
        <v>27</v>
      </c>
      <c r="W19" s="1058">
        <v>24</v>
      </c>
      <c r="X19" s="1058">
        <v>18</v>
      </c>
      <c r="Y19" s="1058">
        <v>14</v>
      </c>
      <c r="Z19" s="1058">
        <v>26</v>
      </c>
      <c r="AA19" s="1058">
        <v>5</v>
      </c>
      <c r="AB19" s="1058">
        <v>11</v>
      </c>
      <c r="AC19" s="1058">
        <v>9</v>
      </c>
      <c r="AD19" s="1058">
        <v>21</v>
      </c>
      <c r="AE19" s="1058">
        <v>14</v>
      </c>
      <c r="AF19" s="1058">
        <v>16</v>
      </c>
      <c r="AG19" s="1058">
        <v>15</v>
      </c>
      <c r="AH19" s="1058">
        <v>12</v>
      </c>
      <c r="AI19" s="1058">
        <v>9</v>
      </c>
      <c r="AJ19" s="1058">
        <v>8</v>
      </c>
      <c r="AK19" s="1058">
        <v>12</v>
      </c>
      <c r="AL19" s="1058">
        <v>20</v>
      </c>
      <c r="AM19" s="1058">
        <v>23</v>
      </c>
      <c r="AN19" s="1058">
        <v>20</v>
      </c>
      <c r="AO19" s="1058">
        <v>25</v>
      </c>
      <c r="AP19" s="1058">
        <v>13</v>
      </c>
      <c r="AQ19" s="1058">
        <v>16</v>
      </c>
      <c r="AR19" s="1058">
        <v>104</v>
      </c>
      <c r="AS19" s="1058">
        <v>75</v>
      </c>
      <c r="AT19" s="1058">
        <v>13</v>
      </c>
      <c r="AU19" s="1058">
        <v>23</v>
      </c>
      <c r="AV19" s="1058">
        <v>34</v>
      </c>
      <c r="AW19" s="1058">
        <v>16</v>
      </c>
      <c r="AX19" s="1058">
        <v>26</v>
      </c>
      <c r="AY19" s="1058">
        <v>12</v>
      </c>
      <c r="AZ19" s="1058">
        <v>3</v>
      </c>
      <c r="BA19" s="1058">
        <v>9</v>
      </c>
      <c r="BB19" s="1058">
        <v>16</v>
      </c>
      <c r="BC19" s="1058">
        <v>12</v>
      </c>
      <c r="BD19" s="1058">
        <v>12</v>
      </c>
      <c r="BE19" s="1058">
        <v>6</v>
      </c>
      <c r="BF19" s="1058">
        <v>21</v>
      </c>
      <c r="BG19" s="1058">
        <v>49</v>
      </c>
      <c r="BH19" s="1058">
        <v>12</v>
      </c>
      <c r="BI19" s="1058">
        <v>33</v>
      </c>
      <c r="BJ19" s="1058">
        <v>24</v>
      </c>
      <c r="BK19" s="1058">
        <v>7</v>
      </c>
      <c r="BL19" s="1058">
        <v>77</v>
      </c>
      <c r="BM19" s="1058">
        <v>36</v>
      </c>
      <c r="BN19" s="1058">
        <v>43</v>
      </c>
      <c r="BO19" s="1058">
        <v>11</v>
      </c>
      <c r="BP19" s="1058">
        <v>23</v>
      </c>
      <c r="BQ19" s="1058">
        <v>6</v>
      </c>
      <c r="BR19" s="1058">
        <v>17</v>
      </c>
      <c r="BS19" s="1058">
        <v>19</v>
      </c>
      <c r="BT19" s="1058">
        <v>63</v>
      </c>
      <c r="BU19" s="1058">
        <v>47</v>
      </c>
      <c r="BV19" s="1058">
        <v>43</v>
      </c>
      <c r="BW19" s="1058">
        <v>10</v>
      </c>
      <c r="BX19" s="1058">
        <v>8</v>
      </c>
      <c r="BY19" s="1058">
        <v>18</v>
      </c>
      <c r="BZ19" s="1058">
        <v>27</v>
      </c>
      <c r="CA19" s="1058">
        <v>8</v>
      </c>
      <c r="CB19" s="1058">
        <v>25</v>
      </c>
      <c r="CC19" s="1058">
        <v>11</v>
      </c>
      <c r="CD19" s="1058">
        <v>15</v>
      </c>
      <c r="CE19" s="1058">
        <v>8</v>
      </c>
      <c r="CF19" s="1058">
        <v>5</v>
      </c>
      <c r="CG19" s="1058" t="s">
        <v>97</v>
      </c>
      <c r="CH19" s="1058" t="s">
        <v>97</v>
      </c>
      <c r="CI19" s="1058" t="s">
        <v>97</v>
      </c>
      <c r="CJ19" s="1058" t="s">
        <v>97</v>
      </c>
      <c r="CK19" s="1058" t="s">
        <v>97</v>
      </c>
      <c r="CL19" s="1058" t="s">
        <v>97</v>
      </c>
      <c r="CM19" s="1058" t="s">
        <v>97</v>
      </c>
      <c r="CN19" s="1058" t="s">
        <v>97</v>
      </c>
      <c r="CO19" s="1058" t="s">
        <v>97</v>
      </c>
      <c r="CP19" s="1058" t="s">
        <v>97</v>
      </c>
      <c r="CQ19" s="1058" t="s">
        <v>97</v>
      </c>
      <c r="CR19" s="1058" t="s">
        <v>97</v>
      </c>
      <c r="CS19" s="1058" t="s">
        <v>97</v>
      </c>
      <c r="CT19" s="1058" t="s">
        <v>97</v>
      </c>
      <c r="CU19" s="1058">
        <v>31</v>
      </c>
      <c r="CV19" s="1058">
        <v>7</v>
      </c>
      <c r="CW19" s="1058">
        <v>30</v>
      </c>
      <c r="CX19" s="1058">
        <v>19</v>
      </c>
      <c r="CY19" s="1058" t="s">
        <v>97</v>
      </c>
      <c r="CZ19" s="1058">
        <v>9</v>
      </c>
      <c r="DA19" s="1058">
        <v>6</v>
      </c>
      <c r="DB19" s="1058">
        <v>13</v>
      </c>
      <c r="DC19" s="1058">
        <v>196</v>
      </c>
      <c r="DD19" s="1058">
        <v>45</v>
      </c>
      <c r="DE19" s="1058">
        <v>36</v>
      </c>
      <c r="DF19" s="1058">
        <v>19</v>
      </c>
      <c r="DG19" s="1058">
        <v>24</v>
      </c>
      <c r="DH19" s="1058">
        <v>23</v>
      </c>
      <c r="DI19" s="1058">
        <v>2</v>
      </c>
      <c r="DJ19" s="1058">
        <v>27</v>
      </c>
      <c r="DK19" s="1058">
        <v>10</v>
      </c>
      <c r="DL19" s="1058">
        <v>112</v>
      </c>
      <c r="DM19" s="1058">
        <v>94</v>
      </c>
      <c r="DN19" s="1058">
        <v>136</v>
      </c>
      <c r="DO19" s="1058">
        <v>127</v>
      </c>
      <c r="DP19" s="1058">
        <v>97</v>
      </c>
      <c r="DQ19" s="1058">
        <v>61</v>
      </c>
      <c r="DR19" s="1058">
        <v>80</v>
      </c>
      <c r="DS19" s="1058">
        <v>79</v>
      </c>
      <c r="DT19" s="1058">
        <v>41</v>
      </c>
      <c r="DU19" s="1058">
        <v>46</v>
      </c>
      <c r="DV19" s="1058">
        <v>18</v>
      </c>
      <c r="DW19" s="1058">
        <v>11</v>
      </c>
      <c r="DX19" s="1058">
        <v>16</v>
      </c>
      <c r="DY19" s="1058">
        <v>62</v>
      </c>
      <c r="DZ19" s="1058">
        <v>53</v>
      </c>
      <c r="EA19" s="1058">
        <v>47</v>
      </c>
      <c r="EB19" s="1058">
        <v>40</v>
      </c>
      <c r="EC19" s="1058">
        <v>25</v>
      </c>
      <c r="ED19" s="1058">
        <v>22</v>
      </c>
      <c r="EE19" s="1058">
        <v>18</v>
      </c>
      <c r="EF19" s="1058">
        <v>5</v>
      </c>
      <c r="EG19" s="1058">
        <v>4</v>
      </c>
      <c r="EH19" s="1058">
        <v>4</v>
      </c>
      <c r="EI19" s="1058">
        <v>4</v>
      </c>
      <c r="EJ19" s="1058">
        <v>5</v>
      </c>
      <c r="EK19" s="1058">
        <v>18</v>
      </c>
      <c r="EL19" s="1058">
        <v>11</v>
      </c>
      <c r="EM19" s="1058">
        <v>8</v>
      </c>
      <c r="EN19" s="1058">
        <v>6</v>
      </c>
      <c r="EO19" s="1058">
        <v>9</v>
      </c>
      <c r="EP19" s="1058">
        <v>11</v>
      </c>
      <c r="EQ19" s="1058">
        <v>28</v>
      </c>
      <c r="ER19" s="1058">
        <v>5</v>
      </c>
      <c r="ES19" s="1058">
        <v>7</v>
      </c>
      <c r="ET19" s="1058">
        <v>5</v>
      </c>
      <c r="EU19" s="1058">
        <v>9</v>
      </c>
      <c r="EV19" s="1058">
        <v>10</v>
      </c>
      <c r="EW19" s="1058">
        <v>18</v>
      </c>
      <c r="EX19" s="1058">
        <v>18</v>
      </c>
      <c r="EY19" s="1058">
        <v>24</v>
      </c>
      <c r="EZ19" s="1058">
        <v>14</v>
      </c>
      <c r="FA19" s="1058">
        <v>2</v>
      </c>
      <c r="FB19" s="1058">
        <v>2</v>
      </c>
      <c r="FC19" s="1058">
        <v>4</v>
      </c>
      <c r="FD19" s="1058">
        <v>13</v>
      </c>
      <c r="FE19" s="1058">
        <v>2</v>
      </c>
      <c r="FF19" s="1058">
        <v>4</v>
      </c>
      <c r="FG19" s="1058">
        <v>5</v>
      </c>
      <c r="FH19" s="1058">
        <v>3</v>
      </c>
      <c r="FI19" s="1058">
        <v>11</v>
      </c>
      <c r="FJ19" s="1058">
        <v>5</v>
      </c>
      <c r="FK19" s="1058">
        <v>5</v>
      </c>
      <c r="FL19" s="1058">
        <v>5</v>
      </c>
      <c r="FM19" s="1058">
        <v>3</v>
      </c>
      <c r="FN19" s="1058">
        <v>3</v>
      </c>
      <c r="FO19" s="1058">
        <v>17</v>
      </c>
      <c r="FP19" s="1058">
        <v>6</v>
      </c>
      <c r="FQ19" s="1058">
        <v>4</v>
      </c>
      <c r="FR19" s="1058">
        <v>7</v>
      </c>
      <c r="FS19" s="1058">
        <v>8</v>
      </c>
      <c r="FT19" s="1058">
        <v>7</v>
      </c>
      <c r="FU19" s="1058">
        <v>33</v>
      </c>
      <c r="FV19" s="1058">
        <v>9</v>
      </c>
      <c r="FW19" s="1058">
        <v>3</v>
      </c>
      <c r="FX19" s="1058">
        <v>8</v>
      </c>
      <c r="FY19" s="1058">
        <v>7</v>
      </c>
      <c r="FZ19" s="1058">
        <v>7</v>
      </c>
      <c r="GA19" s="1058">
        <v>7</v>
      </c>
      <c r="GB19" s="1058">
        <v>2</v>
      </c>
      <c r="GC19" s="1058">
        <v>3</v>
      </c>
      <c r="GD19" s="1058">
        <v>1</v>
      </c>
      <c r="GE19" s="1058">
        <v>7</v>
      </c>
      <c r="GF19" s="1058">
        <v>18</v>
      </c>
      <c r="GG19" s="1058">
        <v>2</v>
      </c>
      <c r="GH19" s="1058">
        <v>2</v>
      </c>
      <c r="GI19" s="1058">
        <v>5</v>
      </c>
      <c r="GJ19" s="1058">
        <v>5</v>
      </c>
      <c r="GK19" s="1058">
        <v>4</v>
      </c>
      <c r="GL19" s="1058">
        <v>2</v>
      </c>
      <c r="GM19" s="1058">
        <v>5</v>
      </c>
      <c r="GN19" s="1058">
        <v>9</v>
      </c>
      <c r="GO19" s="1058">
        <v>2</v>
      </c>
      <c r="GP19" s="1058">
        <v>11</v>
      </c>
      <c r="GQ19" s="1058">
        <v>4</v>
      </c>
      <c r="GR19" s="1058">
        <v>2</v>
      </c>
      <c r="GS19" s="1058">
        <v>6</v>
      </c>
      <c r="GT19" s="1058">
        <v>6</v>
      </c>
      <c r="GU19" s="1058">
        <v>8</v>
      </c>
      <c r="GV19" s="1058">
        <v>4</v>
      </c>
      <c r="GW19" s="1058">
        <v>3</v>
      </c>
      <c r="GX19" s="1058">
        <v>2</v>
      </c>
      <c r="GY19" s="1058">
        <v>6</v>
      </c>
      <c r="GZ19" s="1058">
        <v>5</v>
      </c>
      <c r="HA19" s="1058">
        <v>1</v>
      </c>
      <c r="HB19" s="1058">
        <v>24</v>
      </c>
      <c r="HC19" s="1058">
        <v>15</v>
      </c>
      <c r="HD19" s="1058">
        <v>7</v>
      </c>
      <c r="HE19" s="1058">
        <v>6</v>
      </c>
      <c r="HF19" s="1058">
        <v>3</v>
      </c>
      <c r="HG19" s="1058">
        <v>12</v>
      </c>
      <c r="HH19" s="1058">
        <v>6</v>
      </c>
      <c r="HI19" s="1058">
        <v>7</v>
      </c>
      <c r="HJ19" s="1058">
        <v>5</v>
      </c>
      <c r="HK19" s="1058">
        <v>10</v>
      </c>
      <c r="HL19" s="1058">
        <v>10</v>
      </c>
      <c r="HM19" s="1058">
        <v>9</v>
      </c>
      <c r="HN19" s="1058">
        <v>1</v>
      </c>
      <c r="HO19" s="1058">
        <v>12</v>
      </c>
      <c r="HP19" s="1058">
        <v>5</v>
      </c>
      <c r="HQ19" s="1058">
        <v>3</v>
      </c>
      <c r="HR19" s="1058">
        <v>5</v>
      </c>
      <c r="HS19" s="1058">
        <v>16</v>
      </c>
      <c r="HT19" s="1058">
        <v>8</v>
      </c>
      <c r="HU19" s="1058">
        <v>4</v>
      </c>
      <c r="HV19" s="1058">
        <v>9</v>
      </c>
      <c r="HW19" s="1058">
        <v>2</v>
      </c>
      <c r="HX19" s="1058">
        <v>6</v>
      </c>
      <c r="HY19" s="1058">
        <v>4</v>
      </c>
      <c r="HZ19" s="1058">
        <v>5</v>
      </c>
      <c r="IA19" s="1058">
        <v>4</v>
      </c>
      <c r="IB19" s="1058">
        <v>2</v>
      </c>
      <c r="IC19" s="1058">
        <v>5</v>
      </c>
      <c r="ID19" s="1058">
        <v>9</v>
      </c>
      <c r="IE19" s="1058">
        <v>11</v>
      </c>
      <c r="IF19" s="1058">
        <v>4</v>
      </c>
      <c r="IG19" s="1058">
        <v>5</v>
      </c>
      <c r="IH19" s="1058">
        <v>3</v>
      </c>
      <c r="II19" s="1058">
        <v>31</v>
      </c>
      <c r="IJ19" s="1058">
        <v>32</v>
      </c>
      <c r="IK19" s="1058">
        <v>15</v>
      </c>
      <c r="IL19" s="1058">
        <v>8</v>
      </c>
      <c r="IM19" s="1058">
        <v>9</v>
      </c>
      <c r="IN19" s="1058">
        <v>5</v>
      </c>
      <c r="IO19" s="1058">
        <v>5</v>
      </c>
      <c r="IP19" s="1058">
        <v>5</v>
      </c>
      <c r="IQ19" s="1058">
        <v>9</v>
      </c>
      <c r="IR19" s="1058">
        <v>8</v>
      </c>
      <c r="IS19" s="1058">
        <v>7</v>
      </c>
      <c r="IT19" s="1058">
        <v>3</v>
      </c>
      <c r="IU19" s="1058">
        <v>3</v>
      </c>
      <c r="IV19" s="1058">
        <v>8</v>
      </c>
      <c r="IW19" s="1058">
        <v>9</v>
      </c>
      <c r="IX19" s="1058">
        <v>19</v>
      </c>
      <c r="IY19" s="1058">
        <v>2</v>
      </c>
      <c r="IZ19" s="1058">
        <v>5</v>
      </c>
      <c r="JA19" s="1058">
        <v>3</v>
      </c>
      <c r="JB19" s="1058">
        <v>6</v>
      </c>
      <c r="JC19" s="1058">
        <v>6</v>
      </c>
      <c r="JD19" s="1058">
        <v>4</v>
      </c>
      <c r="JE19" s="1058">
        <v>3</v>
      </c>
      <c r="JF19" s="1058">
        <v>2</v>
      </c>
      <c r="JG19" s="1058">
        <v>5</v>
      </c>
      <c r="JH19" s="1058">
        <v>7</v>
      </c>
      <c r="JI19" s="1058">
        <v>51</v>
      </c>
      <c r="JJ19" s="1058">
        <v>21</v>
      </c>
      <c r="JK19" s="1058">
        <v>12</v>
      </c>
      <c r="JL19" s="1058">
        <v>7</v>
      </c>
      <c r="JM19" s="1058">
        <v>6</v>
      </c>
      <c r="JN19" s="1058">
        <v>6</v>
      </c>
      <c r="JO19" s="1058">
        <v>6</v>
      </c>
      <c r="JP19" s="1058">
        <v>12</v>
      </c>
      <c r="JQ19" s="1058">
        <v>16</v>
      </c>
      <c r="JR19" s="1058">
        <v>38</v>
      </c>
      <c r="JS19" s="1058">
        <v>7</v>
      </c>
      <c r="JT19" s="1058">
        <v>9</v>
      </c>
      <c r="JU19" s="1058">
        <v>14</v>
      </c>
      <c r="JV19" s="1058">
        <v>9</v>
      </c>
      <c r="JW19" s="1058">
        <v>19</v>
      </c>
      <c r="JX19" s="1058">
        <v>6</v>
      </c>
      <c r="JY19" s="1058">
        <v>3</v>
      </c>
      <c r="JZ19" s="1058">
        <v>5</v>
      </c>
      <c r="KA19" s="1058">
        <v>7</v>
      </c>
      <c r="KB19" s="1058">
        <v>6</v>
      </c>
      <c r="KC19" s="1058">
        <v>7</v>
      </c>
      <c r="KD19" s="1058">
        <v>16</v>
      </c>
      <c r="KE19" s="1058" t="s">
        <v>97</v>
      </c>
    </row>
    <row r="20" spans="1:291" ht="23.25" customHeight="1" x14ac:dyDescent="0.25">
      <c r="A20" s="1308"/>
      <c r="B20" s="283" t="s">
        <v>823</v>
      </c>
      <c r="C20" s="1058">
        <v>19573</v>
      </c>
      <c r="D20" s="1058">
        <v>9143</v>
      </c>
      <c r="E20" s="1058">
        <v>3690</v>
      </c>
      <c r="F20" s="1058">
        <v>3182</v>
      </c>
      <c r="G20" s="1058">
        <v>3418</v>
      </c>
      <c r="H20" s="1058">
        <v>40</v>
      </c>
      <c r="I20" s="1058">
        <v>96</v>
      </c>
      <c r="J20" s="1314"/>
      <c r="K20" s="1058">
        <v>781</v>
      </c>
      <c r="L20" s="1058">
        <v>283</v>
      </c>
      <c r="M20" s="1058">
        <v>471</v>
      </c>
      <c r="N20" s="1058">
        <v>228</v>
      </c>
      <c r="O20" s="1058">
        <v>220</v>
      </c>
      <c r="P20" s="1058">
        <v>189</v>
      </c>
      <c r="Q20" s="1058">
        <v>122</v>
      </c>
      <c r="R20" s="1058">
        <v>169</v>
      </c>
      <c r="S20" s="1058">
        <v>108</v>
      </c>
      <c r="T20" s="1058">
        <v>88</v>
      </c>
      <c r="U20" s="1058">
        <v>95</v>
      </c>
      <c r="V20" s="1058">
        <v>63</v>
      </c>
      <c r="W20" s="1058">
        <v>79</v>
      </c>
      <c r="X20" s="1058">
        <v>61</v>
      </c>
      <c r="Y20" s="1058">
        <v>75</v>
      </c>
      <c r="Z20" s="1058">
        <v>76</v>
      </c>
      <c r="AA20" s="1058">
        <v>52</v>
      </c>
      <c r="AB20" s="1058">
        <v>87</v>
      </c>
      <c r="AC20" s="1058">
        <v>55</v>
      </c>
      <c r="AD20" s="1058">
        <v>36</v>
      </c>
      <c r="AE20" s="1058">
        <v>39</v>
      </c>
      <c r="AF20" s="1058">
        <v>24</v>
      </c>
      <c r="AG20" s="1058">
        <v>142</v>
      </c>
      <c r="AH20" s="1058">
        <v>154</v>
      </c>
      <c r="AI20" s="1058">
        <v>80</v>
      </c>
      <c r="AJ20" s="1058">
        <v>43</v>
      </c>
      <c r="AK20" s="1058">
        <v>106</v>
      </c>
      <c r="AL20" s="1058">
        <v>212</v>
      </c>
      <c r="AM20" s="1058">
        <v>141</v>
      </c>
      <c r="AN20" s="1058">
        <v>58</v>
      </c>
      <c r="AO20" s="1058">
        <v>114</v>
      </c>
      <c r="AP20" s="1058">
        <v>63</v>
      </c>
      <c r="AQ20" s="1058">
        <v>67</v>
      </c>
      <c r="AR20" s="1058">
        <v>1156</v>
      </c>
      <c r="AS20" s="1058">
        <v>425</v>
      </c>
      <c r="AT20" s="1058">
        <v>205</v>
      </c>
      <c r="AU20" s="1058">
        <v>178</v>
      </c>
      <c r="AV20" s="1058">
        <v>197</v>
      </c>
      <c r="AW20" s="1058">
        <v>139</v>
      </c>
      <c r="AX20" s="1058">
        <v>151</v>
      </c>
      <c r="AY20" s="1058">
        <v>65</v>
      </c>
      <c r="AZ20" s="1058">
        <v>45</v>
      </c>
      <c r="BA20" s="1058">
        <v>10</v>
      </c>
      <c r="BB20" s="1058">
        <v>89</v>
      </c>
      <c r="BC20" s="1058">
        <v>64</v>
      </c>
      <c r="BD20" s="1058">
        <v>73</v>
      </c>
      <c r="BE20" s="1058">
        <v>38</v>
      </c>
      <c r="BF20" s="1058">
        <v>174</v>
      </c>
      <c r="BG20" s="1058">
        <v>79</v>
      </c>
      <c r="BH20" s="1058">
        <v>59</v>
      </c>
      <c r="BI20" s="1058">
        <v>58</v>
      </c>
      <c r="BJ20" s="1058">
        <v>30</v>
      </c>
      <c r="BK20" s="1058">
        <v>66</v>
      </c>
      <c r="BL20" s="1058">
        <v>404</v>
      </c>
      <c r="BM20" s="1058">
        <v>271</v>
      </c>
      <c r="BN20" s="1058">
        <v>84</v>
      </c>
      <c r="BO20" s="1058">
        <v>90</v>
      </c>
      <c r="BP20" s="1058">
        <v>115</v>
      </c>
      <c r="BQ20" s="1058">
        <v>105</v>
      </c>
      <c r="BR20" s="1058">
        <v>120</v>
      </c>
      <c r="BS20" s="1058">
        <v>42</v>
      </c>
      <c r="BT20" s="1058">
        <v>368</v>
      </c>
      <c r="BU20" s="1058">
        <v>180</v>
      </c>
      <c r="BV20" s="1058">
        <v>147</v>
      </c>
      <c r="BW20" s="1058">
        <v>111</v>
      </c>
      <c r="BX20" s="1058">
        <v>109</v>
      </c>
      <c r="BY20" s="1058">
        <v>84</v>
      </c>
      <c r="BZ20" s="1058">
        <v>64</v>
      </c>
      <c r="CA20" s="1058">
        <v>75</v>
      </c>
      <c r="CB20" s="1058">
        <v>59</v>
      </c>
      <c r="CC20" s="1058">
        <v>51</v>
      </c>
      <c r="CD20" s="1058">
        <v>39</v>
      </c>
      <c r="CE20" s="1058">
        <v>48</v>
      </c>
      <c r="CF20" s="1058">
        <v>35</v>
      </c>
      <c r="CG20" s="1058">
        <v>87</v>
      </c>
      <c r="CH20" s="1058">
        <v>49</v>
      </c>
      <c r="CI20" s="1058">
        <v>40</v>
      </c>
      <c r="CJ20" s="1058">
        <v>41</v>
      </c>
      <c r="CK20" s="1058">
        <v>23</v>
      </c>
      <c r="CL20" s="1058">
        <v>24</v>
      </c>
      <c r="CM20" s="1058">
        <v>27</v>
      </c>
      <c r="CN20" s="1058">
        <v>22</v>
      </c>
      <c r="CO20" s="1058">
        <v>18</v>
      </c>
      <c r="CP20" s="1058">
        <v>21</v>
      </c>
      <c r="CQ20" s="1058">
        <v>10</v>
      </c>
      <c r="CR20" s="1058">
        <v>11</v>
      </c>
      <c r="CS20" s="1058">
        <v>5</v>
      </c>
      <c r="CT20" s="1058">
        <v>7</v>
      </c>
      <c r="CU20" s="1058">
        <v>189</v>
      </c>
      <c r="CV20" s="1058">
        <v>36</v>
      </c>
      <c r="CW20" s="1058">
        <v>246</v>
      </c>
      <c r="CX20" s="1058">
        <v>90</v>
      </c>
      <c r="CY20" s="1058">
        <v>14</v>
      </c>
      <c r="CZ20" s="1058">
        <v>34</v>
      </c>
      <c r="DA20" s="1058">
        <v>27</v>
      </c>
      <c r="DB20" s="1058">
        <v>102</v>
      </c>
      <c r="DC20" s="1058">
        <v>190</v>
      </c>
      <c r="DD20" s="1058">
        <v>239</v>
      </c>
      <c r="DE20" s="1058">
        <v>112</v>
      </c>
      <c r="DF20" s="1058">
        <v>89</v>
      </c>
      <c r="DG20" s="1058">
        <v>140</v>
      </c>
      <c r="DH20" s="1058">
        <v>61</v>
      </c>
      <c r="DI20" s="1058">
        <v>43</v>
      </c>
      <c r="DJ20" s="1058">
        <v>177</v>
      </c>
      <c r="DK20" s="1058">
        <v>126</v>
      </c>
      <c r="DL20" s="1058">
        <v>352</v>
      </c>
      <c r="DM20" s="1058">
        <v>316</v>
      </c>
      <c r="DN20" s="1058">
        <v>268</v>
      </c>
      <c r="DO20" s="1058">
        <v>118</v>
      </c>
      <c r="DP20" s="1058">
        <v>209</v>
      </c>
      <c r="DQ20" s="1058">
        <v>207</v>
      </c>
      <c r="DR20" s="1058">
        <v>146</v>
      </c>
      <c r="DS20" s="1058">
        <v>121</v>
      </c>
      <c r="DT20" s="1058">
        <v>93</v>
      </c>
      <c r="DU20" s="1058">
        <v>69</v>
      </c>
      <c r="DV20" s="1058">
        <v>91</v>
      </c>
      <c r="DW20" s="1058">
        <v>76</v>
      </c>
      <c r="DX20" s="1058">
        <v>61</v>
      </c>
      <c r="DY20" s="1058">
        <v>224</v>
      </c>
      <c r="DZ20" s="1058">
        <v>231</v>
      </c>
      <c r="EA20" s="1058">
        <v>198</v>
      </c>
      <c r="EB20" s="1058">
        <v>197</v>
      </c>
      <c r="EC20" s="1058">
        <v>143</v>
      </c>
      <c r="ED20" s="1058">
        <v>53</v>
      </c>
      <c r="EE20" s="1058">
        <v>60</v>
      </c>
      <c r="EF20" s="1058">
        <v>18</v>
      </c>
      <c r="EG20" s="1058">
        <v>14</v>
      </c>
      <c r="EH20" s="1058">
        <v>14</v>
      </c>
      <c r="EI20" s="1058">
        <v>13</v>
      </c>
      <c r="EJ20" s="1058">
        <v>14</v>
      </c>
      <c r="EK20" s="1058">
        <v>39</v>
      </c>
      <c r="EL20" s="1058">
        <v>28</v>
      </c>
      <c r="EM20" s="1058">
        <v>18</v>
      </c>
      <c r="EN20" s="1058">
        <v>15</v>
      </c>
      <c r="EO20" s="1058">
        <v>18</v>
      </c>
      <c r="EP20" s="1058">
        <v>18</v>
      </c>
      <c r="EQ20" s="1058">
        <v>50</v>
      </c>
      <c r="ER20" s="1058">
        <v>9</v>
      </c>
      <c r="ES20" s="1058">
        <v>17</v>
      </c>
      <c r="ET20" s="1058">
        <v>12</v>
      </c>
      <c r="EU20" s="1058">
        <v>15</v>
      </c>
      <c r="EV20" s="1058">
        <v>34</v>
      </c>
      <c r="EW20" s="1058">
        <v>30</v>
      </c>
      <c r="EX20" s="1058">
        <v>41</v>
      </c>
      <c r="EY20" s="1058">
        <v>54</v>
      </c>
      <c r="EZ20" s="1058">
        <v>34</v>
      </c>
      <c r="FA20" s="1058">
        <v>22</v>
      </c>
      <c r="FB20" s="1058">
        <v>20</v>
      </c>
      <c r="FC20" s="1058">
        <v>20</v>
      </c>
      <c r="FD20" s="1058">
        <v>31</v>
      </c>
      <c r="FE20" s="1058">
        <v>7</v>
      </c>
      <c r="FF20" s="1058">
        <v>21</v>
      </c>
      <c r="FG20" s="1058">
        <v>19</v>
      </c>
      <c r="FH20" s="1058">
        <v>11</v>
      </c>
      <c r="FI20" s="1058">
        <v>37</v>
      </c>
      <c r="FJ20" s="1058">
        <v>23</v>
      </c>
      <c r="FK20" s="1058">
        <v>25</v>
      </c>
      <c r="FL20" s="1058">
        <v>13</v>
      </c>
      <c r="FM20" s="1058">
        <v>9</v>
      </c>
      <c r="FN20" s="1058">
        <v>7</v>
      </c>
      <c r="FO20" s="1058">
        <v>49</v>
      </c>
      <c r="FP20" s="1058">
        <v>25</v>
      </c>
      <c r="FQ20" s="1058">
        <v>20</v>
      </c>
      <c r="FR20" s="1058">
        <v>56</v>
      </c>
      <c r="FS20" s="1058">
        <v>63</v>
      </c>
      <c r="FT20" s="1058">
        <v>47</v>
      </c>
      <c r="FU20" s="1058">
        <v>74</v>
      </c>
      <c r="FV20" s="1058">
        <v>27</v>
      </c>
      <c r="FW20" s="1058">
        <v>8</v>
      </c>
      <c r="FX20" s="1058">
        <v>12</v>
      </c>
      <c r="FY20" s="1058">
        <v>24</v>
      </c>
      <c r="FZ20" s="1058">
        <v>22</v>
      </c>
      <c r="GA20" s="1058">
        <v>14</v>
      </c>
      <c r="GB20" s="1058">
        <v>6</v>
      </c>
      <c r="GC20" s="1058">
        <v>7</v>
      </c>
      <c r="GD20" s="1058">
        <v>11</v>
      </c>
      <c r="GE20" s="1058">
        <v>25</v>
      </c>
      <c r="GF20" s="1058">
        <v>45</v>
      </c>
      <c r="GG20" s="1058">
        <v>12</v>
      </c>
      <c r="GH20" s="1058">
        <v>12</v>
      </c>
      <c r="GI20" s="1058">
        <v>11</v>
      </c>
      <c r="GJ20" s="1058">
        <v>12</v>
      </c>
      <c r="GK20" s="1058">
        <v>8</v>
      </c>
      <c r="GL20" s="1058">
        <v>6</v>
      </c>
      <c r="GM20" s="1058">
        <v>10</v>
      </c>
      <c r="GN20" s="1058">
        <v>20</v>
      </c>
      <c r="GO20" s="1058">
        <v>15</v>
      </c>
      <c r="GP20" s="1058">
        <v>-1</v>
      </c>
      <c r="GQ20" s="1058">
        <v>21</v>
      </c>
      <c r="GR20" s="1058">
        <v>20</v>
      </c>
      <c r="GS20" s="1058">
        <v>13</v>
      </c>
      <c r="GT20" s="1058">
        <v>13</v>
      </c>
      <c r="GU20" s="1058">
        <v>24</v>
      </c>
      <c r="GV20" s="1058">
        <v>10</v>
      </c>
      <c r="GW20" s="1058">
        <v>19</v>
      </c>
      <c r="GX20" s="1058">
        <v>8</v>
      </c>
      <c r="GY20" s="1058">
        <v>30</v>
      </c>
      <c r="GZ20" s="1058">
        <v>9</v>
      </c>
      <c r="HA20" s="1058">
        <v>13</v>
      </c>
      <c r="HB20" s="1058">
        <v>54</v>
      </c>
      <c r="HC20" s="1058">
        <v>47</v>
      </c>
      <c r="HD20" s="1058">
        <v>-7</v>
      </c>
      <c r="HE20" s="1058">
        <v>-6</v>
      </c>
      <c r="HF20" s="1058">
        <v>10</v>
      </c>
      <c r="HG20" s="1058">
        <v>20</v>
      </c>
      <c r="HH20" s="1058">
        <v>14</v>
      </c>
      <c r="HI20" s="1058">
        <v>8</v>
      </c>
      <c r="HJ20" s="1058">
        <v>10</v>
      </c>
      <c r="HK20" s="1058">
        <v>5</v>
      </c>
      <c r="HL20" s="1058">
        <v>18</v>
      </c>
      <c r="HM20" s="1058">
        <v>15</v>
      </c>
      <c r="HN20" s="1058">
        <v>9</v>
      </c>
      <c r="HO20" s="1058">
        <v>42</v>
      </c>
      <c r="HP20" s="1058">
        <v>48</v>
      </c>
      <c r="HQ20" s="1058">
        <v>33</v>
      </c>
      <c r="HR20" s="1058">
        <v>15</v>
      </c>
      <c r="HS20" s="1058">
        <v>25</v>
      </c>
      <c r="HT20" s="1058">
        <v>38</v>
      </c>
      <c r="HU20" s="1058">
        <v>22</v>
      </c>
      <c r="HV20" s="1058">
        <v>19</v>
      </c>
      <c r="HW20" s="1058">
        <v>12</v>
      </c>
      <c r="HX20" s="1058">
        <v>15</v>
      </c>
      <c r="HY20" s="1058">
        <v>12</v>
      </c>
      <c r="HZ20" s="1058">
        <v>16</v>
      </c>
      <c r="IA20" s="1058">
        <v>6</v>
      </c>
      <c r="IB20" s="1058">
        <v>13</v>
      </c>
      <c r="IC20" s="1058">
        <v>19</v>
      </c>
      <c r="ID20" s="1058">
        <v>13</v>
      </c>
      <c r="IE20" s="1058">
        <v>32</v>
      </c>
      <c r="IF20" s="1058">
        <v>19</v>
      </c>
      <c r="IG20" s="1058">
        <v>11</v>
      </c>
      <c r="IH20" s="1058">
        <v>17</v>
      </c>
      <c r="II20" s="1058">
        <v>167</v>
      </c>
      <c r="IJ20" s="1058">
        <v>94</v>
      </c>
      <c r="IK20" s="1058">
        <v>56</v>
      </c>
      <c r="IL20" s="1058">
        <v>18</v>
      </c>
      <c r="IM20" s="1058">
        <v>23</v>
      </c>
      <c r="IN20" s="1058">
        <v>19</v>
      </c>
      <c r="IO20" s="1058">
        <v>23</v>
      </c>
      <c r="IP20" s="1058">
        <v>12</v>
      </c>
      <c r="IQ20" s="1058">
        <v>43</v>
      </c>
      <c r="IR20" s="1058">
        <v>41</v>
      </c>
      <c r="IS20" s="1058">
        <v>25</v>
      </c>
      <c r="IT20" s="1058">
        <v>17</v>
      </c>
      <c r="IU20" s="1058">
        <v>14</v>
      </c>
      <c r="IV20" s="1058">
        <v>14</v>
      </c>
      <c r="IW20" s="1058">
        <v>12</v>
      </c>
      <c r="IX20" s="1058">
        <v>23</v>
      </c>
      <c r="IY20" s="1058">
        <v>5</v>
      </c>
      <c r="IZ20" s="1058">
        <v>9</v>
      </c>
      <c r="JA20" s="1058">
        <v>6</v>
      </c>
      <c r="JB20" s="1058">
        <v>9</v>
      </c>
      <c r="JC20" s="1058">
        <v>10</v>
      </c>
      <c r="JD20" s="1058">
        <v>8</v>
      </c>
      <c r="JE20" s="1058">
        <v>5</v>
      </c>
      <c r="JF20" s="1058">
        <v>3</v>
      </c>
      <c r="JG20" s="1058">
        <v>9</v>
      </c>
      <c r="JH20" s="1058">
        <v>12</v>
      </c>
      <c r="JI20" s="1058">
        <v>77</v>
      </c>
      <c r="JJ20" s="1058">
        <v>28</v>
      </c>
      <c r="JK20" s="1058">
        <v>20</v>
      </c>
      <c r="JL20" s="1058">
        <v>5</v>
      </c>
      <c r="JM20" s="1058">
        <v>25</v>
      </c>
      <c r="JN20" s="1058">
        <v>12</v>
      </c>
      <c r="JO20" s="1058">
        <v>10</v>
      </c>
      <c r="JP20" s="1058">
        <v>16</v>
      </c>
      <c r="JQ20" s="1058">
        <v>24</v>
      </c>
      <c r="JR20" s="1058">
        <v>53</v>
      </c>
      <c r="JS20" s="1058">
        <v>8</v>
      </c>
      <c r="JT20" s="1058">
        <v>10</v>
      </c>
      <c r="JU20" s="1058">
        <v>16</v>
      </c>
      <c r="JV20" s="1058">
        <v>16</v>
      </c>
      <c r="JW20" s="1058">
        <v>24</v>
      </c>
      <c r="JX20" s="1058">
        <v>13</v>
      </c>
      <c r="JY20" s="1058">
        <v>6</v>
      </c>
      <c r="JZ20" s="1058">
        <v>5</v>
      </c>
      <c r="KA20" s="1058">
        <v>9</v>
      </c>
      <c r="KB20" s="1058">
        <v>11</v>
      </c>
      <c r="KC20" s="1058">
        <v>9</v>
      </c>
      <c r="KD20" s="1058">
        <v>40</v>
      </c>
      <c r="KE20" s="1058">
        <v>96</v>
      </c>
    </row>
    <row r="21" spans="1:291" ht="18.600000000000001" customHeight="1" x14ac:dyDescent="0.25">
      <c r="A21" s="1315"/>
      <c r="B21" s="1316"/>
      <c r="C21" s="1060"/>
      <c r="D21" s="1060"/>
      <c r="E21" s="1060"/>
      <c r="F21" s="1060"/>
      <c r="G21" s="1060"/>
      <c r="H21" s="1060"/>
      <c r="I21" s="1060"/>
      <c r="J21" s="1060"/>
      <c r="K21" s="479"/>
      <c r="L21" s="480"/>
      <c r="M21" s="480"/>
      <c r="N21" s="480"/>
      <c r="O21" s="480"/>
      <c r="P21" s="480"/>
      <c r="Q21" s="480"/>
      <c r="R21" s="480"/>
      <c r="S21" s="480"/>
      <c r="T21" s="480"/>
      <c r="U21" s="480"/>
      <c r="V21" s="480"/>
      <c r="W21" s="480"/>
      <c r="X21" s="480"/>
      <c r="Y21" s="480"/>
      <c r="Z21" s="480"/>
      <c r="AA21" s="480"/>
      <c r="AB21" s="480"/>
      <c r="AC21" s="480"/>
      <c r="AD21" s="480"/>
      <c r="AE21" s="480"/>
      <c r="AF21" s="480"/>
      <c r="AG21" s="480"/>
      <c r="AH21" s="480"/>
      <c r="AI21" s="480"/>
      <c r="AJ21" s="480"/>
      <c r="AK21" s="480"/>
      <c r="AL21" s="480"/>
      <c r="AM21" s="480"/>
      <c r="AN21" s="480"/>
      <c r="AO21" s="480"/>
      <c r="AP21" s="480"/>
      <c r="AQ21" s="480"/>
      <c r="AR21" s="480"/>
      <c r="AS21" s="480"/>
      <c r="AT21" s="480"/>
      <c r="AU21" s="480"/>
      <c r="AV21" s="480"/>
      <c r="AW21" s="480"/>
      <c r="AX21" s="480"/>
      <c r="AY21" s="480"/>
      <c r="AZ21" s="480"/>
      <c r="BA21" s="480"/>
      <c r="BB21" s="480"/>
      <c r="BC21" s="480"/>
      <c r="BD21" s="480"/>
      <c r="BE21" s="480"/>
      <c r="BF21" s="480"/>
      <c r="BG21" s="480"/>
      <c r="BH21" s="480"/>
      <c r="BI21" s="480"/>
      <c r="BJ21" s="480"/>
      <c r="BK21" s="480"/>
      <c r="BL21" s="480"/>
      <c r="BM21" s="480"/>
      <c r="BN21" s="480"/>
      <c r="BO21" s="480"/>
      <c r="BP21" s="480"/>
      <c r="BQ21" s="480"/>
      <c r="BR21" s="480"/>
      <c r="BS21" s="480"/>
      <c r="BT21" s="480"/>
      <c r="BU21" s="480"/>
      <c r="BV21" s="480"/>
      <c r="BW21" s="480"/>
      <c r="BX21" s="480"/>
      <c r="BY21" s="480"/>
      <c r="BZ21" s="480"/>
      <c r="CA21" s="480"/>
      <c r="CB21" s="480"/>
      <c r="CC21" s="480"/>
      <c r="CD21" s="480"/>
      <c r="CE21" s="480"/>
      <c r="CF21" s="480"/>
      <c r="CG21" s="480"/>
      <c r="CH21" s="480"/>
      <c r="CI21" s="480"/>
      <c r="CJ21" s="480"/>
      <c r="CK21" s="480"/>
      <c r="CL21" s="480"/>
      <c r="CM21" s="480"/>
      <c r="CN21" s="480"/>
      <c r="CO21" s="480"/>
      <c r="CP21" s="480"/>
      <c r="CQ21" s="480"/>
      <c r="CR21" s="480"/>
      <c r="CS21" s="480"/>
      <c r="CT21" s="480"/>
      <c r="CU21" s="480"/>
      <c r="CV21" s="480"/>
      <c r="CW21" s="480"/>
      <c r="CX21" s="480"/>
      <c r="CY21" s="480"/>
      <c r="CZ21" s="480"/>
      <c r="DA21" s="480"/>
      <c r="DB21" s="480"/>
      <c r="DC21" s="480"/>
      <c r="DD21" s="480"/>
      <c r="DE21" s="480"/>
      <c r="DF21" s="480"/>
      <c r="DG21" s="480"/>
      <c r="DH21" s="480"/>
      <c r="DI21" s="480"/>
      <c r="DJ21" s="480"/>
      <c r="DK21" s="480"/>
      <c r="DL21" s="480"/>
      <c r="DM21" s="480"/>
      <c r="DN21" s="480"/>
      <c r="DO21" s="480"/>
      <c r="DP21" s="480"/>
      <c r="DQ21" s="480"/>
      <c r="DR21" s="480"/>
      <c r="DS21" s="480"/>
      <c r="DT21" s="480"/>
      <c r="DU21" s="480"/>
      <c r="DV21" s="480"/>
      <c r="DW21" s="480"/>
      <c r="DX21" s="480"/>
      <c r="DY21" s="480"/>
      <c r="DZ21" s="480"/>
      <c r="EA21" s="480"/>
      <c r="EB21" s="480"/>
      <c r="EC21" s="480"/>
      <c r="ED21" s="480"/>
      <c r="EE21" s="480"/>
      <c r="EF21" s="480"/>
      <c r="EG21" s="480"/>
      <c r="EH21" s="480"/>
      <c r="EI21" s="480"/>
      <c r="EJ21" s="480"/>
      <c r="EK21" s="480"/>
      <c r="EL21" s="480"/>
      <c r="EM21" s="480"/>
      <c r="EN21" s="480"/>
      <c r="EO21" s="480"/>
      <c r="EP21" s="480"/>
      <c r="EQ21" s="480"/>
      <c r="ER21" s="480"/>
      <c r="ES21" s="480"/>
      <c r="ET21" s="480"/>
      <c r="EU21" s="480"/>
      <c r="EV21" s="480"/>
      <c r="EW21" s="480"/>
      <c r="EX21" s="480"/>
      <c r="EY21" s="480"/>
      <c r="EZ21" s="480"/>
      <c r="FA21" s="480"/>
      <c r="FB21" s="480"/>
      <c r="FC21" s="480"/>
      <c r="FD21" s="480"/>
      <c r="FE21" s="480"/>
      <c r="FF21" s="480"/>
      <c r="FG21" s="480"/>
      <c r="FH21" s="480"/>
      <c r="FI21" s="480"/>
      <c r="FJ21" s="480"/>
      <c r="FK21" s="480"/>
      <c r="FL21" s="480"/>
      <c r="FM21" s="480"/>
      <c r="FN21" s="480"/>
      <c r="FO21" s="480"/>
      <c r="FP21" s="480"/>
      <c r="FQ21" s="480"/>
      <c r="FR21" s="480"/>
      <c r="FS21" s="480"/>
      <c r="FT21" s="480"/>
      <c r="FU21" s="480"/>
      <c r="FV21" s="480"/>
      <c r="FW21" s="480"/>
      <c r="FX21" s="480"/>
      <c r="FY21" s="480"/>
      <c r="FZ21" s="480"/>
      <c r="GA21" s="480"/>
      <c r="GB21" s="480"/>
      <c r="GC21" s="480"/>
      <c r="GD21" s="480"/>
      <c r="GE21" s="480"/>
      <c r="GF21" s="480"/>
      <c r="GG21" s="480"/>
      <c r="GH21" s="480"/>
      <c r="GI21" s="480"/>
      <c r="GJ21" s="480"/>
      <c r="GK21" s="480"/>
      <c r="GL21" s="480"/>
      <c r="GM21" s="480"/>
      <c r="GN21" s="480"/>
      <c r="GO21" s="480"/>
      <c r="GP21" s="480"/>
      <c r="GQ21" s="480"/>
      <c r="GR21" s="480"/>
      <c r="GS21" s="480"/>
      <c r="GT21" s="480"/>
      <c r="GU21" s="480"/>
      <c r="GV21" s="480"/>
      <c r="GW21" s="480"/>
      <c r="GX21" s="480"/>
      <c r="GY21" s="480"/>
      <c r="GZ21" s="480"/>
      <c r="HA21" s="480"/>
      <c r="HB21" s="480"/>
      <c r="HC21" s="480"/>
      <c r="HD21" s="480"/>
      <c r="HE21" s="480"/>
      <c r="HF21" s="480"/>
      <c r="HG21" s="480"/>
      <c r="HH21" s="480"/>
      <c r="HI21" s="480"/>
      <c r="HJ21" s="480"/>
      <c r="HK21" s="480"/>
      <c r="HL21" s="480"/>
      <c r="HM21" s="480"/>
      <c r="HN21" s="480"/>
      <c r="HO21" s="480"/>
      <c r="HP21" s="480"/>
      <c r="HQ21" s="480"/>
      <c r="HR21" s="480"/>
      <c r="HS21" s="480"/>
      <c r="HT21" s="480"/>
      <c r="HU21" s="480"/>
      <c r="HV21" s="480"/>
      <c r="HW21" s="480"/>
      <c r="HX21" s="480"/>
      <c r="HY21" s="480"/>
      <c r="HZ21" s="480"/>
      <c r="IA21" s="480"/>
      <c r="IB21" s="480"/>
      <c r="IC21" s="480"/>
      <c r="ID21" s="480"/>
      <c r="IE21" s="480"/>
      <c r="IF21" s="480"/>
      <c r="IG21" s="480"/>
      <c r="IH21" s="480"/>
      <c r="II21" s="480"/>
      <c r="IJ21" s="480"/>
      <c r="IK21" s="480"/>
      <c r="IL21" s="480"/>
      <c r="IM21" s="480"/>
      <c r="IN21" s="480"/>
      <c r="IO21" s="480"/>
      <c r="IP21" s="480"/>
      <c r="IQ21" s="480"/>
      <c r="IR21" s="480"/>
      <c r="IS21" s="480"/>
      <c r="IT21" s="480"/>
      <c r="IU21" s="480"/>
      <c r="IV21" s="480"/>
      <c r="IW21" s="480"/>
      <c r="IX21" s="480"/>
      <c r="IY21" s="480"/>
      <c r="IZ21" s="480"/>
      <c r="JA21" s="480"/>
      <c r="JB21" s="480"/>
      <c r="JC21" s="480"/>
      <c r="JD21" s="480"/>
      <c r="JE21" s="480"/>
      <c r="JF21" s="480"/>
      <c r="JG21" s="480"/>
      <c r="JH21" s="480"/>
      <c r="JI21" s="480"/>
      <c r="JJ21" s="480"/>
      <c r="JK21" s="480"/>
      <c r="JL21" s="480"/>
      <c r="JM21" s="480"/>
      <c r="JN21" s="480"/>
      <c r="JO21" s="480"/>
      <c r="JP21" s="480"/>
      <c r="JQ21" s="480"/>
      <c r="JR21" s="480"/>
      <c r="JS21" s="480"/>
      <c r="JT21" s="480"/>
      <c r="JU21" s="480"/>
      <c r="JV21" s="480"/>
      <c r="JW21" s="480"/>
      <c r="JX21" s="480"/>
      <c r="JY21" s="480"/>
      <c r="JZ21" s="480"/>
      <c r="KA21" s="480"/>
      <c r="KB21" s="480"/>
      <c r="KC21" s="480"/>
      <c r="KD21" s="480"/>
      <c r="KE21" s="480"/>
    </row>
    <row r="22" spans="1:291" ht="23.25" customHeight="1" x14ac:dyDescent="0.25">
      <c r="A22" s="1308"/>
      <c r="B22" s="356" t="s">
        <v>824</v>
      </c>
      <c r="C22" s="1058">
        <v>1041183</v>
      </c>
      <c r="D22" s="1058">
        <v>465280</v>
      </c>
      <c r="E22" s="1058">
        <v>180945</v>
      </c>
      <c r="F22" s="1058">
        <v>187350</v>
      </c>
      <c r="G22" s="1058">
        <v>198468</v>
      </c>
      <c r="H22" s="1058">
        <v>3850</v>
      </c>
      <c r="I22" s="1058">
        <v>5290</v>
      </c>
      <c r="J22" s="1317"/>
      <c r="K22" s="1058">
        <v>49200</v>
      </c>
      <c r="L22" s="1058">
        <v>21800</v>
      </c>
      <c r="M22" s="1058">
        <v>27200</v>
      </c>
      <c r="N22" s="1058">
        <v>11600</v>
      </c>
      <c r="O22" s="1058">
        <v>10800</v>
      </c>
      <c r="P22" s="1058">
        <v>11400</v>
      </c>
      <c r="Q22" s="1058">
        <v>7250</v>
      </c>
      <c r="R22" s="1058">
        <v>8050</v>
      </c>
      <c r="S22" s="1058">
        <v>5760</v>
      </c>
      <c r="T22" s="1058">
        <v>4500</v>
      </c>
      <c r="U22" s="1058">
        <v>5230</v>
      </c>
      <c r="V22" s="1058">
        <v>4780</v>
      </c>
      <c r="W22" s="1058">
        <v>5700</v>
      </c>
      <c r="X22" s="1058">
        <v>4960</v>
      </c>
      <c r="Y22" s="1058">
        <v>3520</v>
      </c>
      <c r="Z22" s="1058">
        <v>4830</v>
      </c>
      <c r="AA22" s="1058">
        <v>2520</v>
      </c>
      <c r="AB22" s="1058">
        <v>4140</v>
      </c>
      <c r="AC22" s="1058">
        <v>2940</v>
      </c>
      <c r="AD22" s="1058">
        <v>3250</v>
      </c>
      <c r="AE22" s="1058">
        <v>2560</v>
      </c>
      <c r="AF22" s="1058">
        <v>1900</v>
      </c>
      <c r="AG22" s="1058">
        <v>6640</v>
      </c>
      <c r="AH22" s="1058">
        <v>5080</v>
      </c>
      <c r="AI22" s="1058">
        <v>3370</v>
      </c>
      <c r="AJ22" s="1058">
        <v>2000</v>
      </c>
      <c r="AK22" s="1058">
        <v>4400</v>
      </c>
      <c r="AL22" s="1058">
        <v>9300</v>
      </c>
      <c r="AM22" s="1058">
        <v>6900</v>
      </c>
      <c r="AN22" s="1058">
        <v>3070</v>
      </c>
      <c r="AO22" s="1058">
        <v>7110</v>
      </c>
      <c r="AP22" s="1058">
        <v>4560</v>
      </c>
      <c r="AQ22" s="1058">
        <v>4460</v>
      </c>
      <c r="AR22" s="1058">
        <v>45300</v>
      </c>
      <c r="AS22" s="1058">
        <v>18500</v>
      </c>
      <c r="AT22" s="1058">
        <v>11900</v>
      </c>
      <c r="AU22" s="1058">
        <v>8850</v>
      </c>
      <c r="AV22" s="1058">
        <v>8330</v>
      </c>
      <c r="AW22" s="1058">
        <v>6400</v>
      </c>
      <c r="AX22" s="1058">
        <v>6070</v>
      </c>
      <c r="AY22" s="1058">
        <v>3810</v>
      </c>
      <c r="AZ22" s="1058">
        <v>2000</v>
      </c>
      <c r="BA22" s="1058">
        <v>1970</v>
      </c>
      <c r="BB22" s="1058">
        <v>4800</v>
      </c>
      <c r="BC22" s="1058">
        <v>3660</v>
      </c>
      <c r="BD22" s="1058">
        <v>4630</v>
      </c>
      <c r="BE22" s="1058">
        <v>2240</v>
      </c>
      <c r="BF22" s="1058">
        <v>7380</v>
      </c>
      <c r="BG22" s="1058">
        <v>4800</v>
      </c>
      <c r="BH22" s="1058">
        <v>2480</v>
      </c>
      <c r="BI22" s="1058">
        <v>2370</v>
      </c>
      <c r="BJ22" s="1058">
        <v>2350</v>
      </c>
      <c r="BK22" s="1058">
        <v>2190</v>
      </c>
      <c r="BL22" s="1058">
        <v>18100</v>
      </c>
      <c r="BM22" s="1058">
        <v>12100</v>
      </c>
      <c r="BN22" s="1058">
        <v>6290</v>
      </c>
      <c r="BO22" s="1058">
        <v>3640</v>
      </c>
      <c r="BP22" s="1058">
        <v>4240</v>
      </c>
      <c r="BQ22" s="1058">
        <v>2650</v>
      </c>
      <c r="BR22" s="1058">
        <v>5000</v>
      </c>
      <c r="BS22" s="1058">
        <v>2450</v>
      </c>
      <c r="BT22" s="1058">
        <v>15900</v>
      </c>
      <c r="BU22" s="1058">
        <v>11100</v>
      </c>
      <c r="BV22" s="1058">
        <v>8160</v>
      </c>
      <c r="BW22" s="1058">
        <v>4950</v>
      </c>
      <c r="BX22" s="1058">
        <v>4460</v>
      </c>
      <c r="BY22" s="1058">
        <v>4280</v>
      </c>
      <c r="BZ22" s="1058">
        <v>3820</v>
      </c>
      <c r="CA22" s="1058">
        <v>3350</v>
      </c>
      <c r="CB22" s="1058">
        <v>3310</v>
      </c>
      <c r="CC22" s="1058">
        <v>2670</v>
      </c>
      <c r="CD22" s="1058">
        <v>2100</v>
      </c>
      <c r="CE22" s="1058">
        <v>2050</v>
      </c>
      <c r="CF22" s="1058">
        <v>1430</v>
      </c>
      <c r="CG22" s="1058">
        <v>3230</v>
      </c>
      <c r="CH22" s="1058">
        <v>1770</v>
      </c>
      <c r="CI22" s="1058">
        <v>1400</v>
      </c>
      <c r="CJ22" s="1058">
        <v>1190</v>
      </c>
      <c r="CK22" s="1058">
        <v>882</v>
      </c>
      <c r="CL22" s="1058">
        <v>882</v>
      </c>
      <c r="CM22" s="1058">
        <v>886</v>
      </c>
      <c r="CN22" s="1058">
        <v>961</v>
      </c>
      <c r="CO22" s="1058">
        <v>690</v>
      </c>
      <c r="CP22" s="1058">
        <v>521</v>
      </c>
      <c r="CQ22" s="1058">
        <v>386</v>
      </c>
      <c r="CR22" s="1058">
        <v>386</v>
      </c>
      <c r="CS22" s="1058">
        <v>184</v>
      </c>
      <c r="CT22" s="1058">
        <v>178</v>
      </c>
      <c r="CU22" s="1058">
        <v>11100</v>
      </c>
      <c r="CV22" s="1058">
        <v>2080</v>
      </c>
      <c r="CW22" s="1058">
        <v>6920</v>
      </c>
      <c r="CX22" s="1058">
        <v>2830</v>
      </c>
      <c r="CY22" s="1058">
        <v>779</v>
      </c>
      <c r="CZ22" s="1058">
        <v>2110</v>
      </c>
      <c r="DA22" s="1058">
        <v>1530</v>
      </c>
      <c r="DB22" s="1058">
        <v>5190</v>
      </c>
      <c r="DC22" s="1058">
        <v>18200</v>
      </c>
      <c r="DD22" s="1058">
        <v>11100</v>
      </c>
      <c r="DE22" s="1058">
        <v>5490</v>
      </c>
      <c r="DF22" s="1058">
        <v>4040</v>
      </c>
      <c r="DG22" s="1058">
        <v>5650</v>
      </c>
      <c r="DH22" s="1058">
        <v>1960</v>
      </c>
      <c r="DI22" s="1058">
        <v>1200</v>
      </c>
      <c r="DJ22" s="1058">
        <v>8540</v>
      </c>
      <c r="DK22" s="1058">
        <v>11100</v>
      </c>
      <c r="DL22" s="1058">
        <v>22000</v>
      </c>
      <c r="DM22" s="1058">
        <v>19700</v>
      </c>
      <c r="DN22" s="1058">
        <v>16500</v>
      </c>
      <c r="DO22" s="1058">
        <v>12000</v>
      </c>
      <c r="DP22" s="1058">
        <v>12300</v>
      </c>
      <c r="DQ22" s="1058">
        <v>10800</v>
      </c>
      <c r="DR22" s="1058">
        <v>9650</v>
      </c>
      <c r="DS22" s="1058">
        <v>8740</v>
      </c>
      <c r="DT22" s="1058">
        <v>5700</v>
      </c>
      <c r="DU22" s="1058">
        <v>4390</v>
      </c>
      <c r="DV22" s="1058">
        <v>4630</v>
      </c>
      <c r="DW22" s="1058">
        <v>3510</v>
      </c>
      <c r="DX22" s="1058">
        <v>3420</v>
      </c>
      <c r="DY22" s="1058">
        <v>13200</v>
      </c>
      <c r="DZ22" s="1058">
        <v>11400</v>
      </c>
      <c r="EA22" s="1058">
        <v>10100</v>
      </c>
      <c r="EB22" s="1058">
        <v>9330</v>
      </c>
      <c r="EC22" s="1058">
        <v>6110</v>
      </c>
      <c r="ED22" s="1058">
        <v>3870</v>
      </c>
      <c r="EE22" s="1058">
        <v>3450</v>
      </c>
      <c r="EF22" s="1058">
        <v>945</v>
      </c>
      <c r="EG22" s="1058">
        <v>770</v>
      </c>
      <c r="EH22" s="1058">
        <v>693</v>
      </c>
      <c r="EI22" s="1058">
        <v>789</v>
      </c>
      <c r="EJ22" s="1058">
        <v>1020</v>
      </c>
      <c r="EK22" s="1058">
        <v>2500</v>
      </c>
      <c r="EL22" s="1058">
        <v>1730</v>
      </c>
      <c r="EM22" s="1058">
        <v>1200</v>
      </c>
      <c r="EN22" s="1058">
        <v>936</v>
      </c>
      <c r="EO22" s="1058">
        <v>1260</v>
      </c>
      <c r="EP22" s="1058">
        <v>1250</v>
      </c>
      <c r="EQ22" s="1058">
        <v>3390</v>
      </c>
      <c r="ER22" s="1058">
        <v>547</v>
      </c>
      <c r="ES22" s="1058">
        <v>983</v>
      </c>
      <c r="ET22" s="1058">
        <v>605</v>
      </c>
      <c r="EU22" s="1058">
        <v>955</v>
      </c>
      <c r="EV22" s="1058">
        <v>1630</v>
      </c>
      <c r="EW22" s="1058">
        <v>2170</v>
      </c>
      <c r="EX22" s="1058">
        <v>2190</v>
      </c>
      <c r="EY22" s="1058">
        <v>2690</v>
      </c>
      <c r="EZ22" s="1058">
        <v>1760</v>
      </c>
      <c r="FA22" s="1058">
        <v>982</v>
      </c>
      <c r="FB22" s="1058">
        <v>926</v>
      </c>
      <c r="FC22" s="1058">
        <v>956</v>
      </c>
      <c r="FD22" s="1058">
        <v>1960</v>
      </c>
      <c r="FE22" s="1058">
        <v>323</v>
      </c>
      <c r="FF22" s="1058">
        <v>1280</v>
      </c>
      <c r="FG22" s="1058">
        <v>1110</v>
      </c>
      <c r="FH22" s="1058">
        <v>658</v>
      </c>
      <c r="FI22" s="1058">
        <v>2050</v>
      </c>
      <c r="FJ22" s="1058">
        <v>1270</v>
      </c>
      <c r="FK22" s="1058">
        <v>1370</v>
      </c>
      <c r="FL22" s="1058">
        <v>820</v>
      </c>
      <c r="FM22" s="1058">
        <v>485</v>
      </c>
      <c r="FN22" s="1058">
        <v>441</v>
      </c>
      <c r="FO22" s="1058">
        <v>3130</v>
      </c>
      <c r="FP22" s="1058">
        <v>1500</v>
      </c>
      <c r="FQ22" s="1058">
        <v>1190</v>
      </c>
      <c r="FR22" s="1058">
        <v>3080</v>
      </c>
      <c r="FS22" s="1058">
        <v>2400</v>
      </c>
      <c r="FT22" s="1058">
        <v>2300</v>
      </c>
      <c r="FU22" s="1058">
        <v>4560</v>
      </c>
      <c r="FV22" s="1058">
        <v>1720</v>
      </c>
      <c r="FW22" s="1058">
        <v>607</v>
      </c>
      <c r="FX22" s="1058">
        <v>961</v>
      </c>
      <c r="FY22" s="1058">
        <v>1400</v>
      </c>
      <c r="FZ22" s="1058">
        <v>1160</v>
      </c>
      <c r="GA22" s="1058">
        <v>975</v>
      </c>
      <c r="GB22" s="1058">
        <v>466</v>
      </c>
      <c r="GC22" s="1058">
        <v>449</v>
      </c>
      <c r="GD22" s="1058">
        <v>637</v>
      </c>
      <c r="GE22" s="1058">
        <v>1550</v>
      </c>
      <c r="GF22" s="1058">
        <v>3140</v>
      </c>
      <c r="GG22" s="1058">
        <v>631</v>
      </c>
      <c r="GH22" s="1058">
        <v>754</v>
      </c>
      <c r="GI22" s="1058">
        <v>772</v>
      </c>
      <c r="GJ22" s="1058">
        <v>759</v>
      </c>
      <c r="GK22" s="1058">
        <v>574</v>
      </c>
      <c r="GL22" s="1058">
        <v>357</v>
      </c>
      <c r="GM22" s="1058">
        <v>728</v>
      </c>
      <c r="GN22" s="1058">
        <v>1540</v>
      </c>
      <c r="GO22" s="1058">
        <v>403</v>
      </c>
      <c r="GP22" s="1058">
        <v>1820</v>
      </c>
      <c r="GQ22" s="1058">
        <v>1100</v>
      </c>
      <c r="GR22" s="1058">
        <v>735</v>
      </c>
      <c r="GS22" s="1058">
        <v>843</v>
      </c>
      <c r="GT22" s="1058">
        <v>720</v>
      </c>
      <c r="GU22" s="1058">
        <v>1780</v>
      </c>
      <c r="GV22" s="1058">
        <v>547</v>
      </c>
      <c r="GW22" s="1058">
        <v>789</v>
      </c>
      <c r="GX22" s="1058">
        <v>422</v>
      </c>
      <c r="GY22" s="1058">
        <v>1870</v>
      </c>
      <c r="GZ22" s="1058">
        <v>775</v>
      </c>
      <c r="HA22" s="1058">
        <v>451</v>
      </c>
      <c r="HB22" s="1058">
        <v>4110</v>
      </c>
      <c r="HC22" s="1058">
        <v>2580</v>
      </c>
      <c r="HD22" s="1058">
        <v>757</v>
      </c>
      <c r="HE22" s="1058">
        <v>607</v>
      </c>
      <c r="HF22" s="1058">
        <v>540</v>
      </c>
      <c r="HG22" s="1058">
        <v>1220</v>
      </c>
      <c r="HH22" s="1058">
        <v>717</v>
      </c>
      <c r="HI22" s="1058">
        <v>691</v>
      </c>
      <c r="HJ22" s="1058">
        <v>613</v>
      </c>
      <c r="HK22" s="1058">
        <v>894</v>
      </c>
      <c r="HL22" s="1058">
        <v>1230</v>
      </c>
      <c r="HM22" s="1058">
        <v>1170</v>
      </c>
      <c r="HN22" s="1058">
        <v>299</v>
      </c>
      <c r="HO22" s="1058">
        <v>1940</v>
      </c>
      <c r="HP22" s="1058">
        <v>2010</v>
      </c>
      <c r="HQ22" s="1058">
        <v>1340</v>
      </c>
      <c r="HR22" s="1058">
        <v>853</v>
      </c>
      <c r="HS22" s="1058">
        <v>1480</v>
      </c>
      <c r="HT22" s="1058">
        <v>2190</v>
      </c>
      <c r="HU22" s="1058">
        <v>1060</v>
      </c>
      <c r="HV22" s="1058">
        <v>1220</v>
      </c>
      <c r="HW22" s="1058">
        <v>397</v>
      </c>
      <c r="HX22" s="1058">
        <v>764</v>
      </c>
      <c r="HY22" s="1058">
        <v>575</v>
      </c>
      <c r="HZ22" s="1058">
        <v>677</v>
      </c>
      <c r="IA22" s="1058">
        <v>453</v>
      </c>
      <c r="IB22" s="1058">
        <v>495</v>
      </c>
      <c r="IC22" s="1058">
        <v>792</v>
      </c>
      <c r="ID22" s="1058">
        <v>717</v>
      </c>
      <c r="IE22" s="1058">
        <v>1710</v>
      </c>
      <c r="IF22" s="1058">
        <v>1040</v>
      </c>
      <c r="IG22" s="1058">
        <v>809</v>
      </c>
      <c r="IH22" s="1058">
        <v>1110</v>
      </c>
      <c r="II22" s="1058">
        <v>7400</v>
      </c>
      <c r="IJ22" s="1058">
        <v>5390</v>
      </c>
      <c r="IK22" s="1058">
        <v>2900</v>
      </c>
      <c r="IL22" s="1058">
        <v>1330</v>
      </c>
      <c r="IM22" s="1058">
        <v>1420</v>
      </c>
      <c r="IN22" s="1058">
        <v>1300</v>
      </c>
      <c r="IO22" s="1058">
        <v>1220</v>
      </c>
      <c r="IP22" s="1058">
        <v>896</v>
      </c>
      <c r="IQ22" s="1058">
        <v>2860</v>
      </c>
      <c r="IR22" s="1058">
        <v>2420</v>
      </c>
      <c r="IS22" s="1058">
        <v>1290</v>
      </c>
      <c r="IT22" s="1058">
        <v>1030</v>
      </c>
      <c r="IU22" s="1058">
        <v>890</v>
      </c>
      <c r="IV22" s="1058">
        <v>711</v>
      </c>
      <c r="IW22" s="1058">
        <v>686</v>
      </c>
      <c r="IX22" s="1058">
        <v>1700</v>
      </c>
      <c r="IY22" s="1058">
        <v>267</v>
      </c>
      <c r="IZ22" s="1058">
        <v>467</v>
      </c>
      <c r="JA22" s="1058">
        <v>288</v>
      </c>
      <c r="JB22" s="1058">
        <v>602</v>
      </c>
      <c r="JC22" s="1058">
        <v>504</v>
      </c>
      <c r="JD22" s="1058">
        <v>432</v>
      </c>
      <c r="JE22" s="1058">
        <v>277</v>
      </c>
      <c r="JF22" s="1058">
        <v>235</v>
      </c>
      <c r="JG22" s="1058">
        <v>471</v>
      </c>
      <c r="JH22" s="1058">
        <v>655</v>
      </c>
      <c r="JI22" s="1058">
        <v>4650</v>
      </c>
      <c r="JJ22" s="1058">
        <v>1860</v>
      </c>
      <c r="JK22" s="1058">
        <v>1080</v>
      </c>
      <c r="JL22" s="1058">
        <v>442</v>
      </c>
      <c r="JM22" s="1058">
        <v>926</v>
      </c>
      <c r="JN22" s="1058">
        <v>665</v>
      </c>
      <c r="JO22" s="1058">
        <v>605</v>
      </c>
      <c r="JP22" s="1058">
        <v>1100</v>
      </c>
      <c r="JQ22" s="1058">
        <v>1670</v>
      </c>
      <c r="JR22" s="1058">
        <v>4110</v>
      </c>
      <c r="JS22" s="1058">
        <v>641</v>
      </c>
      <c r="JT22" s="1058">
        <v>828</v>
      </c>
      <c r="JU22" s="1058">
        <v>1150</v>
      </c>
      <c r="JV22" s="1058">
        <v>1050</v>
      </c>
      <c r="JW22" s="1058">
        <v>1850</v>
      </c>
      <c r="JX22" s="1058">
        <v>615</v>
      </c>
      <c r="JY22" s="1058">
        <v>282</v>
      </c>
      <c r="JZ22" s="1058">
        <v>342</v>
      </c>
      <c r="KA22" s="1058">
        <v>527</v>
      </c>
      <c r="KB22" s="1058">
        <v>565</v>
      </c>
      <c r="KC22" s="1058">
        <v>1120</v>
      </c>
      <c r="KD22" s="1058">
        <v>3850</v>
      </c>
      <c r="KE22" s="1058">
        <v>5290</v>
      </c>
    </row>
    <row r="23" spans="1:291" ht="23.25" customHeight="1" x14ac:dyDescent="0.25">
      <c r="A23" s="1308"/>
      <c r="B23" s="46" t="s">
        <v>681</v>
      </c>
      <c r="C23" s="1058">
        <v>947449</v>
      </c>
      <c r="D23" s="1058">
        <v>437600</v>
      </c>
      <c r="E23" s="1058">
        <v>160282</v>
      </c>
      <c r="F23" s="1058">
        <v>153757</v>
      </c>
      <c r="G23" s="1058">
        <v>186897</v>
      </c>
      <c r="H23" s="1058">
        <v>3774</v>
      </c>
      <c r="I23" s="1058">
        <v>5136</v>
      </c>
      <c r="J23" s="1317"/>
      <c r="K23" s="1058">
        <v>46388</v>
      </c>
      <c r="L23" s="1058">
        <v>20487</v>
      </c>
      <c r="M23" s="1058">
        <v>26478</v>
      </c>
      <c r="N23" s="1058">
        <v>10147</v>
      </c>
      <c r="O23" s="1058">
        <v>10434</v>
      </c>
      <c r="P23" s="1058">
        <v>10884</v>
      </c>
      <c r="Q23" s="1058">
        <v>7064</v>
      </c>
      <c r="R23" s="1058">
        <v>8143</v>
      </c>
      <c r="S23" s="1058">
        <v>5308</v>
      </c>
      <c r="T23" s="1058">
        <v>4067</v>
      </c>
      <c r="U23" s="1058">
        <v>4687</v>
      </c>
      <c r="V23" s="1058">
        <v>4190</v>
      </c>
      <c r="W23" s="1058">
        <v>4873</v>
      </c>
      <c r="X23" s="1058">
        <v>4600</v>
      </c>
      <c r="Y23" s="1058">
        <v>3559</v>
      </c>
      <c r="Z23" s="1058">
        <v>4106</v>
      </c>
      <c r="AA23" s="1058">
        <v>2457</v>
      </c>
      <c r="AB23" s="1058">
        <v>4196</v>
      </c>
      <c r="AC23" s="1058">
        <v>2818</v>
      </c>
      <c r="AD23" s="1058">
        <v>2781</v>
      </c>
      <c r="AE23" s="1058">
        <v>2142</v>
      </c>
      <c r="AF23" s="1058">
        <v>1619</v>
      </c>
      <c r="AG23" s="1058">
        <v>6473</v>
      </c>
      <c r="AH23" s="1058">
        <v>4853</v>
      </c>
      <c r="AI23" s="1058">
        <v>3350</v>
      </c>
      <c r="AJ23" s="1058">
        <v>1861</v>
      </c>
      <c r="AK23" s="1058">
        <v>3827</v>
      </c>
      <c r="AL23" s="1058">
        <v>7940</v>
      </c>
      <c r="AM23" s="1058">
        <v>5661</v>
      </c>
      <c r="AN23" s="1058">
        <v>2824</v>
      </c>
      <c r="AO23" s="1058">
        <v>6204</v>
      </c>
      <c r="AP23" s="1058">
        <v>3973</v>
      </c>
      <c r="AQ23" s="1058">
        <v>3893</v>
      </c>
      <c r="AR23" s="1058">
        <v>44268</v>
      </c>
      <c r="AS23" s="1058">
        <v>18067</v>
      </c>
      <c r="AT23" s="1058">
        <v>10445</v>
      </c>
      <c r="AU23" s="1058">
        <v>8285</v>
      </c>
      <c r="AV23" s="1058">
        <v>8084</v>
      </c>
      <c r="AW23" s="1058">
        <v>6044</v>
      </c>
      <c r="AX23" s="1058">
        <v>5703</v>
      </c>
      <c r="AY23" s="1058">
        <v>3778</v>
      </c>
      <c r="AZ23" s="1058">
        <v>1877</v>
      </c>
      <c r="BA23" s="1058">
        <v>1857</v>
      </c>
      <c r="BB23" s="1058">
        <v>4462</v>
      </c>
      <c r="BC23" s="1058">
        <v>3436</v>
      </c>
      <c r="BD23" s="1058">
        <v>4362</v>
      </c>
      <c r="BE23" s="1058">
        <v>2153</v>
      </c>
      <c r="BF23" s="1058">
        <v>6312</v>
      </c>
      <c r="BG23" s="1058">
        <v>3889</v>
      </c>
      <c r="BH23" s="1058">
        <v>2176</v>
      </c>
      <c r="BI23" s="1058">
        <v>2577</v>
      </c>
      <c r="BJ23" s="1058">
        <v>2114</v>
      </c>
      <c r="BK23" s="1058">
        <v>2348</v>
      </c>
      <c r="BL23" s="1058">
        <v>18096</v>
      </c>
      <c r="BM23" s="1058">
        <v>11966</v>
      </c>
      <c r="BN23" s="1058">
        <v>6902</v>
      </c>
      <c r="BO23" s="1058">
        <v>3488</v>
      </c>
      <c r="BP23" s="1058">
        <v>4016</v>
      </c>
      <c r="BQ23" s="1058">
        <v>2278</v>
      </c>
      <c r="BR23" s="1058">
        <v>4166</v>
      </c>
      <c r="BS23" s="1058">
        <v>2134</v>
      </c>
      <c r="BT23" s="1058">
        <v>13842</v>
      </c>
      <c r="BU23" s="1058">
        <v>10522</v>
      </c>
      <c r="BV23" s="1058">
        <v>6858</v>
      </c>
      <c r="BW23" s="1058">
        <v>4307</v>
      </c>
      <c r="BX23" s="1058">
        <v>4053</v>
      </c>
      <c r="BY23" s="1058">
        <v>3778</v>
      </c>
      <c r="BZ23" s="1058">
        <v>2818</v>
      </c>
      <c r="CA23" s="1058">
        <v>2583</v>
      </c>
      <c r="CB23" s="1058">
        <v>2357</v>
      </c>
      <c r="CC23" s="1058">
        <v>2423</v>
      </c>
      <c r="CD23" s="1058">
        <v>1554</v>
      </c>
      <c r="CE23" s="1058">
        <v>1615</v>
      </c>
      <c r="CF23" s="1058">
        <v>971</v>
      </c>
      <c r="CG23" s="1058">
        <v>2764</v>
      </c>
      <c r="CH23" s="1058">
        <v>1776</v>
      </c>
      <c r="CI23" s="1058">
        <v>1251</v>
      </c>
      <c r="CJ23" s="1058">
        <v>959</v>
      </c>
      <c r="CK23" s="1058">
        <v>859</v>
      </c>
      <c r="CL23" s="1058">
        <v>808</v>
      </c>
      <c r="CM23" s="1058">
        <v>808</v>
      </c>
      <c r="CN23" s="1058">
        <v>779</v>
      </c>
      <c r="CO23" s="1058">
        <v>606</v>
      </c>
      <c r="CP23" s="1058">
        <v>455</v>
      </c>
      <c r="CQ23" s="1058">
        <v>375</v>
      </c>
      <c r="CR23" s="1058">
        <v>355</v>
      </c>
      <c r="CS23" s="1058">
        <v>204</v>
      </c>
      <c r="CT23" s="1058">
        <v>163</v>
      </c>
      <c r="CU23" s="1058">
        <v>10346</v>
      </c>
      <c r="CV23" s="1058">
        <v>2076</v>
      </c>
      <c r="CW23" s="1058">
        <v>6808</v>
      </c>
      <c r="CX23" s="1058">
        <v>2647</v>
      </c>
      <c r="CY23" s="1058">
        <v>747</v>
      </c>
      <c r="CZ23" s="1058">
        <v>2067</v>
      </c>
      <c r="DA23" s="1058">
        <v>1507</v>
      </c>
      <c r="DB23" s="1058">
        <v>5138</v>
      </c>
      <c r="DC23" s="1058">
        <v>15458</v>
      </c>
      <c r="DD23" s="1058">
        <v>8507</v>
      </c>
      <c r="DE23" s="1058">
        <v>4124</v>
      </c>
      <c r="DF23" s="1058">
        <v>3239</v>
      </c>
      <c r="DG23" s="1058">
        <v>4544</v>
      </c>
      <c r="DH23" s="1058">
        <v>1424</v>
      </c>
      <c r="DI23" s="1058">
        <v>1054</v>
      </c>
      <c r="DJ23" s="1058">
        <v>8571</v>
      </c>
      <c r="DK23" s="1058">
        <v>12161</v>
      </c>
      <c r="DL23" s="1058">
        <v>16441</v>
      </c>
      <c r="DM23" s="1058">
        <v>14903</v>
      </c>
      <c r="DN23" s="1058">
        <v>12446</v>
      </c>
      <c r="DO23" s="1058">
        <v>10621</v>
      </c>
      <c r="DP23" s="1058">
        <v>10101</v>
      </c>
      <c r="DQ23" s="1058">
        <v>8059</v>
      </c>
      <c r="DR23" s="1058">
        <v>7578</v>
      </c>
      <c r="DS23" s="1058">
        <v>6596</v>
      </c>
      <c r="DT23" s="1058">
        <v>4294</v>
      </c>
      <c r="DU23" s="1058">
        <v>3523</v>
      </c>
      <c r="DV23" s="1058">
        <v>3651</v>
      </c>
      <c r="DW23" s="1058">
        <v>2791</v>
      </c>
      <c r="DX23" s="1058">
        <v>2574</v>
      </c>
      <c r="DY23" s="1058">
        <v>10572</v>
      </c>
      <c r="DZ23" s="1058">
        <v>10774</v>
      </c>
      <c r="EA23" s="1058">
        <v>9943</v>
      </c>
      <c r="EB23" s="1058">
        <v>9324</v>
      </c>
      <c r="EC23" s="1058">
        <v>6151</v>
      </c>
      <c r="ED23" s="1058">
        <v>3408</v>
      </c>
      <c r="EE23" s="1058">
        <v>3298</v>
      </c>
      <c r="EF23" s="1058">
        <v>975</v>
      </c>
      <c r="EG23" s="1058">
        <v>694</v>
      </c>
      <c r="EH23" s="1058">
        <v>727</v>
      </c>
      <c r="EI23" s="1058">
        <v>718</v>
      </c>
      <c r="EJ23" s="1058">
        <v>908</v>
      </c>
      <c r="EK23" s="1058">
        <v>2179</v>
      </c>
      <c r="EL23" s="1058">
        <v>1530</v>
      </c>
      <c r="EM23" s="1058">
        <v>1063</v>
      </c>
      <c r="EN23" s="1058">
        <v>911</v>
      </c>
      <c r="EO23" s="1058">
        <v>1142</v>
      </c>
      <c r="EP23" s="1058">
        <v>1099</v>
      </c>
      <c r="EQ23" s="1058">
        <v>3169</v>
      </c>
      <c r="ER23" s="1058">
        <v>591</v>
      </c>
      <c r="ES23" s="1058">
        <v>885</v>
      </c>
      <c r="ET23" s="1058">
        <v>624</v>
      </c>
      <c r="EU23" s="1058">
        <v>978</v>
      </c>
      <c r="EV23" s="1058">
        <v>1409</v>
      </c>
      <c r="EW23" s="1058">
        <v>1820</v>
      </c>
      <c r="EX23" s="1058">
        <v>1987</v>
      </c>
      <c r="EY23" s="1058">
        <v>2581</v>
      </c>
      <c r="EZ23" s="1058">
        <v>1567</v>
      </c>
      <c r="FA23" s="1058">
        <v>1101</v>
      </c>
      <c r="FB23" s="1058">
        <v>929</v>
      </c>
      <c r="FC23" s="1058">
        <v>949</v>
      </c>
      <c r="FD23" s="1058">
        <v>1774</v>
      </c>
      <c r="FE23" s="1058">
        <v>348</v>
      </c>
      <c r="FF23" s="1058">
        <v>1125</v>
      </c>
      <c r="FG23" s="1058">
        <v>1069</v>
      </c>
      <c r="FH23" s="1058">
        <v>663</v>
      </c>
      <c r="FI23" s="1058">
        <v>1981</v>
      </c>
      <c r="FJ23" s="1058">
        <v>1249</v>
      </c>
      <c r="FK23" s="1058">
        <v>1392</v>
      </c>
      <c r="FL23" s="1058">
        <v>758</v>
      </c>
      <c r="FM23" s="1058">
        <v>469</v>
      </c>
      <c r="FN23" s="1058">
        <v>397</v>
      </c>
      <c r="FO23" s="1058">
        <v>2880</v>
      </c>
      <c r="FP23" s="1058">
        <v>1284</v>
      </c>
      <c r="FQ23" s="1058">
        <v>1058</v>
      </c>
      <c r="FR23" s="1058">
        <v>2829</v>
      </c>
      <c r="FS23" s="1058">
        <v>2577</v>
      </c>
      <c r="FT23" s="1058">
        <v>2082</v>
      </c>
      <c r="FU23" s="1058">
        <v>4051</v>
      </c>
      <c r="FV23" s="1058">
        <v>1509</v>
      </c>
      <c r="FW23" s="1058">
        <v>538</v>
      </c>
      <c r="FX23" s="1058">
        <v>824</v>
      </c>
      <c r="FY23" s="1058">
        <v>1465</v>
      </c>
      <c r="FZ23" s="1058">
        <v>1066</v>
      </c>
      <c r="GA23" s="1058">
        <v>863</v>
      </c>
      <c r="GB23" s="1058">
        <v>428</v>
      </c>
      <c r="GC23" s="1058">
        <v>401</v>
      </c>
      <c r="GD23" s="1058">
        <v>595</v>
      </c>
      <c r="GE23" s="1058">
        <v>1402</v>
      </c>
      <c r="GF23" s="1058">
        <v>2801</v>
      </c>
      <c r="GG23" s="1058">
        <v>720</v>
      </c>
      <c r="GH23" s="1058">
        <v>740</v>
      </c>
      <c r="GI23" s="1058">
        <v>705</v>
      </c>
      <c r="GJ23" s="1058">
        <v>640</v>
      </c>
      <c r="GK23" s="1058">
        <v>527</v>
      </c>
      <c r="GL23" s="1058">
        <v>325</v>
      </c>
      <c r="GM23" s="1058">
        <v>721</v>
      </c>
      <c r="GN23" s="1058">
        <v>1344</v>
      </c>
      <c r="GO23" s="1058">
        <v>490</v>
      </c>
      <c r="GP23" s="1058">
        <v>1826</v>
      </c>
      <c r="GQ23" s="1058">
        <v>1055</v>
      </c>
      <c r="GR23" s="1058">
        <v>946</v>
      </c>
      <c r="GS23" s="1058">
        <v>867</v>
      </c>
      <c r="GT23" s="1058">
        <v>740</v>
      </c>
      <c r="GU23" s="1058">
        <v>1680</v>
      </c>
      <c r="GV23" s="1058">
        <v>474</v>
      </c>
      <c r="GW23" s="1058">
        <v>1057</v>
      </c>
      <c r="GX23" s="1058">
        <v>402</v>
      </c>
      <c r="GY23" s="1058">
        <v>1761</v>
      </c>
      <c r="GZ23" s="1058">
        <v>707</v>
      </c>
      <c r="HA23" s="1058">
        <v>435</v>
      </c>
      <c r="HB23" s="1058">
        <v>3670</v>
      </c>
      <c r="HC23" s="1058">
        <v>2340</v>
      </c>
      <c r="HD23" s="1058">
        <v>741</v>
      </c>
      <c r="HE23" s="1058">
        <v>604</v>
      </c>
      <c r="HF23" s="1058">
        <v>526</v>
      </c>
      <c r="HG23" s="1058">
        <v>1220</v>
      </c>
      <c r="HH23" s="1058">
        <v>727</v>
      </c>
      <c r="HI23" s="1058">
        <v>685</v>
      </c>
      <c r="HJ23" s="1058">
        <v>610</v>
      </c>
      <c r="HK23" s="1058">
        <v>934</v>
      </c>
      <c r="HL23" s="1058">
        <v>1087</v>
      </c>
      <c r="HM23" s="1058">
        <v>1030</v>
      </c>
      <c r="HN23" s="1058">
        <v>386</v>
      </c>
      <c r="HO23" s="1058">
        <v>1867</v>
      </c>
      <c r="HP23" s="1058">
        <v>1906</v>
      </c>
      <c r="HQ23" s="1058">
        <v>1274</v>
      </c>
      <c r="HR23" s="1058">
        <v>765</v>
      </c>
      <c r="HS23" s="1058">
        <v>1427</v>
      </c>
      <c r="HT23" s="1058">
        <v>1964</v>
      </c>
      <c r="HU23" s="1058">
        <v>945</v>
      </c>
      <c r="HV23" s="1058">
        <v>977</v>
      </c>
      <c r="HW23" s="1058">
        <v>490</v>
      </c>
      <c r="HX23" s="1058">
        <v>772</v>
      </c>
      <c r="HY23" s="1058">
        <v>612</v>
      </c>
      <c r="HZ23" s="1058">
        <v>700</v>
      </c>
      <c r="IA23" s="1058">
        <v>469</v>
      </c>
      <c r="IB23" s="1058">
        <v>455</v>
      </c>
      <c r="IC23" s="1058">
        <v>733</v>
      </c>
      <c r="ID23" s="1058">
        <v>717</v>
      </c>
      <c r="IE23" s="1058">
        <v>1524</v>
      </c>
      <c r="IF23" s="1058">
        <v>938</v>
      </c>
      <c r="IG23" s="1058">
        <v>733</v>
      </c>
      <c r="IH23" s="1058">
        <v>1126</v>
      </c>
      <c r="II23" s="1058">
        <v>7055</v>
      </c>
      <c r="IJ23" s="1058">
        <v>5182</v>
      </c>
      <c r="IK23" s="1058">
        <v>2817</v>
      </c>
      <c r="IL23" s="1058">
        <v>1299</v>
      </c>
      <c r="IM23" s="1058">
        <v>1277</v>
      </c>
      <c r="IN23" s="1058">
        <v>1391</v>
      </c>
      <c r="IO23" s="1058">
        <v>1148</v>
      </c>
      <c r="IP23" s="1058">
        <v>815</v>
      </c>
      <c r="IQ23" s="1058">
        <v>2826</v>
      </c>
      <c r="IR23" s="1058">
        <v>2376</v>
      </c>
      <c r="IS23" s="1058">
        <v>1271</v>
      </c>
      <c r="IT23" s="1058">
        <v>1002</v>
      </c>
      <c r="IU23" s="1058">
        <v>876</v>
      </c>
      <c r="IV23" s="1058">
        <v>604</v>
      </c>
      <c r="IW23" s="1058">
        <v>677</v>
      </c>
      <c r="IX23" s="1058">
        <v>1507</v>
      </c>
      <c r="IY23" s="1058">
        <v>258</v>
      </c>
      <c r="IZ23" s="1058">
        <v>472</v>
      </c>
      <c r="JA23" s="1058">
        <v>316</v>
      </c>
      <c r="JB23" s="1058">
        <v>509</v>
      </c>
      <c r="JC23" s="1058">
        <v>437</v>
      </c>
      <c r="JD23" s="1058">
        <v>368</v>
      </c>
      <c r="JE23" s="1058">
        <v>229</v>
      </c>
      <c r="JF23" s="1058">
        <v>212</v>
      </c>
      <c r="JG23" s="1058">
        <v>405</v>
      </c>
      <c r="JH23" s="1058">
        <v>573</v>
      </c>
      <c r="JI23" s="1058">
        <v>4189</v>
      </c>
      <c r="JJ23" s="1058">
        <v>1606</v>
      </c>
      <c r="JK23" s="1058">
        <v>1074</v>
      </c>
      <c r="JL23" s="1058">
        <v>433</v>
      </c>
      <c r="JM23" s="1058">
        <v>944</v>
      </c>
      <c r="JN23" s="1058">
        <v>684</v>
      </c>
      <c r="JO23" s="1058">
        <v>516</v>
      </c>
      <c r="JP23" s="1058">
        <v>946</v>
      </c>
      <c r="JQ23" s="1058">
        <v>1494</v>
      </c>
      <c r="JR23" s="1058">
        <v>3555</v>
      </c>
      <c r="JS23" s="1058">
        <v>619</v>
      </c>
      <c r="JT23" s="1058">
        <v>752</v>
      </c>
      <c r="JU23" s="1058">
        <v>1109</v>
      </c>
      <c r="JV23" s="1058">
        <v>965</v>
      </c>
      <c r="JW23" s="1058">
        <v>1704</v>
      </c>
      <c r="JX23" s="1058">
        <v>553</v>
      </c>
      <c r="JY23" s="1058">
        <v>248</v>
      </c>
      <c r="JZ23" s="1058">
        <v>369</v>
      </c>
      <c r="KA23" s="1058">
        <v>580</v>
      </c>
      <c r="KB23" s="1058">
        <v>572</v>
      </c>
      <c r="KC23" s="1058">
        <v>1174</v>
      </c>
      <c r="KD23" s="1058">
        <v>3774</v>
      </c>
      <c r="KE23" s="1058">
        <v>5136</v>
      </c>
    </row>
    <row r="24" spans="1:291" ht="23.25" customHeight="1" x14ac:dyDescent="0.25">
      <c r="A24" s="1308"/>
      <c r="B24" s="47" t="s">
        <v>1405</v>
      </c>
      <c r="C24" s="1058">
        <v>955984</v>
      </c>
      <c r="D24" s="1058">
        <v>434550</v>
      </c>
      <c r="E24" s="1058">
        <v>159783</v>
      </c>
      <c r="F24" s="1058">
        <v>161050</v>
      </c>
      <c r="G24" s="1058">
        <v>192101</v>
      </c>
      <c r="H24" s="1058">
        <v>3600</v>
      </c>
      <c r="I24" s="1058">
        <v>4900</v>
      </c>
      <c r="J24" s="1317"/>
      <c r="K24" s="1058">
        <v>43900</v>
      </c>
      <c r="L24" s="1058">
        <v>20500</v>
      </c>
      <c r="M24" s="1058">
        <v>26700</v>
      </c>
      <c r="N24" s="1058">
        <v>10000</v>
      </c>
      <c r="O24" s="1058">
        <v>10400</v>
      </c>
      <c r="P24" s="1058">
        <v>11100</v>
      </c>
      <c r="Q24" s="1058">
        <v>7040</v>
      </c>
      <c r="R24" s="1058">
        <v>8140</v>
      </c>
      <c r="S24" s="1058">
        <v>5310</v>
      </c>
      <c r="T24" s="1058">
        <v>4050</v>
      </c>
      <c r="U24" s="1058">
        <v>4690</v>
      </c>
      <c r="V24" s="1058">
        <v>4320</v>
      </c>
      <c r="W24" s="1058">
        <v>5010</v>
      </c>
      <c r="X24" s="1058">
        <v>4430</v>
      </c>
      <c r="Y24" s="1058">
        <v>3570</v>
      </c>
      <c r="Z24" s="1058">
        <v>4240</v>
      </c>
      <c r="AA24" s="1058">
        <v>2480</v>
      </c>
      <c r="AB24" s="1058">
        <v>4160</v>
      </c>
      <c r="AC24" s="1058">
        <v>2830</v>
      </c>
      <c r="AD24" s="1058">
        <v>2880</v>
      </c>
      <c r="AE24" s="1058">
        <v>2210</v>
      </c>
      <c r="AF24" s="1058">
        <v>1690</v>
      </c>
      <c r="AG24" s="1058">
        <v>6470</v>
      </c>
      <c r="AH24" s="1058">
        <v>4890</v>
      </c>
      <c r="AI24" s="1058">
        <v>3390</v>
      </c>
      <c r="AJ24" s="1058">
        <v>1780</v>
      </c>
      <c r="AK24" s="1058">
        <v>3850</v>
      </c>
      <c r="AL24" s="1058">
        <v>7830</v>
      </c>
      <c r="AM24" s="1058">
        <v>5460</v>
      </c>
      <c r="AN24" s="1058">
        <v>2620</v>
      </c>
      <c r="AO24" s="1058">
        <v>6210</v>
      </c>
      <c r="AP24" s="1058">
        <v>3970</v>
      </c>
      <c r="AQ24" s="1058">
        <v>3900</v>
      </c>
      <c r="AR24" s="1058">
        <v>44100</v>
      </c>
      <c r="AS24" s="1058">
        <v>18200</v>
      </c>
      <c r="AT24" s="1058">
        <v>10400</v>
      </c>
      <c r="AU24" s="1058">
        <v>8330</v>
      </c>
      <c r="AV24" s="1058">
        <v>8180</v>
      </c>
      <c r="AW24" s="1058">
        <v>6070</v>
      </c>
      <c r="AX24" s="1058">
        <v>5710</v>
      </c>
      <c r="AY24" s="1058">
        <v>3620</v>
      </c>
      <c r="AZ24" s="1058">
        <v>1850</v>
      </c>
      <c r="BA24" s="1058">
        <v>1850</v>
      </c>
      <c r="BB24" s="1058">
        <v>4440</v>
      </c>
      <c r="BC24" s="1058">
        <v>3410</v>
      </c>
      <c r="BD24" s="1058">
        <v>4310</v>
      </c>
      <c r="BE24" s="1058">
        <v>2130</v>
      </c>
      <c r="BF24" s="1058">
        <v>6250</v>
      </c>
      <c r="BG24" s="1058">
        <v>4140</v>
      </c>
      <c r="BH24" s="1058">
        <v>2030</v>
      </c>
      <c r="BI24" s="1058">
        <v>2320</v>
      </c>
      <c r="BJ24" s="1058">
        <v>2240</v>
      </c>
      <c r="BK24" s="1058">
        <v>2280</v>
      </c>
      <c r="BL24" s="1058">
        <v>18300</v>
      </c>
      <c r="BM24" s="1058">
        <v>12100</v>
      </c>
      <c r="BN24" s="1058">
        <v>6100</v>
      </c>
      <c r="BO24" s="1058">
        <v>3450</v>
      </c>
      <c r="BP24" s="1058">
        <v>4000</v>
      </c>
      <c r="BQ24" s="1058">
        <v>2280</v>
      </c>
      <c r="BR24" s="1058">
        <v>4210</v>
      </c>
      <c r="BS24" s="1058">
        <v>2230</v>
      </c>
      <c r="BT24" s="1058">
        <v>13640</v>
      </c>
      <c r="BU24" s="1058">
        <v>10407</v>
      </c>
      <c r="BV24" s="1058">
        <v>6080</v>
      </c>
      <c r="BW24" s="1058">
        <v>4260</v>
      </c>
      <c r="BX24" s="1058">
        <v>3990</v>
      </c>
      <c r="BY24" s="1058">
        <v>3440</v>
      </c>
      <c r="BZ24" s="1058">
        <v>3080</v>
      </c>
      <c r="CA24" s="1058">
        <v>2730</v>
      </c>
      <c r="CB24" s="1058">
        <v>2600</v>
      </c>
      <c r="CC24" s="1058">
        <v>2490</v>
      </c>
      <c r="CD24" s="1058">
        <v>1700</v>
      </c>
      <c r="CE24" s="1058">
        <v>1560</v>
      </c>
      <c r="CF24" s="1058">
        <v>1000</v>
      </c>
      <c r="CG24" s="1058">
        <v>2740</v>
      </c>
      <c r="CH24" s="1058">
        <v>1760</v>
      </c>
      <c r="CI24" s="1058">
        <v>1240</v>
      </c>
      <c r="CJ24" s="1058">
        <v>950</v>
      </c>
      <c r="CK24" s="1058">
        <v>850</v>
      </c>
      <c r="CL24" s="1058">
        <v>800</v>
      </c>
      <c r="CM24" s="1058">
        <v>800</v>
      </c>
      <c r="CN24" s="1058">
        <v>770</v>
      </c>
      <c r="CO24" s="1058">
        <v>600</v>
      </c>
      <c r="CP24" s="1058">
        <v>450</v>
      </c>
      <c r="CQ24" s="1058">
        <v>370</v>
      </c>
      <c r="CR24" s="1058">
        <v>350</v>
      </c>
      <c r="CS24" s="1058">
        <v>200</v>
      </c>
      <c r="CT24" s="1058">
        <v>160</v>
      </c>
      <c r="CU24" s="1058">
        <v>10410</v>
      </c>
      <c r="CV24" s="1058">
        <v>2080</v>
      </c>
      <c r="CW24" s="1058">
        <v>6840</v>
      </c>
      <c r="CX24" s="1058">
        <v>2720</v>
      </c>
      <c r="CY24" s="1058">
        <v>700</v>
      </c>
      <c r="CZ24" s="1058">
        <v>2060</v>
      </c>
      <c r="DA24" s="1058">
        <v>1500</v>
      </c>
      <c r="DB24" s="1058">
        <v>5100</v>
      </c>
      <c r="DC24" s="1058">
        <v>15500</v>
      </c>
      <c r="DD24" s="1058">
        <v>8930</v>
      </c>
      <c r="DE24" s="1058">
        <v>4406</v>
      </c>
      <c r="DF24" s="1058">
        <v>3020</v>
      </c>
      <c r="DG24" s="1058">
        <v>4700</v>
      </c>
      <c r="DH24" s="1058">
        <v>1640</v>
      </c>
      <c r="DI24" s="1058">
        <v>1060</v>
      </c>
      <c r="DJ24" s="1058">
        <v>8500</v>
      </c>
      <c r="DK24" s="1058">
        <v>11600</v>
      </c>
      <c r="DL24" s="1058">
        <v>17400</v>
      </c>
      <c r="DM24" s="1058">
        <v>15710</v>
      </c>
      <c r="DN24" s="1058">
        <v>13700</v>
      </c>
      <c r="DO24" s="1058">
        <v>11410</v>
      </c>
      <c r="DP24" s="1058">
        <v>10600</v>
      </c>
      <c r="DQ24" s="1058">
        <v>8700</v>
      </c>
      <c r="DR24" s="1058">
        <v>8250</v>
      </c>
      <c r="DS24" s="1058">
        <v>7340</v>
      </c>
      <c r="DT24" s="1058">
        <v>4590</v>
      </c>
      <c r="DU24" s="1058">
        <v>3810</v>
      </c>
      <c r="DV24" s="1058">
        <v>3750</v>
      </c>
      <c r="DW24" s="1058">
        <v>2830</v>
      </c>
      <c r="DX24" s="1058">
        <v>2690</v>
      </c>
      <c r="DY24" s="1058">
        <v>10790</v>
      </c>
      <c r="DZ24" s="1058">
        <v>10800</v>
      </c>
      <c r="EA24" s="1058">
        <v>9900</v>
      </c>
      <c r="EB24" s="1058">
        <v>9230</v>
      </c>
      <c r="EC24" s="1058">
        <v>6090</v>
      </c>
      <c r="ED24" s="1058">
        <v>3460</v>
      </c>
      <c r="EE24" s="1058">
        <v>3400</v>
      </c>
      <c r="EF24" s="1058">
        <v>989</v>
      </c>
      <c r="EG24" s="1058">
        <v>713</v>
      </c>
      <c r="EH24" s="1058">
        <v>750</v>
      </c>
      <c r="EI24" s="1058">
        <v>746</v>
      </c>
      <c r="EJ24" s="1058">
        <v>939</v>
      </c>
      <c r="EK24" s="1058">
        <v>2280</v>
      </c>
      <c r="EL24" s="1058">
        <v>1590</v>
      </c>
      <c r="EM24" s="1058">
        <v>1110</v>
      </c>
      <c r="EN24" s="1058">
        <v>947</v>
      </c>
      <c r="EO24" s="1058">
        <v>1190</v>
      </c>
      <c r="EP24" s="1058">
        <v>1160</v>
      </c>
      <c r="EQ24" s="1058">
        <v>3320</v>
      </c>
      <c r="ER24" s="1058">
        <v>623</v>
      </c>
      <c r="ES24" s="1058">
        <v>928</v>
      </c>
      <c r="ET24" s="1058">
        <v>652</v>
      </c>
      <c r="EU24" s="1058">
        <v>1030</v>
      </c>
      <c r="EV24" s="1058">
        <v>1470</v>
      </c>
      <c r="EW24" s="1058">
        <v>1920</v>
      </c>
      <c r="EX24" s="1058">
        <v>2090</v>
      </c>
      <c r="EY24" s="1058">
        <v>2710</v>
      </c>
      <c r="EZ24" s="1058">
        <v>1650</v>
      </c>
      <c r="FA24" s="1058">
        <v>1100</v>
      </c>
      <c r="FB24" s="1058">
        <v>938</v>
      </c>
      <c r="FC24" s="1058">
        <v>972</v>
      </c>
      <c r="FD24" s="1058">
        <v>1830</v>
      </c>
      <c r="FE24" s="1058">
        <v>359</v>
      </c>
      <c r="FF24" s="1058">
        <v>1140</v>
      </c>
      <c r="FG24" s="1058">
        <v>1090</v>
      </c>
      <c r="FH24" s="1058">
        <v>679</v>
      </c>
      <c r="FI24" s="1058">
        <v>2040</v>
      </c>
      <c r="FJ24" s="1058">
        <v>1260</v>
      </c>
      <c r="FK24" s="1058">
        <v>1410</v>
      </c>
      <c r="FL24" s="1058">
        <v>775</v>
      </c>
      <c r="FM24" s="1058">
        <v>474</v>
      </c>
      <c r="FN24" s="1058">
        <v>414</v>
      </c>
      <c r="FO24" s="1058">
        <v>2970</v>
      </c>
      <c r="FP24" s="1058">
        <v>1310</v>
      </c>
      <c r="FQ24" s="1058">
        <v>1080</v>
      </c>
      <c r="FR24" s="1058">
        <v>2850</v>
      </c>
      <c r="FS24" s="1058">
        <v>2570</v>
      </c>
      <c r="FT24" s="1058">
        <v>2100</v>
      </c>
      <c r="FU24" s="1058">
        <v>4220</v>
      </c>
      <c r="FV24" s="1058">
        <v>1550</v>
      </c>
      <c r="FW24" s="1058">
        <v>557</v>
      </c>
      <c r="FX24" s="1058">
        <v>866</v>
      </c>
      <c r="FY24" s="1058">
        <v>1490</v>
      </c>
      <c r="FZ24" s="1058">
        <v>1090</v>
      </c>
      <c r="GA24" s="1058">
        <v>885</v>
      </c>
      <c r="GB24" s="1058">
        <v>430</v>
      </c>
      <c r="GC24" s="1058">
        <v>421</v>
      </c>
      <c r="GD24" s="1058">
        <v>594</v>
      </c>
      <c r="GE24" s="1058">
        <v>1430</v>
      </c>
      <c r="GF24" s="1058">
        <v>2900</v>
      </c>
      <c r="GG24" s="1058">
        <v>718</v>
      </c>
      <c r="GH24" s="1058">
        <v>717</v>
      </c>
      <c r="GI24" s="1058">
        <v>724</v>
      </c>
      <c r="GJ24" s="1058">
        <v>667</v>
      </c>
      <c r="GK24" s="1058">
        <v>549</v>
      </c>
      <c r="GL24" s="1058">
        <v>338</v>
      </c>
      <c r="GM24" s="1058">
        <v>746</v>
      </c>
      <c r="GN24" s="1058">
        <v>1390</v>
      </c>
      <c r="GO24" s="1058">
        <v>494</v>
      </c>
      <c r="GP24" s="1058">
        <v>1860</v>
      </c>
      <c r="GQ24" s="1058">
        <v>1040</v>
      </c>
      <c r="GR24" s="1058">
        <v>951</v>
      </c>
      <c r="GS24" s="1058">
        <v>905</v>
      </c>
      <c r="GT24" s="1058">
        <v>774</v>
      </c>
      <c r="GU24" s="1058">
        <v>1720</v>
      </c>
      <c r="GV24" s="1058">
        <v>498</v>
      </c>
      <c r="GW24" s="1058">
        <v>1060</v>
      </c>
      <c r="GX24" s="1058">
        <v>414</v>
      </c>
      <c r="GY24" s="1058">
        <v>1790</v>
      </c>
      <c r="GZ24" s="1058">
        <v>730</v>
      </c>
      <c r="HA24" s="1058">
        <v>437</v>
      </c>
      <c r="HB24" s="1058">
        <v>3800</v>
      </c>
      <c r="HC24" s="1058">
        <v>2420</v>
      </c>
      <c r="HD24" s="1058">
        <v>779</v>
      </c>
      <c r="HE24" s="1058">
        <v>632</v>
      </c>
      <c r="HF24" s="1058">
        <v>528</v>
      </c>
      <c r="HG24" s="1058">
        <v>1290</v>
      </c>
      <c r="HH24" s="1058">
        <v>758</v>
      </c>
      <c r="HI24" s="1058">
        <v>722</v>
      </c>
      <c r="HJ24" s="1058">
        <v>640</v>
      </c>
      <c r="HK24" s="1058">
        <v>981</v>
      </c>
      <c r="HL24" s="1058">
        <v>1140</v>
      </c>
      <c r="HM24" s="1058">
        <v>1080</v>
      </c>
      <c r="HN24" s="1058">
        <v>384</v>
      </c>
      <c r="HO24" s="1058">
        <v>1910</v>
      </c>
      <c r="HP24" s="1058">
        <v>1910</v>
      </c>
      <c r="HQ24" s="1058">
        <v>1280</v>
      </c>
      <c r="HR24" s="1058">
        <v>791</v>
      </c>
      <c r="HS24" s="1058">
        <v>1520</v>
      </c>
      <c r="HT24" s="1058">
        <v>1940</v>
      </c>
      <c r="HU24" s="1058">
        <v>962</v>
      </c>
      <c r="HV24" s="1058">
        <v>1020</v>
      </c>
      <c r="HW24" s="1058">
        <v>493</v>
      </c>
      <c r="HX24" s="1058">
        <v>804</v>
      </c>
      <c r="HY24" s="1058">
        <v>633</v>
      </c>
      <c r="HZ24" s="1058">
        <v>730</v>
      </c>
      <c r="IA24" s="1058">
        <v>488</v>
      </c>
      <c r="IB24" s="1058">
        <v>469</v>
      </c>
      <c r="IC24" s="1058">
        <v>747</v>
      </c>
      <c r="ID24" s="1058">
        <v>761</v>
      </c>
      <c r="IE24" s="1058">
        <v>1580</v>
      </c>
      <c r="IF24" s="1058">
        <v>920</v>
      </c>
      <c r="IG24" s="1058">
        <v>720</v>
      </c>
      <c r="IH24" s="1058">
        <v>1058</v>
      </c>
      <c r="II24" s="1058">
        <v>7140</v>
      </c>
      <c r="IJ24" s="1058">
        <v>5290</v>
      </c>
      <c r="IK24" s="1058">
        <v>2850</v>
      </c>
      <c r="IL24" s="1058">
        <v>1320</v>
      </c>
      <c r="IM24" s="1058">
        <v>1310</v>
      </c>
      <c r="IN24" s="1058">
        <v>1300</v>
      </c>
      <c r="IO24" s="1058">
        <v>1110</v>
      </c>
      <c r="IP24" s="1058">
        <v>785</v>
      </c>
      <c r="IQ24" s="1058">
        <v>2750</v>
      </c>
      <c r="IR24" s="1058">
        <v>2280</v>
      </c>
      <c r="IS24" s="1058">
        <v>1216</v>
      </c>
      <c r="IT24" s="1058">
        <v>966</v>
      </c>
      <c r="IU24" s="1058">
        <v>844</v>
      </c>
      <c r="IV24" s="1058">
        <v>652</v>
      </c>
      <c r="IW24" s="1058">
        <v>735</v>
      </c>
      <c r="IX24" s="1058">
        <v>1620</v>
      </c>
      <c r="IY24" s="1058">
        <v>274</v>
      </c>
      <c r="IZ24" s="1058">
        <v>502</v>
      </c>
      <c r="JA24" s="1058">
        <v>334</v>
      </c>
      <c r="JB24" s="1058">
        <v>547</v>
      </c>
      <c r="JC24" s="1058">
        <v>475</v>
      </c>
      <c r="JD24" s="1058">
        <v>394</v>
      </c>
      <c r="JE24" s="1058">
        <v>249</v>
      </c>
      <c r="JF24" s="1058">
        <v>229</v>
      </c>
      <c r="JG24" s="1058">
        <v>437</v>
      </c>
      <c r="JH24" s="1058">
        <v>616</v>
      </c>
      <c r="JI24" s="1058">
        <v>4480</v>
      </c>
      <c r="JJ24" s="1058">
        <v>1730</v>
      </c>
      <c r="JK24" s="1058">
        <v>1140</v>
      </c>
      <c r="JL24" s="1058">
        <v>466</v>
      </c>
      <c r="JM24" s="1058">
        <v>949</v>
      </c>
      <c r="JN24" s="1058">
        <v>712</v>
      </c>
      <c r="JO24" s="1058">
        <v>553</v>
      </c>
      <c r="JP24" s="1058">
        <v>1020</v>
      </c>
      <c r="JQ24" s="1058">
        <v>1590</v>
      </c>
      <c r="JR24" s="1058">
        <v>3770</v>
      </c>
      <c r="JS24" s="1058">
        <v>652</v>
      </c>
      <c r="JT24" s="1058">
        <v>794</v>
      </c>
      <c r="JU24" s="1058">
        <v>1190</v>
      </c>
      <c r="JV24" s="1058">
        <v>1020</v>
      </c>
      <c r="JW24" s="1058">
        <v>1810</v>
      </c>
      <c r="JX24" s="1058">
        <v>588</v>
      </c>
      <c r="JY24" s="1058">
        <v>265</v>
      </c>
      <c r="JZ24" s="1058">
        <v>398</v>
      </c>
      <c r="KA24" s="1058">
        <v>622</v>
      </c>
      <c r="KB24" s="1058">
        <v>604</v>
      </c>
      <c r="KC24" s="1058">
        <v>1110</v>
      </c>
      <c r="KD24" s="1058">
        <v>3600</v>
      </c>
      <c r="KE24" s="1058">
        <v>4900</v>
      </c>
    </row>
    <row r="25" spans="1:291" ht="16.899999999999999" customHeight="1" x14ac:dyDescent="0.25">
      <c r="A25" s="1318"/>
      <c r="B25" s="704" t="s">
        <v>2214</v>
      </c>
      <c r="C25" s="20"/>
      <c r="D25" s="20"/>
      <c r="E25" s="20"/>
      <c r="F25" s="1319"/>
      <c r="G25" s="1319"/>
      <c r="H25" s="1319"/>
      <c r="I25" s="1320"/>
      <c r="J25" s="1319"/>
      <c r="K25" s="1319"/>
      <c r="L25" s="1315"/>
      <c r="M25" s="1321"/>
      <c r="N25" s="1321"/>
      <c r="O25" s="1321"/>
      <c r="P25" s="1321"/>
      <c r="Q25" s="1321"/>
      <c r="R25" s="1321"/>
      <c r="S25" s="1321"/>
      <c r="T25" s="1321"/>
      <c r="U25" s="1321"/>
      <c r="V25" s="1321"/>
      <c r="W25" s="1321"/>
      <c r="X25" s="1321"/>
      <c r="Y25" s="1321"/>
      <c r="Z25" s="1321"/>
      <c r="AA25" s="1321"/>
      <c r="AB25" s="1321"/>
      <c r="AC25" s="1321"/>
      <c r="AD25" s="1321"/>
      <c r="AE25" s="1321"/>
      <c r="AF25" s="1321"/>
      <c r="AG25" s="1321"/>
      <c r="AH25" s="1321"/>
      <c r="AI25" s="1321"/>
      <c r="AJ25" s="1321"/>
      <c r="AK25" s="1321"/>
      <c r="AL25" s="1321"/>
      <c r="AM25" s="1321"/>
      <c r="AN25" s="1321"/>
      <c r="AO25" s="1321"/>
      <c r="AP25" s="1321"/>
      <c r="AQ25" s="1321"/>
      <c r="AR25" s="1321"/>
      <c r="AS25" s="1321"/>
      <c r="AT25" s="1321"/>
      <c r="AU25" s="1321"/>
      <c r="AV25" s="1321"/>
      <c r="AW25" s="1321"/>
      <c r="AX25" s="1321"/>
      <c r="AY25" s="1321"/>
      <c r="AZ25" s="1321"/>
      <c r="BA25" s="1321"/>
      <c r="BB25" s="1321"/>
      <c r="BC25" s="1321"/>
      <c r="BD25" s="1321"/>
      <c r="BE25" s="1321"/>
      <c r="BF25" s="1321"/>
      <c r="BG25" s="1321"/>
      <c r="BH25" s="1321"/>
      <c r="BI25" s="1321"/>
      <c r="BJ25" s="1321"/>
      <c r="BK25" s="1321"/>
      <c r="BL25" s="1315"/>
      <c r="BM25" s="1321"/>
      <c r="BN25" s="1321"/>
      <c r="BO25" s="1321"/>
      <c r="BP25" s="1321"/>
      <c r="BQ25" s="1321"/>
      <c r="BR25" s="1321"/>
      <c r="BS25" s="1321"/>
      <c r="BT25" s="1321"/>
      <c r="BU25" s="1321"/>
      <c r="BV25" s="1321"/>
      <c r="BW25" s="1321"/>
      <c r="BX25" s="1321"/>
      <c r="BY25" s="1321"/>
      <c r="BZ25" s="1321"/>
      <c r="CA25" s="1321"/>
      <c r="CB25" s="1321"/>
      <c r="CC25" s="1321"/>
      <c r="CD25" s="1321"/>
      <c r="CE25" s="1321"/>
      <c r="CF25" s="1321"/>
      <c r="CG25" s="1321"/>
      <c r="CH25" s="1321"/>
      <c r="CI25" s="1321"/>
      <c r="CJ25" s="1321"/>
      <c r="CK25" s="1321"/>
      <c r="CL25" s="1321"/>
      <c r="CM25" s="1321"/>
      <c r="CN25" s="1321"/>
      <c r="CO25" s="1321"/>
      <c r="CP25" s="1321"/>
      <c r="CQ25" s="1321"/>
      <c r="CR25" s="1321"/>
      <c r="CS25" s="1321"/>
      <c r="CT25" s="1321"/>
      <c r="CU25" s="1321"/>
      <c r="CV25" s="1321"/>
      <c r="CW25" s="1321"/>
      <c r="CX25" s="1321"/>
      <c r="CY25" s="1321"/>
      <c r="CZ25" s="1321"/>
      <c r="DA25" s="1321"/>
      <c r="DB25" s="1321"/>
      <c r="DC25" s="1321"/>
      <c r="DD25" s="1321"/>
      <c r="DE25" s="1321"/>
      <c r="DF25" s="1321"/>
      <c r="DG25" s="1321"/>
      <c r="DH25" s="1321"/>
      <c r="DI25" s="1321"/>
      <c r="DJ25" s="1321"/>
      <c r="DK25" s="1321"/>
      <c r="DL25" s="1321"/>
      <c r="DM25" s="1321"/>
      <c r="DN25" s="1321"/>
      <c r="DO25" s="1321"/>
      <c r="DP25" s="1315"/>
      <c r="DQ25" s="1321"/>
      <c r="DR25" s="1321"/>
      <c r="DS25" s="1321"/>
      <c r="DT25" s="1321"/>
      <c r="DU25" s="1321"/>
      <c r="DV25" s="1321"/>
      <c r="DW25" s="1321"/>
      <c r="DX25" s="1321"/>
      <c r="DY25" s="1321"/>
      <c r="DZ25" s="1321"/>
      <c r="EA25" s="1321"/>
      <c r="EB25" s="1321"/>
      <c r="EC25" s="1321"/>
      <c r="ED25" s="1321"/>
      <c r="EE25" s="1321"/>
      <c r="EF25" s="1321"/>
      <c r="EG25" s="1321"/>
      <c r="EH25" s="1321"/>
      <c r="EI25" s="1321"/>
      <c r="EJ25" s="1321"/>
      <c r="EK25" s="1321"/>
      <c r="EL25" s="1321"/>
      <c r="EM25" s="1321"/>
      <c r="EN25" s="1321"/>
      <c r="EO25" s="1321"/>
      <c r="EP25" s="1321"/>
      <c r="EQ25" s="1321"/>
      <c r="ER25" s="1321"/>
      <c r="ES25" s="1321"/>
      <c r="ET25" s="1321"/>
      <c r="EU25" s="1321"/>
      <c r="EV25" s="1321"/>
      <c r="EW25" s="1321"/>
      <c r="EX25" s="1321"/>
      <c r="EY25" s="1321"/>
      <c r="EZ25" s="1321"/>
      <c r="FA25" s="1321"/>
      <c r="FB25" s="1321"/>
      <c r="FC25" s="1321"/>
      <c r="FD25" s="1321"/>
      <c r="FE25" s="1321"/>
      <c r="FF25" s="1321"/>
      <c r="FG25" s="1321"/>
      <c r="FH25" s="1321"/>
      <c r="FI25" s="1321"/>
      <c r="FJ25" s="1321"/>
      <c r="FK25" s="1321"/>
      <c r="FL25" s="1321"/>
      <c r="FM25" s="1321"/>
      <c r="FN25" s="1315"/>
      <c r="FO25" s="1321"/>
      <c r="FP25" s="1321"/>
      <c r="FQ25" s="1321"/>
      <c r="FR25" s="1321"/>
      <c r="FS25" s="1321"/>
      <c r="FT25" s="1321"/>
      <c r="FU25" s="1321"/>
      <c r="FV25" s="1321"/>
      <c r="FW25" s="1321"/>
      <c r="FX25" s="1321"/>
      <c r="FY25" s="1321"/>
      <c r="FZ25" s="1321"/>
      <c r="GA25" s="1321"/>
      <c r="GB25" s="1321"/>
      <c r="GC25" s="1321"/>
      <c r="GD25" s="1321"/>
      <c r="GE25" s="1321"/>
      <c r="GF25" s="1321"/>
      <c r="GG25" s="1321"/>
      <c r="GH25" s="1321"/>
      <c r="GI25" s="1321"/>
      <c r="GJ25" s="1321"/>
      <c r="GK25" s="1321"/>
      <c r="GL25" s="1321"/>
      <c r="GM25" s="1321"/>
      <c r="GN25" s="1321"/>
      <c r="GO25" s="1321"/>
      <c r="GP25" s="1321"/>
      <c r="GQ25" s="1321"/>
      <c r="GR25" s="1321"/>
      <c r="GS25" s="1321"/>
      <c r="GT25" s="1321"/>
      <c r="GU25" s="1321"/>
      <c r="GV25" s="1321"/>
      <c r="GW25" s="1321"/>
      <c r="GX25" s="1321"/>
      <c r="GY25" s="1321"/>
      <c r="GZ25" s="1321"/>
      <c r="HA25" s="1321"/>
      <c r="HB25" s="1321"/>
      <c r="HC25" s="1321"/>
      <c r="HD25" s="1321"/>
      <c r="HE25" s="1321"/>
      <c r="HF25" s="1321"/>
      <c r="HG25" s="1321"/>
      <c r="HH25" s="1321"/>
      <c r="HI25" s="1321"/>
      <c r="HJ25" s="1321"/>
      <c r="HK25" s="1321"/>
      <c r="HL25" s="1321"/>
      <c r="HM25" s="1321"/>
      <c r="HN25" s="1321"/>
      <c r="HO25" s="1321"/>
      <c r="HP25" s="1321"/>
      <c r="HQ25" s="1321"/>
      <c r="HR25" s="1321"/>
      <c r="HS25" s="1321"/>
      <c r="HT25" s="1321"/>
      <c r="HU25" s="1321"/>
      <c r="HV25" s="1321"/>
      <c r="HW25" s="1321"/>
      <c r="HX25" s="1321"/>
      <c r="HY25" s="1321"/>
      <c r="HZ25" s="1321"/>
      <c r="IA25" s="1321"/>
      <c r="IB25" s="1321"/>
      <c r="IC25" s="1321"/>
      <c r="ID25" s="1321"/>
      <c r="IE25" s="1321"/>
      <c r="IF25" s="1321"/>
      <c r="IG25" s="1321"/>
      <c r="IH25" s="1321"/>
      <c r="II25" s="1321"/>
      <c r="IJ25" s="1321"/>
      <c r="IK25" s="1321"/>
      <c r="IL25" s="1321"/>
      <c r="IM25" s="1321"/>
      <c r="IN25" s="1321"/>
      <c r="IO25" s="1321"/>
      <c r="IP25" s="1321"/>
      <c r="IQ25" s="1321"/>
      <c r="IR25" s="1321"/>
      <c r="IS25" s="1321"/>
      <c r="IT25" s="1321"/>
      <c r="IU25" s="1321"/>
      <c r="IV25" s="1321"/>
      <c r="IW25" s="1321"/>
      <c r="IX25" s="1321"/>
      <c r="IY25" s="1321"/>
      <c r="IZ25" s="1321"/>
      <c r="JA25" s="1321"/>
      <c r="JB25" s="1321"/>
      <c r="JC25" s="1321"/>
      <c r="JD25" s="1321"/>
      <c r="JE25" s="1321"/>
      <c r="JF25" s="1321"/>
      <c r="JG25" s="1321"/>
      <c r="JH25" s="1321"/>
    </row>
    <row r="26" spans="1:291" ht="15.6" customHeight="1" x14ac:dyDescent="0.25">
      <c r="A26" s="1318"/>
      <c r="B26" s="704" t="s">
        <v>2215</v>
      </c>
      <c r="C26" s="20"/>
      <c r="D26" s="20"/>
      <c r="E26" s="20"/>
      <c r="F26" s="1319"/>
      <c r="G26" s="1319"/>
      <c r="H26" s="1319"/>
      <c r="I26" s="1319"/>
      <c r="J26" s="1319"/>
      <c r="K26" s="1315"/>
      <c r="L26" s="1322"/>
      <c r="M26" s="1321"/>
      <c r="N26" s="1321"/>
      <c r="O26" s="1321"/>
      <c r="P26" s="1321"/>
      <c r="Q26" s="1321"/>
      <c r="R26" s="1321"/>
      <c r="S26" s="1321"/>
      <c r="T26" s="1321"/>
      <c r="U26" s="1321"/>
      <c r="V26" s="1321"/>
      <c r="W26" s="1321"/>
      <c r="X26" s="1321"/>
      <c r="Y26" s="1321"/>
      <c r="Z26" s="1321"/>
      <c r="AA26" s="1321"/>
      <c r="AB26" s="1321"/>
      <c r="AC26" s="1321"/>
      <c r="AD26" s="1321"/>
      <c r="AE26" s="1321"/>
      <c r="AF26" s="1321"/>
      <c r="AG26" s="1321"/>
      <c r="AH26" s="1321"/>
      <c r="AI26" s="1321"/>
      <c r="AJ26" s="1321"/>
      <c r="AK26" s="1321"/>
      <c r="AL26" s="1321"/>
      <c r="AM26" s="1321"/>
      <c r="AN26" s="1321"/>
      <c r="AO26" s="1321"/>
      <c r="AP26" s="1321"/>
      <c r="AQ26" s="1321"/>
      <c r="AR26" s="1321"/>
      <c r="AS26" s="1321"/>
      <c r="AT26" s="1321"/>
      <c r="AU26" s="1321"/>
      <c r="AV26" s="1321"/>
      <c r="AW26" s="1321"/>
      <c r="AX26" s="1321"/>
      <c r="AY26" s="1321"/>
      <c r="AZ26" s="1321"/>
      <c r="BA26" s="1321"/>
      <c r="BB26" s="1321"/>
      <c r="BC26" s="1321"/>
      <c r="BD26" s="1321"/>
      <c r="BE26" s="1321"/>
      <c r="BF26" s="1321"/>
      <c r="BG26" s="1321"/>
      <c r="BH26" s="1321"/>
      <c r="BI26" s="1321"/>
      <c r="BJ26" s="1321"/>
      <c r="BK26" s="1321"/>
      <c r="BL26" s="1321"/>
      <c r="BM26" s="1321"/>
      <c r="BN26" s="1321"/>
      <c r="BO26" s="1321"/>
      <c r="BP26" s="1315"/>
      <c r="BQ26" s="1322"/>
      <c r="BR26" s="1321"/>
      <c r="BS26" s="1321"/>
      <c r="BT26" s="1321"/>
      <c r="BU26" s="1321"/>
      <c r="BV26" s="1321"/>
      <c r="BW26" s="1321"/>
      <c r="BX26" s="1321"/>
      <c r="BY26" s="1321"/>
      <c r="BZ26" s="1321"/>
      <c r="CA26" s="1321"/>
      <c r="CB26" s="1321"/>
      <c r="CC26" s="1321"/>
      <c r="CD26" s="1321"/>
      <c r="CE26" s="1321"/>
      <c r="CF26" s="1321"/>
      <c r="CG26" s="1321"/>
      <c r="CH26" s="1321"/>
      <c r="CI26" s="1321"/>
      <c r="CJ26" s="1321"/>
      <c r="CK26" s="1321"/>
      <c r="CL26" s="1321"/>
      <c r="CM26" s="1321"/>
      <c r="CN26" s="1321"/>
      <c r="CO26" s="1321"/>
      <c r="CP26" s="1321"/>
      <c r="CQ26" s="1321"/>
      <c r="CR26" s="1321"/>
      <c r="CS26" s="1321"/>
      <c r="CT26" s="1321"/>
      <c r="CU26" s="1321"/>
      <c r="CV26" s="1321"/>
      <c r="CW26" s="1321"/>
      <c r="CX26" s="1321"/>
      <c r="CY26" s="1321"/>
      <c r="CZ26" s="1321"/>
      <c r="DA26" s="1321"/>
      <c r="DB26" s="1321"/>
      <c r="DC26" s="1321"/>
      <c r="DD26" s="1321"/>
      <c r="DE26" s="1321"/>
      <c r="DF26" s="1321"/>
      <c r="DG26" s="1321"/>
      <c r="DH26" s="1321"/>
      <c r="DI26" s="1321"/>
      <c r="DJ26" s="1321"/>
      <c r="DK26" s="1321"/>
      <c r="DL26" s="1321"/>
      <c r="DM26" s="1321"/>
      <c r="DN26" s="1321"/>
      <c r="DO26" s="1321"/>
      <c r="DP26" s="1321"/>
      <c r="DQ26" s="1321"/>
      <c r="DR26" s="1321"/>
      <c r="DS26" s="1321"/>
      <c r="DT26" s="1322"/>
      <c r="DU26" s="1321"/>
      <c r="DV26" s="1321"/>
      <c r="DW26" s="1321"/>
      <c r="DX26" s="1321"/>
      <c r="DY26" s="1321"/>
      <c r="DZ26" s="1321"/>
      <c r="EA26" s="1321"/>
      <c r="EB26" s="1321"/>
      <c r="EC26" s="1321"/>
      <c r="ED26" s="1321"/>
      <c r="EE26" s="1321"/>
      <c r="EF26" s="1321"/>
      <c r="EG26" s="1321"/>
      <c r="EH26" s="1321"/>
      <c r="EI26" s="1321"/>
      <c r="EJ26" s="1321"/>
      <c r="EK26" s="1321"/>
      <c r="EL26" s="1321"/>
      <c r="EM26" s="1321"/>
      <c r="EN26" s="1321"/>
      <c r="EO26" s="1321"/>
      <c r="EP26" s="1321"/>
      <c r="EQ26" s="1321"/>
      <c r="ER26" s="1321"/>
      <c r="ES26" s="1321"/>
      <c r="ET26" s="1321"/>
      <c r="EU26" s="1321"/>
      <c r="EV26" s="1321"/>
      <c r="EW26" s="1321"/>
      <c r="EX26" s="1321"/>
      <c r="EY26" s="1321"/>
      <c r="EZ26" s="1321"/>
      <c r="FA26" s="1321"/>
      <c r="FB26" s="1321"/>
      <c r="FC26" s="1321"/>
      <c r="FD26" s="1321"/>
      <c r="FE26" s="1321"/>
      <c r="FF26" s="1321"/>
      <c r="FG26" s="1321"/>
      <c r="FH26" s="1321"/>
      <c r="FI26" s="1321"/>
      <c r="FJ26" s="1321"/>
      <c r="FK26" s="1321"/>
      <c r="FL26" s="1321"/>
      <c r="FM26" s="1321"/>
      <c r="FN26" s="1321"/>
      <c r="FO26" s="1321"/>
      <c r="FP26" s="1321"/>
      <c r="FQ26" s="1321"/>
      <c r="FR26" s="1321"/>
      <c r="FS26" s="1315"/>
      <c r="FT26" s="1322"/>
      <c r="FU26" s="1321"/>
      <c r="FV26" s="1321"/>
      <c r="FW26" s="1321"/>
      <c r="FX26" s="1321"/>
      <c r="FY26" s="1321"/>
      <c r="FZ26" s="1321"/>
      <c r="GA26" s="1321"/>
      <c r="GB26" s="1321"/>
      <c r="GC26" s="1321"/>
      <c r="GD26" s="1321"/>
      <c r="GE26" s="1321"/>
      <c r="GF26" s="1321"/>
      <c r="GG26" s="1321"/>
      <c r="GH26" s="1321"/>
      <c r="GI26" s="1321"/>
      <c r="GJ26" s="1321"/>
      <c r="GK26" s="1321"/>
      <c r="GL26" s="1321"/>
      <c r="GM26" s="1321"/>
      <c r="GN26" s="1321"/>
      <c r="GO26" s="1321"/>
      <c r="GP26" s="1321"/>
      <c r="GQ26" s="1321"/>
      <c r="GR26" s="1321"/>
      <c r="GS26" s="1321"/>
      <c r="GT26" s="1321"/>
      <c r="GU26" s="1321"/>
      <c r="GV26" s="1321"/>
      <c r="GW26" s="1321"/>
      <c r="GX26" s="1321"/>
      <c r="GY26" s="1321"/>
      <c r="GZ26" s="1321"/>
      <c r="HA26" s="1321"/>
      <c r="HB26" s="1321"/>
      <c r="HC26" s="1321"/>
      <c r="HD26" s="1321"/>
      <c r="HE26" s="1321"/>
      <c r="HF26" s="1321"/>
      <c r="HG26" s="1321"/>
      <c r="HH26" s="1321"/>
      <c r="HI26" s="1321"/>
      <c r="HJ26" s="1321"/>
      <c r="HK26" s="1321"/>
      <c r="HL26" s="1321"/>
      <c r="HM26" s="1321"/>
      <c r="HN26" s="1321"/>
      <c r="HO26" s="1321"/>
      <c r="HP26" s="1321"/>
      <c r="HQ26" s="1321"/>
      <c r="HR26" s="1321"/>
      <c r="HS26" s="1321"/>
      <c r="HT26" s="1321"/>
      <c r="HU26" s="1321"/>
      <c r="HV26" s="1321"/>
      <c r="HW26" s="1321"/>
      <c r="HX26" s="1321"/>
      <c r="HY26" s="1321"/>
      <c r="HZ26" s="1321"/>
      <c r="IA26" s="1321"/>
      <c r="IB26" s="1321"/>
      <c r="IC26" s="1321"/>
      <c r="ID26" s="1321"/>
      <c r="IE26" s="1321"/>
      <c r="IF26" s="1321"/>
      <c r="IG26" s="1321"/>
      <c r="IH26" s="1321"/>
      <c r="II26" s="1321"/>
      <c r="IJ26" s="1321"/>
      <c r="IK26" s="1321"/>
      <c r="IL26" s="1321"/>
      <c r="IM26" s="1321"/>
      <c r="IN26" s="1321"/>
      <c r="IO26" s="1321"/>
      <c r="IP26" s="1321"/>
      <c r="IQ26" s="1321"/>
      <c r="IR26" s="1321"/>
      <c r="IS26" s="1321"/>
      <c r="IT26" s="1321"/>
      <c r="IU26" s="1321"/>
      <c r="IV26" s="1321"/>
      <c r="IW26" s="1321"/>
      <c r="IX26" s="1321"/>
      <c r="IY26" s="1321"/>
      <c r="IZ26" s="1321"/>
      <c r="JA26" s="1321"/>
      <c r="JB26" s="1321"/>
      <c r="JC26" s="1321"/>
      <c r="JD26" s="1321"/>
      <c r="JE26" s="1321"/>
      <c r="JF26" s="1321"/>
      <c r="JG26" s="1321"/>
      <c r="JH26" s="1321"/>
      <c r="JI26" s="1321"/>
      <c r="JJ26" s="1321"/>
      <c r="JK26" s="1321"/>
      <c r="JL26" s="1321"/>
      <c r="JM26" s="1321"/>
      <c r="JN26" s="1321"/>
      <c r="JO26" s="1321"/>
    </row>
    <row r="27" spans="1:291" ht="23.25" customHeight="1" x14ac:dyDescent="0.25">
      <c r="K27" s="1419"/>
      <c r="L27" s="1419"/>
      <c r="M27" s="1419"/>
      <c r="N27" s="1419"/>
      <c r="O27" s="1419"/>
      <c r="P27" s="1419"/>
      <c r="Q27" s="1419"/>
      <c r="R27" s="1419"/>
      <c r="S27" s="1419"/>
      <c r="T27" s="1419"/>
      <c r="U27" s="1419"/>
      <c r="V27" s="1419"/>
      <c r="W27" s="1419"/>
      <c r="X27" s="1419"/>
      <c r="Y27" s="1419"/>
      <c r="Z27" s="1419"/>
      <c r="AA27" s="1419"/>
      <c r="AB27" s="1419"/>
      <c r="AC27" s="1419"/>
      <c r="AD27" s="1419"/>
      <c r="AE27" s="1419"/>
      <c r="AF27" s="1419"/>
      <c r="AG27" s="1419"/>
      <c r="AH27" s="1419"/>
      <c r="AI27" s="1419"/>
      <c r="AJ27" s="1419"/>
      <c r="AK27" s="1419"/>
      <c r="AL27" s="1419"/>
      <c r="AM27" s="1419"/>
      <c r="AN27" s="1419"/>
      <c r="AO27" s="1419"/>
      <c r="AP27" s="1419"/>
      <c r="AQ27" s="1419"/>
      <c r="AR27" s="1419"/>
      <c r="AS27" s="1419"/>
      <c r="AT27" s="1419"/>
      <c r="AU27" s="1419"/>
      <c r="AV27" s="1419"/>
      <c r="AW27" s="1419"/>
      <c r="AX27" s="1419"/>
      <c r="AY27" s="1419"/>
      <c r="AZ27" s="1419"/>
      <c r="BA27" s="1419"/>
      <c r="BB27" s="1419"/>
      <c r="BC27" s="1419"/>
      <c r="BD27" s="1419"/>
      <c r="BE27" s="1419"/>
      <c r="BF27" s="1419"/>
      <c r="BG27" s="1419"/>
      <c r="BH27" s="1419"/>
      <c r="BI27" s="1419"/>
      <c r="BJ27" s="1419"/>
      <c r="BK27" s="1419"/>
      <c r="BL27" s="1419"/>
      <c r="BM27" s="1419"/>
      <c r="BN27" s="1419"/>
      <c r="BO27" s="1419"/>
      <c r="BP27" s="1419"/>
      <c r="BQ27" s="1419"/>
      <c r="BR27" s="1419"/>
      <c r="BS27" s="1419"/>
      <c r="BT27" s="1419"/>
      <c r="BU27" s="1419"/>
      <c r="BV27" s="1419"/>
      <c r="BW27" s="1419"/>
      <c r="BX27" s="1419"/>
      <c r="BY27" s="1419"/>
      <c r="BZ27" s="1419"/>
      <c r="CA27" s="1419"/>
      <c r="CB27" s="1419"/>
      <c r="CC27" s="1419"/>
      <c r="CD27" s="1419"/>
      <c r="CE27" s="1419"/>
      <c r="CF27" s="1419"/>
      <c r="CG27" s="1419"/>
      <c r="CH27" s="1419"/>
      <c r="CI27" s="1419"/>
      <c r="CJ27" s="1419"/>
      <c r="CK27" s="1419"/>
      <c r="CL27" s="1419"/>
      <c r="CM27" s="1419"/>
      <c r="CN27" s="1419"/>
      <c r="CO27" s="1419"/>
      <c r="CP27" s="1419"/>
      <c r="CQ27" s="1419"/>
      <c r="CR27" s="1419"/>
      <c r="CS27" s="1419"/>
      <c r="CT27" s="1419"/>
      <c r="CU27" s="1419"/>
      <c r="CV27" s="1419"/>
      <c r="CW27" s="1419"/>
      <c r="CX27" s="1419"/>
      <c r="CY27" s="1419"/>
      <c r="CZ27" s="1419"/>
      <c r="DA27" s="1419"/>
      <c r="DB27" s="1419"/>
      <c r="DC27" s="1419"/>
      <c r="DD27" s="1419"/>
      <c r="DE27" s="1419"/>
      <c r="DF27" s="1419"/>
      <c r="DG27" s="1419"/>
      <c r="DH27" s="1419"/>
      <c r="DI27" s="1419"/>
      <c r="DJ27" s="1419"/>
      <c r="DK27" s="1419"/>
      <c r="DL27" s="1419"/>
      <c r="DM27" s="1419"/>
      <c r="DN27" s="1419"/>
      <c r="DO27" s="1419"/>
      <c r="DP27" s="1419"/>
      <c r="DQ27" s="1419"/>
      <c r="DR27" s="1419"/>
      <c r="DS27" s="1419"/>
      <c r="DT27" s="1419"/>
      <c r="DU27" s="1419"/>
      <c r="DV27" s="1419"/>
      <c r="DW27" s="1419"/>
      <c r="DX27" s="1419"/>
      <c r="DY27" s="1419"/>
      <c r="DZ27" s="1419"/>
      <c r="EA27" s="1419"/>
      <c r="EB27" s="1419"/>
      <c r="EC27" s="1419"/>
      <c r="ED27" s="1419"/>
      <c r="EE27" s="1419"/>
      <c r="EF27" s="1419"/>
      <c r="EG27" s="1419"/>
      <c r="EH27" s="1419"/>
      <c r="EI27" s="1419"/>
      <c r="EJ27" s="1419"/>
      <c r="EK27" s="1419"/>
      <c r="EL27" s="1419"/>
      <c r="EM27" s="1419"/>
      <c r="EN27" s="1419"/>
      <c r="EO27" s="1419"/>
      <c r="EP27" s="1419"/>
      <c r="EQ27" s="1419"/>
      <c r="ER27" s="1419"/>
      <c r="ES27" s="1419"/>
      <c r="ET27" s="1419"/>
      <c r="EU27" s="1419"/>
      <c r="EV27" s="1419"/>
      <c r="EW27" s="1419"/>
      <c r="EX27" s="1419"/>
      <c r="EY27" s="1419"/>
      <c r="EZ27" s="1419"/>
      <c r="FA27" s="1419"/>
      <c r="FB27" s="1419"/>
      <c r="FC27" s="1419"/>
      <c r="FD27" s="1419"/>
      <c r="FE27" s="1419"/>
      <c r="FF27" s="1419"/>
      <c r="FG27" s="1419"/>
      <c r="FH27" s="1419"/>
      <c r="FI27" s="1419"/>
      <c r="FJ27" s="1419"/>
      <c r="FK27" s="1419"/>
      <c r="FL27" s="1419"/>
      <c r="FM27" s="1419"/>
      <c r="FN27" s="1419"/>
      <c r="FO27" s="1419"/>
      <c r="FP27" s="1419"/>
      <c r="FQ27" s="1419"/>
      <c r="FR27" s="1419"/>
      <c r="FS27" s="1419"/>
      <c r="FT27" s="1419"/>
      <c r="FU27" s="1419"/>
      <c r="FV27" s="1419"/>
      <c r="FW27" s="1419"/>
      <c r="FX27" s="1419"/>
      <c r="FY27" s="1419"/>
      <c r="FZ27" s="1419"/>
      <c r="GA27" s="1419"/>
      <c r="GB27" s="1419"/>
      <c r="GC27" s="1419"/>
      <c r="GD27" s="1419"/>
      <c r="GE27" s="1419"/>
      <c r="GF27" s="1419"/>
      <c r="GG27" s="1419"/>
      <c r="GH27" s="1419"/>
      <c r="GI27" s="1419"/>
      <c r="GJ27" s="1419"/>
      <c r="GK27" s="1419"/>
      <c r="GL27" s="1419"/>
      <c r="GM27" s="1419"/>
      <c r="GN27" s="1419"/>
      <c r="GO27" s="1419"/>
      <c r="GP27" s="1419"/>
      <c r="GQ27" s="1419"/>
      <c r="GR27" s="1419"/>
      <c r="GS27" s="1419"/>
      <c r="GT27" s="1419"/>
      <c r="GU27" s="1419"/>
      <c r="GV27" s="1419"/>
      <c r="GW27" s="1419"/>
      <c r="GX27" s="1419"/>
      <c r="GY27" s="1419"/>
      <c r="GZ27" s="1419"/>
      <c r="HA27" s="1419"/>
      <c r="HB27" s="1419"/>
      <c r="HC27" s="1419"/>
      <c r="HD27" s="1419"/>
      <c r="HE27" s="1419"/>
      <c r="HF27" s="1419"/>
      <c r="HG27" s="1419"/>
      <c r="HH27" s="1419"/>
      <c r="HI27" s="1419"/>
      <c r="HJ27" s="1419"/>
      <c r="HK27" s="1419"/>
      <c r="HL27" s="1419"/>
      <c r="HM27" s="1419"/>
      <c r="HN27" s="1419"/>
      <c r="HO27" s="1419"/>
      <c r="HP27" s="1419"/>
      <c r="HQ27" s="1419"/>
      <c r="HR27" s="1419"/>
      <c r="HS27" s="1419"/>
      <c r="HT27" s="1419"/>
      <c r="HU27" s="1419"/>
      <c r="HV27" s="1419"/>
      <c r="HW27" s="1419"/>
      <c r="HX27" s="1419"/>
      <c r="HY27" s="1419"/>
      <c r="HZ27" s="1419"/>
      <c r="IA27" s="1419"/>
      <c r="IB27" s="1419"/>
      <c r="IC27" s="1419"/>
      <c r="ID27" s="1419"/>
      <c r="IE27" s="1419"/>
      <c r="IF27" s="1419"/>
      <c r="IG27" s="1419"/>
      <c r="IH27" s="1419"/>
      <c r="II27" s="1419"/>
      <c r="IJ27" s="1419"/>
      <c r="IK27" s="1419"/>
      <c r="IL27" s="1419"/>
      <c r="IM27" s="1419"/>
      <c r="IN27" s="1419"/>
      <c r="IO27" s="1419"/>
      <c r="IP27" s="1419"/>
      <c r="IQ27" s="1419"/>
      <c r="IR27" s="1419"/>
      <c r="IS27" s="1419"/>
      <c r="IT27" s="1419"/>
      <c r="IU27" s="1419"/>
      <c r="IV27" s="1419"/>
      <c r="IW27" s="1419"/>
      <c r="IX27" s="1419"/>
      <c r="IY27" s="1419"/>
      <c r="IZ27" s="1419"/>
      <c r="JA27" s="1419"/>
      <c r="JB27" s="1419"/>
      <c r="JC27" s="1419"/>
      <c r="JD27" s="1419"/>
      <c r="JE27" s="1419"/>
      <c r="JF27" s="1419"/>
      <c r="JG27" s="1419"/>
      <c r="JH27" s="1419"/>
      <c r="JI27" s="1419"/>
      <c r="JJ27" s="1419"/>
      <c r="JK27" s="1419"/>
      <c r="JL27" s="1419"/>
      <c r="JM27" s="1419"/>
      <c r="JN27" s="1419"/>
      <c r="JO27" s="1419"/>
      <c r="JP27" s="1419"/>
      <c r="JQ27" s="1419"/>
      <c r="JR27" s="1419"/>
      <c r="JS27" s="1419"/>
      <c r="JT27" s="1419"/>
      <c r="JU27" s="1419"/>
      <c r="JV27" s="1419"/>
      <c r="JW27" s="1419"/>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M27"/>
  <sheetViews>
    <sheetView showGridLines="0" zoomScaleNormal="100" workbookViewId="0">
      <pane xSplit="2" topLeftCell="C1" activePane="topRight" state="frozen"/>
      <selection pane="topRight"/>
    </sheetView>
  </sheetViews>
  <sheetFormatPr defaultColWidth="9" defaultRowHeight="23.25" customHeight="1" x14ac:dyDescent="0.25"/>
  <cols>
    <col min="1" max="1" width="3.5" style="1505" customWidth="1"/>
    <col min="2" max="2" width="24.25" style="1505" bestFit="1" customWidth="1"/>
    <col min="3" max="10" width="17" style="1506" customWidth="1"/>
    <col min="11" max="299" width="17" style="1505" customWidth="1"/>
    <col min="300" max="16384" width="9" style="1505"/>
  </cols>
  <sheetData>
    <row r="1" spans="1:299" ht="23.25" customHeight="1" x14ac:dyDescent="0.25">
      <c r="B1" s="348" t="s">
        <v>2435</v>
      </c>
      <c r="I1" s="1517"/>
      <c r="K1" s="1506"/>
      <c r="EJ1" s="1514"/>
    </row>
    <row r="2" spans="1:299" ht="23.25" customHeight="1" x14ac:dyDescent="0.25">
      <c r="A2" s="1512"/>
      <c r="B2" s="350" t="s">
        <v>575</v>
      </c>
      <c r="C2" s="1515"/>
      <c r="D2" s="1515"/>
      <c r="E2" s="1515"/>
      <c r="F2" s="1515"/>
      <c r="G2" s="1515"/>
      <c r="H2" s="1515"/>
      <c r="I2" s="1516"/>
      <c r="J2" s="1515"/>
      <c r="K2" s="1515"/>
      <c r="L2" s="1512"/>
      <c r="M2" s="1513"/>
      <c r="N2" s="1512"/>
      <c r="O2" s="1512"/>
      <c r="P2" s="1512"/>
      <c r="Q2" s="1512"/>
      <c r="R2" s="1512"/>
      <c r="S2" s="1512"/>
      <c r="T2" s="1512"/>
      <c r="U2" s="1512"/>
      <c r="V2" s="1512"/>
      <c r="W2" s="1512"/>
      <c r="X2" s="1512"/>
      <c r="Y2" s="1512"/>
      <c r="Z2" s="1512"/>
      <c r="AA2" s="1512"/>
      <c r="AB2" s="1512"/>
      <c r="AC2" s="1512"/>
      <c r="AD2" s="1512"/>
      <c r="AE2" s="1512"/>
      <c r="AF2" s="1512"/>
      <c r="AG2" s="1513"/>
      <c r="AH2" s="1512"/>
      <c r="AI2" s="1512"/>
      <c r="AJ2" s="1512"/>
      <c r="AK2" s="1512"/>
      <c r="AL2" s="1512"/>
      <c r="AM2" s="1512"/>
      <c r="AN2" s="1512"/>
      <c r="AO2" s="1512"/>
      <c r="AP2" s="1512"/>
      <c r="AQ2" s="1512"/>
      <c r="AR2" s="1512"/>
      <c r="AS2" s="1512"/>
      <c r="AT2" s="1512"/>
      <c r="AU2" s="1512"/>
      <c r="AV2" s="1512"/>
      <c r="AW2" s="1512"/>
      <c r="AX2" s="1512"/>
      <c r="AY2" s="1512"/>
      <c r="AZ2" s="1512"/>
      <c r="BA2" s="1512"/>
      <c r="BB2" s="1512"/>
      <c r="BC2" s="1512"/>
      <c r="BD2" s="1512"/>
      <c r="BE2" s="1512"/>
      <c r="BF2" s="1512"/>
      <c r="BG2" s="1512"/>
      <c r="BH2" s="1512"/>
      <c r="BI2" s="1512"/>
      <c r="BJ2" s="1512"/>
      <c r="BK2" s="1512"/>
      <c r="BL2" s="1512"/>
      <c r="BM2" s="1512"/>
      <c r="BN2" s="1512"/>
      <c r="BO2" s="1512"/>
      <c r="BP2" s="1512"/>
      <c r="BQ2" s="1512"/>
      <c r="BR2" s="1512"/>
      <c r="BS2" s="1512"/>
      <c r="BT2" s="1512"/>
      <c r="BU2" s="1512"/>
      <c r="BV2" s="1512"/>
      <c r="BW2" s="1512"/>
      <c r="BX2" s="1512"/>
      <c r="BY2" s="1512"/>
      <c r="BZ2" s="1512"/>
      <c r="CA2" s="1512"/>
      <c r="CB2" s="1512"/>
      <c r="CC2" s="1512"/>
      <c r="CD2" s="1512"/>
      <c r="CE2" s="1512"/>
      <c r="CF2" s="1512"/>
      <c r="CG2" s="1512"/>
      <c r="CH2" s="1512"/>
      <c r="CI2" s="1512"/>
      <c r="CJ2" s="1512"/>
      <c r="CK2" s="1512"/>
      <c r="CL2" s="1512"/>
      <c r="CM2" s="1512"/>
      <c r="CN2" s="1512"/>
      <c r="CO2" s="1512"/>
      <c r="CP2" s="1512"/>
      <c r="CQ2" s="1512"/>
      <c r="CR2" s="1512"/>
      <c r="CS2" s="1512"/>
      <c r="CT2" s="1512"/>
      <c r="CU2" s="1512"/>
      <c r="CV2" s="1512"/>
      <c r="CW2" s="1512"/>
      <c r="CX2" s="1512"/>
      <c r="CY2" s="1512"/>
      <c r="CZ2" s="1512"/>
      <c r="DA2" s="1512"/>
      <c r="DB2" s="1513"/>
      <c r="DC2" s="1513"/>
      <c r="DD2" s="1513"/>
      <c r="DE2" s="1513"/>
      <c r="DF2" s="1513"/>
      <c r="DG2" s="1513"/>
      <c r="DH2" s="1513"/>
      <c r="DI2" s="1513"/>
      <c r="DJ2" s="1513"/>
      <c r="DK2" s="1512"/>
      <c r="DL2" s="1512"/>
      <c r="DM2" s="1512"/>
      <c r="DN2" s="1512"/>
      <c r="DO2" s="1512"/>
      <c r="DP2" s="1512"/>
      <c r="DQ2" s="1513"/>
      <c r="DR2" s="1513"/>
      <c r="DS2" s="1513"/>
      <c r="DT2" s="1513"/>
      <c r="DU2" s="1513"/>
      <c r="DV2" s="1512"/>
      <c r="DW2" s="1512"/>
      <c r="DX2" s="1512"/>
      <c r="DY2" s="1512"/>
      <c r="DZ2" s="1512"/>
      <c r="EA2" s="1512"/>
      <c r="EB2" s="1512"/>
      <c r="EC2" s="1512"/>
      <c r="ED2" s="1512"/>
      <c r="EE2" s="1512"/>
      <c r="EF2" s="1512"/>
      <c r="EG2" s="1512"/>
      <c r="EH2" s="1512"/>
      <c r="EI2" s="1512"/>
      <c r="EJ2" s="1513"/>
      <c r="EK2" s="1514"/>
      <c r="EL2" s="1513"/>
      <c r="EM2" s="1513"/>
      <c r="EN2" s="1513"/>
      <c r="EO2" s="1512"/>
      <c r="EP2" s="1512"/>
      <c r="EQ2" s="1512"/>
      <c r="ER2" s="1512"/>
      <c r="ES2" s="1512"/>
      <c r="ET2" s="1512"/>
      <c r="EU2" s="1512"/>
      <c r="EV2" s="1512"/>
      <c r="EW2" s="1512"/>
      <c r="EX2" s="1512"/>
      <c r="EY2" s="1512"/>
      <c r="EZ2" s="1512"/>
      <c r="FA2" s="1512"/>
      <c r="FB2" s="1512"/>
      <c r="FC2" s="1512"/>
      <c r="FD2" s="1512"/>
      <c r="FE2" s="1512"/>
      <c r="FF2" s="1512"/>
      <c r="FG2" s="1512"/>
      <c r="FH2" s="1512"/>
      <c r="FI2" s="1512"/>
      <c r="FJ2" s="1512"/>
      <c r="FK2" s="1512"/>
      <c r="FL2" s="1512"/>
      <c r="FM2" s="1512"/>
      <c r="FN2" s="1512"/>
      <c r="FO2" s="1512"/>
      <c r="FP2" s="1512"/>
      <c r="FQ2" s="1512"/>
      <c r="FR2" s="1512"/>
      <c r="FS2" s="1512"/>
      <c r="FT2" s="1512"/>
      <c r="FU2" s="1512"/>
      <c r="FV2" s="1512"/>
      <c r="FW2" s="1512"/>
      <c r="FX2" s="1512"/>
      <c r="FY2" s="1512"/>
      <c r="FZ2" s="1512"/>
      <c r="GA2" s="1512"/>
      <c r="GB2" s="1512"/>
      <c r="GC2" s="1512"/>
      <c r="GD2" s="1512"/>
      <c r="GE2" s="1512"/>
      <c r="GF2" s="1512"/>
      <c r="GG2" s="1512"/>
      <c r="GH2" s="1512"/>
      <c r="GI2" s="1512"/>
      <c r="GJ2" s="1512"/>
      <c r="GK2" s="1512"/>
      <c r="GL2" s="1512"/>
      <c r="GM2" s="1512"/>
      <c r="GN2" s="1512"/>
      <c r="GO2" s="1512"/>
      <c r="GP2" s="1512"/>
      <c r="GQ2" s="1512"/>
      <c r="GR2" s="1512"/>
      <c r="GS2" s="1512"/>
      <c r="GT2" s="1512"/>
      <c r="GU2" s="1512"/>
      <c r="GV2" s="1512"/>
      <c r="GW2" s="1512"/>
      <c r="GX2" s="1512"/>
      <c r="GY2" s="1512"/>
      <c r="GZ2" s="1512"/>
      <c r="HA2" s="1512"/>
      <c r="HB2" s="1512"/>
      <c r="HC2" s="1512"/>
      <c r="HD2" s="1512"/>
      <c r="HE2" s="1512"/>
      <c r="HF2" s="1512"/>
      <c r="HG2" s="1512"/>
      <c r="HH2" s="1512"/>
      <c r="HI2" s="1512"/>
      <c r="HJ2" s="1512"/>
      <c r="HK2" s="1512"/>
      <c r="HL2" s="1512"/>
      <c r="HM2" s="1512"/>
      <c r="HN2" s="1512"/>
      <c r="HO2" s="1512"/>
      <c r="HP2" s="1512"/>
      <c r="HQ2" s="1512"/>
      <c r="HR2" s="1512"/>
      <c r="HS2" s="1512"/>
      <c r="HT2" s="1512"/>
      <c r="HU2" s="1512"/>
      <c r="HV2" s="1512"/>
      <c r="HW2" s="1512"/>
      <c r="HX2" s="1512"/>
      <c r="HY2" s="1512"/>
      <c r="HZ2" s="1512"/>
      <c r="IA2" s="1512"/>
      <c r="IB2" s="1512"/>
      <c r="IC2" s="1512"/>
      <c r="ID2" s="1512"/>
      <c r="IE2" s="1512"/>
      <c r="IF2" s="1512"/>
      <c r="IG2" s="1512"/>
      <c r="IH2" s="1512"/>
      <c r="II2" s="1512"/>
      <c r="IJ2" s="1512"/>
      <c r="IK2" s="1512"/>
      <c r="IL2" s="1512"/>
      <c r="IM2" s="1512"/>
      <c r="IN2" s="1512"/>
      <c r="IO2" s="1512"/>
      <c r="IP2" s="1512"/>
      <c r="IQ2" s="1512"/>
      <c r="IR2" s="1512"/>
      <c r="IS2" s="1512"/>
      <c r="IT2" s="1512"/>
      <c r="IU2" s="1512"/>
      <c r="IV2" s="1512"/>
      <c r="IW2" s="1512"/>
      <c r="IX2" s="1513"/>
      <c r="IY2" s="1513"/>
      <c r="IZ2" s="1513"/>
      <c r="JA2" s="1513"/>
      <c r="JB2" s="1513"/>
      <c r="JC2" s="1513"/>
      <c r="JD2" s="1513"/>
      <c r="JE2" s="1513"/>
      <c r="JF2" s="1513"/>
      <c r="JG2" s="1512"/>
      <c r="JH2" s="1512"/>
      <c r="JI2" s="1512"/>
      <c r="JJ2" s="1512"/>
      <c r="JK2" s="1512"/>
      <c r="JL2" s="1512"/>
      <c r="JM2" s="1512"/>
      <c r="JN2" s="1512"/>
      <c r="JO2" s="1512"/>
      <c r="JP2" s="1512"/>
      <c r="JQ2" s="1512"/>
      <c r="JR2" s="1512"/>
      <c r="JS2" s="1512"/>
      <c r="JT2" s="1512"/>
      <c r="JU2" s="1512"/>
      <c r="JV2" s="1512"/>
      <c r="JW2" s="1512"/>
      <c r="JX2" s="1512"/>
      <c r="JY2" s="1512"/>
      <c r="JZ2" s="1512"/>
    </row>
    <row r="3" spans="1:299" ht="23.25" customHeight="1" x14ac:dyDescent="0.25">
      <c r="A3" s="1308"/>
      <c r="B3" s="352" t="s">
        <v>2434</v>
      </c>
      <c r="C3" s="1056" t="s">
        <v>97</v>
      </c>
      <c r="D3" s="1056" t="s">
        <v>97</v>
      </c>
      <c r="E3" s="1056" t="s">
        <v>97</v>
      </c>
      <c r="F3" s="1056" t="s">
        <v>97</v>
      </c>
      <c r="G3" s="1056" t="s">
        <v>97</v>
      </c>
      <c r="H3" s="1056" t="s">
        <v>1534</v>
      </c>
      <c r="I3" s="1056" t="s">
        <v>97</v>
      </c>
      <c r="J3" s="1309"/>
      <c r="K3" s="1056" t="s">
        <v>6</v>
      </c>
      <c r="L3" s="1056" t="s">
        <v>3</v>
      </c>
      <c r="M3" s="1056" t="s">
        <v>7</v>
      </c>
      <c r="N3" s="1056" t="s">
        <v>5</v>
      </c>
      <c r="O3" s="1056" t="s">
        <v>9</v>
      </c>
      <c r="P3" s="1056" t="s">
        <v>10</v>
      </c>
      <c r="Q3" s="1056" t="s">
        <v>11</v>
      </c>
      <c r="R3" s="1056" t="s">
        <v>12</v>
      </c>
      <c r="S3" s="1056" t="s">
        <v>13</v>
      </c>
      <c r="T3" s="1056" t="s">
        <v>15</v>
      </c>
      <c r="U3" s="1056" t="s">
        <v>17</v>
      </c>
      <c r="V3" s="1056" t="s">
        <v>18</v>
      </c>
      <c r="W3" s="1056" t="s">
        <v>19</v>
      </c>
      <c r="X3" s="1056" t="s">
        <v>20</v>
      </c>
      <c r="Y3" s="1056" t="s">
        <v>21</v>
      </c>
      <c r="Z3" s="1056" t="s">
        <v>22</v>
      </c>
      <c r="AA3" s="1056" t="s">
        <v>23</v>
      </c>
      <c r="AB3" s="1056" t="s">
        <v>24</v>
      </c>
      <c r="AC3" s="1056" t="s">
        <v>25</v>
      </c>
      <c r="AD3" s="1056" t="s">
        <v>26</v>
      </c>
      <c r="AE3" s="1056" t="s">
        <v>28</v>
      </c>
      <c r="AF3" s="1056" t="s">
        <v>30</v>
      </c>
      <c r="AG3" s="1056" t="s">
        <v>31</v>
      </c>
      <c r="AH3" s="1056" t="s">
        <v>33</v>
      </c>
      <c r="AI3" s="1056" t="s">
        <v>36</v>
      </c>
      <c r="AJ3" s="1056" t="s">
        <v>37</v>
      </c>
      <c r="AK3" s="1056" t="s">
        <v>38</v>
      </c>
      <c r="AL3" s="1056" t="s">
        <v>39</v>
      </c>
      <c r="AM3" s="1056" t="s">
        <v>40</v>
      </c>
      <c r="AN3" s="1056" t="s">
        <v>41</v>
      </c>
      <c r="AO3" s="1056" t="s">
        <v>733</v>
      </c>
      <c r="AP3" s="1056" t="s">
        <v>734</v>
      </c>
      <c r="AQ3" s="1056" t="s">
        <v>736</v>
      </c>
      <c r="AR3" s="1056" t="s">
        <v>1218</v>
      </c>
      <c r="AS3" s="1056" t="s">
        <v>1219</v>
      </c>
      <c r="AT3" s="1056" t="s">
        <v>1220</v>
      </c>
      <c r="AU3" s="1056" t="s">
        <v>1222</v>
      </c>
      <c r="AV3" s="1056" t="s">
        <v>1223</v>
      </c>
      <c r="AW3" s="1056" t="s">
        <v>1224</v>
      </c>
      <c r="AX3" s="1056" t="s">
        <v>1225</v>
      </c>
      <c r="AY3" s="1056" t="s">
        <v>1227</v>
      </c>
      <c r="AZ3" s="1056" t="s">
        <v>1229</v>
      </c>
      <c r="BA3" s="1056" t="s">
        <v>1231</v>
      </c>
      <c r="BB3" s="1056" t="s">
        <v>1642</v>
      </c>
      <c r="BC3" s="1056" t="s">
        <v>1645</v>
      </c>
      <c r="BD3" s="1056" t="s">
        <v>2019</v>
      </c>
      <c r="BE3" s="1056" t="s">
        <v>2020</v>
      </c>
      <c r="BF3" s="1056" t="s">
        <v>2433</v>
      </c>
      <c r="BG3" s="1056" t="s">
        <v>2432</v>
      </c>
      <c r="BH3" s="1056" t="s">
        <v>2371</v>
      </c>
      <c r="BI3" s="1056" t="s">
        <v>2431</v>
      </c>
      <c r="BJ3" s="1056" t="s">
        <v>43</v>
      </c>
      <c r="BK3" s="1056" t="s">
        <v>44</v>
      </c>
      <c r="BL3" s="1056" t="s">
        <v>46</v>
      </c>
      <c r="BM3" s="1056" t="s">
        <v>47</v>
      </c>
      <c r="BN3" s="1056" t="s">
        <v>48</v>
      </c>
      <c r="BO3" s="1056" t="s">
        <v>49</v>
      </c>
      <c r="BP3" s="1056" t="s">
        <v>50</v>
      </c>
      <c r="BQ3" s="1056" t="s">
        <v>51</v>
      </c>
      <c r="BR3" s="1056" t="s">
        <v>52</v>
      </c>
      <c r="BS3" s="1056" t="s">
        <v>53</v>
      </c>
      <c r="BT3" s="1056" t="s">
        <v>54</v>
      </c>
      <c r="BU3" s="1056" t="s">
        <v>55</v>
      </c>
      <c r="BV3" s="1056" t="s">
        <v>56</v>
      </c>
      <c r="BW3" s="1056" t="s">
        <v>57</v>
      </c>
      <c r="BX3" s="1056" t="s">
        <v>59</v>
      </c>
      <c r="BY3" s="1056" t="s">
        <v>60</v>
      </c>
      <c r="BZ3" s="1056" t="s">
        <v>61</v>
      </c>
      <c r="CA3" s="1056" t="s">
        <v>62</v>
      </c>
      <c r="CB3" s="1056" t="s">
        <v>63</v>
      </c>
      <c r="CC3" s="1056" t="s">
        <v>64</v>
      </c>
      <c r="CD3" s="1056" t="s">
        <v>65</v>
      </c>
      <c r="CE3" s="1056" t="s">
        <v>66</v>
      </c>
      <c r="CF3" s="1056" t="s">
        <v>67</v>
      </c>
      <c r="CG3" s="1056" t="s">
        <v>68</v>
      </c>
      <c r="CH3" s="1056" t="s">
        <v>69</v>
      </c>
      <c r="CI3" s="1056" t="s">
        <v>70</v>
      </c>
      <c r="CJ3" s="1056" t="s">
        <v>71</v>
      </c>
      <c r="CK3" s="1056" t="s">
        <v>72</v>
      </c>
      <c r="CL3" s="1056" t="s">
        <v>73</v>
      </c>
      <c r="CM3" s="1056" t="s">
        <v>75</v>
      </c>
      <c r="CN3" s="1056" t="s">
        <v>76</v>
      </c>
      <c r="CO3" s="1056" t="s">
        <v>77</v>
      </c>
      <c r="CP3" s="1056" t="s">
        <v>78</v>
      </c>
      <c r="CQ3" s="1056" t="s">
        <v>79</v>
      </c>
      <c r="CR3" s="1056" t="s">
        <v>80</v>
      </c>
      <c r="CS3" s="1056" t="s">
        <v>82</v>
      </c>
      <c r="CT3" s="1056" t="s">
        <v>83</v>
      </c>
      <c r="CU3" s="1056" t="s">
        <v>84</v>
      </c>
      <c r="CV3" s="1056" t="s">
        <v>85</v>
      </c>
      <c r="CW3" s="1056" t="s">
        <v>86</v>
      </c>
      <c r="CX3" s="1056" t="s">
        <v>87</v>
      </c>
      <c r="CY3" s="1056" t="s">
        <v>88</v>
      </c>
      <c r="CZ3" s="1056" t="s">
        <v>89</v>
      </c>
      <c r="DA3" s="1056" t="s">
        <v>1262</v>
      </c>
      <c r="DB3" s="1056" t="s">
        <v>1263</v>
      </c>
      <c r="DC3" s="1056" t="s">
        <v>1466</v>
      </c>
      <c r="DD3" s="1056" t="s">
        <v>1677</v>
      </c>
      <c r="DE3" s="1056" t="s">
        <v>1679</v>
      </c>
      <c r="DF3" s="1056" t="s">
        <v>1681</v>
      </c>
      <c r="DG3" s="1511" t="s">
        <v>2430</v>
      </c>
      <c r="DH3" s="1511" t="s">
        <v>2429</v>
      </c>
      <c r="DI3" s="1511" t="s">
        <v>2428</v>
      </c>
      <c r="DJ3" s="1511" t="s">
        <v>2427</v>
      </c>
      <c r="DK3" s="1056" t="s">
        <v>90</v>
      </c>
      <c r="DL3" s="1056" t="s">
        <v>91</v>
      </c>
      <c r="DM3" s="1056" t="s">
        <v>93</v>
      </c>
      <c r="DN3" s="1056" t="s">
        <v>94</v>
      </c>
      <c r="DO3" s="1056" t="s">
        <v>95</v>
      </c>
      <c r="DP3" s="1056" t="s">
        <v>96</v>
      </c>
      <c r="DQ3" s="1056" t="s">
        <v>1270</v>
      </c>
      <c r="DR3" s="1056" t="s">
        <v>2022</v>
      </c>
      <c r="DS3" s="1056" t="s">
        <v>2426</v>
      </c>
      <c r="DT3" s="1056" t="s">
        <v>2425</v>
      </c>
      <c r="DU3" s="1056" t="s">
        <v>2424</v>
      </c>
      <c r="DV3" s="1056" t="s">
        <v>98</v>
      </c>
      <c r="DW3" s="1056" t="s">
        <v>99</v>
      </c>
      <c r="DX3" s="1056" t="s">
        <v>100</v>
      </c>
      <c r="DY3" s="1056" t="s">
        <v>101</v>
      </c>
      <c r="DZ3" s="1056" t="s">
        <v>102</v>
      </c>
      <c r="EA3" s="1056" t="s">
        <v>103</v>
      </c>
      <c r="EB3" s="1056" t="s">
        <v>104</v>
      </c>
      <c r="EC3" s="1056" t="s">
        <v>105</v>
      </c>
      <c r="ED3" s="1056" t="s">
        <v>107</v>
      </c>
      <c r="EE3" s="1056" t="s">
        <v>108</v>
      </c>
      <c r="EF3" s="1056" t="s">
        <v>109</v>
      </c>
      <c r="EG3" s="1056" t="s">
        <v>110</v>
      </c>
      <c r="EH3" s="1056" t="s">
        <v>111</v>
      </c>
      <c r="EI3" s="1056" t="s">
        <v>112</v>
      </c>
      <c r="EJ3" s="1056" t="s">
        <v>1280</v>
      </c>
      <c r="EK3" s="1056" t="s">
        <v>2023</v>
      </c>
      <c r="EL3" s="1056" t="s">
        <v>2024</v>
      </c>
      <c r="EM3" s="1056" t="s">
        <v>2025</v>
      </c>
      <c r="EN3" s="1056" t="s">
        <v>2423</v>
      </c>
      <c r="EO3" s="1056" t="s">
        <v>807</v>
      </c>
      <c r="EP3" s="1056" t="s">
        <v>117</v>
      </c>
      <c r="EQ3" s="1056" t="s">
        <v>118</v>
      </c>
      <c r="ER3" s="1056" t="s">
        <v>119</v>
      </c>
      <c r="ES3" s="1056" t="s">
        <v>120</v>
      </c>
      <c r="ET3" s="1056" t="s">
        <v>121</v>
      </c>
      <c r="EU3" s="1056" t="s">
        <v>122</v>
      </c>
      <c r="EV3" s="1056" t="s">
        <v>123</v>
      </c>
      <c r="EW3" s="1056" t="s">
        <v>124</v>
      </c>
      <c r="EX3" s="1056" t="s">
        <v>125</v>
      </c>
      <c r="EY3" s="1056" t="s">
        <v>126</v>
      </c>
      <c r="EZ3" s="1056" t="s">
        <v>127</v>
      </c>
      <c r="FA3" s="1056" t="s">
        <v>128</v>
      </c>
      <c r="FB3" s="1056" t="s">
        <v>129</v>
      </c>
      <c r="FC3" s="1056" t="s">
        <v>130</v>
      </c>
      <c r="FD3" s="1056" t="s">
        <v>131</v>
      </c>
      <c r="FE3" s="1056" t="s">
        <v>132</v>
      </c>
      <c r="FF3" s="1056" t="s">
        <v>133</v>
      </c>
      <c r="FG3" s="1056" t="s">
        <v>134</v>
      </c>
      <c r="FH3" s="1056" t="s">
        <v>135</v>
      </c>
      <c r="FI3" s="1056" t="s">
        <v>136</v>
      </c>
      <c r="FJ3" s="1056" t="s">
        <v>137</v>
      </c>
      <c r="FK3" s="1056" t="s">
        <v>138</v>
      </c>
      <c r="FL3" s="1056" t="s">
        <v>139</v>
      </c>
      <c r="FM3" s="1056" t="s">
        <v>140</v>
      </c>
      <c r="FN3" s="1056" t="s">
        <v>141</v>
      </c>
      <c r="FO3" s="1056" t="s">
        <v>142</v>
      </c>
      <c r="FP3" s="1056" t="s">
        <v>144</v>
      </c>
      <c r="FQ3" s="1056" t="s">
        <v>145</v>
      </c>
      <c r="FR3" s="1056" t="s">
        <v>146</v>
      </c>
      <c r="FS3" s="1056" t="s">
        <v>147</v>
      </c>
      <c r="FT3" s="1056" t="s">
        <v>148</v>
      </c>
      <c r="FU3" s="1056" t="s">
        <v>149</v>
      </c>
      <c r="FV3" s="1056" t="s">
        <v>150</v>
      </c>
      <c r="FW3" s="1056" t="s">
        <v>151</v>
      </c>
      <c r="FX3" s="1056" t="s">
        <v>152</v>
      </c>
      <c r="FY3" s="1056" t="s">
        <v>153</v>
      </c>
      <c r="FZ3" s="1056" t="s">
        <v>154</v>
      </c>
      <c r="GA3" s="1056" t="s">
        <v>155</v>
      </c>
      <c r="GB3" s="1056" t="s">
        <v>156</v>
      </c>
      <c r="GC3" s="1056" t="s">
        <v>157</v>
      </c>
      <c r="GD3" s="1056" t="s">
        <v>158</v>
      </c>
      <c r="GE3" s="1056" t="s">
        <v>159</v>
      </c>
      <c r="GF3" s="1056" t="s">
        <v>160</v>
      </c>
      <c r="GG3" s="1056" t="s">
        <v>161</v>
      </c>
      <c r="GH3" s="1056" t="s">
        <v>162</v>
      </c>
      <c r="GI3" s="1056" t="s">
        <v>163</v>
      </c>
      <c r="GJ3" s="1056" t="s">
        <v>164</v>
      </c>
      <c r="GK3" s="1056" t="s">
        <v>166</v>
      </c>
      <c r="GL3" s="1056" t="s">
        <v>167</v>
      </c>
      <c r="GM3" s="1056" t="s">
        <v>168</v>
      </c>
      <c r="GN3" s="1056" t="s">
        <v>169</v>
      </c>
      <c r="GO3" s="1056" t="s">
        <v>170</v>
      </c>
      <c r="GP3" s="1056" t="s">
        <v>171</v>
      </c>
      <c r="GQ3" s="1056" t="s">
        <v>172</v>
      </c>
      <c r="GR3" s="1056" t="s">
        <v>173</v>
      </c>
      <c r="GS3" s="1056" t="s">
        <v>174</v>
      </c>
      <c r="GT3" s="1056" t="s">
        <v>176</v>
      </c>
      <c r="GU3" s="1056" t="s">
        <v>177</v>
      </c>
      <c r="GV3" s="1056" t="s">
        <v>178</v>
      </c>
      <c r="GW3" s="1056" t="s">
        <v>179</v>
      </c>
      <c r="GX3" s="1056" t="s">
        <v>181</v>
      </c>
      <c r="GY3" s="1056" t="s">
        <v>182</v>
      </c>
      <c r="GZ3" s="1056" t="s">
        <v>183</v>
      </c>
      <c r="HA3" s="1056" t="s">
        <v>184</v>
      </c>
      <c r="HB3" s="1056" t="s">
        <v>185</v>
      </c>
      <c r="HC3" s="1056" t="s">
        <v>186</v>
      </c>
      <c r="HD3" s="1056" t="s">
        <v>187</v>
      </c>
      <c r="HE3" s="1056" t="s">
        <v>188</v>
      </c>
      <c r="HF3" s="1056" t="s">
        <v>189</v>
      </c>
      <c r="HG3" s="1056" t="s">
        <v>191</v>
      </c>
      <c r="HH3" s="1056" t="s">
        <v>192</v>
      </c>
      <c r="HI3" s="1056" t="s">
        <v>193</v>
      </c>
      <c r="HJ3" s="1056" t="s">
        <v>194</v>
      </c>
      <c r="HK3" s="1056" t="s">
        <v>195</v>
      </c>
      <c r="HL3" s="1056" t="s">
        <v>196</v>
      </c>
      <c r="HM3" s="1056" t="s">
        <v>197</v>
      </c>
      <c r="HN3" s="1056" t="s">
        <v>198</v>
      </c>
      <c r="HO3" s="1056" t="s">
        <v>199</v>
      </c>
      <c r="HP3" s="1056" t="s">
        <v>200</v>
      </c>
      <c r="HQ3" s="1056" t="s">
        <v>201</v>
      </c>
      <c r="HR3" s="1056" t="s">
        <v>202</v>
      </c>
      <c r="HS3" s="1056" t="s">
        <v>203</v>
      </c>
      <c r="HT3" s="1056" t="s">
        <v>204</v>
      </c>
      <c r="HU3" s="1056" t="s">
        <v>205</v>
      </c>
      <c r="HV3" s="1056" t="s">
        <v>206</v>
      </c>
      <c r="HW3" s="1056" t="s">
        <v>207</v>
      </c>
      <c r="HX3" s="1056" t="s">
        <v>209</v>
      </c>
      <c r="HY3" s="1056" t="s">
        <v>210</v>
      </c>
      <c r="HZ3" s="1056" t="s">
        <v>211</v>
      </c>
      <c r="IA3" s="1056" t="s">
        <v>212</v>
      </c>
      <c r="IB3" s="1056" t="s">
        <v>213</v>
      </c>
      <c r="IC3" s="1056" t="s">
        <v>214</v>
      </c>
      <c r="ID3" s="1056" t="s">
        <v>215</v>
      </c>
      <c r="IE3" s="1056" t="s">
        <v>216</v>
      </c>
      <c r="IF3" s="1056" t="s">
        <v>217</v>
      </c>
      <c r="IG3" s="1056" t="s">
        <v>218</v>
      </c>
      <c r="IH3" s="1056" t="s">
        <v>219</v>
      </c>
      <c r="II3" s="1056" t="s">
        <v>221</v>
      </c>
      <c r="IJ3" s="1056" t="s">
        <v>222</v>
      </c>
      <c r="IK3" s="1056" t="s">
        <v>223</v>
      </c>
      <c r="IL3" s="1056" t="s">
        <v>224</v>
      </c>
      <c r="IM3" s="1056" t="s">
        <v>225</v>
      </c>
      <c r="IN3" s="1056" t="s">
        <v>226</v>
      </c>
      <c r="IO3" s="1056" t="s">
        <v>227</v>
      </c>
      <c r="IP3" s="1056" t="s">
        <v>228</v>
      </c>
      <c r="IQ3" s="1056" t="s">
        <v>229</v>
      </c>
      <c r="IR3" s="1056" t="s">
        <v>230</v>
      </c>
      <c r="IS3" s="1056" t="s">
        <v>795</v>
      </c>
      <c r="IT3" s="1056" t="s">
        <v>1294</v>
      </c>
      <c r="IU3" s="1056" t="s">
        <v>1296</v>
      </c>
      <c r="IV3" s="1056" t="s">
        <v>1297</v>
      </c>
      <c r="IW3" s="1056" t="s">
        <v>1298</v>
      </c>
      <c r="IX3" s="1056" t="s">
        <v>1299</v>
      </c>
      <c r="IY3" s="1056" t="s">
        <v>2026</v>
      </c>
      <c r="IZ3" s="1056" t="s">
        <v>2422</v>
      </c>
      <c r="JA3" s="1056" t="s">
        <v>2421</v>
      </c>
      <c r="JB3" s="1056" t="s">
        <v>1949</v>
      </c>
      <c r="JC3" s="1056" t="s">
        <v>1951</v>
      </c>
      <c r="JD3" s="1056" t="s">
        <v>1953</v>
      </c>
      <c r="JE3" s="1056" t="s">
        <v>1955</v>
      </c>
      <c r="JF3" s="1056" t="s">
        <v>1957</v>
      </c>
      <c r="JG3" s="1056" t="s">
        <v>231</v>
      </c>
      <c r="JH3" s="1056" t="s">
        <v>232</v>
      </c>
      <c r="JI3" s="1056" t="s">
        <v>233</v>
      </c>
      <c r="JJ3" s="1056" t="s">
        <v>235</v>
      </c>
      <c r="JK3" s="1056" t="s">
        <v>236</v>
      </c>
      <c r="JL3" s="1056" t="s">
        <v>237</v>
      </c>
      <c r="JM3" s="1056" t="s">
        <v>238</v>
      </c>
      <c r="JN3" s="1056" t="s">
        <v>239</v>
      </c>
      <c r="JO3" s="1056" t="s">
        <v>240</v>
      </c>
      <c r="JP3" s="1056" t="s">
        <v>241</v>
      </c>
      <c r="JQ3" s="1056" t="s">
        <v>242</v>
      </c>
      <c r="JR3" s="1056" t="s">
        <v>243</v>
      </c>
      <c r="JS3" s="1056" t="s">
        <v>244</v>
      </c>
      <c r="JT3" s="1056" t="s">
        <v>245</v>
      </c>
      <c r="JU3" s="1056" t="s">
        <v>246</v>
      </c>
      <c r="JV3" s="1056" t="s">
        <v>247</v>
      </c>
      <c r="JW3" s="1056" t="s">
        <v>248</v>
      </c>
      <c r="JX3" s="1056" t="s">
        <v>249</v>
      </c>
      <c r="JY3" s="1056" t="s">
        <v>250</v>
      </c>
      <c r="JZ3" s="1056" t="s">
        <v>251</v>
      </c>
      <c r="KA3" s="1056" t="s">
        <v>252</v>
      </c>
      <c r="KB3" s="1056" t="s">
        <v>253</v>
      </c>
      <c r="KC3" s="1056" t="s">
        <v>254</v>
      </c>
      <c r="KD3" s="1056" t="s">
        <v>259</v>
      </c>
      <c r="KE3" s="1056" t="s">
        <v>260</v>
      </c>
      <c r="KF3" s="1056" t="s">
        <v>261</v>
      </c>
      <c r="KG3" s="1056" t="s">
        <v>262</v>
      </c>
      <c r="KH3" s="1056" t="s">
        <v>263</v>
      </c>
      <c r="KI3" s="1056" t="s">
        <v>264</v>
      </c>
      <c r="KJ3" s="1056" t="s">
        <v>2420</v>
      </c>
      <c r="KK3" s="1056" t="s">
        <v>1981</v>
      </c>
      <c r="KL3" s="1511" t="s">
        <v>2324</v>
      </c>
      <c r="KM3" s="1056" t="s">
        <v>808</v>
      </c>
    </row>
    <row r="4" spans="1:299" s="1510" customFormat="1" ht="42.75" x14ac:dyDescent="0.25">
      <c r="A4" s="1310"/>
      <c r="B4" s="43" t="s">
        <v>2419</v>
      </c>
      <c r="C4" s="16" t="s">
        <v>2418</v>
      </c>
      <c r="D4" s="16" t="s">
        <v>2417</v>
      </c>
      <c r="E4" s="16" t="s">
        <v>600</v>
      </c>
      <c r="F4" s="16" t="s">
        <v>601</v>
      </c>
      <c r="G4" s="16" t="s">
        <v>2416</v>
      </c>
      <c r="H4" s="16" t="s">
        <v>2436</v>
      </c>
      <c r="I4" s="16" t="s">
        <v>2415</v>
      </c>
      <c r="J4" s="1311"/>
      <c r="K4" s="711" t="s">
        <v>595</v>
      </c>
      <c r="L4" s="711" t="s">
        <v>277</v>
      </c>
      <c r="M4" s="711" t="s">
        <v>278</v>
      </c>
      <c r="N4" s="711" t="s">
        <v>1304</v>
      </c>
      <c r="O4" s="711" t="s">
        <v>1458</v>
      </c>
      <c r="P4" s="711" t="s">
        <v>283</v>
      </c>
      <c r="Q4" s="711" t="s">
        <v>1459</v>
      </c>
      <c r="R4" s="711" t="s">
        <v>1759</v>
      </c>
      <c r="S4" s="711" t="s">
        <v>286</v>
      </c>
      <c r="T4" s="711" t="s">
        <v>287</v>
      </c>
      <c r="U4" s="711" t="s">
        <v>1309</v>
      </c>
      <c r="V4" s="711" t="s">
        <v>289</v>
      </c>
      <c r="W4" s="711" t="s">
        <v>290</v>
      </c>
      <c r="X4" s="711" t="s">
        <v>1310</v>
      </c>
      <c r="Y4" s="711" t="s">
        <v>292</v>
      </c>
      <c r="Z4" s="711" t="s">
        <v>293</v>
      </c>
      <c r="AA4" s="711" t="s">
        <v>294</v>
      </c>
      <c r="AB4" s="711" t="s">
        <v>1460</v>
      </c>
      <c r="AC4" s="711" t="s">
        <v>1312</v>
      </c>
      <c r="AD4" s="711" t="s">
        <v>297</v>
      </c>
      <c r="AE4" s="711" t="s">
        <v>298</v>
      </c>
      <c r="AF4" s="711" t="s">
        <v>299</v>
      </c>
      <c r="AG4" s="711" t="s">
        <v>300</v>
      </c>
      <c r="AH4" s="711" t="s">
        <v>302</v>
      </c>
      <c r="AI4" s="711" t="s">
        <v>303</v>
      </c>
      <c r="AJ4" s="711" t="s">
        <v>1313</v>
      </c>
      <c r="AK4" s="711" t="s">
        <v>305</v>
      </c>
      <c r="AL4" s="711" t="s">
        <v>1314</v>
      </c>
      <c r="AM4" s="711" t="s">
        <v>1461</v>
      </c>
      <c r="AN4" s="711" t="s">
        <v>1316</v>
      </c>
      <c r="AO4" s="711" t="s">
        <v>811</v>
      </c>
      <c r="AP4" s="711" t="s">
        <v>812</v>
      </c>
      <c r="AQ4" s="711" t="s">
        <v>813</v>
      </c>
      <c r="AR4" s="711" t="s">
        <v>1317</v>
      </c>
      <c r="AS4" s="711" t="s">
        <v>1318</v>
      </c>
      <c r="AT4" s="711" t="s">
        <v>1428</v>
      </c>
      <c r="AU4" s="711" t="s">
        <v>1429</v>
      </c>
      <c r="AV4" s="711" t="s">
        <v>1321</v>
      </c>
      <c r="AW4" s="711" t="s">
        <v>1430</v>
      </c>
      <c r="AX4" s="711" t="s">
        <v>1431</v>
      </c>
      <c r="AY4" s="711" t="s">
        <v>1432</v>
      </c>
      <c r="AZ4" s="711" t="s">
        <v>1433</v>
      </c>
      <c r="BA4" s="711" t="s">
        <v>1326</v>
      </c>
      <c r="BB4" s="711" t="s">
        <v>1760</v>
      </c>
      <c r="BC4" s="711" t="s">
        <v>2414</v>
      </c>
      <c r="BD4" s="711" t="s">
        <v>2413</v>
      </c>
      <c r="BE4" s="711" t="s">
        <v>2033</v>
      </c>
      <c r="BF4" s="711" t="s">
        <v>2412</v>
      </c>
      <c r="BG4" s="711" t="s">
        <v>2411</v>
      </c>
      <c r="BH4" s="711" t="s">
        <v>2410</v>
      </c>
      <c r="BI4" s="711" t="s">
        <v>2409</v>
      </c>
      <c r="BJ4" s="711" t="s">
        <v>309</v>
      </c>
      <c r="BK4" s="711" t="s">
        <v>310</v>
      </c>
      <c r="BL4" s="711" t="s">
        <v>1327</v>
      </c>
      <c r="BM4" s="711" t="s">
        <v>1649</v>
      </c>
      <c r="BN4" s="711" t="s">
        <v>1463</v>
      </c>
      <c r="BO4" s="711" t="s">
        <v>1464</v>
      </c>
      <c r="BP4" s="711" t="s">
        <v>315</v>
      </c>
      <c r="BQ4" s="711" t="s">
        <v>316</v>
      </c>
      <c r="BR4" s="711" t="s">
        <v>317</v>
      </c>
      <c r="BS4" s="711" t="s">
        <v>318</v>
      </c>
      <c r="BT4" s="711" t="s">
        <v>319</v>
      </c>
      <c r="BU4" s="711" t="s">
        <v>320</v>
      </c>
      <c r="BV4" s="711" t="s">
        <v>1331</v>
      </c>
      <c r="BW4" s="711" t="s">
        <v>1332</v>
      </c>
      <c r="BX4" s="711" t="s">
        <v>324</v>
      </c>
      <c r="BY4" s="711" t="s">
        <v>271</v>
      </c>
      <c r="BZ4" s="711" t="s">
        <v>325</v>
      </c>
      <c r="CA4" s="711" t="s">
        <v>326</v>
      </c>
      <c r="CB4" s="711" t="s">
        <v>327</v>
      </c>
      <c r="CC4" s="711" t="s">
        <v>2</v>
      </c>
      <c r="CD4" s="711" t="s">
        <v>328</v>
      </c>
      <c r="CE4" s="711" t="s">
        <v>329</v>
      </c>
      <c r="CF4" s="711" t="s">
        <v>272</v>
      </c>
      <c r="CG4" s="711" t="s">
        <v>330</v>
      </c>
      <c r="CH4" s="711" t="s">
        <v>331</v>
      </c>
      <c r="CI4" s="711" t="s">
        <v>332</v>
      </c>
      <c r="CJ4" s="711" t="s">
        <v>333</v>
      </c>
      <c r="CK4" s="711" t="s">
        <v>334</v>
      </c>
      <c r="CL4" s="711" t="s">
        <v>335</v>
      </c>
      <c r="CM4" s="711" t="s">
        <v>337</v>
      </c>
      <c r="CN4" s="711" t="s">
        <v>338</v>
      </c>
      <c r="CO4" s="711" t="s">
        <v>339</v>
      </c>
      <c r="CP4" s="711" t="s">
        <v>340</v>
      </c>
      <c r="CQ4" s="711" t="s">
        <v>341</v>
      </c>
      <c r="CR4" s="711" t="s">
        <v>342</v>
      </c>
      <c r="CS4" s="711" t="s">
        <v>344</v>
      </c>
      <c r="CT4" s="711" t="s">
        <v>345</v>
      </c>
      <c r="CU4" s="711" t="s">
        <v>346</v>
      </c>
      <c r="CV4" s="711" t="s">
        <v>347</v>
      </c>
      <c r="CW4" s="711" t="s">
        <v>348</v>
      </c>
      <c r="CX4" s="711" t="s">
        <v>349</v>
      </c>
      <c r="CY4" s="711" t="s">
        <v>596</v>
      </c>
      <c r="CZ4" s="711" t="s">
        <v>350</v>
      </c>
      <c r="DA4" s="711" t="s">
        <v>1339</v>
      </c>
      <c r="DB4" s="711" t="s">
        <v>1340</v>
      </c>
      <c r="DC4" s="711" t="s">
        <v>1467</v>
      </c>
      <c r="DD4" s="711" t="s">
        <v>1678</v>
      </c>
      <c r="DE4" s="711" t="s">
        <v>1680</v>
      </c>
      <c r="DF4" s="711" t="s">
        <v>1682</v>
      </c>
      <c r="DG4" s="711" t="s">
        <v>2408</v>
      </c>
      <c r="DH4" s="711" t="s">
        <v>2407</v>
      </c>
      <c r="DI4" s="711" t="s">
        <v>2406</v>
      </c>
      <c r="DJ4" s="711" t="s">
        <v>2405</v>
      </c>
      <c r="DK4" s="711" t="s">
        <v>351</v>
      </c>
      <c r="DL4" s="711" t="s">
        <v>352</v>
      </c>
      <c r="DM4" s="711" t="s">
        <v>354</v>
      </c>
      <c r="DN4" s="711" t="s">
        <v>355</v>
      </c>
      <c r="DO4" s="711" t="s">
        <v>356</v>
      </c>
      <c r="DP4" s="711" t="s">
        <v>357</v>
      </c>
      <c r="DQ4" s="711" t="s">
        <v>1346</v>
      </c>
      <c r="DR4" s="711" t="s">
        <v>1473</v>
      </c>
      <c r="DS4" s="711" t="s">
        <v>1475</v>
      </c>
      <c r="DT4" s="711" t="s">
        <v>2404</v>
      </c>
      <c r="DU4" s="711" t="s">
        <v>2403</v>
      </c>
      <c r="DV4" s="711" t="s">
        <v>358</v>
      </c>
      <c r="DW4" s="711" t="s">
        <v>359</v>
      </c>
      <c r="DX4" s="711" t="s">
        <v>360</v>
      </c>
      <c r="DY4" s="711" t="s">
        <v>361</v>
      </c>
      <c r="DZ4" s="711" t="s">
        <v>362</v>
      </c>
      <c r="EA4" s="711" t="s">
        <v>363</v>
      </c>
      <c r="EB4" s="711" t="s">
        <v>364</v>
      </c>
      <c r="EC4" s="711" t="s">
        <v>365</v>
      </c>
      <c r="ED4" s="711" t="s">
        <v>367</v>
      </c>
      <c r="EE4" s="711" t="s">
        <v>368</v>
      </c>
      <c r="EF4" s="711" t="s">
        <v>369</v>
      </c>
      <c r="EG4" s="711" t="s">
        <v>370</v>
      </c>
      <c r="EH4" s="711" t="s">
        <v>371</v>
      </c>
      <c r="EI4" s="711" t="s">
        <v>372</v>
      </c>
      <c r="EJ4" s="711" t="s">
        <v>2034</v>
      </c>
      <c r="EK4" s="711" t="s">
        <v>2035</v>
      </c>
      <c r="EL4" s="711" t="s">
        <v>2036</v>
      </c>
      <c r="EM4" s="711" t="s">
        <v>2037</v>
      </c>
      <c r="EN4" s="711" t="s">
        <v>2402</v>
      </c>
      <c r="EO4" s="711" t="s">
        <v>1357</v>
      </c>
      <c r="EP4" s="711" t="s">
        <v>377</v>
      </c>
      <c r="EQ4" s="711" t="s">
        <v>378</v>
      </c>
      <c r="ER4" s="711" t="s">
        <v>379</v>
      </c>
      <c r="ES4" s="711" t="s">
        <v>380</v>
      </c>
      <c r="ET4" s="711" t="s">
        <v>381</v>
      </c>
      <c r="EU4" s="711" t="s">
        <v>382</v>
      </c>
      <c r="EV4" s="711" t="s">
        <v>383</v>
      </c>
      <c r="EW4" s="711" t="s">
        <v>384</v>
      </c>
      <c r="EX4" s="711" t="s">
        <v>385</v>
      </c>
      <c r="EY4" s="711" t="s">
        <v>386</v>
      </c>
      <c r="EZ4" s="711" t="s">
        <v>387</v>
      </c>
      <c r="FA4" s="711" t="s">
        <v>388</v>
      </c>
      <c r="FB4" s="711" t="s">
        <v>389</v>
      </c>
      <c r="FC4" s="711" t="s">
        <v>390</v>
      </c>
      <c r="FD4" s="711" t="s">
        <v>391</v>
      </c>
      <c r="FE4" s="711" t="s">
        <v>392</v>
      </c>
      <c r="FF4" s="711" t="s">
        <v>393</v>
      </c>
      <c r="FG4" s="711" t="s">
        <v>394</v>
      </c>
      <c r="FH4" s="711" t="s">
        <v>1485</v>
      </c>
      <c r="FI4" s="711" t="s">
        <v>396</v>
      </c>
      <c r="FJ4" s="711" t="s">
        <v>397</v>
      </c>
      <c r="FK4" s="711" t="s">
        <v>398</v>
      </c>
      <c r="FL4" s="711" t="s">
        <v>399</v>
      </c>
      <c r="FM4" s="711" t="s">
        <v>400</v>
      </c>
      <c r="FN4" s="711" t="s">
        <v>401</v>
      </c>
      <c r="FO4" s="711" t="s">
        <v>1486</v>
      </c>
      <c r="FP4" s="711" t="s">
        <v>403</v>
      </c>
      <c r="FQ4" s="711" t="s">
        <v>404</v>
      </c>
      <c r="FR4" s="711" t="s">
        <v>405</v>
      </c>
      <c r="FS4" s="711" t="s">
        <v>406</v>
      </c>
      <c r="FT4" s="711" t="s">
        <v>407</v>
      </c>
      <c r="FU4" s="711" t="s">
        <v>408</v>
      </c>
      <c r="FV4" s="711" t="s">
        <v>409</v>
      </c>
      <c r="FW4" s="711" t="s">
        <v>410</v>
      </c>
      <c r="FX4" s="711" t="s">
        <v>411</v>
      </c>
      <c r="FY4" s="711" t="s">
        <v>412</v>
      </c>
      <c r="FZ4" s="711" t="s">
        <v>413</v>
      </c>
      <c r="GA4" s="711" t="s">
        <v>414</v>
      </c>
      <c r="GB4" s="711" t="s">
        <v>415</v>
      </c>
      <c r="GC4" s="711" t="s">
        <v>416</v>
      </c>
      <c r="GD4" s="711" t="s">
        <v>417</v>
      </c>
      <c r="GE4" s="711" t="s">
        <v>418</v>
      </c>
      <c r="GF4" s="711" t="s">
        <v>419</v>
      </c>
      <c r="GG4" s="711" t="s">
        <v>420</v>
      </c>
      <c r="GH4" s="711" t="s">
        <v>421</v>
      </c>
      <c r="GI4" s="711" t="s">
        <v>422</v>
      </c>
      <c r="GJ4" s="711" t="s">
        <v>423</v>
      </c>
      <c r="GK4" s="711" t="s">
        <v>424</v>
      </c>
      <c r="GL4" s="711" t="s">
        <v>425</v>
      </c>
      <c r="GM4" s="711" t="s">
        <v>426</v>
      </c>
      <c r="GN4" s="711" t="s">
        <v>427</v>
      </c>
      <c r="GO4" s="711" t="s">
        <v>428</v>
      </c>
      <c r="GP4" s="711" t="s">
        <v>429</v>
      </c>
      <c r="GQ4" s="711" t="s">
        <v>430</v>
      </c>
      <c r="GR4" s="711" t="s">
        <v>431</v>
      </c>
      <c r="GS4" s="711" t="s">
        <v>432</v>
      </c>
      <c r="GT4" s="711" t="s">
        <v>433</v>
      </c>
      <c r="GU4" s="711" t="s">
        <v>434</v>
      </c>
      <c r="GV4" s="711" t="s">
        <v>435</v>
      </c>
      <c r="GW4" s="711" t="s">
        <v>436</v>
      </c>
      <c r="GX4" s="711" t="s">
        <v>437</v>
      </c>
      <c r="GY4" s="711" t="s">
        <v>438</v>
      </c>
      <c r="GZ4" s="711" t="s">
        <v>439</v>
      </c>
      <c r="HA4" s="711" t="s">
        <v>440</v>
      </c>
      <c r="HB4" s="711" t="s">
        <v>441</v>
      </c>
      <c r="HC4" s="711" t="s">
        <v>442</v>
      </c>
      <c r="HD4" s="711" t="s">
        <v>443</v>
      </c>
      <c r="HE4" s="711" t="s">
        <v>444</v>
      </c>
      <c r="HF4" s="711" t="s">
        <v>445</v>
      </c>
      <c r="HG4" s="711" t="s">
        <v>446</v>
      </c>
      <c r="HH4" s="711" t="s">
        <v>447</v>
      </c>
      <c r="HI4" s="711" t="s">
        <v>448</v>
      </c>
      <c r="HJ4" s="711" t="s">
        <v>449</v>
      </c>
      <c r="HK4" s="711" t="s">
        <v>450</v>
      </c>
      <c r="HL4" s="711" t="s">
        <v>451</v>
      </c>
      <c r="HM4" s="711" t="s">
        <v>452</v>
      </c>
      <c r="HN4" s="711" t="s">
        <v>453</v>
      </c>
      <c r="HO4" s="711" t="s">
        <v>454</v>
      </c>
      <c r="HP4" s="711" t="s">
        <v>455</v>
      </c>
      <c r="HQ4" s="711" t="s">
        <v>456</v>
      </c>
      <c r="HR4" s="711" t="s">
        <v>457</v>
      </c>
      <c r="HS4" s="711" t="s">
        <v>458</v>
      </c>
      <c r="HT4" s="711" t="s">
        <v>459</v>
      </c>
      <c r="HU4" s="711" t="s">
        <v>460</v>
      </c>
      <c r="HV4" s="711" t="s">
        <v>461</v>
      </c>
      <c r="HW4" s="711" t="s">
        <v>462</v>
      </c>
      <c r="HX4" s="711" t="s">
        <v>463</v>
      </c>
      <c r="HY4" s="711" t="s">
        <v>464</v>
      </c>
      <c r="HZ4" s="711" t="s">
        <v>465</v>
      </c>
      <c r="IA4" s="711" t="s">
        <v>466</v>
      </c>
      <c r="IB4" s="711" t="s">
        <v>467</v>
      </c>
      <c r="IC4" s="711" t="s">
        <v>468</v>
      </c>
      <c r="ID4" s="711" t="s">
        <v>469</v>
      </c>
      <c r="IE4" s="711" t="s">
        <v>470</v>
      </c>
      <c r="IF4" s="711" t="s">
        <v>471</v>
      </c>
      <c r="IG4" s="711" t="s">
        <v>472</v>
      </c>
      <c r="IH4" s="711" t="s">
        <v>473</v>
      </c>
      <c r="II4" s="711" t="s">
        <v>474</v>
      </c>
      <c r="IJ4" s="711" t="s">
        <v>475</v>
      </c>
      <c r="IK4" s="711" t="s">
        <v>476</v>
      </c>
      <c r="IL4" s="711" t="s">
        <v>477</v>
      </c>
      <c r="IM4" s="711" t="s">
        <v>478</v>
      </c>
      <c r="IN4" s="711" t="s">
        <v>479</v>
      </c>
      <c r="IO4" s="711" t="s">
        <v>480</v>
      </c>
      <c r="IP4" s="711" t="s">
        <v>481</v>
      </c>
      <c r="IQ4" s="711" t="s">
        <v>482</v>
      </c>
      <c r="IR4" s="711" t="s">
        <v>483</v>
      </c>
      <c r="IS4" s="711" t="s">
        <v>1361</v>
      </c>
      <c r="IT4" s="711" t="s">
        <v>1362</v>
      </c>
      <c r="IU4" s="711" t="s">
        <v>1363</v>
      </c>
      <c r="IV4" s="711" t="s">
        <v>1364</v>
      </c>
      <c r="IW4" s="711" t="s">
        <v>1365</v>
      </c>
      <c r="IX4" s="711" t="s">
        <v>1761</v>
      </c>
      <c r="IY4" s="711" t="s">
        <v>1762</v>
      </c>
      <c r="IZ4" s="711" t="s">
        <v>1500</v>
      </c>
      <c r="JA4" s="711" t="s">
        <v>1501</v>
      </c>
      <c r="JB4" s="711" t="s">
        <v>1950</v>
      </c>
      <c r="JC4" s="711" t="s">
        <v>1952</v>
      </c>
      <c r="JD4" s="711" t="s">
        <v>1954</v>
      </c>
      <c r="JE4" s="711" t="s">
        <v>1956</v>
      </c>
      <c r="JF4" s="711" t="s">
        <v>1958</v>
      </c>
      <c r="JG4" s="711" t="s">
        <v>484</v>
      </c>
      <c r="JH4" s="711" t="s">
        <v>485</v>
      </c>
      <c r="JI4" s="711" t="s">
        <v>486</v>
      </c>
      <c r="JJ4" s="711" t="s">
        <v>487</v>
      </c>
      <c r="JK4" s="711" t="s">
        <v>488</v>
      </c>
      <c r="JL4" s="711" t="s">
        <v>489</v>
      </c>
      <c r="JM4" s="711" t="s">
        <v>490</v>
      </c>
      <c r="JN4" s="711" t="s">
        <v>491</v>
      </c>
      <c r="JO4" s="711" t="s">
        <v>492</v>
      </c>
      <c r="JP4" s="711" t="s">
        <v>493</v>
      </c>
      <c r="JQ4" s="711" t="s">
        <v>494</v>
      </c>
      <c r="JR4" s="711" t="s">
        <v>495</v>
      </c>
      <c r="JS4" s="711" t="s">
        <v>496</v>
      </c>
      <c r="JT4" s="711" t="s">
        <v>497</v>
      </c>
      <c r="JU4" s="711" t="s">
        <v>498</v>
      </c>
      <c r="JV4" s="711" t="s">
        <v>499</v>
      </c>
      <c r="JW4" s="711" t="s">
        <v>500</v>
      </c>
      <c r="JX4" s="711" t="s">
        <v>501</v>
      </c>
      <c r="JY4" s="711" t="s">
        <v>502</v>
      </c>
      <c r="JZ4" s="711" t="s">
        <v>503</v>
      </c>
      <c r="KA4" s="711" t="s">
        <v>504</v>
      </c>
      <c r="KB4" s="711" t="s">
        <v>505</v>
      </c>
      <c r="KC4" s="711" t="s">
        <v>506</v>
      </c>
      <c r="KD4" s="711" t="s">
        <v>511</v>
      </c>
      <c r="KE4" s="711" t="s">
        <v>512</v>
      </c>
      <c r="KF4" s="711" t="s">
        <v>513</v>
      </c>
      <c r="KG4" s="711" t="s">
        <v>514</v>
      </c>
      <c r="KH4" s="711" t="s">
        <v>515</v>
      </c>
      <c r="KI4" s="711" t="s">
        <v>516</v>
      </c>
      <c r="KJ4" s="711" t="s">
        <v>2106</v>
      </c>
      <c r="KK4" s="711" t="s">
        <v>1982</v>
      </c>
      <c r="KL4" s="711" t="s">
        <v>2401</v>
      </c>
      <c r="KM4" s="711" t="s">
        <v>817</v>
      </c>
    </row>
    <row r="5" spans="1:299" ht="32.25" customHeight="1" thickBot="1" x14ac:dyDescent="0.3">
      <c r="A5" s="1308"/>
      <c r="B5" s="277" t="s">
        <v>2400</v>
      </c>
      <c r="C5" s="467" t="s">
        <v>97</v>
      </c>
      <c r="D5" s="467" t="s">
        <v>97</v>
      </c>
      <c r="E5" s="467" t="s">
        <v>97</v>
      </c>
      <c r="F5" s="467" t="s">
        <v>97</v>
      </c>
      <c r="G5" s="467" t="s">
        <v>97</v>
      </c>
      <c r="H5" s="467" t="s">
        <v>97</v>
      </c>
      <c r="I5" s="467" t="s">
        <v>97</v>
      </c>
      <c r="J5" s="468"/>
      <c r="K5" s="469">
        <v>184</v>
      </c>
      <c r="L5" s="469">
        <v>184</v>
      </c>
      <c r="M5" s="469">
        <v>184</v>
      </c>
      <c r="N5" s="469">
        <v>184</v>
      </c>
      <c r="O5" s="469">
        <v>184</v>
      </c>
      <c r="P5" s="469">
        <v>184</v>
      </c>
      <c r="Q5" s="469">
        <v>184</v>
      </c>
      <c r="R5" s="469">
        <v>184</v>
      </c>
      <c r="S5" s="469">
        <v>184</v>
      </c>
      <c r="T5" s="469">
        <v>184</v>
      </c>
      <c r="U5" s="469">
        <v>184</v>
      </c>
      <c r="V5" s="469">
        <v>184</v>
      </c>
      <c r="W5" s="469">
        <v>184</v>
      </c>
      <c r="X5" s="469">
        <v>184</v>
      </c>
      <c r="Y5" s="469">
        <v>184</v>
      </c>
      <c r="Z5" s="469">
        <v>184</v>
      </c>
      <c r="AA5" s="469">
        <v>184</v>
      </c>
      <c r="AB5" s="469">
        <v>184</v>
      </c>
      <c r="AC5" s="469">
        <v>184</v>
      </c>
      <c r="AD5" s="469">
        <v>184</v>
      </c>
      <c r="AE5" s="469">
        <v>184</v>
      </c>
      <c r="AF5" s="469">
        <v>184</v>
      </c>
      <c r="AG5" s="469">
        <v>184</v>
      </c>
      <c r="AH5" s="469">
        <v>184</v>
      </c>
      <c r="AI5" s="469">
        <v>184</v>
      </c>
      <c r="AJ5" s="469">
        <v>184</v>
      </c>
      <c r="AK5" s="469">
        <v>184</v>
      </c>
      <c r="AL5" s="469">
        <v>184</v>
      </c>
      <c r="AM5" s="469">
        <v>184</v>
      </c>
      <c r="AN5" s="469">
        <v>184</v>
      </c>
      <c r="AO5" s="469">
        <v>184</v>
      </c>
      <c r="AP5" s="469">
        <v>184</v>
      </c>
      <c r="AQ5" s="469">
        <v>184</v>
      </c>
      <c r="AR5" s="469">
        <v>184</v>
      </c>
      <c r="AS5" s="469">
        <v>184</v>
      </c>
      <c r="AT5" s="469">
        <v>184</v>
      </c>
      <c r="AU5" s="469">
        <v>184</v>
      </c>
      <c r="AV5" s="469">
        <v>184</v>
      </c>
      <c r="AW5" s="469">
        <v>184</v>
      </c>
      <c r="AX5" s="469">
        <v>184</v>
      </c>
      <c r="AY5" s="469">
        <v>184</v>
      </c>
      <c r="AZ5" s="469">
        <v>184</v>
      </c>
      <c r="BA5" s="469">
        <v>184</v>
      </c>
      <c r="BB5" s="469">
        <v>184</v>
      </c>
      <c r="BC5" s="469">
        <v>184</v>
      </c>
      <c r="BD5" s="469">
        <v>184</v>
      </c>
      <c r="BE5" s="469">
        <v>184</v>
      </c>
      <c r="BF5" s="469">
        <v>184</v>
      </c>
      <c r="BG5" s="469">
        <v>184</v>
      </c>
      <c r="BH5" s="469">
        <v>184</v>
      </c>
      <c r="BI5" s="469">
        <v>153</v>
      </c>
      <c r="BJ5" s="469">
        <v>184</v>
      </c>
      <c r="BK5" s="469">
        <v>184</v>
      </c>
      <c r="BL5" s="469">
        <v>184</v>
      </c>
      <c r="BM5" s="469">
        <v>184</v>
      </c>
      <c r="BN5" s="469">
        <v>184</v>
      </c>
      <c r="BO5" s="469">
        <v>184</v>
      </c>
      <c r="BP5" s="469">
        <v>184</v>
      </c>
      <c r="BQ5" s="469">
        <v>184</v>
      </c>
      <c r="BR5" s="469">
        <v>184</v>
      </c>
      <c r="BS5" s="469">
        <v>184</v>
      </c>
      <c r="BT5" s="469">
        <v>184</v>
      </c>
      <c r="BU5" s="469">
        <v>184</v>
      </c>
      <c r="BV5" s="469">
        <v>184</v>
      </c>
      <c r="BW5" s="469">
        <v>184</v>
      </c>
      <c r="BX5" s="469">
        <v>184</v>
      </c>
      <c r="BY5" s="469">
        <v>184</v>
      </c>
      <c r="BZ5" s="469">
        <v>184</v>
      </c>
      <c r="CA5" s="469">
        <v>184</v>
      </c>
      <c r="CB5" s="469">
        <v>184</v>
      </c>
      <c r="CC5" s="469">
        <v>184</v>
      </c>
      <c r="CD5" s="469">
        <v>184</v>
      </c>
      <c r="CE5" s="469">
        <v>184</v>
      </c>
      <c r="CF5" s="469">
        <v>184</v>
      </c>
      <c r="CG5" s="469">
        <v>184</v>
      </c>
      <c r="CH5" s="469">
        <v>184</v>
      </c>
      <c r="CI5" s="469">
        <v>184</v>
      </c>
      <c r="CJ5" s="469">
        <v>184</v>
      </c>
      <c r="CK5" s="469">
        <v>184</v>
      </c>
      <c r="CL5" s="469">
        <v>184</v>
      </c>
      <c r="CM5" s="469">
        <v>184</v>
      </c>
      <c r="CN5" s="469">
        <v>184</v>
      </c>
      <c r="CO5" s="469">
        <v>184</v>
      </c>
      <c r="CP5" s="469">
        <v>184</v>
      </c>
      <c r="CQ5" s="469">
        <v>184</v>
      </c>
      <c r="CR5" s="469">
        <v>184</v>
      </c>
      <c r="CS5" s="469">
        <v>184</v>
      </c>
      <c r="CT5" s="469">
        <v>184</v>
      </c>
      <c r="CU5" s="469">
        <v>184</v>
      </c>
      <c r="CV5" s="469">
        <v>184</v>
      </c>
      <c r="CW5" s="469">
        <v>184</v>
      </c>
      <c r="CX5" s="469">
        <v>184</v>
      </c>
      <c r="CY5" s="469">
        <v>184</v>
      </c>
      <c r="CZ5" s="469">
        <v>184</v>
      </c>
      <c r="DA5" s="469">
        <v>184</v>
      </c>
      <c r="DB5" s="469">
        <v>184</v>
      </c>
      <c r="DC5" s="469">
        <v>184</v>
      </c>
      <c r="DD5" s="469">
        <v>184</v>
      </c>
      <c r="DE5" s="469">
        <v>184</v>
      </c>
      <c r="DF5" s="469">
        <v>184</v>
      </c>
      <c r="DG5" s="469">
        <v>184</v>
      </c>
      <c r="DH5" s="469">
        <v>184</v>
      </c>
      <c r="DI5" s="469">
        <v>184</v>
      </c>
      <c r="DJ5" s="469">
        <v>184</v>
      </c>
      <c r="DK5" s="469">
        <v>184</v>
      </c>
      <c r="DL5" s="469">
        <v>184</v>
      </c>
      <c r="DM5" s="469">
        <v>184</v>
      </c>
      <c r="DN5" s="469">
        <v>184</v>
      </c>
      <c r="DO5" s="469">
        <v>184</v>
      </c>
      <c r="DP5" s="469">
        <v>184</v>
      </c>
      <c r="DQ5" s="469">
        <v>184</v>
      </c>
      <c r="DR5" s="469">
        <v>184</v>
      </c>
      <c r="DS5" s="469">
        <v>184</v>
      </c>
      <c r="DT5" s="469">
        <v>184</v>
      </c>
      <c r="DU5" s="469">
        <v>184</v>
      </c>
      <c r="DV5" s="469">
        <v>184</v>
      </c>
      <c r="DW5" s="469">
        <v>184</v>
      </c>
      <c r="DX5" s="469">
        <v>184</v>
      </c>
      <c r="DY5" s="469">
        <v>184</v>
      </c>
      <c r="DZ5" s="469">
        <v>184</v>
      </c>
      <c r="EA5" s="469">
        <v>184</v>
      </c>
      <c r="EB5" s="469">
        <v>184</v>
      </c>
      <c r="EC5" s="469">
        <v>184</v>
      </c>
      <c r="ED5" s="469">
        <v>184</v>
      </c>
      <c r="EE5" s="469">
        <v>184</v>
      </c>
      <c r="EF5" s="469">
        <v>184</v>
      </c>
      <c r="EG5" s="469">
        <v>184</v>
      </c>
      <c r="EH5" s="469">
        <v>184</v>
      </c>
      <c r="EI5" s="469">
        <v>184</v>
      </c>
      <c r="EJ5" s="469">
        <v>184</v>
      </c>
      <c r="EK5" s="469">
        <v>184</v>
      </c>
      <c r="EL5" s="469">
        <v>184</v>
      </c>
      <c r="EM5" s="469">
        <v>184</v>
      </c>
      <c r="EN5" s="469">
        <v>184</v>
      </c>
      <c r="EO5" s="469">
        <v>184</v>
      </c>
      <c r="EP5" s="469">
        <v>184</v>
      </c>
      <c r="EQ5" s="469">
        <v>184</v>
      </c>
      <c r="ER5" s="469">
        <v>184</v>
      </c>
      <c r="ES5" s="469">
        <v>184</v>
      </c>
      <c r="ET5" s="469">
        <v>184</v>
      </c>
      <c r="EU5" s="469">
        <v>184</v>
      </c>
      <c r="EV5" s="469">
        <v>184</v>
      </c>
      <c r="EW5" s="469">
        <v>184</v>
      </c>
      <c r="EX5" s="469">
        <v>184</v>
      </c>
      <c r="EY5" s="469">
        <v>184</v>
      </c>
      <c r="EZ5" s="469">
        <v>184</v>
      </c>
      <c r="FA5" s="469">
        <v>184</v>
      </c>
      <c r="FB5" s="469">
        <v>184</v>
      </c>
      <c r="FC5" s="469">
        <v>184</v>
      </c>
      <c r="FD5" s="469">
        <v>184</v>
      </c>
      <c r="FE5" s="469">
        <v>184</v>
      </c>
      <c r="FF5" s="469">
        <v>184</v>
      </c>
      <c r="FG5" s="469">
        <v>184</v>
      </c>
      <c r="FH5" s="469">
        <v>184</v>
      </c>
      <c r="FI5" s="469">
        <v>184</v>
      </c>
      <c r="FJ5" s="469">
        <v>184</v>
      </c>
      <c r="FK5" s="469">
        <v>184</v>
      </c>
      <c r="FL5" s="469">
        <v>184</v>
      </c>
      <c r="FM5" s="469">
        <v>184</v>
      </c>
      <c r="FN5" s="469">
        <v>184</v>
      </c>
      <c r="FO5" s="469">
        <v>184</v>
      </c>
      <c r="FP5" s="469">
        <v>184</v>
      </c>
      <c r="FQ5" s="469">
        <v>184</v>
      </c>
      <c r="FR5" s="469">
        <v>184</v>
      </c>
      <c r="FS5" s="469">
        <v>184</v>
      </c>
      <c r="FT5" s="469">
        <v>184</v>
      </c>
      <c r="FU5" s="469">
        <v>184</v>
      </c>
      <c r="FV5" s="469">
        <v>184</v>
      </c>
      <c r="FW5" s="469">
        <v>184</v>
      </c>
      <c r="FX5" s="469">
        <v>184</v>
      </c>
      <c r="FY5" s="469">
        <v>184</v>
      </c>
      <c r="FZ5" s="469">
        <v>184</v>
      </c>
      <c r="GA5" s="469">
        <v>184</v>
      </c>
      <c r="GB5" s="469">
        <v>184</v>
      </c>
      <c r="GC5" s="469">
        <v>184</v>
      </c>
      <c r="GD5" s="469">
        <v>184</v>
      </c>
      <c r="GE5" s="469">
        <v>184</v>
      </c>
      <c r="GF5" s="469">
        <v>184</v>
      </c>
      <c r="GG5" s="469">
        <v>184</v>
      </c>
      <c r="GH5" s="469">
        <v>184</v>
      </c>
      <c r="GI5" s="469">
        <v>184</v>
      </c>
      <c r="GJ5" s="469">
        <v>184</v>
      </c>
      <c r="GK5" s="469">
        <v>184</v>
      </c>
      <c r="GL5" s="469">
        <v>184</v>
      </c>
      <c r="GM5" s="469">
        <v>184</v>
      </c>
      <c r="GN5" s="469">
        <v>184</v>
      </c>
      <c r="GO5" s="469">
        <v>184</v>
      </c>
      <c r="GP5" s="469">
        <v>184</v>
      </c>
      <c r="GQ5" s="469">
        <v>184</v>
      </c>
      <c r="GR5" s="469">
        <v>184</v>
      </c>
      <c r="GS5" s="469">
        <v>184</v>
      </c>
      <c r="GT5" s="469">
        <v>184</v>
      </c>
      <c r="GU5" s="469">
        <v>184</v>
      </c>
      <c r="GV5" s="469">
        <v>184</v>
      </c>
      <c r="GW5" s="469">
        <v>184</v>
      </c>
      <c r="GX5" s="469">
        <v>184</v>
      </c>
      <c r="GY5" s="469">
        <v>184</v>
      </c>
      <c r="GZ5" s="469">
        <v>184</v>
      </c>
      <c r="HA5" s="469">
        <v>184</v>
      </c>
      <c r="HB5" s="469">
        <v>184</v>
      </c>
      <c r="HC5" s="469">
        <v>184</v>
      </c>
      <c r="HD5" s="469">
        <v>184</v>
      </c>
      <c r="HE5" s="469">
        <v>184</v>
      </c>
      <c r="HF5" s="469">
        <v>184</v>
      </c>
      <c r="HG5" s="469">
        <v>184</v>
      </c>
      <c r="HH5" s="469">
        <v>184</v>
      </c>
      <c r="HI5" s="469">
        <v>184</v>
      </c>
      <c r="HJ5" s="469">
        <v>184</v>
      </c>
      <c r="HK5" s="469">
        <v>184</v>
      </c>
      <c r="HL5" s="469">
        <v>184</v>
      </c>
      <c r="HM5" s="469">
        <v>184</v>
      </c>
      <c r="HN5" s="469">
        <v>184</v>
      </c>
      <c r="HO5" s="469">
        <v>184</v>
      </c>
      <c r="HP5" s="469">
        <v>184</v>
      </c>
      <c r="HQ5" s="469">
        <v>184</v>
      </c>
      <c r="HR5" s="469">
        <v>184</v>
      </c>
      <c r="HS5" s="469">
        <v>184</v>
      </c>
      <c r="HT5" s="469">
        <v>184</v>
      </c>
      <c r="HU5" s="469">
        <v>184</v>
      </c>
      <c r="HV5" s="469">
        <v>184</v>
      </c>
      <c r="HW5" s="469">
        <v>184</v>
      </c>
      <c r="HX5" s="469">
        <v>184</v>
      </c>
      <c r="HY5" s="469">
        <v>184</v>
      </c>
      <c r="HZ5" s="469">
        <v>184</v>
      </c>
      <c r="IA5" s="469">
        <v>184</v>
      </c>
      <c r="IB5" s="469">
        <v>184</v>
      </c>
      <c r="IC5" s="469">
        <v>184</v>
      </c>
      <c r="ID5" s="469">
        <v>184</v>
      </c>
      <c r="IE5" s="469">
        <v>184</v>
      </c>
      <c r="IF5" s="469">
        <v>184</v>
      </c>
      <c r="IG5" s="469">
        <v>184</v>
      </c>
      <c r="IH5" s="469">
        <v>184</v>
      </c>
      <c r="II5" s="469">
        <v>184</v>
      </c>
      <c r="IJ5" s="469">
        <v>184</v>
      </c>
      <c r="IK5" s="469">
        <v>184</v>
      </c>
      <c r="IL5" s="469">
        <v>184</v>
      </c>
      <c r="IM5" s="469">
        <v>184</v>
      </c>
      <c r="IN5" s="469">
        <v>184</v>
      </c>
      <c r="IO5" s="469">
        <v>184</v>
      </c>
      <c r="IP5" s="469">
        <v>184</v>
      </c>
      <c r="IQ5" s="469">
        <v>184</v>
      </c>
      <c r="IR5" s="469">
        <v>184</v>
      </c>
      <c r="IS5" s="469">
        <v>184</v>
      </c>
      <c r="IT5" s="469">
        <v>184</v>
      </c>
      <c r="IU5" s="469">
        <v>184</v>
      </c>
      <c r="IV5" s="469">
        <v>184</v>
      </c>
      <c r="IW5" s="469">
        <v>184</v>
      </c>
      <c r="IX5" s="469">
        <v>184</v>
      </c>
      <c r="IY5" s="469">
        <v>184</v>
      </c>
      <c r="IZ5" s="469">
        <v>184</v>
      </c>
      <c r="JA5" s="469">
        <v>184</v>
      </c>
      <c r="JB5" s="469">
        <v>184</v>
      </c>
      <c r="JC5" s="469">
        <v>184</v>
      </c>
      <c r="JD5" s="469">
        <v>184</v>
      </c>
      <c r="JE5" s="469">
        <v>184</v>
      </c>
      <c r="JF5" s="469">
        <v>184</v>
      </c>
      <c r="JG5" s="469">
        <v>184</v>
      </c>
      <c r="JH5" s="469">
        <v>184</v>
      </c>
      <c r="JI5" s="469">
        <v>184</v>
      </c>
      <c r="JJ5" s="469">
        <v>184</v>
      </c>
      <c r="JK5" s="469">
        <v>184</v>
      </c>
      <c r="JL5" s="469">
        <v>184</v>
      </c>
      <c r="JM5" s="469">
        <v>184</v>
      </c>
      <c r="JN5" s="469">
        <v>184</v>
      </c>
      <c r="JO5" s="469">
        <v>184</v>
      </c>
      <c r="JP5" s="469">
        <v>184</v>
      </c>
      <c r="JQ5" s="469">
        <v>184</v>
      </c>
      <c r="JR5" s="469">
        <v>184</v>
      </c>
      <c r="JS5" s="469">
        <v>184</v>
      </c>
      <c r="JT5" s="469">
        <v>184</v>
      </c>
      <c r="JU5" s="469">
        <v>184</v>
      </c>
      <c r="JV5" s="469">
        <v>184</v>
      </c>
      <c r="JW5" s="469">
        <v>184</v>
      </c>
      <c r="JX5" s="469">
        <v>184</v>
      </c>
      <c r="JY5" s="469">
        <v>184</v>
      </c>
      <c r="JZ5" s="469">
        <v>184</v>
      </c>
      <c r="KA5" s="469">
        <v>184</v>
      </c>
      <c r="KB5" s="469">
        <v>184</v>
      </c>
      <c r="KC5" s="469">
        <v>184</v>
      </c>
      <c r="KD5" s="469">
        <v>184</v>
      </c>
      <c r="KE5" s="469">
        <v>184</v>
      </c>
      <c r="KF5" s="469">
        <v>184</v>
      </c>
      <c r="KG5" s="469">
        <v>184</v>
      </c>
      <c r="KH5" s="469">
        <v>184</v>
      </c>
      <c r="KI5" s="469">
        <v>184</v>
      </c>
      <c r="KJ5" s="469">
        <v>184</v>
      </c>
      <c r="KK5" s="469">
        <v>184</v>
      </c>
      <c r="KL5" s="469">
        <v>67</v>
      </c>
      <c r="KM5" s="469">
        <v>184</v>
      </c>
    </row>
    <row r="6" spans="1:299" ht="23.25" customHeight="1" thickTop="1" x14ac:dyDescent="0.25">
      <c r="A6" s="1308"/>
      <c r="B6" s="44" t="s">
        <v>2399</v>
      </c>
      <c r="C6" s="470">
        <v>33388</v>
      </c>
      <c r="D6" s="470">
        <v>15554</v>
      </c>
      <c r="E6" s="470">
        <v>6088</v>
      </c>
      <c r="F6" s="470">
        <v>5424</v>
      </c>
      <c r="G6" s="470">
        <v>6109</v>
      </c>
      <c r="H6" s="1400" t="s">
        <v>273</v>
      </c>
      <c r="I6" s="1400" t="s">
        <v>273</v>
      </c>
      <c r="J6" s="471"/>
      <c r="K6" s="470">
        <v>1617</v>
      </c>
      <c r="L6" s="1400" t="s">
        <v>273</v>
      </c>
      <c r="M6" s="1400" t="s">
        <v>273</v>
      </c>
      <c r="N6" s="470">
        <v>292</v>
      </c>
      <c r="O6" s="470">
        <v>257</v>
      </c>
      <c r="P6" s="1400" t="s">
        <v>273</v>
      </c>
      <c r="Q6" s="470">
        <v>227</v>
      </c>
      <c r="R6" s="470">
        <v>261</v>
      </c>
      <c r="S6" s="470">
        <v>151</v>
      </c>
      <c r="T6" s="470">
        <v>126</v>
      </c>
      <c r="U6" s="470">
        <v>156</v>
      </c>
      <c r="V6" s="470">
        <v>111</v>
      </c>
      <c r="W6" s="470">
        <v>140</v>
      </c>
      <c r="X6" s="470">
        <v>236</v>
      </c>
      <c r="Y6" s="470">
        <v>115</v>
      </c>
      <c r="Z6" s="470">
        <v>121</v>
      </c>
      <c r="AA6" s="470">
        <v>81</v>
      </c>
      <c r="AB6" s="470">
        <v>118</v>
      </c>
      <c r="AC6" s="470">
        <v>93</v>
      </c>
      <c r="AD6" s="470">
        <v>83</v>
      </c>
      <c r="AE6" s="470">
        <v>70</v>
      </c>
      <c r="AF6" s="470">
        <v>57</v>
      </c>
      <c r="AG6" s="470">
        <v>191</v>
      </c>
      <c r="AH6" s="1400" t="s">
        <v>273</v>
      </c>
      <c r="AI6" s="470">
        <v>118</v>
      </c>
      <c r="AJ6" s="470">
        <v>65</v>
      </c>
      <c r="AK6" s="470">
        <v>199</v>
      </c>
      <c r="AL6" s="470">
        <v>283</v>
      </c>
      <c r="AM6" s="470">
        <v>214</v>
      </c>
      <c r="AN6" s="470">
        <v>141</v>
      </c>
      <c r="AO6" s="470">
        <v>165</v>
      </c>
      <c r="AP6" s="470">
        <v>105</v>
      </c>
      <c r="AQ6" s="1400" t="s">
        <v>273</v>
      </c>
      <c r="AR6" s="1400" t="s">
        <v>273</v>
      </c>
      <c r="AS6" s="470">
        <v>773</v>
      </c>
      <c r="AT6" s="470">
        <v>311</v>
      </c>
      <c r="AU6" s="470">
        <v>253</v>
      </c>
      <c r="AV6" s="470">
        <v>183</v>
      </c>
      <c r="AW6" s="470">
        <v>181</v>
      </c>
      <c r="AX6" s="470">
        <v>215</v>
      </c>
      <c r="AY6" s="470">
        <v>108</v>
      </c>
      <c r="AZ6" s="470">
        <v>87</v>
      </c>
      <c r="BA6" s="470">
        <v>121</v>
      </c>
      <c r="BB6" s="470">
        <v>128</v>
      </c>
      <c r="BC6" s="470">
        <v>89</v>
      </c>
      <c r="BD6" s="470">
        <v>113</v>
      </c>
      <c r="BE6" s="470">
        <v>62</v>
      </c>
      <c r="BF6" s="470">
        <v>264</v>
      </c>
      <c r="BG6" s="470">
        <v>103</v>
      </c>
      <c r="BH6" s="470">
        <v>78</v>
      </c>
      <c r="BI6" s="470">
        <v>81</v>
      </c>
      <c r="BJ6" s="470">
        <v>315</v>
      </c>
      <c r="BK6" s="470">
        <v>170</v>
      </c>
      <c r="BL6" s="470">
        <v>125</v>
      </c>
      <c r="BM6" s="470">
        <v>118</v>
      </c>
      <c r="BN6" s="470">
        <v>76</v>
      </c>
      <c r="BO6" s="470">
        <v>102</v>
      </c>
      <c r="BP6" s="1400" t="s">
        <v>273</v>
      </c>
      <c r="BQ6" s="470">
        <v>465</v>
      </c>
      <c r="BR6" s="470">
        <v>355</v>
      </c>
      <c r="BS6" s="470">
        <v>162</v>
      </c>
      <c r="BT6" s="470">
        <v>232</v>
      </c>
      <c r="BU6" s="470">
        <v>165</v>
      </c>
      <c r="BV6" s="470">
        <v>183</v>
      </c>
      <c r="BW6" s="470">
        <v>83</v>
      </c>
      <c r="BX6" s="1400" t="s">
        <v>273</v>
      </c>
      <c r="BY6" s="470">
        <v>270</v>
      </c>
      <c r="BZ6" s="1400" t="s">
        <v>273</v>
      </c>
      <c r="CA6" s="470">
        <v>164</v>
      </c>
      <c r="CB6" s="470">
        <v>136</v>
      </c>
      <c r="CC6" s="470">
        <v>128</v>
      </c>
      <c r="CD6" s="1400" t="s">
        <v>273</v>
      </c>
      <c r="CE6" s="1400" t="s">
        <v>273</v>
      </c>
      <c r="CF6" s="1400" t="s">
        <v>273</v>
      </c>
      <c r="CG6" s="470">
        <v>80</v>
      </c>
      <c r="CH6" s="1400" t="s">
        <v>273</v>
      </c>
      <c r="CI6" s="470">
        <v>72</v>
      </c>
      <c r="CJ6" s="1400" t="s">
        <v>273</v>
      </c>
      <c r="CK6" s="1400" t="s">
        <v>273</v>
      </c>
      <c r="CL6" s="1400" t="s">
        <v>273</v>
      </c>
      <c r="CM6" s="1400" t="s">
        <v>273</v>
      </c>
      <c r="CN6" s="1400" t="s">
        <v>273</v>
      </c>
      <c r="CO6" s="1400" t="s">
        <v>273</v>
      </c>
      <c r="CP6" s="1400" t="s">
        <v>273</v>
      </c>
      <c r="CQ6" s="1400" t="s">
        <v>273</v>
      </c>
      <c r="CR6" s="1400" t="s">
        <v>273</v>
      </c>
      <c r="CS6" s="1400" t="s">
        <v>273</v>
      </c>
      <c r="CT6" s="1400" t="s">
        <v>273</v>
      </c>
      <c r="CU6" s="1400" t="s">
        <v>273</v>
      </c>
      <c r="CV6" s="1400" t="s">
        <v>273</v>
      </c>
      <c r="CW6" s="1400" t="s">
        <v>273</v>
      </c>
      <c r="CX6" s="1400" t="s">
        <v>273</v>
      </c>
      <c r="CY6" s="1400" t="s">
        <v>273</v>
      </c>
      <c r="CZ6" s="470">
        <v>59</v>
      </c>
      <c r="DA6" s="1400" t="s">
        <v>273</v>
      </c>
      <c r="DB6" s="470">
        <v>126</v>
      </c>
      <c r="DC6" s="1400" t="s">
        <v>273</v>
      </c>
      <c r="DD6" s="470">
        <v>57</v>
      </c>
      <c r="DE6" s="470">
        <v>45</v>
      </c>
      <c r="DF6" s="1400" t="s">
        <v>273</v>
      </c>
      <c r="DG6" s="470">
        <v>70</v>
      </c>
      <c r="DH6" s="470">
        <v>68</v>
      </c>
      <c r="DI6" s="1400" t="s">
        <v>273</v>
      </c>
      <c r="DJ6" s="470">
        <v>58</v>
      </c>
      <c r="DK6" s="470">
        <v>662</v>
      </c>
      <c r="DL6" s="1400" t="s">
        <v>273</v>
      </c>
      <c r="DM6" s="1400" t="s">
        <v>273</v>
      </c>
      <c r="DN6" s="1400" t="s">
        <v>273</v>
      </c>
      <c r="DO6" s="470">
        <v>204</v>
      </c>
      <c r="DP6" s="470">
        <v>130</v>
      </c>
      <c r="DQ6" s="470">
        <v>52</v>
      </c>
      <c r="DR6" s="470">
        <v>251</v>
      </c>
      <c r="DS6" s="470">
        <v>205</v>
      </c>
      <c r="DT6" s="1400" t="s">
        <v>273</v>
      </c>
      <c r="DU6" s="470">
        <v>105</v>
      </c>
      <c r="DV6" s="1400" t="s">
        <v>273</v>
      </c>
      <c r="DW6" s="1400" t="s">
        <v>273</v>
      </c>
      <c r="DX6" s="1400" t="s">
        <v>273</v>
      </c>
      <c r="DY6" s="470">
        <v>349</v>
      </c>
      <c r="DZ6" s="1400" t="s">
        <v>273</v>
      </c>
      <c r="EA6" s="1400" t="s">
        <v>273</v>
      </c>
      <c r="EB6" s="470">
        <v>277</v>
      </c>
      <c r="EC6" s="1400" t="s">
        <v>273</v>
      </c>
      <c r="ED6" s="1400" t="s">
        <v>273</v>
      </c>
      <c r="EE6" s="1400" t="s">
        <v>273</v>
      </c>
      <c r="EF6" s="1400" t="s">
        <v>273</v>
      </c>
      <c r="EG6" s="1400" t="s">
        <v>273</v>
      </c>
      <c r="EH6" s="1400" t="s">
        <v>273</v>
      </c>
      <c r="EI6" s="1400" t="s">
        <v>273</v>
      </c>
      <c r="EJ6" s="1400" t="s">
        <v>273</v>
      </c>
      <c r="EK6" s="1400" t="s">
        <v>273</v>
      </c>
      <c r="EL6" s="1400" t="s">
        <v>273</v>
      </c>
      <c r="EM6" s="1400" t="s">
        <v>273</v>
      </c>
      <c r="EN6" s="1400" t="s">
        <v>273</v>
      </c>
      <c r="EO6" s="1400" t="s">
        <v>273</v>
      </c>
      <c r="EP6" s="470">
        <v>92</v>
      </c>
      <c r="EQ6" s="470">
        <v>29</v>
      </c>
      <c r="ER6" s="470">
        <v>21</v>
      </c>
      <c r="ES6" s="470">
        <v>20</v>
      </c>
      <c r="ET6" s="470">
        <v>22</v>
      </c>
      <c r="EU6" s="470">
        <v>26</v>
      </c>
      <c r="EV6" s="470">
        <v>73</v>
      </c>
      <c r="EW6" s="470">
        <v>47</v>
      </c>
      <c r="EX6" s="470">
        <v>34</v>
      </c>
      <c r="EY6" s="470">
        <v>28</v>
      </c>
      <c r="EZ6" s="470">
        <v>33</v>
      </c>
      <c r="FA6" s="470">
        <v>36</v>
      </c>
      <c r="FB6" s="470">
        <v>101</v>
      </c>
      <c r="FC6" s="470">
        <v>19</v>
      </c>
      <c r="FD6" s="470">
        <v>29</v>
      </c>
      <c r="FE6" s="470">
        <v>19</v>
      </c>
      <c r="FF6" s="470">
        <v>31</v>
      </c>
      <c r="FG6" s="470">
        <v>53</v>
      </c>
      <c r="FH6" s="470">
        <v>60</v>
      </c>
      <c r="FI6" s="470">
        <v>69</v>
      </c>
      <c r="FJ6" s="470">
        <v>91</v>
      </c>
      <c r="FK6" s="470">
        <v>55</v>
      </c>
      <c r="FL6" s="470">
        <v>33</v>
      </c>
      <c r="FM6" s="470">
        <v>26</v>
      </c>
      <c r="FN6" s="470">
        <v>29</v>
      </c>
      <c r="FO6" s="470">
        <v>55</v>
      </c>
      <c r="FP6" s="470">
        <v>11</v>
      </c>
      <c r="FQ6" s="470">
        <v>32</v>
      </c>
      <c r="FR6" s="470">
        <v>33</v>
      </c>
      <c r="FS6" s="470">
        <v>21</v>
      </c>
      <c r="FT6" s="470">
        <v>60</v>
      </c>
      <c r="FU6" s="470">
        <v>33</v>
      </c>
      <c r="FV6" s="470">
        <v>38</v>
      </c>
      <c r="FW6" s="470">
        <v>23</v>
      </c>
      <c r="FX6" s="470">
        <v>14</v>
      </c>
      <c r="FY6" s="470">
        <v>14</v>
      </c>
      <c r="FZ6" s="470">
        <v>80</v>
      </c>
      <c r="GA6" s="470">
        <v>37</v>
      </c>
      <c r="GB6" s="470">
        <v>30</v>
      </c>
      <c r="GC6" s="470">
        <v>74</v>
      </c>
      <c r="GD6" s="470">
        <v>90</v>
      </c>
      <c r="GE6" s="470">
        <v>66</v>
      </c>
      <c r="GF6" s="470">
        <v>125</v>
      </c>
      <c r="GG6" s="470">
        <v>47</v>
      </c>
      <c r="GH6" s="470">
        <v>16</v>
      </c>
      <c r="GI6" s="470">
        <v>25</v>
      </c>
      <c r="GJ6" s="470">
        <v>42</v>
      </c>
      <c r="GK6" s="470">
        <v>37</v>
      </c>
      <c r="GL6" s="470">
        <v>27</v>
      </c>
      <c r="GM6" s="470">
        <v>13</v>
      </c>
      <c r="GN6" s="470">
        <v>14</v>
      </c>
      <c r="GO6" s="470">
        <v>19</v>
      </c>
      <c r="GP6" s="470">
        <v>41</v>
      </c>
      <c r="GQ6" s="470">
        <v>82</v>
      </c>
      <c r="GR6" s="470">
        <v>23</v>
      </c>
      <c r="GS6" s="470">
        <v>24</v>
      </c>
      <c r="GT6" s="470">
        <v>22</v>
      </c>
      <c r="GU6" s="470">
        <v>22</v>
      </c>
      <c r="GV6" s="470">
        <v>18</v>
      </c>
      <c r="GW6" s="470">
        <v>12</v>
      </c>
      <c r="GX6" s="470">
        <v>23</v>
      </c>
      <c r="GY6" s="470">
        <v>40</v>
      </c>
      <c r="GZ6" s="470">
        <v>21</v>
      </c>
      <c r="HA6" s="470">
        <v>55</v>
      </c>
      <c r="HB6" s="470">
        <v>44</v>
      </c>
      <c r="HC6" s="470">
        <v>34</v>
      </c>
      <c r="HD6" s="470">
        <v>29</v>
      </c>
      <c r="HE6" s="470">
        <v>23</v>
      </c>
      <c r="HF6" s="470">
        <v>47</v>
      </c>
      <c r="HG6" s="470">
        <v>17</v>
      </c>
      <c r="HH6" s="470">
        <v>37</v>
      </c>
      <c r="HI6" s="470">
        <v>13</v>
      </c>
      <c r="HJ6" s="470">
        <v>48</v>
      </c>
      <c r="HK6" s="470">
        <v>23</v>
      </c>
      <c r="HL6" s="470">
        <v>17</v>
      </c>
      <c r="HM6" s="470">
        <v>103</v>
      </c>
      <c r="HN6" s="470">
        <v>73</v>
      </c>
      <c r="HO6" s="470">
        <v>25</v>
      </c>
      <c r="HP6" s="470">
        <v>19</v>
      </c>
      <c r="HQ6" s="470">
        <v>21</v>
      </c>
      <c r="HR6" s="470">
        <v>40</v>
      </c>
      <c r="HS6" s="470">
        <v>23</v>
      </c>
      <c r="HT6" s="470">
        <v>23</v>
      </c>
      <c r="HU6" s="470">
        <v>20</v>
      </c>
      <c r="HV6" s="470">
        <v>31</v>
      </c>
      <c r="HW6" s="470">
        <v>37</v>
      </c>
      <c r="HX6" s="470">
        <v>36</v>
      </c>
      <c r="HY6" s="470">
        <v>13</v>
      </c>
      <c r="HZ6" s="470">
        <v>68</v>
      </c>
      <c r="IA6" s="470">
        <v>67</v>
      </c>
      <c r="IB6" s="470">
        <v>42</v>
      </c>
      <c r="IC6" s="470">
        <v>28</v>
      </c>
      <c r="ID6" s="470">
        <v>54</v>
      </c>
      <c r="IE6" s="470">
        <v>62</v>
      </c>
      <c r="IF6" s="470">
        <v>32</v>
      </c>
      <c r="IG6" s="470">
        <v>35</v>
      </c>
      <c r="IH6" s="470">
        <v>18</v>
      </c>
      <c r="II6" s="470">
        <v>27</v>
      </c>
      <c r="IJ6" s="470">
        <v>21</v>
      </c>
      <c r="IK6" s="470">
        <v>23</v>
      </c>
      <c r="IL6" s="470">
        <v>16</v>
      </c>
      <c r="IM6" s="470">
        <v>19</v>
      </c>
      <c r="IN6" s="470">
        <v>31</v>
      </c>
      <c r="IO6" s="470">
        <v>26</v>
      </c>
      <c r="IP6" s="470">
        <v>53</v>
      </c>
      <c r="IQ6" s="470">
        <v>27</v>
      </c>
      <c r="IR6" s="470">
        <v>23</v>
      </c>
      <c r="IS6" s="470">
        <v>26</v>
      </c>
      <c r="IT6" s="470">
        <v>232</v>
      </c>
      <c r="IU6" s="470">
        <v>163</v>
      </c>
      <c r="IV6" s="470">
        <v>87</v>
      </c>
      <c r="IW6" s="470">
        <v>35</v>
      </c>
      <c r="IX6" s="470">
        <v>42</v>
      </c>
      <c r="IY6" s="470">
        <v>34</v>
      </c>
      <c r="IZ6" s="470">
        <v>34</v>
      </c>
      <c r="JA6" s="470">
        <v>25</v>
      </c>
      <c r="JB6" s="470">
        <v>64</v>
      </c>
      <c r="JC6" s="470">
        <v>65</v>
      </c>
      <c r="JD6" s="470">
        <v>41</v>
      </c>
      <c r="JE6" s="470">
        <v>26</v>
      </c>
      <c r="JF6" s="470">
        <v>26</v>
      </c>
      <c r="JG6" s="470">
        <v>26</v>
      </c>
      <c r="JH6" s="470">
        <v>26</v>
      </c>
      <c r="JI6" s="470">
        <v>51</v>
      </c>
      <c r="JJ6" s="470">
        <v>12</v>
      </c>
      <c r="JK6" s="470">
        <v>17</v>
      </c>
      <c r="JL6" s="470">
        <v>11</v>
      </c>
      <c r="JM6" s="470">
        <v>22</v>
      </c>
      <c r="JN6" s="470">
        <v>20</v>
      </c>
      <c r="JO6" s="470">
        <v>16</v>
      </c>
      <c r="JP6" s="470">
        <v>12</v>
      </c>
      <c r="JQ6" s="470">
        <v>9</v>
      </c>
      <c r="JR6" s="470">
        <v>17</v>
      </c>
      <c r="JS6" s="470">
        <v>23</v>
      </c>
      <c r="JT6" s="470">
        <v>166</v>
      </c>
      <c r="JU6" s="470">
        <v>61</v>
      </c>
      <c r="JV6" s="470">
        <v>39</v>
      </c>
      <c r="JW6" s="470">
        <v>16</v>
      </c>
      <c r="JX6" s="470">
        <v>41</v>
      </c>
      <c r="JY6" s="470">
        <v>21</v>
      </c>
      <c r="JZ6" s="470">
        <v>22</v>
      </c>
      <c r="KA6" s="470">
        <v>38</v>
      </c>
      <c r="KB6" s="470">
        <v>50</v>
      </c>
      <c r="KC6" s="470">
        <v>118</v>
      </c>
      <c r="KD6" s="470">
        <v>60</v>
      </c>
      <c r="KE6" s="470">
        <v>28</v>
      </c>
      <c r="KF6" s="470">
        <v>12</v>
      </c>
      <c r="KG6" s="470">
        <v>14</v>
      </c>
      <c r="KH6" s="470">
        <v>23</v>
      </c>
      <c r="KI6" s="470">
        <v>20</v>
      </c>
      <c r="KJ6" s="470">
        <v>138</v>
      </c>
      <c r="KK6" s="1400" t="s">
        <v>273</v>
      </c>
      <c r="KL6" s="1400" t="s">
        <v>273</v>
      </c>
      <c r="KM6" s="1400" t="s">
        <v>273</v>
      </c>
    </row>
    <row r="7" spans="1:299" ht="23.25" customHeight="1" x14ac:dyDescent="0.25">
      <c r="A7" s="1308"/>
      <c r="B7" s="45" t="s">
        <v>2398</v>
      </c>
      <c r="C7" s="472">
        <v>3222</v>
      </c>
      <c r="D7" s="472">
        <v>1469</v>
      </c>
      <c r="E7" s="472">
        <v>968</v>
      </c>
      <c r="F7" s="472">
        <v>282</v>
      </c>
      <c r="G7" s="472">
        <v>498</v>
      </c>
      <c r="H7" s="1401" t="s">
        <v>273</v>
      </c>
      <c r="I7" s="1401" t="s">
        <v>273</v>
      </c>
      <c r="J7" s="471"/>
      <c r="K7" s="472">
        <v>187</v>
      </c>
      <c r="L7" s="1401" t="s">
        <v>273</v>
      </c>
      <c r="M7" s="1401" t="s">
        <v>273</v>
      </c>
      <c r="N7" s="472">
        <v>19</v>
      </c>
      <c r="O7" s="472">
        <v>30</v>
      </c>
      <c r="P7" s="1401" t="s">
        <v>273</v>
      </c>
      <c r="Q7" s="472">
        <v>24</v>
      </c>
      <c r="R7" s="472">
        <v>26</v>
      </c>
      <c r="S7" s="472">
        <v>11</v>
      </c>
      <c r="T7" s="472">
        <v>11</v>
      </c>
      <c r="U7" s="472">
        <v>10</v>
      </c>
      <c r="V7" s="472">
        <v>8</v>
      </c>
      <c r="W7" s="472">
        <v>15</v>
      </c>
      <c r="X7" s="472">
        <v>21</v>
      </c>
      <c r="Y7" s="472">
        <v>10</v>
      </c>
      <c r="Z7" s="472">
        <v>9</v>
      </c>
      <c r="AA7" s="472">
        <v>9</v>
      </c>
      <c r="AB7" s="472">
        <v>14</v>
      </c>
      <c r="AC7" s="472">
        <v>9</v>
      </c>
      <c r="AD7" s="472">
        <v>7</v>
      </c>
      <c r="AE7" s="472">
        <v>5</v>
      </c>
      <c r="AF7" s="472">
        <v>4</v>
      </c>
      <c r="AG7" s="472">
        <v>15</v>
      </c>
      <c r="AH7" s="1401" t="s">
        <v>273</v>
      </c>
      <c r="AI7" s="472">
        <v>9</v>
      </c>
      <c r="AJ7" s="472">
        <v>4</v>
      </c>
      <c r="AK7" s="472">
        <v>21</v>
      </c>
      <c r="AL7" s="472">
        <v>35</v>
      </c>
      <c r="AM7" s="472">
        <v>25</v>
      </c>
      <c r="AN7" s="472">
        <v>12</v>
      </c>
      <c r="AO7" s="472">
        <v>12</v>
      </c>
      <c r="AP7" s="472">
        <v>4</v>
      </c>
      <c r="AQ7" s="1401" t="s">
        <v>273</v>
      </c>
      <c r="AR7" s="1401" t="s">
        <v>273</v>
      </c>
      <c r="AS7" s="472">
        <v>83</v>
      </c>
      <c r="AT7" s="472">
        <v>19</v>
      </c>
      <c r="AU7" s="472">
        <v>20</v>
      </c>
      <c r="AV7" s="472">
        <v>29</v>
      </c>
      <c r="AW7" s="472">
        <v>25</v>
      </c>
      <c r="AX7" s="472">
        <v>16</v>
      </c>
      <c r="AY7" s="472">
        <v>11</v>
      </c>
      <c r="AZ7" s="472">
        <v>6</v>
      </c>
      <c r="BA7" s="472">
        <v>46</v>
      </c>
      <c r="BB7" s="472">
        <v>6</v>
      </c>
      <c r="BC7" s="472">
        <v>9</v>
      </c>
      <c r="BD7" s="472">
        <v>5</v>
      </c>
      <c r="BE7" s="472">
        <v>3</v>
      </c>
      <c r="BF7" s="472">
        <v>13</v>
      </c>
      <c r="BG7" s="472">
        <v>6</v>
      </c>
      <c r="BH7" s="472">
        <v>3</v>
      </c>
      <c r="BI7" s="472">
        <v>3</v>
      </c>
      <c r="BJ7" s="472">
        <v>45</v>
      </c>
      <c r="BK7" s="472">
        <v>24</v>
      </c>
      <c r="BL7" s="472">
        <v>22</v>
      </c>
      <c r="BM7" s="472">
        <v>21</v>
      </c>
      <c r="BN7" s="472">
        <v>11</v>
      </c>
      <c r="BO7" s="472">
        <v>12</v>
      </c>
      <c r="BP7" s="1401" t="s">
        <v>273</v>
      </c>
      <c r="BQ7" s="472">
        <v>82</v>
      </c>
      <c r="BR7" s="472">
        <v>35</v>
      </c>
      <c r="BS7" s="472">
        <v>15</v>
      </c>
      <c r="BT7" s="472">
        <v>22</v>
      </c>
      <c r="BU7" s="472">
        <v>15</v>
      </c>
      <c r="BV7" s="472">
        <v>29</v>
      </c>
      <c r="BW7" s="472">
        <v>11</v>
      </c>
      <c r="BX7" s="1401" t="s">
        <v>273</v>
      </c>
      <c r="BY7" s="472">
        <v>46</v>
      </c>
      <c r="BZ7" s="1401" t="s">
        <v>273</v>
      </c>
      <c r="CA7" s="472">
        <v>24</v>
      </c>
      <c r="CB7" s="472">
        <v>14</v>
      </c>
      <c r="CC7" s="472">
        <v>23</v>
      </c>
      <c r="CD7" s="1401" t="s">
        <v>273</v>
      </c>
      <c r="CE7" s="1401" t="s">
        <v>273</v>
      </c>
      <c r="CF7" s="1401" t="s">
        <v>273</v>
      </c>
      <c r="CG7" s="472">
        <v>17</v>
      </c>
      <c r="CH7" s="1401" t="s">
        <v>273</v>
      </c>
      <c r="CI7" s="472">
        <v>5</v>
      </c>
      <c r="CJ7" s="1401" t="s">
        <v>273</v>
      </c>
      <c r="CK7" s="1401" t="s">
        <v>273</v>
      </c>
      <c r="CL7" s="1401" t="s">
        <v>273</v>
      </c>
      <c r="CM7" s="1401" t="s">
        <v>273</v>
      </c>
      <c r="CN7" s="1401" t="s">
        <v>273</v>
      </c>
      <c r="CO7" s="1401" t="s">
        <v>273</v>
      </c>
      <c r="CP7" s="1401" t="s">
        <v>273</v>
      </c>
      <c r="CQ7" s="1401" t="s">
        <v>273</v>
      </c>
      <c r="CR7" s="1401" t="s">
        <v>273</v>
      </c>
      <c r="CS7" s="1401" t="s">
        <v>273</v>
      </c>
      <c r="CT7" s="1401" t="s">
        <v>273</v>
      </c>
      <c r="CU7" s="1401" t="s">
        <v>273</v>
      </c>
      <c r="CV7" s="1401" t="s">
        <v>273</v>
      </c>
      <c r="CW7" s="1401" t="s">
        <v>273</v>
      </c>
      <c r="CX7" s="1401" t="s">
        <v>273</v>
      </c>
      <c r="CY7" s="1401" t="s">
        <v>273</v>
      </c>
      <c r="CZ7" s="472">
        <v>13</v>
      </c>
      <c r="DA7" s="1401" t="s">
        <v>273</v>
      </c>
      <c r="DB7" s="472">
        <v>0</v>
      </c>
      <c r="DC7" s="1401" t="s">
        <v>273</v>
      </c>
      <c r="DD7" s="472">
        <v>13</v>
      </c>
      <c r="DE7" s="472">
        <v>10</v>
      </c>
      <c r="DF7" s="1401" t="s">
        <v>273</v>
      </c>
      <c r="DG7" s="472">
        <v>11</v>
      </c>
      <c r="DH7" s="472">
        <v>28</v>
      </c>
      <c r="DI7" s="1401" t="s">
        <v>273</v>
      </c>
      <c r="DJ7" s="472">
        <v>21</v>
      </c>
      <c r="DK7" s="472">
        <v>316</v>
      </c>
      <c r="DL7" s="1401" t="s">
        <v>273</v>
      </c>
      <c r="DM7" s="1401" t="s">
        <v>273</v>
      </c>
      <c r="DN7" s="1401" t="s">
        <v>273</v>
      </c>
      <c r="DO7" s="472">
        <v>23</v>
      </c>
      <c r="DP7" s="472">
        <v>24</v>
      </c>
      <c r="DQ7" s="472">
        <v>5</v>
      </c>
      <c r="DR7" s="472">
        <v>248</v>
      </c>
      <c r="DS7" s="472">
        <v>53</v>
      </c>
      <c r="DT7" s="1401" t="s">
        <v>273</v>
      </c>
      <c r="DU7" s="472">
        <v>18</v>
      </c>
      <c r="DV7" s="1401" t="s">
        <v>273</v>
      </c>
      <c r="DW7" s="1401" t="s">
        <v>273</v>
      </c>
      <c r="DX7" s="1401" t="s">
        <v>273</v>
      </c>
      <c r="DY7" s="472">
        <v>22</v>
      </c>
      <c r="DZ7" s="1401" t="s">
        <v>273</v>
      </c>
      <c r="EA7" s="1401" t="s">
        <v>273</v>
      </c>
      <c r="EB7" s="472">
        <v>26</v>
      </c>
      <c r="EC7" s="1401" t="s">
        <v>273</v>
      </c>
      <c r="ED7" s="1401" t="s">
        <v>273</v>
      </c>
      <c r="EE7" s="1401" t="s">
        <v>273</v>
      </c>
      <c r="EF7" s="1401" t="s">
        <v>273</v>
      </c>
      <c r="EG7" s="1401" t="s">
        <v>273</v>
      </c>
      <c r="EH7" s="1401" t="s">
        <v>273</v>
      </c>
      <c r="EI7" s="1401" t="s">
        <v>273</v>
      </c>
      <c r="EJ7" s="1401" t="s">
        <v>273</v>
      </c>
      <c r="EK7" s="1401" t="s">
        <v>273</v>
      </c>
      <c r="EL7" s="1401" t="s">
        <v>273</v>
      </c>
      <c r="EM7" s="1401" t="s">
        <v>273</v>
      </c>
      <c r="EN7" s="1401" t="s">
        <v>273</v>
      </c>
      <c r="EO7" s="1401" t="s">
        <v>273</v>
      </c>
      <c r="EP7" s="472">
        <v>5</v>
      </c>
      <c r="EQ7" s="472">
        <v>1</v>
      </c>
      <c r="ER7" s="472">
        <v>1</v>
      </c>
      <c r="ES7" s="472">
        <v>2</v>
      </c>
      <c r="ET7" s="472">
        <v>2</v>
      </c>
      <c r="EU7" s="472">
        <v>3</v>
      </c>
      <c r="EV7" s="472">
        <v>5</v>
      </c>
      <c r="EW7" s="472">
        <v>8</v>
      </c>
      <c r="EX7" s="472">
        <v>2</v>
      </c>
      <c r="EY7" s="472">
        <v>2</v>
      </c>
      <c r="EZ7" s="472">
        <v>2</v>
      </c>
      <c r="FA7" s="472">
        <v>2</v>
      </c>
      <c r="FB7" s="472">
        <v>5</v>
      </c>
      <c r="FC7" s="472">
        <v>0</v>
      </c>
      <c r="FD7" s="472">
        <v>0</v>
      </c>
      <c r="FE7" s="472">
        <v>1</v>
      </c>
      <c r="FF7" s="472">
        <v>2</v>
      </c>
      <c r="FG7" s="472">
        <v>3</v>
      </c>
      <c r="FH7" s="472">
        <v>4</v>
      </c>
      <c r="FI7" s="472">
        <v>5</v>
      </c>
      <c r="FJ7" s="472">
        <v>2</v>
      </c>
      <c r="FK7" s="472">
        <v>9</v>
      </c>
      <c r="FL7" s="472">
        <v>2</v>
      </c>
      <c r="FM7" s="472">
        <v>1</v>
      </c>
      <c r="FN7" s="472">
        <v>2</v>
      </c>
      <c r="FO7" s="472">
        <v>5</v>
      </c>
      <c r="FP7" s="472">
        <v>0</v>
      </c>
      <c r="FQ7" s="472">
        <v>2</v>
      </c>
      <c r="FR7" s="472">
        <v>0</v>
      </c>
      <c r="FS7" s="472">
        <v>1</v>
      </c>
      <c r="FT7" s="472">
        <v>5</v>
      </c>
      <c r="FU7" s="472">
        <v>3</v>
      </c>
      <c r="FV7" s="472">
        <v>2</v>
      </c>
      <c r="FW7" s="472">
        <v>1</v>
      </c>
      <c r="FX7" s="472">
        <v>0</v>
      </c>
      <c r="FY7" s="472">
        <v>0</v>
      </c>
      <c r="FZ7" s="472">
        <v>5</v>
      </c>
      <c r="GA7" s="472">
        <v>0</v>
      </c>
      <c r="GB7" s="472">
        <v>1</v>
      </c>
      <c r="GC7" s="472">
        <v>5</v>
      </c>
      <c r="GD7" s="472">
        <v>6</v>
      </c>
      <c r="GE7" s="472">
        <v>6</v>
      </c>
      <c r="GF7" s="472">
        <v>9</v>
      </c>
      <c r="GG7" s="472">
        <v>2</v>
      </c>
      <c r="GH7" s="472">
        <v>2</v>
      </c>
      <c r="GI7" s="472">
        <v>1</v>
      </c>
      <c r="GJ7" s="472">
        <v>2</v>
      </c>
      <c r="GK7" s="472">
        <v>2</v>
      </c>
      <c r="GL7" s="472">
        <v>2</v>
      </c>
      <c r="GM7" s="472">
        <v>0</v>
      </c>
      <c r="GN7" s="472">
        <v>0</v>
      </c>
      <c r="GO7" s="472">
        <v>1</v>
      </c>
      <c r="GP7" s="472">
        <v>2</v>
      </c>
      <c r="GQ7" s="472">
        <v>3</v>
      </c>
      <c r="GR7" s="472">
        <v>1</v>
      </c>
      <c r="GS7" s="472">
        <v>3</v>
      </c>
      <c r="GT7" s="472">
        <v>1</v>
      </c>
      <c r="GU7" s="472">
        <v>2</v>
      </c>
      <c r="GV7" s="472">
        <v>1</v>
      </c>
      <c r="GW7" s="472">
        <v>0</v>
      </c>
      <c r="GX7" s="472">
        <v>1</v>
      </c>
      <c r="GY7" s="472">
        <v>2</v>
      </c>
      <c r="GZ7" s="472">
        <v>1</v>
      </c>
      <c r="HA7" s="472">
        <v>5</v>
      </c>
      <c r="HB7" s="472">
        <v>5</v>
      </c>
      <c r="HC7" s="472">
        <v>1</v>
      </c>
      <c r="HD7" s="472">
        <v>2</v>
      </c>
      <c r="HE7" s="472">
        <v>2</v>
      </c>
      <c r="HF7" s="472">
        <v>3</v>
      </c>
      <c r="HG7" s="472">
        <v>1</v>
      </c>
      <c r="HH7" s="472">
        <v>2</v>
      </c>
      <c r="HI7" s="472">
        <v>0</v>
      </c>
      <c r="HJ7" s="472">
        <v>2</v>
      </c>
      <c r="HK7" s="472">
        <v>24</v>
      </c>
      <c r="HL7" s="472">
        <v>1</v>
      </c>
      <c r="HM7" s="472">
        <v>6</v>
      </c>
      <c r="HN7" s="472">
        <v>7</v>
      </c>
      <c r="HO7" s="472">
        <v>1</v>
      </c>
      <c r="HP7" s="472">
        <v>2</v>
      </c>
      <c r="HQ7" s="472">
        <v>0</v>
      </c>
      <c r="HR7" s="472">
        <v>3</v>
      </c>
      <c r="HS7" s="472">
        <v>4</v>
      </c>
      <c r="HT7" s="472">
        <v>1</v>
      </c>
      <c r="HU7" s="472">
        <v>3</v>
      </c>
      <c r="HV7" s="472">
        <v>2</v>
      </c>
      <c r="HW7" s="472">
        <v>5</v>
      </c>
      <c r="HX7" s="472">
        <v>3</v>
      </c>
      <c r="HY7" s="472">
        <v>1</v>
      </c>
      <c r="HZ7" s="472">
        <v>3</v>
      </c>
      <c r="IA7" s="472">
        <v>6</v>
      </c>
      <c r="IB7" s="472">
        <v>5</v>
      </c>
      <c r="IC7" s="472">
        <v>1</v>
      </c>
      <c r="ID7" s="472">
        <v>3</v>
      </c>
      <c r="IE7" s="472">
        <v>7</v>
      </c>
      <c r="IF7" s="472">
        <v>4</v>
      </c>
      <c r="IG7" s="472">
        <v>2</v>
      </c>
      <c r="IH7" s="472">
        <v>2</v>
      </c>
      <c r="II7" s="472">
        <v>0</v>
      </c>
      <c r="IJ7" s="472">
        <v>3</v>
      </c>
      <c r="IK7" s="472">
        <v>0</v>
      </c>
      <c r="IL7" s="472">
        <v>1</v>
      </c>
      <c r="IM7" s="472">
        <v>0</v>
      </c>
      <c r="IN7" s="472">
        <v>2</v>
      </c>
      <c r="IO7" s="472">
        <v>1</v>
      </c>
      <c r="IP7" s="472">
        <v>6</v>
      </c>
      <c r="IQ7" s="472">
        <v>1</v>
      </c>
      <c r="IR7" s="472">
        <v>1</v>
      </c>
      <c r="IS7" s="472">
        <v>2</v>
      </c>
      <c r="IT7" s="472">
        <v>15</v>
      </c>
      <c r="IU7" s="472">
        <v>11</v>
      </c>
      <c r="IV7" s="472">
        <v>5</v>
      </c>
      <c r="IW7" s="472">
        <v>1</v>
      </c>
      <c r="IX7" s="472">
        <v>4</v>
      </c>
      <c r="IY7" s="472">
        <v>2</v>
      </c>
      <c r="IZ7" s="472">
        <v>1</v>
      </c>
      <c r="JA7" s="472">
        <v>1</v>
      </c>
      <c r="JB7" s="472">
        <v>1</v>
      </c>
      <c r="JC7" s="472">
        <v>2</v>
      </c>
      <c r="JD7" s="472">
        <v>1</v>
      </c>
      <c r="JE7" s="472">
        <v>1</v>
      </c>
      <c r="JF7" s="472">
        <v>2</v>
      </c>
      <c r="JG7" s="472">
        <v>2</v>
      </c>
      <c r="JH7" s="472">
        <v>2</v>
      </c>
      <c r="JI7" s="472">
        <v>5</v>
      </c>
      <c r="JJ7" s="472">
        <v>1</v>
      </c>
      <c r="JK7" s="472">
        <v>0</v>
      </c>
      <c r="JL7" s="472" t="s">
        <v>97</v>
      </c>
      <c r="JM7" s="472">
        <v>2</v>
      </c>
      <c r="JN7" s="472">
        <v>2</v>
      </c>
      <c r="JO7" s="472">
        <v>1</v>
      </c>
      <c r="JP7" s="472">
        <v>0</v>
      </c>
      <c r="JQ7" s="472">
        <v>1</v>
      </c>
      <c r="JR7" s="472">
        <v>2</v>
      </c>
      <c r="JS7" s="472">
        <v>5</v>
      </c>
      <c r="JT7" s="472">
        <v>20</v>
      </c>
      <c r="JU7" s="472">
        <v>8</v>
      </c>
      <c r="JV7" s="472">
        <v>4</v>
      </c>
      <c r="JW7" s="472">
        <v>2</v>
      </c>
      <c r="JX7" s="472">
        <v>5</v>
      </c>
      <c r="JY7" s="472">
        <v>1</v>
      </c>
      <c r="JZ7" s="472">
        <v>1</v>
      </c>
      <c r="KA7" s="472">
        <v>1</v>
      </c>
      <c r="KB7" s="472">
        <v>2</v>
      </c>
      <c r="KC7" s="472">
        <v>4</v>
      </c>
      <c r="KD7" s="472">
        <v>4</v>
      </c>
      <c r="KE7" s="472">
        <v>2</v>
      </c>
      <c r="KF7" s="472">
        <v>1</v>
      </c>
      <c r="KG7" s="472">
        <v>0</v>
      </c>
      <c r="KH7" s="472">
        <v>1</v>
      </c>
      <c r="KI7" s="472">
        <v>2</v>
      </c>
      <c r="KJ7" s="472">
        <v>6</v>
      </c>
      <c r="KK7" s="1401" t="s">
        <v>273</v>
      </c>
      <c r="KL7" s="1401" t="s">
        <v>273</v>
      </c>
      <c r="KM7" s="1401" t="s">
        <v>273</v>
      </c>
    </row>
    <row r="8" spans="1:299" ht="23.25" customHeight="1" x14ac:dyDescent="0.25">
      <c r="A8" s="1308"/>
      <c r="B8" s="278" t="s">
        <v>580</v>
      </c>
      <c r="C8" s="1058">
        <v>36610</v>
      </c>
      <c r="D8" s="1058">
        <v>17024</v>
      </c>
      <c r="E8" s="1058">
        <v>7057</v>
      </c>
      <c r="F8" s="1058">
        <v>5707</v>
      </c>
      <c r="G8" s="1058">
        <v>6607</v>
      </c>
      <c r="H8" s="1402" t="s">
        <v>1813</v>
      </c>
      <c r="I8" s="1402" t="s">
        <v>1813</v>
      </c>
      <c r="J8" s="471"/>
      <c r="K8" s="1058">
        <v>1804</v>
      </c>
      <c r="L8" s="1402" t="s">
        <v>1813</v>
      </c>
      <c r="M8" s="1402" t="s">
        <v>1813</v>
      </c>
      <c r="N8" s="1058">
        <v>312</v>
      </c>
      <c r="O8" s="1058">
        <v>288</v>
      </c>
      <c r="P8" s="1402" t="s">
        <v>1813</v>
      </c>
      <c r="Q8" s="1058">
        <v>251</v>
      </c>
      <c r="R8" s="1058">
        <v>288</v>
      </c>
      <c r="S8" s="1058">
        <v>162</v>
      </c>
      <c r="T8" s="1058">
        <v>138</v>
      </c>
      <c r="U8" s="1058">
        <v>167</v>
      </c>
      <c r="V8" s="1058">
        <v>120</v>
      </c>
      <c r="W8" s="1058">
        <v>155</v>
      </c>
      <c r="X8" s="1058">
        <v>258</v>
      </c>
      <c r="Y8" s="1058">
        <v>125</v>
      </c>
      <c r="Z8" s="1058">
        <v>131</v>
      </c>
      <c r="AA8" s="1058">
        <v>91</v>
      </c>
      <c r="AB8" s="1058">
        <v>132</v>
      </c>
      <c r="AC8" s="1058">
        <v>102</v>
      </c>
      <c r="AD8" s="1058">
        <v>91</v>
      </c>
      <c r="AE8" s="1058">
        <v>76</v>
      </c>
      <c r="AF8" s="1058">
        <v>61</v>
      </c>
      <c r="AG8" s="1058">
        <v>207</v>
      </c>
      <c r="AH8" s="1402" t="s">
        <v>1813</v>
      </c>
      <c r="AI8" s="1058">
        <v>128</v>
      </c>
      <c r="AJ8" s="1058">
        <v>70</v>
      </c>
      <c r="AK8" s="1058">
        <v>221</v>
      </c>
      <c r="AL8" s="1058">
        <v>318</v>
      </c>
      <c r="AM8" s="1058">
        <v>239</v>
      </c>
      <c r="AN8" s="1058">
        <v>154</v>
      </c>
      <c r="AO8" s="1058">
        <v>178</v>
      </c>
      <c r="AP8" s="1058">
        <v>109</v>
      </c>
      <c r="AQ8" s="1402" t="s">
        <v>1813</v>
      </c>
      <c r="AR8" s="1402" t="s">
        <v>1813</v>
      </c>
      <c r="AS8" s="1058">
        <v>856</v>
      </c>
      <c r="AT8" s="1058">
        <v>330</v>
      </c>
      <c r="AU8" s="1058">
        <v>274</v>
      </c>
      <c r="AV8" s="1059">
        <v>213</v>
      </c>
      <c r="AW8" s="1058">
        <v>206</v>
      </c>
      <c r="AX8" s="1058">
        <v>232</v>
      </c>
      <c r="AY8" s="1058">
        <v>120</v>
      </c>
      <c r="AZ8" s="1058">
        <v>93</v>
      </c>
      <c r="BA8" s="1058">
        <v>168</v>
      </c>
      <c r="BB8" s="1058">
        <v>134</v>
      </c>
      <c r="BC8" s="1058">
        <v>98</v>
      </c>
      <c r="BD8" s="1058">
        <v>118</v>
      </c>
      <c r="BE8" s="1058">
        <v>66</v>
      </c>
      <c r="BF8" s="1058">
        <v>277</v>
      </c>
      <c r="BG8" s="1058">
        <v>110</v>
      </c>
      <c r="BH8" s="1058">
        <v>81</v>
      </c>
      <c r="BI8" s="1058">
        <v>84</v>
      </c>
      <c r="BJ8" s="1058">
        <v>361</v>
      </c>
      <c r="BK8" s="1058">
        <v>194</v>
      </c>
      <c r="BL8" s="1058">
        <v>147</v>
      </c>
      <c r="BM8" s="1058">
        <v>139</v>
      </c>
      <c r="BN8" s="1058">
        <v>87</v>
      </c>
      <c r="BO8" s="1058">
        <v>115</v>
      </c>
      <c r="BP8" s="1402" t="s">
        <v>1813</v>
      </c>
      <c r="BQ8" s="1058">
        <v>548</v>
      </c>
      <c r="BR8" s="1058">
        <v>391</v>
      </c>
      <c r="BS8" s="1058">
        <v>178</v>
      </c>
      <c r="BT8" s="1058">
        <v>254</v>
      </c>
      <c r="BU8" s="1058">
        <v>180</v>
      </c>
      <c r="BV8" s="1058">
        <v>213</v>
      </c>
      <c r="BW8" s="1058">
        <v>94</v>
      </c>
      <c r="BX8" s="1402" t="s">
        <v>1813</v>
      </c>
      <c r="BY8" s="1058">
        <v>316</v>
      </c>
      <c r="BZ8" s="1402" t="s">
        <v>1813</v>
      </c>
      <c r="CA8" s="1058">
        <v>188</v>
      </c>
      <c r="CB8" s="1058">
        <v>151</v>
      </c>
      <c r="CC8" s="1058">
        <v>151</v>
      </c>
      <c r="CD8" s="1402" t="s">
        <v>1813</v>
      </c>
      <c r="CE8" s="1402" t="s">
        <v>1813</v>
      </c>
      <c r="CF8" s="1402" t="s">
        <v>1813</v>
      </c>
      <c r="CG8" s="1058">
        <v>98</v>
      </c>
      <c r="CH8" s="1402" t="s">
        <v>1813</v>
      </c>
      <c r="CI8" s="1058">
        <v>77</v>
      </c>
      <c r="CJ8" s="1402" t="s">
        <v>1813</v>
      </c>
      <c r="CK8" s="1402" t="s">
        <v>1813</v>
      </c>
      <c r="CL8" s="1402" t="s">
        <v>1813</v>
      </c>
      <c r="CM8" s="1402" t="s">
        <v>1813</v>
      </c>
      <c r="CN8" s="1402" t="s">
        <v>1813</v>
      </c>
      <c r="CO8" s="1402" t="s">
        <v>1813</v>
      </c>
      <c r="CP8" s="1402" t="s">
        <v>1813</v>
      </c>
      <c r="CQ8" s="1402" t="s">
        <v>1813</v>
      </c>
      <c r="CR8" s="1402" t="s">
        <v>1813</v>
      </c>
      <c r="CS8" s="1402" t="s">
        <v>1813</v>
      </c>
      <c r="CT8" s="1402" t="s">
        <v>1813</v>
      </c>
      <c r="CU8" s="1402" t="s">
        <v>1813</v>
      </c>
      <c r="CV8" s="1402" t="s">
        <v>1813</v>
      </c>
      <c r="CW8" s="1402" t="s">
        <v>1813</v>
      </c>
      <c r="CX8" s="1402" t="s">
        <v>1813</v>
      </c>
      <c r="CY8" s="1402" t="s">
        <v>1813</v>
      </c>
      <c r="CZ8" s="1058">
        <v>73</v>
      </c>
      <c r="DA8" s="1402" t="s">
        <v>1813</v>
      </c>
      <c r="DB8" s="1058">
        <v>127</v>
      </c>
      <c r="DC8" s="1402" t="s">
        <v>1813</v>
      </c>
      <c r="DD8" s="1059">
        <v>71</v>
      </c>
      <c r="DE8" s="1059">
        <v>55</v>
      </c>
      <c r="DF8" s="1402" t="s">
        <v>1813</v>
      </c>
      <c r="DG8" s="1059">
        <v>82</v>
      </c>
      <c r="DH8" s="1059">
        <v>96</v>
      </c>
      <c r="DI8" s="1402" t="s">
        <v>1813</v>
      </c>
      <c r="DJ8" s="1059">
        <v>80</v>
      </c>
      <c r="DK8" s="1058">
        <v>979</v>
      </c>
      <c r="DL8" s="1402" t="s">
        <v>1813</v>
      </c>
      <c r="DM8" s="1402" t="s">
        <v>1813</v>
      </c>
      <c r="DN8" s="1402" t="s">
        <v>1813</v>
      </c>
      <c r="DO8" s="1058">
        <v>228</v>
      </c>
      <c r="DP8" s="1058">
        <v>155</v>
      </c>
      <c r="DQ8" s="1058">
        <v>57</v>
      </c>
      <c r="DR8" s="1058">
        <v>499</v>
      </c>
      <c r="DS8" s="1058">
        <v>258</v>
      </c>
      <c r="DT8" s="1402" t="s">
        <v>1813</v>
      </c>
      <c r="DU8" s="1059">
        <v>124</v>
      </c>
      <c r="DV8" s="1402" t="s">
        <v>1813</v>
      </c>
      <c r="DW8" s="1402" t="s">
        <v>1813</v>
      </c>
      <c r="DX8" s="1402" t="s">
        <v>1813</v>
      </c>
      <c r="DY8" s="1059">
        <v>371</v>
      </c>
      <c r="DZ8" s="1402" t="s">
        <v>1813</v>
      </c>
      <c r="EA8" s="1402" t="s">
        <v>1813</v>
      </c>
      <c r="EB8" s="1058">
        <v>303</v>
      </c>
      <c r="EC8" s="1402" t="s">
        <v>1813</v>
      </c>
      <c r="ED8" s="1402" t="s">
        <v>1813</v>
      </c>
      <c r="EE8" s="1402" t="s">
        <v>1813</v>
      </c>
      <c r="EF8" s="1402" t="s">
        <v>1813</v>
      </c>
      <c r="EG8" s="1402" t="s">
        <v>1813</v>
      </c>
      <c r="EH8" s="1402" t="s">
        <v>1813</v>
      </c>
      <c r="EI8" s="1402" t="s">
        <v>1813</v>
      </c>
      <c r="EJ8" s="1402" t="s">
        <v>1813</v>
      </c>
      <c r="EK8" s="1402" t="s">
        <v>1813</v>
      </c>
      <c r="EL8" s="1402" t="s">
        <v>1813</v>
      </c>
      <c r="EM8" s="1402" t="s">
        <v>1813</v>
      </c>
      <c r="EN8" s="1402" t="s">
        <v>1813</v>
      </c>
      <c r="EO8" s="1402" t="s">
        <v>1813</v>
      </c>
      <c r="EP8" s="1058">
        <v>98</v>
      </c>
      <c r="EQ8" s="1058">
        <v>31</v>
      </c>
      <c r="ER8" s="1058">
        <v>23</v>
      </c>
      <c r="ES8" s="1058">
        <v>23</v>
      </c>
      <c r="ET8" s="1058">
        <v>25</v>
      </c>
      <c r="EU8" s="1058">
        <v>30</v>
      </c>
      <c r="EV8" s="1058">
        <v>78</v>
      </c>
      <c r="EW8" s="1058">
        <v>55</v>
      </c>
      <c r="EX8" s="1058">
        <v>37</v>
      </c>
      <c r="EY8" s="1058">
        <v>31</v>
      </c>
      <c r="EZ8" s="1058">
        <v>36</v>
      </c>
      <c r="FA8" s="1058">
        <v>39</v>
      </c>
      <c r="FB8" s="1058">
        <v>107</v>
      </c>
      <c r="FC8" s="1058">
        <v>20</v>
      </c>
      <c r="FD8" s="1058">
        <v>30</v>
      </c>
      <c r="FE8" s="1058">
        <v>21</v>
      </c>
      <c r="FF8" s="1058">
        <v>34</v>
      </c>
      <c r="FG8" s="1058">
        <v>56</v>
      </c>
      <c r="FH8" s="1058">
        <v>65</v>
      </c>
      <c r="FI8" s="1058">
        <v>75</v>
      </c>
      <c r="FJ8" s="1058">
        <v>93</v>
      </c>
      <c r="FK8" s="1058">
        <v>65</v>
      </c>
      <c r="FL8" s="1058">
        <v>35</v>
      </c>
      <c r="FM8" s="1058">
        <v>28</v>
      </c>
      <c r="FN8" s="1058">
        <v>31</v>
      </c>
      <c r="FO8" s="1058">
        <v>60</v>
      </c>
      <c r="FP8" s="1058">
        <v>11</v>
      </c>
      <c r="FQ8" s="1058">
        <v>34</v>
      </c>
      <c r="FR8" s="1058">
        <v>34</v>
      </c>
      <c r="FS8" s="1058">
        <v>22</v>
      </c>
      <c r="FT8" s="1058">
        <v>65</v>
      </c>
      <c r="FU8" s="1058">
        <v>37</v>
      </c>
      <c r="FV8" s="1058">
        <v>41</v>
      </c>
      <c r="FW8" s="1058">
        <v>25</v>
      </c>
      <c r="FX8" s="1058">
        <v>15</v>
      </c>
      <c r="FY8" s="1058">
        <v>14</v>
      </c>
      <c r="FZ8" s="1058">
        <v>86</v>
      </c>
      <c r="GA8" s="1058">
        <v>38</v>
      </c>
      <c r="GB8" s="1058">
        <v>31</v>
      </c>
      <c r="GC8" s="1058">
        <v>80</v>
      </c>
      <c r="GD8" s="1058">
        <v>97</v>
      </c>
      <c r="GE8" s="1058">
        <v>73</v>
      </c>
      <c r="GF8" s="1058">
        <v>134</v>
      </c>
      <c r="GG8" s="1058">
        <v>49</v>
      </c>
      <c r="GH8" s="1058">
        <v>18</v>
      </c>
      <c r="GI8" s="1058">
        <v>27</v>
      </c>
      <c r="GJ8" s="1058">
        <v>45</v>
      </c>
      <c r="GK8" s="1058">
        <v>40</v>
      </c>
      <c r="GL8" s="1058">
        <v>29</v>
      </c>
      <c r="GM8" s="1058">
        <v>14</v>
      </c>
      <c r="GN8" s="1058">
        <v>15</v>
      </c>
      <c r="GO8" s="1058">
        <v>20</v>
      </c>
      <c r="GP8" s="1058">
        <v>44</v>
      </c>
      <c r="GQ8" s="1058">
        <v>86</v>
      </c>
      <c r="GR8" s="1058">
        <v>25</v>
      </c>
      <c r="GS8" s="1058">
        <v>28</v>
      </c>
      <c r="GT8" s="1058">
        <v>24</v>
      </c>
      <c r="GU8" s="1058">
        <v>24</v>
      </c>
      <c r="GV8" s="1058">
        <v>19</v>
      </c>
      <c r="GW8" s="1058">
        <v>12</v>
      </c>
      <c r="GX8" s="1058">
        <v>24</v>
      </c>
      <c r="GY8" s="1058">
        <v>42</v>
      </c>
      <c r="GZ8" s="1058">
        <v>22</v>
      </c>
      <c r="HA8" s="1058">
        <v>60</v>
      </c>
      <c r="HB8" s="1058">
        <v>49</v>
      </c>
      <c r="HC8" s="1058">
        <v>36</v>
      </c>
      <c r="HD8" s="1058">
        <v>31</v>
      </c>
      <c r="HE8" s="1058">
        <v>25</v>
      </c>
      <c r="HF8" s="1058">
        <v>50</v>
      </c>
      <c r="HG8" s="1058">
        <v>18</v>
      </c>
      <c r="HH8" s="1058">
        <v>39</v>
      </c>
      <c r="HI8" s="1058">
        <v>13</v>
      </c>
      <c r="HJ8" s="1058">
        <v>51</v>
      </c>
      <c r="HK8" s="1058">
        <v>47</v>
      </c>
      <c r="HL8" s="1058">
        <v>18</v>
      </c>
      <c r="HM8" s="1058">
        <v>109</v>
      </c>
      <c r="HN8" s="1058">
        <v>81</v>
      </c>
      <c r="HO8" s="1058">
        <v>26</v>
      </c>
      <c r="HP8" s="1058">
        <v>21</v>
      </c>
      <c r="HQ8" s="1058">
        <v>21</v>
      </c>
      <c r="HR8" s="1058">
        <v>44</v>
      </c>
      <c r="HS8" s="1058">
        <v>27</v>
      </c>
      <c r="HT8" s="1058">
        <v>25</v>
      </c>
      <c r="HU8" s="1058">
        <v>23</v>
      </c>
      <c r="HV8" s="1058">
        <v>34</v>
      </c>
      <c r="HW8" s="1058">
        <v>42</v>
      </c>
      <c r="HX8" s="1058">
        <v>39</v>
      </c>
      <c r="HY8" s="1058">
        <v>15</v>
      </c>
      <c r="HZ8" s="1058">
        <v>71</v>
      </c>
      <c r="IA8" s="1058">
        <v>74</v>
      </c>
      <c r="IB8" s="1058">
        <v>47</v>
      </c>
      <c r="IC8" s="1058">
        <v>29</v>
      </c>
      <c r="ID8" s="1058">
        <v>57</v>
      </c>
      <c r="IE8" s="1058">
        <v>70</v>
      </c>
      <c r="IF8" s="1058">
        <v>37</v>
      </c>
      <c r="IG8" s="1058">
        <v>37</v>
      </c>
      <c r="IH8" s="1058">
        <v>20</v>
      </c>
      <c r="II8" s="1058">
        <v>28</v>
      </c>
      <c r="IJ8" s="1058">
        <v>24</v>
      </c>
      <c r="IK8" s="1058">
        <v>24</v>
      </c>
      <c r="IL8" s="1058">
        <v>17</v>
      </c>
      <c r="IM8" s="1058">
        <v>19</v>
      </c>
      <c r="IN8" s="1058">
        <v>34</v>
      </c>
      <c r="IO8" s="1058">
        <v>28</v>
      </c>
      <c r="IP8" s="1058">
        <v>60</v>
      </c>
      <c r="IQ8" s="1058">
        <v>29</v>
      </c>
      <c r="IR8" s="1058">
        <v>24</v>
      </c>
      <c r="IS8" s="1058">
        <v>28</v>
      </c>
      <c r="IT8" s="1058">
        <v>248</v>
      </c>
      <c r="IU8" s="1058">
        <v>174</v>
      </c>
      <c r="IV8" s="1058">
        <v>93</v>
      </c>
      <c r="IW8" s="1058">
        <v>37</v>
      </c>
      <c r="IX8" s="1058">
        <v>46</v>
      </c>
      <c r="IY8" s="1058">
        <v>37</v>
      </c>
      <c r="IZ8" s="1058">
        <v>35</v>
      </c>
      <c r="JA8" s="1058">
        <v>27</v>
      </c>
      <c r="JB8" s="1058">
        <v>66</v>
      </c>
      <c r="JC8" s="1058">
        <v>68</v>
      </c>
      <c r="JD8" s="1058">
        <v>42</v>
      </c>
      <c r="JE8" s="1058">
        <v>27</v>
      </c>
      <c r="JF8" s="1058">
        <v>28</v>
      </c>
      <c r="JG8" s="1058">
        <v>29</v>
      </c>
      <c r="JH8" s="1058">
        <v>28</v>
      </c>
      <c r="JI8" s="1058">
        <v>57</v>
      </c>
      <c r="JJ8" s="1058">
        <v>13</v>
      </c>
      <c r="JK8" s="1058">
        <v>17</v>
      </c>
      <c r="JL8" s="1058">
        <v>11</v>
      </c>
      <c r="JM8" s="1058">
        <v>24</v>
      </c>
      <c r="JN8" s="1058">
        <v>23</v>
      </c>
      <c r="JO8" s="1058">
        <v>18</v>
      </c>
      <c r="JP8" s="1058">
        <v>13</v>
      </c>
      <c r="JQ8" s="1058">
        <v>11</v>
      </c>
      <c r="JR8" s="1058">
        <v>20</v>
      </c>
      <c r="JS8" s="1058">
        <v>28</v>
      </c>
      <c r="JT8" s="1058">
        <v>186</v>
      </c>
      <c r="JU8" s="1058">
        <v>70</v>
      </c>
      <c r="JV8" s="1058">
        <v>43</v>
      </c>
      <c r="JW8" s="1058">
        <v>18</v>
      </c>
      <c r="JX8" s="1058">
        <v>47</v>
      </c>
      <c r="JY8" s="1058">
        <v>23</v>
      </c>
      <c r="JZ8" s="1058">
        <v>24</v>
      </c>
      <c r="KA8" s="1058">
        <v>40</v>
      </c>
      <c r="KB8" s="1058">
        <v>53</v>
      </c>
      <c r="KC8" s="1058">
        <v>122</v>
      </c>
      <c r="KD8" s="1058">
        <v>64</v>
      </c>
      <c r="KE8" s="1058">
        <v>30</v>
      </c>
      <c r="KF8" s="1058">
        <v>13</v>
      </c>
      <c r="KG8" s="1058">
        <v>15</v>
      </c>
      <c r="KH8" s="1058">
        <v>24</v>
      </c>
      <c r="KI8" s="1058">
        <v>22</v>
      </c>
      <c r="KJ8" s="1058">
        <v>145</v>
      </c>
      <c r="KK8" s="1402" t="s">
        <v>1813</v>
      </c>
      <c r="KL8" s="1402" t="s">
        <v>1813</v>
      </c>
      <c r="KM8" s="1402" t="s">
        <v>1813</v>
      </c>
    </row>
    <row r="9" spans="1:299" ht="23.25" customHeight="1" x14ac:dyDescent="0.25">
      <c r="A9" s="1308"/>
      <c r="B9" s="279" t="s">
        <v>581</v>
      </c>
      <c r="C9" s="475">
        <v>1716</v>
      </c>
      <c r="D9" s="475">
        <v>1031</v>
      </c>
      <c r="E9" s="475">
        <v>259</v>
      </c>
      <c r="F9" s="475">
        <v>207</v>
      </c>
      <c r="G9" s="475">
        <v>218</v>
      </c>
      <c r="H9" s="1403" t="s">
        <v>273</v>
      </c>
      <c r="I9" s="1403" t="s">
        <v>273</v>
      </c>
      <c r="J9" s="471"/>
      <c r="K9" s="475">
        <v>211</v>
      </c>
      <c r="L9" s="1403" t="s">
        <v>273</v>
      </c>
      <c r="M9" s="1403" t="s">
        <v>273</v>
      </c>
      <c r="N9" s="475">
        <v>10</v>
      </c>
      <c r="O9" s="475">
        <v>8</v>
      </c>
      <c r="P9" s="1403" t="s">
        <v>273</v>
      </c>
      <c r="Q9" s="475">
        <v>14</v>
      </c>
      <c r="R9" s="475">
        <v>0</v>
      </c>
      <c r="S9" s="475">
        <v>7</v>
      </c>
      <c r="T9" s="475">
        <v>8</v>
      </c>
      <c r="U9" s="475">
        <v>9</v>
      </c>
      <c r="V9" s="475">
        <v>5</v>
      </c>
      <c r="W9" s="475">
        <v>7</v>
      </c>
      <c r="X9" s="475">
        <v>16</v>
      </c>
      <c r="Y9" s="475">
        <v>14</v>
      </c>
      <c r="Z9" s="475">
        <v>5</v>
      </c>
      <c r="AA9" s="475">
        <v>1</v>
      </c>
      <c r="AB9" s="475">
        <v>4</v>
      </c>
      <c r="AC9" s="475">
        <v>8</v>
      </c>
      <c r="AD9" s="475">
        <v>5</v>
      </c>
      <c r="AE9" s="475">
        <v>4</v>
      </c>
      <c r="AF9" s="475">
        <v>4</v>
      </c>
      <c r="AG9" s="475">
        <v>15</v>
      </c>
      <c r="AH9" s="1403" t="s">
        <v>273</v>
      </c>
      <c r="AI9" s="475">
        <v>0</v>
      </c>
      <c r="AJ9" s="475">
        <v>3</v>
      </c>
      <c r="AK9" s="475">
        <v>0</v>
      </c>
      <c r="AL9" s="475">
        <v>21</v>
      </c>
      <c r="AM9" s="475">
        <v>15</v>
      </c>
      <c r="AN9" s="475">
        <v>15</v>
      </c>
      <c r="AO9" s="475">
        <v>8</v>
      </c>
      <c r="AP9" s="475">
        <v>4</v>
      </c>
      <c r="AQ9" s="1403" t="s">
        <v>273</v>
      </c>
      <c r="AR9" s="1403" t="s">
        <v>273</v>
      </c>
      <c r="AS9" s="475">
        <v>10</v>
      </c>
      <c r="AT9" s="475">
        <v>15</v>
      </c>
      <c r="AU9" s="475">
        <v>18</v>
      </c>
      <c r="AV9" s="475" t="s">
        <v>97</v>
      </c>
      <c r="AW9" s="475">
        <v>8</v>
      </c>
      <c r="AX9" s="475">
        <v>16</v>
      </c>
      <c r="AY9" s="475">
        <v>5</v>
      </c>
      <c r="AZ9" s="475">
        <v>5</v>
      </c>
      <c r="BA9" s="475">
        <v>0</v>
      </c>
      <c r="BB9" s="475">
        <v>6</v>
      </c>
      <c r="BC9" s="475">
        <v>4</v>
      </c>
      <c r="BD9" s="475">
        <v>5</v>
      </c>
      <c r="BE9" s="475">
        <v>3</v>
      </c>
      <c r="BF9" s="475">
        <v>9</v>
      </c>
      <c r="BG9" s="475">
        <v>5</v>
      </c>
      <c r="BH9" s="475">
        <v>4</v>
      </c>
      <c r="BI9" s="475">
        <v>4</v>
      </c>
      <c r="BJ9" s="475">
        <v>35</v>
      </c>
      <c r="BK9" s="475">
        <v>12</v>
      </c>
      <c r="BL9" s="475">
        <v>15</v>
      </c>
      <c r="BM9" s="475">
        <v>18</v>
      </c>
      <c r="BN9" s="475">
        <v>6</v>
      </c>
      <c r="BO9" s="475">
        <v>8</v>
      </c>
      <c r="BP9" s="1403" t="s">
        <v>273</v>
      </c>
      <c r="BQ9" s="475">
        <v>60</v>
      </c>
      <c r="BR9" s="475">
        <v>49</v>
      </c>
      <c r="BS9" s="475">
        <v>11</v>
      </c>
      <c r="BT9" s="475">
        <v>36</v>
      </c>
      <c r="BU9" s="475">
        <v>20</v>
      </c>
      <c r="BV9" s="475">
        <v>15</v>
      </c>
      <c r="BW9" s="475">
        <v>7</v>
      </c>
      <c r="BX9" s="1403" t="s">
        <v>273</v>
      </c>
      <c r="BY9" s="475">
        <v>26</v>
      </c>
      <c r="BZ9" s="1403" t="s">
        <v>273</v>
      </c>
      <c r="CA9" s="475">
        <v>10</v>
      </c>
      <c r="CB9" s="475">
        <v>4</v>
      </c>
      <c r="CC9" s="475">
        <v>12</v>
      </c>
      <c r="CD9" s="1403" t="s">
        <v>273</v>
      </c>
      <c r="CE9" s="1403" t="s">
        <v>273</v>
      </c>
      <c r="CF9" s="1403" t="s">
        <v>273</v>
      </c>
      <c r="CG9" s="475">
        <v>4</v>
      </c>
      <c r="CH9" s="1403" t="s">
        <v>273</v>
      </c>
      <c r="CI9" s="475">
        <v>6</v>
      </c>
      <c r="CJ9" s="1403" t="s">
        <v>273</v>
      </c>
      <c r="CK9" s="1403" t="s">
        <v>273</v>
      </c>
      <c r="CL9" s="1403" t="s">
        <v>273</v>
      </c>
      <c r="CM9" s="1403" t="s">
        <v>273</v>
      </c>
      <c r="CN9" s="1403" t="s">
        <v>273</v>
      </c>
      <c r="CO9" s="1403" t="s">
        <v>273</v>
      </c>
      <c r="CP9" s="1403" t="s">
        <v>273</v>
      </c>
      <c r="CQ9" s="1403" t="s">
        <v>273</v>
      </c>
      <c r="CR9" s="1403" t="s">
        <v>273</v>
      </c>
      <c r="CS9" s="1403" t="s">
        <v>273</v>
      </c>
      <c r="CT9" s="1403" t="s">
        <v>273</v>
      </c>
      <c r="CU9" s="1403" t="s">
        <v>273</v>
      </c>
      <c r="CV9" s="1403" t="s">
        <v>273</v>
      </c>
      <c r="CW9" s="1403" t="s">
        <v>273</v>
      </c>
      <c r="CX9" s="1403" t="s">
        <v>273</v>
      </c>
      <c r="CY9" s="1403" t="s">
        <v>273</v>
      </c>
      <c r="CZ9" s="475">
        <v>4</v>
      </c>
      <c r="DA9" s="1403" t="s">
        <v>273</v>
      </c>
      <c r="DB9" s="475" t="s">
        <v>97</v>
      </c>
      <c r="DC9" s="1403" t="s">
        <v>273</v>
      </c>
      <c r="DD9" s="475">
        <v>4</v>
      </c>
      <c r="DE9" s="475">
        <v>4</v>
      </c>
      <c r="DF9" s="1403" t="s">
        <v>273</v>
      </c>
      <c r="DG9" s="475">
        <v>4</v>
      </c>
      <c r="DH9" s="475">
        <v>4</v>
      </c>
      <c r="DI9" s="1403" t="s">
        <v>273</v>
      </c>
      <c r="DJ9" s="475">
        <v>4</v>
      </c>
      <c r="DK9" s="475">
        <v>56</v>
      </c>
      <c r="DL9" s="1403" t="s">
        <v>273</v>
      </c>
      <c r="DM9" s="1403" t="s">
        <v>273</v>
      </c>
      <c r="DN9" s="1403" t="s">
        <v>273</v>
      </c>
      <c r="DO9" s="475">
        <v>7</v>
      </c>
      <c r="DP9" s="475">
        <v>7</v>
      </c>
      <c r="DQ9" s="475">
        <v>1</v>
      </c>
      <c r="DR9" s="475">
        <v>46</v>
      </c>
      <c r="DS9" s="475">
        <v>21</v>
      </c>
      <c r="DT9" s="1403" t="s">
        <v>273</v>
      </c>
      <c r="DU9" s="475">
        <v>5</v>
      </c>
      <c r="DV9" s="1403" t="s">
        <v>273</v>
      </c>
      <c r="DW9" s="1403" t="s">
        <v>273</v>
      </c>
      <c r="DX9" s="1403" t="s">
        <v>273</v>
      </c>
      <c r="DY9" s="475">
        <v>23</v>
      </c>
      <c r="DZ9" s="1403" t="s">
        <v>273</v>
      </c>
      <c r="EA9" s="1403" t="s">
        <v>273</v>
      </c>
      <c r="EB9" s="475">
        <v>10</v>
      </c>
      <c r="EC9" s="1403" t="s">
        <v>273</v>
      </c>
      <c r="ED9" s="1403" t="s">
        <v>273</v>
      </c>
      <c r="EE9" s="1403" t="s">
        <v>273</v>
      </c>
      <c r="EF9" s="1403" t="s">
        <v>273</v>
      </c>
      <c r="EG9" s="1403" t="s">
        <v>273</v>
      </c>
      <c r="EH9" s="1403" t="s">
        <v>273</v>
      </c>
      <c r="EI9" s="1403" t="s">
        <v>273</v>
      </c>
      <c r="EJ9" s="1403" t="s">
        <v>273</v>
      </c>
      <c r="EK9" s="1403" t="s">
        <v>273</v>
      </c>
      <c r="EL9" s="1403" t="s">
        <v>273</v>
      </c>
      <c r="EM9" s="1403" t="s">
        <v>273</v>
      </c>
      <c r="EN9" s="1403" t="s">
        <v>273</v>
      </c>
      <c r="EO9" s="1403" t="s">
        <v>273</v>
      </c>
      <c r="EP9" s="475">
        <v>2</v>
      </c>
      <c r="EQ9" s="475">
        <v>0</v>
      </c>
      <c r="ER9" s="475">
        <v>0</v>
      </c>
      <c r="ES9" s="475">
        <v>1</v>
      </c>
      <c r="ET9" s="475">
        <v>0</v>
      </c>
      <c r="EU9" s="475">
        <v>1</v>
      </c>
      <c r="EV9" s="475">
        <v>3</v>
      </c>
      <c r="EW9" s="475">
        <v>1</v>
      </c>
      <c r="EX9" s="475">
        <v>1</v>
      </c>
      <c r="EY9" s="475">
        <v>1</v>
      </c>
      <c r="EZ9" s="475">
        <v>0</v>
      </c>
      <c r="FA9" s="475">
        <v>1</v>
      </c>
      <c r="FB9" s="475">
        <v>2</v>
      </c>
      <c r="FC9" s="475">
        <v>1</v>
      </c>
      <c r="FD9" s="475">
        <v>2</v>
      </c>
      <c r="FE9" s="475">
        <v>1</v>
      </c>
      <c r="FF9" s="475">
        <v>2</v>
      </c>
      <c r="FG9" s="475">
        <v>2</v>
      </c>
      <c r="FH9" s="475">
        <v>2</v>
      </c>
      <c r="FI9" s="475">
        <v>2</v>
      </c>
      <c r="FJ9" s="475">
        <v>3</v>
      </c>
      <c r="FK9" s="475">
        <v>3</v>
      </c>
      <c r="FL9" s="475">
        <v>1</v>
      </c>
      <c r="FM9" s="475">
        <v>0</v>
      </c>
      <c r="FN9" s="475">
        <v>0</v>
      </c>
      <c r="FO9" s="475">
        <v>2</v>
      </c>
      <c r="FP9" s="475">
        <v>0</v>
      </c>
      <c r="FQ9" s="475">
        <v>1</v>
      </c>
      <c r="FR9" s="475">
        <v>1</v>
      </c>
      <c r="FS9" s="475">
        <v>0</v>
      </c>
      <c r="FT9" s="475">
        <v>1</v>
      </c>
      <c r="FU9" s="475">
        <v>1</v>
      </c>
      <c r="FV9" s="475">
        <v>0</v>
      </c>
      <c r="FW9" s="475">
        <v>0</v>
      </c>
      <c r="FX9" s="475">
        <v>0</v>
      </c>
      <c r="FY9" s="475">
        <v>0</v>
      </c>
      <c r="FZ9" s="475">
        <v>1</v>
      </c>
      <c r="GA9" s="475">
        <v>0</v>
      </c>
      <c r="GB9" s="475">
        <v>0</v>
      </c>
      <c r="GC9" s="475">
        <v>1</v>
      </c>
      <c r="GD9" s="475">
        <v>2</v>
      </c>
      <c r="GE9" s="475">
        <v>4</v>
      </c>
      <c r="GF9" s="475">
        <v>5</v>
      </c>
      <c r="GG9" s="475">
        <v>0</v>
      </c>
      <c r="GH9" s="475">
        <v>0</v>
      </c>
      <c r="GI9" s="475">
        <v>0</v>
      </c>
      <c r="GJ9" s="475">
        <v>1</v>
      </c>
      <c r="GK9" s="475">
        <v>1</v>
      </c>
      <c r="GL9" s="475">
        <v>1</v>
      </c>
      <c r="GM9" s="475">
        <v>0</v>
      </c>
      <c r="GN9" s="475">
        <v>0</v>
      </c>
      <c r="GO9" s="475">
        <v>0</v>
      </c>
      <c r="GP9" s="475">
        <v>1</v>
      </c>
      <c r="GQ9" s="475">
        <v>2</v>
      </c>
      <c r="GR9" s="475">
        <v>0</v>
      </c>
      <c r="GS9" s="475">
        <v>0</v>
      </c>
      <c r="GT9" s="475">
        <v>0</v>
      </c>
      <c r="GU9" s="475">
        <v>0</v>
      </c>
      <c r="GV9" s="475">
        <v>0</v>
      </c>
      <c r="GW9" s="475">
        <v>0</v>
      </c>
      <c r="GX9" s="475">
        <v>0</v>
      </c>
      <c r="GY9" s="475">
        <v>1</v>
      </c>
      <c r="GZ9" s="475">
        <v>1</v>
      </c>
      <c r="HA9" s="475">
        <v>2</v>
      </c>
      <c r="HB9" s="475">
        <v>2</v>
      </c>
      <c r="HC9" s="475">
        <v>1</v>
      </c>
      <c r="HD9" s="475">
        <v>1</v>
      </c>
      <c r="HE9" s="475">
        <v>1</v>
      </c>
      <c r="HF9" s="475">
        <v>1</v>
      </c>
      <c r="HG9" s="475">
        <v>1</v>
      </c>
      <c r="HH9" s="475">
        <v>1</v>
      </c>
      <c r="HI9" s="475">
        <v>0</v>
      </c>
      <c r="HJ9" s="475">
        <v>1</v>
      </c>
      <c r="HK9" s="475">
        <v>0</v>
      </c>
      <c r="HL9" s="475">
        <v>0</v>
      </c>
      <c r="HM9" s="475">
        <v>3</v>
      </c>
      <c r="HN9" s="475">
        <v>2</v>
      </c>
      <c r="HO9" s="475">
        <v>0</v>
      </c>
      <c r="HP9" s="475">
        <v>0</v>
      </c>
      <c r="HQ9" s="475">
        <v>1</v>
      </c>
      <c r="HR9" s="475">
        <v>1</v>
      </c>
      <c r="HS9" s="475">
        <v>0</v>
      </c>
      <c r="HT9" s="475">
        <v>0</v>
      </c>
      <c r="HU9" s="475">
        <v>0</v>
      </c>
      <c r="HV9" s="475">
        <v>0</v>
      </c>
      <c r="HW9" s="475">
        <v>1</v>
      </c>
      <c r="HX9" s="475">
        <v>1</v>
      </c>
      <c r="HY9" s="475">
        <v>0</v>
      </c>
      <c r="HZ9" s="475">
        <v>1</v>
      </c>
      <c r="IA9" s="475">
        <v>2</v>
      </c>
      <c r="IB9" s="475">
        <v>1</v>
      </c>
      <c r="IC9" s="475">
        <v>0</v>
      </c>
      <c r="ID9" s="475">
        <v>1</v>
      </c>
      <c r="IE9" s="475">
        <v>0</v>
      </c>
      <c r="IF9" s="475">
        <v>2</v>
      </c>
      <c r="IG9" s="475">
        <v>1</v>
      </c>
      <c r="IH9" s="475">
        <v>1</v>
      </c>
      <c r="II9" s="475">
        <v>0</v>
      </c>
      <c r="IJ9" s="475">
        <v>1</v>
      </c>
      <c r="IK9" s="475">
        <v>0</v>
      </c>
      <c r="IL9" s="475">
        <v>0</v>
      </c>
      <c r="IM9" s="475">
        <v>0</v>
      </c>
      <c r="IN9" s="475">
        <v>1</v>
      </c>
      <c r="IO9" s="475">
        <v>0</v>
      </c>
      <c r="IP9" s="475">
        <v>2</v>
      </c>
      <c r="IQ9" s="475">
        <v>0</v>
      </c>
      <c r="IR9" s="475">
        <v>0</v>
      </c>
      <c r="IS9" s="475">
        <v>0</v>
      </c>
      <c r="IT9" s="475">
        <v>0</v>
      </c>
      <c r="IU9" s="475">
        <v>5</v>
      </c>
      <c r="IV9" s="475">
        <v>3</v>
      </c>
      <c r="IW9" s="475">
        <v>1</v>
      </c>
      <c r="IX9" s="475">
        <v>1</v>
      </c>
      <c r="IY9" s="475">
        <v>0</v>
      </c>
      <c r="IZ9" s="475">
        <v>0</v>
      </c>
      <c r="JA9" s="475">
        <v>1</v>
      </c>
      <c r="JB9" s="475">
        <v>0</v>
      </c>
      <c r="JC9" s="475">
        <v>1</v>
      </c>
      <c r="JD9" s="475">
        <v>1</v>
      </c>
      <c r="JE9" s="475">
        <v>0</v>
      </c>
      <c r="JF9" s="475">
        <v>1</v>
      </c>
      <c r="JG9" s="475">
        <v>1</v>
      </c>
      <c r="JH9" s="475">
        <v>1</v>
      </c>
      <c r="JI9" s="475">
        <v>1</v>
      </c>
      <c r="JJ9" s="475">
        <v>0</v>
      </c>
      <c r="JK9" s="475" t="s">
        <v>97</v>
      </c>
      <c r="JL9" s="475" t="s">
        <v>97</v>
      </c>
      <c r="JM9" s="475">
        <v>0</v>
      </c>
      <c r="JN9" s="475">
        <v>0</v>
      </c>
      <c r="JO9" s="475">
        <v>0</v>
      </c>
      <c r="JP9" s="475">
        <v>0</v>
      </c>
      <c r="JQ9" s="475">
        <v>0</v>
      </c>
      <c r="JR9" s="475">
        <v>0</v>
      </c>
      <c r="JS9" s="475">
        <v>0</v>
      </c>
      <c r="JT9" s="475">
        <v>9</v>
      </c>
      <c r="JU9" s="475">
        <v>1</v>
      </c>
      <c r="JV9" s="475">
        <v>0</v>
      </c>
      <c r="JW9" s="475">
        <v>0</v>
      </c>
      <c r="JX9" s="475">
        <v>2</v>
      </c>
      <c r="JY9" s="475">
        <v>1</v>
      </c>
      <c r="JZ9" s="475">
        <v>1</v>
      </c>
      <c r="KA9" s="475">
        <v>1</v>
      </c>
      <c r="KB9" s="475">
        <v>1</v>
      </c>
      <c r="KC9" s="475">
        <v>3</v>
      </c>
      <c r="KD9" s="475">
        <v>1</v>
      </c>
      <c r="KE9" s="475">
        <v>1</v>
      </c>
      <c r="KF9" s="475">
        <v>0</v>
      </c>
      <c r="KG9" s="475">
        <v>0</v>
      </c>
      <c r="KH9" s="475">
        <v>1</v>
      </c>
      <c r="KI9" s="475">
        <v>0</v>
      </c>
      <c r="KJ9" s="475">
        <v>2</v>
      </c>
      <c r="KK9" s="1403" t="s">
        <v>273</v>
      </c>
      <c r="KL9" s="1403" t="s">
        <v>273</v>
      </c>
      <c r="KM9" s="1403" t="s">
        <v>273</v>
      </c>
    </row>
    <row r="10" spans="1:299" ht="23.25" customHeight="1" x14ac:dyDescent="0.25">
      <c r="A10" s="1308"/>
      <c r="B10" s="280" t="s">
        <v>2397</v>
      </c>
      <c r="C10" s="476">
        <v>1005</v>
      </c>
      <c r="D10" s="476">
        <v>383</v>
      </c>
      <c r="E10" s="476">
        <v>168</v>
      </c>
      <c r="F10" s="476">
        <v>87</v>
      </c>
      <c r="G10" s="476">
        <v>364</v>
      </c>
      <c r="H10" s="1404" t="s">
        <v>273</v>
      </c>
      <c r="I10" s="1404" t="s">
        <v>273</v>
      </c>
      <c r="J10" s="471"/>
      <c r="K10" s="476">
        <v>47</v>
      </c>
      <c r="L10" s="1404" t="s">
        <v>273</v>
      </c>
      <c r="M10" s="1404" t="s">
        <v>273</v>
      </c>
      <c r="N10" s="476">
        <v>4</v>
      </c>
      <c r="O10" s="476">
        <v>5</v>
      </c>
      <c r="P10" s="1404" t="s">
        <v>273</v>
      </c>
      <c r="Q10" s="476">
        <v>7</v>
      </c>
      <c r="R10" s="476">
        <v>6</v>
      </c>
      <c r="S10" s="476">
        <v>3</v>
      </c>
      <c r="T10" s="476">
        <v>1</v>
      </c>
      <c r="U10" s="476">
        <v>5</v>
      </c>
      <c r="V10" s="476">
        <v>3</v>
      </c>
      <c r="W10" s="476">
        <v>3</v>
      </c>
      <c r="X10" s="476">
        <v>3</v>
      </c>
      <c r="Y10" s="476">
        <v>3</v>
      </c>
      <c r="Z10" s="476">
        <v>3</v>
      </c>
      <c r="AA10" s="476">
        <v>2</v>
      </c>
      <c r="AB10" s="476">
        <v>3</v>
      </c>
      <c r="AC10" s="476">
        <v>2</v>
      </c>
      <c r="AD10" s="476">
        <v>2</v>
      </c>
      <c r="AE10" s="476">
        <v>1</v>
      </c>
      <c r="AF10" s="476">
        <v>1</v>
      </c>
      <c r="AG10" s="476">
        <v>4</v>
      </c>
      <c r="AH10" s="1404" t="s">
        <v>273</v>
      </c>
      <c r="AI10" s="476">
        <v>2</v>
      </c>
      <c r="AJ10" s="476">
        <v>1</v>
      </c>
      <c r="AK10" s="476">
        <v>5</v>
      </c>
      <c r="AL10" s="476">
        <v>5</v>
      </c>
      <c r="AM10" s="476">
        <v>5</v>
      </c>
      <c r="AN10" s="476">
        <v>3</v>
      </c>
      <c r="AO10" s="476">
        <v>4</v>
      </c>
      <c r="AP10" s="476">
        <v>2</v>
      </c>
      <c r="AQ10" s="1404" t="s">
        <v>273</v>
      </c>
      <c r="AR10" s="1404" t="s">
        <v>273</v>
      </c>
      <c r="AS10" s="476">
        <v>30</v>
      </c>
      <c r="AT10" s="476">
        <v>7</v>
      </c>
      <c r="AU10" s="476">
        <v>7</v>
      </c>
      <c r="AV10" s="476">
        <v>4</v>
      </c>
      <c r="AW10" s="476">
        <v>3</v>
      </c>
      <c r="AX10" s="476">
        <v>3</v>
      </c>
      <c r="AY10" s="476">
        <v>3</v>
      </c>
      <c r="AZ10" s="476">
        <v>1</v>
      </c>
      <c r="BA10" s="476">
        <v>2</v>
      </c>
      <c r="BB10" s="476">
        <v>3</v>
      </c>
      <c r="BC10" s="476">
        <v>2</v>
      </c>
      <c r="BD10" s="476">
        <v>3</v>
      </c>
      <c r="BE10" s="476">
        <v>1</v>
      </c>
      <c r="BF10" s="476">
        <v>7</v>
      </c>
      <c r="BG10" s="476">
        <v>3</v>
      </c>
      <c r="BH10" s="476">
        <v>2</v>
      </c>
      <c r="BI10" s="476">
        <v>2</v>
      </c>
      <c r="BJ10" s="476">
        <v>9</v>
      </c>
      <c r="BK10" s="476">
        <v>6</v>
      </c>
      <c r="BL10" s="476">
        <v>4</v>
      </c>
      <c r="BM10" s="476">
        <v>3</v>
      </c>
      <c r="BN10" s="476">
        <v>2</v>
      </c>
      <c r="BO10" s="476">
        <v>3</v>
      </c>
      <c r="BP10" s="1404" t="s">
        <v>273</v>
      </c>
      <c r="BQ10" s="476">
        <v>9</v>
      </c>
      <c r="BR10" s="476">
        <v>12</v>
      </c>
      <c r="BS10" s="476">
        <v>5</v>
      </c>
      <c r="BT10" s="476">
        <v>15</v>
      </c>
      <c r="BU10" s="476">
        <v>5</v>
      </c>
      <c r="BV10" s="476">
        <v>3</v>
      </c>
      <c r="BW10" s="476">
        <v>1</v>
      </c>
      <c r="BX10" s="1404" t="s">
        <v>273</v>
      </c>
      <c r="BY10" s="476">
        <v>3</v>
      </c>
      <c r="BZ10" s="1404" t="s">
        <v>273</v>
      </c>
      <c r="CA10" s="476">
        <v>3</v>
      </c>
      <c r="CB10" s="476">
        <v>3</v>
      </c>
      <c r="CC10" s="476">
        <v>12</v>
      </c>
      <c r="CD10" s="1404" t="s">
        <v>273</v>
      </c>
      <c r="CE10" s="1404" t="s">
        <v>273</v>
      </c>
      <c r="CF10" s="1404" t="s">
        <v>273</v>
      </c>
      <c r="CG10" s="476">
        <v>8</v>
      </c>
      <c r="CH10" s="1404" t="s">
        <v>273</v>
      </c>
      <c r="CI10" s="476">
        <v>11</v>
      </c>
      <c r="CJ10" s="1404" t="s">
        <v>273</v>
      </c>
      <c r="CK10" s="1404" t="s">
        <v>273</v>
      </c>
      <c r="CL10" s="1404" t="s">
        <v>273</v>
      </c>
      <c r="CM10" s="1404" t="s">
        <v>273</v>
      </c>
      <c r="CN10" s="1404" t="s">
        <v>273</v>
      </c>
      <c r="CO10" s="1404" t="s">
        <v>273</v>
      </c>
      <c r="CP10" s="1404" t="s">
        <v>273</v>
      </c>
      <c r="CQ10" s="1404" t="s">
        <v>273</v>
      </c>
      <c r="CR10" s="1404" t="s">
        <v>273</v>
      </c>
      <c r="CS10" s="1404" t="s">
        <v>273</v>
      </c>
      <c r="CT10" s="1404" t="s">
        <v>273</v>
      </c>
      <c r="CU10" s="1404" t="s">
        <v>273</v>
      </c>
      <c r="CV10" s="1404" t="s">
        <v>273</v>
      </c>
      <c r="CW10" s="1404" t="s">
        <v>273</v>
      </c>
      <c r="CX10" s="1404" t="s">
        <v>273</v>
      </c>
      <c r="CY10" s="1404" t="s">
        <v>273</v>
      </c>
      <c r="CZ10" s="476">
        <v>1</v>
      </c>
      <c r="DA10" s="1404" t="s">
        <v>273</v>
      </c>
      <c r="DB10" s="476">
        <v>1</v>
      </c>
      <c r="DC10" s="1404" t="s">
        <v>273</v>
      </c>
      <c r="DD10" s="476">
        <v>1</v>
      </c>
      <c r="DE10" s="476">
        <v>1</v>
      </c>
      <c r="DF10" s="1404" t="s">
        <v>273</v>
      </c>
      <c r="DG10" s="476">
        <v>2</v>
      </c>
      <c r="DH10" s="476">
        <v>2</v>
      </c>
      <c r="DI10" s="1404" t="s">
        <v>273</v>
      </c>
      <c r="DJ10" s="476">
        <v>1</v>
      </c>
      <c r="DK10" s="476">
        <v>47</v>
      </c>
      <c r="DL10" s="1404" t="s">
        <v>273</v>
      </c>
      <c r="DM10" s="1404" t="s">
        <v>273</v>
      </c>
      <c r="DN10" s="1404" t="s">
        <v>273</v>
      </c>
      <c r="DO10" s="476">
        <v>3</v>
      </c>
      <c r="DP10" s="476">
        <v>3</v>
      </c>
      <c r="DQ10" s="476">
        <v>1</v>
      </c>
      <c r="DR10" s="476">
        <v>21</v>
      </c>
      <c r="DS10" s="476">
        <v>10</v>
      </c>
      <c r="DT10" s="1404" t="s">
        <v>273</v>
      </c>
      <c r="DU10" s="476">
        <v>2</v>
      </c>
      <c r="DV10" s="1404" t="s">
        <v>273</v>
      </c>
      <c r="DW10" s="1404" t="s">
        <v>273</v>
      </c>
      <c r="DX10" s="1404" t="s">
        <v>273</v>
      </c>
      <c r="DY10" s="476">
        <v>3</v>
      </c>
      <c r="DZ10" s="1404" t="s">
        <v>273</v>
      </c>
      <c r="EA10" s="1404" t="s">
        <v>273</v>
      </c>
      <c r="EB10" s="476">
        <v>3</v>
      </c>
      <c r="EC10" s="1404" t="s">
        <v>273</v>
      </c>
      <c r="ED10" s="1404" t="s">
        <v>273</v>
      </c>
      <c r="EE10" s="1404" t="s">
        <v>273</v>
      </c>
      <c r="EF10" s="1404" t="s">
        <v>273</v>
      </c>
      <c r="EG10" s="1404" t="s">
        <v>273</v>
      </c>
      <c r="EH10" s="1404" t="s">
        <v>273</v>
      </c>
      <c r="EI10" s="1404" t="s">
        <v>273</v>
      </c>
      <c r="EJ10" s="1404" t="s">
        <v>273</v>
      </c>
      <c r="EK10" s="1404" t="s">
        <v>273</v>
      </c>
      <c r="EL10" s="1404" t="s">
        <v>273</v>
      </c>
      <c r="EM10" s="1404" t="s">
        <v>273</v>
      </c>
      <c r="EN10" s="1404" t="s">
        <v>273</v>
      </c>
      <c r="EO10" s="1404" t="s">
        <v>273</v>
      </c>
      <c r="EP10" s="476">
        <v>4</v>
      </c>
      <c r="EQ10" s="476">
        <v>1</v>
      </c>
      <c r="ER10" s="476">
        <v>1</v>
      </c>
      <c r="ES10" s="476">
        <v>0</v>
      </c>
      <c r="ET10" s="476">
        <v>1</v>
      </c>
      <c r="EU10" s="476">
        <v>1</v>
      </c>
      <c r="EV10" s="476">
        <v>4</v>
      </c>
      <c r="EW10" s="476">
        <v>4</v>
      </c>
      <c r="EX10" s="476">
        <v>2</v>
      </c>
      <c r="EY10" s="476">
        <v>1</v>
      </c>
      <c r="EZ10" s="476">
        <v>2</v>
      </c>
      <c r="FA10" s="476">
        <v>2</v>
      </c>
      <c r="FB10" s="476">
        <v>4</v>
      </c>
      <c r="FC10" s="476">
        <v>1</v>
      </c>
      <c r="FD10" s="476">
        <v>0</v>
      </c>
      <c r="FE10" s="476">
        <v>1</v>
      </c>
      <c r="FF10" s="476">
        <v>1</v>
      </c>
      <c r="FG10" s="476">
        <v>2</v>
      </c>
      <c r="FH10" s="476">
        <v>4</v>
      </c>
      <c r="FI10" s="476">
        <v>4</v>
      </c>
      <c r="FJ10" s="476">
        <v>2</v>
      </c>
      <c r="FK10" s="476">
        <v>3</v>
      </c>
      <c r="FL10" s="476">
        <v>2</v>
      </c>
      <c r="FM10" s="476">
        <v>2</v>
      </c>
      <c r="FN10" s="476">
        <v>2</v>
      </c>
      <c r="FO10" s="476">
        <v>4</v>
      </c>
      <c r="FP10" s="476">
        <v>0</v>
      </c>
      <c r="FQ10" s="476">
        <v>2</v>
      </c>
      <c r="FR10" s="476">
        <v>1</v>
      </c>
      <c r="FS10" s="476">
        <v>1</v>
      </c>
      <c r="FT10" s="476">
        <v>3</v>
      </c>
      <c r="FU10" s="476">
        <v>1</v>
      </c>
      <c r="FV10" s="476">
        <v>2</v>
      </c>
      <c r="FW10" s="476">
        <v>1</v>
      </c>
      <c r="FX10" s="476">
        <v>1</v>
      </c>
      <c r="FY10" s="476">
        <v>0</v>
      </c>
      <c r="FZ10" s="476">
        <v>4</v>
      </c>
      <c r="GA10" s="476">
        <v>1</v>
      </c>
      <c r="GB10" s="476">
        <v>1</v>
      </c>
      <c r="GC10" s="476">
        <v>4</v>
      </c>
      <c r="GD10" s="476">
        <v>5</v>
      </c>
      <c r="GE10" s="476">
        <v>1</v>
      </c>
      <c r="GF10" s="476">
        <v>5</v>
      </c>
      <c r="GG10" s="476">
        <v>1</v>
      </c>
      <c r="GH10" s="476">
        <v>1</v>
      </c>
      <c r="GI10" s="476">
        <v>2</v>
      </c>
      <c r="GJ10" s="476">
        <v>2</v>
      </c>
      <c r="GK10" s="476">
        <v>1</v>
      </c>
      <c r="GL10" s="476">
        <v>2</v>
      </c>
      <c r="GM10" s="476">
        <v>0</v>
      </c>
      <c r="GN10" s="476">
        <v>0</v>
      </c>
      <c r="GO10" s="476">
        <v>1</v>
      </c>
      <c r="GP10" s="476">
        <v>2</v>
      </c>
      <c r="GQ10" s="476">
        <v>4</v>
      </c>
      <c r="GR10" s="476">
        <v>1</v>
      </c>
      <c r="GS10" s="476">
        <v>2</v>
      </c>
      <c r="GT10" s="476">
        <v>1</v>
      </c>
      <c r="GU10" s="476">
        <v>1</v>
      </c>
      <c r="GV10" s="476">
        <v>1</v>
      </c>
      <c r="GW10" s="476">
        <v>0</v>
      </c>
      <c r="GX10" s="476">
        <v>1</v>
      </c>
      <c r="GY10" s="476">
        <v>2</v>
      </c>
      <c r="GZ10" s="476">
        <v>1</v>
      </c>
      <c r="HA10" s="476">
        <v>3</v>
      </c>
      <c r="HB10" s="476">
        <v>3</v>
      </c>
      <c r="HC10" s="476">
        <v>2</v>
      </c>
      <c r="HD10" s="476">
        <v>1</v>
      </c>
      <c r="HE10" s="476">
        <v>2</v>
      </c>
      <c r="HF10" s="476">
        <v>2</v>
      </c>
      <c r="HG10" s="476">
        <v>1</v>
      </c>
      <c r="HH10" s="476">
        <v>2</v>
      </c>
      <c r="HI10" s="476">
        <v>0</v>
      </c>
      <c r="HJ10" s="476">
        <v>3</v>
      </c>
      <c r="HK10" s="476">
        <v>2</v>
      </c>
      <c r="HL10" s="476">
        <v>1</v>
      </c>
      <c r="HM10" s="476">
        <v>6</v>
      </c>
      <c r="HN10" s="476">
        <v>6</v>
      </c>
      <c r="HO10" s="476">
        <v>1</v>
      </c>
      <c r="HP10" s="476">
        <v>1</v>
      </c>
      <c r="HQ10" s="476">
        <v>1</v>
      </c>
      <c r="HR10" s="476">
        <v>2</v>
      </c>
      <c r="HS10" s="476">
        <v>2</v>
      </c>
      <c r="HT10" s="476">
        <v>1</v>
      </c>
      <c r="HU10" s="476">
        <v>1</v>
      </c>
      <c r="HV10" s="476">
        <v>2</v>
      </c>
      <c r="HW10" s="476">
        <v>3</v>
      </c>
      <c r="HX10" s="476">
        <v>2</v>
      </c>
      <c r="HY10" s="476">
        <v>1</v>
      </c>
      <c r="HZ10" s="476">
        <v>3</v>
      </c>
      <c r="IA10" s="476">
        <v>3</v>
      </c>
      <c r="IB10" s="476">
        <v>2</v>
      </c>
      <c r="IC10" s="476">
        <v>1</v>
      </c>
      <c r="ID10" s="476">
        <v>3</v>
      </c>
      <c r="IE10" s="476">
        <v>4</v>
      </c>
      <c r="IF10" s="476">
        <v>2</v>
      </c>
      <c r="IG10" s="476">
        <v>1</v>
      </c>
      <c r="IH10" s="476">
        <v>1</v>
      </c>
      <c r="II10" s="476">
        <v>1</v>
      </c>
      <c r="IJ10" s="476">
        <v>1</v>
      </c>
      <c r="IK10" s="476">
        <v>0</v>
      </c>
      <c r="IL10" s="476">
        <v>1</v>
      </c>
      <c r="IM10" s="476">
        <v>0</v>
      </c>
      <c r="IN10" s="476">
        <v>2</v>
      </c>
      <c r="IO10" s="476">
        <v>1</v>
      </c>
      <c r="IP10" s="476">
        <v>3</v>
      </c>
      <c r="IQ10" s="476">
        <v>2</v>
      </c>
      <c r="IR10" s="476">
        <v>1</v>
      </c>
      <c r="IS10" s="476">
        <v>2</v>
      </c>
      <c r="IT10" s="476">
        <v>14</v>
      </c>
      <c r="IU10" s="476">
        <v>10</v>
      </c>
      <c r="IV10" s="476">
        <v>5</v>
      </c>
      <c r="IW10" s="476">
        <v>2</v>
      </c>
      <c r="IX10" s="476">
        <v>2</v>
      </c>
      <c r="IY10" s="476">
        <v>2</v>
      </c>
      <c r="IZ10" s="476">
        <v>2</v>
      </c>
      <c r="JA10" s="476">
        <v>2</v>
      </c>
      <c r="JB10" s="476">
        <v>0</v>
      </c>
      <c r="JC10" s="476">
        <v>3</v>
      </c>
      <c r="JD10" s="476">
        <v>1</v>
      </c>
      <c r="JE10" s="476">
        <v>1</v>
      </c>
      <c r="JF10" s="476">
        <v>2</v>
      </c>
      <c r="JG10" s="476">
        <v>1</v>
      </c>
      <c r="JH10" s="476">
        <v>1</v>
      </c>
      <c r="JI10" s="476">
        <v>2</v>
      </c>
      <c r="JJ10" s="476">
        <v>0</v>
      </c>
      <c r="JK10" s="476" t="s">
        <v>97</v>
      </c>
      <c r="JL10" s="476" t="s">
        <v>97</v>
      </c>
      <c r="JM10" s="476">
        <v>1</v>
      </c>
      <c r="JN10" s="476">
        <v>1</v>
      </c>
      <c r="JO10" s="476">
        <v>0</v>
      </c>
      <c r="JP10" s="476">
        <v>0</v>
      </c>
      <c r="JQ10" s="476">
        <v>0</v>
      </c>
      <c r="JR10" s="476">
        <v>1</v>
      </c>
      <c r="JS10" s="476">
        <v>1</v>
      </c>
      <c r="JT10" s="476">
        <v>8</v>
      </c>
      <c r="JU10" s="476">
        <v>3</v>
      </c>
      <c r="JV10" s="476">
        <v>2</v>
      </c>
      <c r="JW10" s="476">
        <v>1</v>
      </c>
      <c r="JX10" s="476">
        <v>1</v>
      </c>
      <c r="JY10" s="476">
        <v>1</v>
      </c>
      <c r="JZ10" s="476">
        <v>1</v>
      </c>
      <c r="KA10" s="476">
        <v>2</v>
      </c>
      <c r="KB10" s="476">
        <v>2</v>
      </c>
      <c r="KC10" s="476">
        <v>6</v>
      </c>
      <c r="KD10" s="476">
        <v>3</v>
      </c>
      <c r="KE10" s="476">
        <v>2</v>
      </c>
      <c r="KF10" s="476">
        <v>1</v>
      </c>
      <c r="KG10" s="476">
        <v>0</v>
      </c>
      <c r="KH10" s="476">
        <v>1</v>
      </c>
      <c r="KI10" s="476">
        <v>0</v>
      </c>
      <c r="KJ10" s="476">
        <v>4</v>
      </c>
      <c r="KK10" s="1404" t="s">
        <v>273</v>
      </c>
      <c r="KL10" s="1404" t="s">
        <v>273</v>
      </c>
      <c r="KM10" s="1404" t="s">
        <v>273</v>
      </c>
    </row>
    <row r="11" spans="1:299" ht="23.25" customHeight="1" x14ac:dyDescent="0.25">
      <c r="A11" s="1308"/>
      <c r="B11" s="280" t="s">
        <v>583</v>
      </c>
      <c r="C11" s="476">
        <v>2982</v>
      </c>
      <c r="D11" s="476">
        <v>1677</v>
      </c>
      <c r="E11" s="476">
        <v>468</v>
      </c>
      <c r="F11" s="476">
        <v>475</v>
      </c>
      <c r="G11" s="476">
        <v>348</v>
      </c>
      <c r="H11" s="1404" t="s">
        <v>273</v>
      </c>
      <c r="I11" s="1404" t="s">
        <v>273</v>
      </c>
      <c r="J11" s="471"/>
      <c r="K11" s="476">
        <v>201</v>
      </c>
      <c r="L11" s="1404" t="s">
        <v>273</v>
      </c>
      <c r="M11" s="1404" t="s">
        <v>273</v>
      </c>
      <c r="N11" s="476">
        <v>26</v>
      </c>
      <c r="O11" s="476">
        <v>31</v>
      </c>
      <c r="P11" s="1404" t="s">
        <v>273</v>
      </c>
      <c r="Q11" s="476">
        <v>23</v>
      </c>
      <c r="R11" s="476">
        <v>37</v>
      </c>
      <c r="S11" s="476">
        <v>15</v>
      </c>
      <c r="T11" s="476">
        <v>12</v>
      </c>
      <c r="U11" s="476">
        <v>14</v>
      </c>
      <c r="V11" s="476">
        <v>6</v>
      </c>
      <c r="W11" s="476">
        <v>11</v>
      </c>
      <c r="X11" s="476">
        <v>7</v>
      </c>
      <c r="Y11" s="476">
        <v>10</v>
      </c>
      <c r="Z11" s="476">
        <v>7</v>
      </c>
      <c r="AA11" s="476">
        <v>8</v>
      </c>
      <c r="AB11" s="476">
        <v>9</v>
      </c>
      <c r="AC11" s="476">
        <v>8</v>
      </c>
      <c r="AD11" s="476">
        <v>6</v>
      </c>
      <c r="AE11" s="476">
        <v>6</v>
      </c>
      <c r="AF11" s="476">
        <v>5</v>
      </c>
      <c r="AG11" s="476">
        <v>14</v>
      </c>
      <c r="AH11" s="1404" t="s">
        <v>273</v>
      </c>
      <c r="AI11" s="476">
        <v>10</v>
      </c>
      <c r="AJ11" s="476">
        <v>5</v>
      </c>
      <c r="AK11" s="476">
        <v>17</v>
      </c>
      <c r="AL11" s="476">
        <v>24</v>
      </c>
      <c r="AM11" s="476">
        <v>22</v>
      </c>
      <c r="AN11" s="476">
        <v>16</v>
      </c>
      <c r="AO11" s="476">
        <v>17</v>
      </c>
      <c r="AP11" s="476">
        <v>8</v>
      </c>
      <c r="AQ11" s="1404" t="s">
        <v>273</v>
      </c>
      <c r="AR11" s="1404" t="s">
        <v>273</v>
      </c>
      <c r="AS11" s="476">
        <v>95</v>
      </c>
      <c r="AT11" s="476">
        <v>44</v>
      </c>
      <c r="AU11" s="476">
        <v>22</v>
      </c>
      <c r="AV11" s="476">
        <v>43</v>
      </c>
      <c r="AW11" s="476">
        <v>14</v>
      </c>
      <c r="AX11" s="476">
        <v>22</v>
      </c>
      <c r="AY11" s="476">
        <v>11</v>
      </c>
      <c r="AZ11" s="476">
        <v>13</v>
      </c>
      <c r="BA11" s="476">
        <v>11</v>
      </c>
      <c r="BB11" s="476">
        <v>8</v>
      </c>
      <c r="BC11" s="476">
        <v>7</v>
      </c>
      <c r="BD11" s="476">
        <v>10</v>
      </c>
      <c r="BE11" s="476">
        <v>4</v>
      </c>
      <c r="BF11" s="476" t="s">
        <v>97</v>
      </c>
      <c r="BG11" s="476" t="s">
        <v>97</v>
      </c>
      <c r="BH11" s="476" t="s">
        <v>97</v>
      </c>
      <c r="BI11" s="476" t="s">
        <v>97</v>
      </c>
      <c r="BJ11" s="476">
        <v>35</v>
      </c>
      <c r="BK11" s="476">
        <v>16</v>
      </c>
      <c r="BL11" s="476">
        <v>19</v>
      </c>
      <c r="BM11" s="476">
        <v>11</v>
      </c>
      <c r="BN11" s="476">
        <v>9</v>
      </c>
      <c r="BO11" s="476">
        <v>14</v>
      </c>
      <c r="BP11" s="1404" t="s">
        <v>273</v>
      </c>
      <c r="BQ11" s="476">
        <v>62</v>
      </c>
      <c r="BR11" s="476">
        <v>44</v>
      </c>
      <c r="BS11" s="476">
        <v>18</v>
      </c>
      <c r="BT11" s="476">
        <v>28</v>
      </c>
      <c r="BU11" s="476">
        <v>19</v>
      </c>
      <c r="BV11" s="476">
        <v>16</v>
      </c>
      <c r="BW11" s="476">
        <v>8</v>
      </c>
      <c r="BX11" s="1404" t="s">
        <v>273</v>
      </c>
      <c r="BY11" s="476">
        <v>14</v>
      </c>
      <c r="BZ11" s="1404" t="s">
        <v>273</v>
      </c>
      <c r="CA11" s="476">
        <v>18</v>
      </c>
      <c r="CB11" s="476">
        <v>10</v>
      </c>
      <c r="CC11" s="476">
        <v>9</v>
      </c>
      <c r="CD11" s="1404" t="s">
        <v>273</v>
      </c>
      <c r="CE11" s="1404" t="s">
        <v>273</v>
      </c>
      <c r="CF11" s="1404" t="s">
        <v>273</v>
      </c>
      <c r="CG11" s="476">
        <v>6</v>
      </c>
      <c r="CH11" s="1404" t="s">
        <v>273</v>
      </c>
      <c r="CI11" s="476">
        <v>4</v>
      </c>
      <c r="CJ11" s="1404" t="s">
        <v>273</v>
      </c>
      <c r="CK11" s="1404" t="s">
        <v>273</v>
      </c>
      <c r="CL11" s="1404" t="s">
        <v>273</v>
      </c>
      <c r="CM11" s="1404" t="s">
        <v>273</v>
      </c>
      <c r="CN11" s="1404" t="s">
        <v>273</v>
      </c>
      <c r="CO11" s="1404" t="s">
        <v>273</v>
      </c>
      <c r="CP11" s="1404" t="s">
        <v>273</v>
      </c>
      <c r="CQ11" s="1404" t="s">
        <v>273</v>
      </c>
      <c r="CR11" s="1404" t="s">
        <v>273</v>
      </c>
      <c r="CS11" s="1404" t="s">
        <v>273</v>
      </c>
      <c r="CT11" s="1404" t="s">
        <v>273</v>
      </c>
      <c r="CU11" s="1404" t="s">
        <v>273</v>
      </c>
      <c r="CV11" s="1404" t="s">
        <v>273</v>
      </c>
      <c r="CW11" s="1404" t="s">
        <v>273</v>
      </c>
      <c r="CX11" s="1404" t="s">
        <v>273</v>
      </c>
      <c r="CY11" s="1404" t="s">
        <v>273</v>
      </c>
      <c r="CZ11" s="476">
        <v>4</v>
      </c>
      <c r="DA11" s="1404" t="s">
        <v>273</v>
      </c>
      <c r="DB11" s="476">
        <v>14</v>
      </c>
      <c r="DC11" s="1404" t="s">
        <v>273</v>
      </c>
      <c r="DD11" s="476">
        <v>3</v>
      </c>
      <c r="DE11" s="476">
        <v>2</v>
      </c>
      <c r="DF11" s="1404" t="s">
        <v>273</v>
      </c>
      <c r="DG11" s="476" t="s">
        <v>97</v>
      </c>
      <c r="DH11" s="476" t="s">
        <v>97</v>
      </c>
      <c r="DI11" s="1404" t="s">
        <v>273</v>
      </c>
      <c r="DJ11" s="476" t="s">
        <v>97</v>
      </c>
      <c r="DK11" s="476">
        <v>23</v>
      </c>
      <c r="DL11" s="1404" t="s">
        <v>273</v>
      </c>
      <c r="DM11" s="1404" t="s">
        <v>273</v>
      </c>
      <c r="DN11" s="1404" t="s">
        <v>273</v>
      </c>
      <c r="DO11" s="476">
        <v>13</v>
      </c>
      <c r="DP11" s="476">
        <v>4</v>
      </c>
      <c r="DQ11" s="476">
        <v>3</v>
      </c>
      <c r="DR11" s="476">
        <v>28</v>
      </c>
      <c r="DS11" s="476">
        <v>22</v>
      </c>
      <c r="DT11" s="1404" t="s">
        <v>273</v>
      </c>
      <c r="DU11" s="476" t="s">
        <v>97</v>
      </c>
      <c r="DV11" s="1404" t="s">
        <v>273</v>
      </c>
      <c r="DW11" s="1404" t="s">
        <v>273</v>
      </c>
      <c r="DX11" s="1404" t="s">
        <v>273</v>
      </c>
      <c r="DY11" s="476">
        <v>28</v>
      </c>
      <c r="DZ11" s="1404" t="s">
        <v>273</v>
      </c>
      <c r="EA11" s="1404" t="s">
        <v>273</v>
      </c>
      <c r="EB11" s="476">
        <v>25</v>
      </c>
      <c r="EC11" s="1404" t="s">
        <v>273</v>
      </c>
      <c r="ED11" s="1404" t="s">
        <v>273</v>
      </c>
      <c r="EE11" s="1404" t="s">
        <v>273</v>
      </c>
      <c r="EF11" s="1404" t="s">
        <v>273</v>
      </c>
      <c r="EG11" s="1404" t="s">
        <v>273</v>
      </c>
      <c r="EH11" s="1404" t="s">
        <v>273</v>
      </c>
      <c r="EI11" s="1404" t="s">
        <v>273</v>
      </c>
      <c r="EJ11" s="1404" t="s">
        <v>273</v>
      </c>
      <c r="EK11" s="1404" t="s">
        <v>273</v>
      </c>
      <c r="EL11" s="1404" t="s">
        <v>273</v>
      </c>
      <c r="EM11" s="1404" t="s">
        <v>273</v>
      </c>
      <c r="EN11" s="1404" t="s">
        <v>273</v>
      </c>
      <c r="EO11" s="1404" t="s">
        <v>273</v>
      </c>
      <c r="EP11" s="476">
        <v>4</v>
      </c>
      <c r="EQ11" s="476">
        <v>1</v>
      </c>
      <c r="ER11" s="476">
        <v>1</v>
      </c>
      <c r="ES11" s="476">
        <v>0</v>
      </c>
      <c r="ET11" s="476">
        <v>1</v>
      </c>
      <c r="EU11" s="476">
        <v>1</v>
      </c>
      <c r="EV11" s="476">
        <v>3</v>
      </c>
      <c r="EW11" s="476">
        <v>2</v>
      </c>
      <c r="EX11" s="476">
        <v>1</v>
      </c>
      <c r="EY11" s="476">
        <v>1</v>
      </c>
      <c r="EZ11" s="476">
        <v>1</v>
      </c>
      <c r="FA11" s="476">
        <v>1</v>
      </c>
      <c r="FB11" s="476">
        <v>4</v>
      </c>
      <c r="FC11" s="476">
        <v>0</v>
      </c>
      <c r="FD11" s="476">
        <v>1</v>
      </c>
      <c r="FE11" s="476">
        <v>0</v>
      </c>
      <c r="FF11" s="476">
        <v>1</v>
      </c>
      <c r="FG11" s="476">
        <v>3</v>
      </c>
      <c r="FH11" s="476">
        <v>3</v>
      </c>
      <c r="FI11" s="476">
        <v>4</v>
      </c>
      <c r="FJ11" s="476">
        <v>6</v>
      </c>
      <c r="FK11" s="476">
        <v>2</v>
      </c>
      <c r="FL11" s="476">
        <v>1</v>
      </c>
      <c r="FM11" s="476">
        <v>1</v>
      </c>
      <c r="FN11" s="476">
        <v>1</v>
      </c>
      <c r="FO11" s="476">
        <v>2</v>
      </c>
      <c r="FP11" s="476">
        <v>0</v>
      </c>
      <c r="FQ11" s="476">
        <v>1</v>
      </c>
      <c r="FR11" s="476">
        <v>1</v>
      </c>
      <c r="FS11" s="476">
        <v>1</v>
      </c>
      <c r="FT11" s="476">
        <v>2</v>
      </c>
      <c r="FU11" s="476">
        <v>1</v>
      </c>
      <c r="FV11" s="476">
        <v>1</v>
      </c>
      <c r="FW11" s="476">
        <v>1</v>
      </c>
      <c r="FX11" s="476">
        <v>0</v>
      </c>
      <c r="FY11" s="476">
        <v>0</v>
      </c>
      <c r="FZ11" s="476">
        <v>4</v>
      </c>
      <c r="GA11" s="476">
        <v>1</v>
      </c>
      <c r="GB11" s="476">
        <v>1</v>
      </c>
      <c r="GC11" s="476">
        <v>3</v>
      </c>
      <c r="GD11" s="476">
        <v>3</v>
      </c>
      <c r="GE11" s="476">
        <v>4</v>
      </c>
      <c r="GF11" s="476">
        <v>6</v>
      </c>
      <c r="GG11" s="476">
        <v>2</v>
      </c>
      <c r="GH11" s="476">
        <v>0</v>
      </c>
      <c r="GI11" s="476">
        <v>1</v>
      </c>
      <c r="GJ11" s="476">
        <v>2</v>
      </c>
      <c r="GK11" s="476">
        <v>1</v>
      </c>
      <c r="GL11" s="476">
        <v>1</v>
      </c>
      <c r="GM11" s="476">
        <v>0</v>
      </c>
      <c r="GN11" s="476">
        <v>0</v>
      </c>
      <c r="GO11" s="476">
        <v>0</v>
      </c>
      <c r="GP11" s="476">
        <v>2</v>
      </c>
      <c r="GQ11" s="476">
        <v>3</v>
      </c>
      <c r="GR11" s="476">
        <v>0</v>
      </c>
      <c r="GS11" s="476">
        <v>1</v>
      </c>
      <c r="GT11" s="476">
        <v>1</v>
      </c>
      <c r="GU11" s="476">
        <v>1</v>
      </c>
      <c r="GV11" s="476">
        <v>0</v>
      </c>
      <c r="GW11" s="476">
        <v>0</v>
      </c>
      <c r="GX11" s="476">
        <v>1</v>
      </c>
      <c r="GY11" s="476">
        <v>2</v>
      </c>
      <c r="GZ11" s="476">
        <v>0</v>
      </c>
      <c r="HA11" s="476">
        <v>2</v>
      </c>
      <c r="HB11" s="476">
        <v>1</v>
      </c>
      <c r="HC11" s="476">
        <v>1</v>
      </c>
      <c r="HD11" s="476">
        <v>1</v>
      </c>
      <c r="HE11" s="476">
        <v>1</v>
      </c>
      <c r="HF11" s="476">
        <v>2</v>
      </c>
      <c r="HG11" s="476">
        <v>1</v>
      </c>
      <c r="HH11" s="476">
        <v>1</v>
      </c>
      <c r="HI11" s="476">
        <v>0</v>
      </c>
      <c r="HJ11" s="476">
        <v>2</v>
      </c>
      <c r="HK11" s="476">
        <v>1</v>
      </c>
      <c r="HL11" s="476">
        <v>1</v>
      </c>
      <c r="HM11" s="476">
        <v>5</v>
      </c>
      <c r="HN11" s="476">
        <v>3</v>
      </c>
      <c r="HO11" s="476">
        <v>1</v>
      </c>
      <c r="HP11" s="476">
        <v>0</v>
      </c>
      <c r="HQ11" s="476">
        <v>0</v>
      </c>
      <c r="HR11" s="476">
        <v>1</v>
      </c>
      <c r="HS11" s="476">
        <v>0</v>
      </c>
      <c r="HT11" s="476">
        <v>1</v>
      </c>
      <c r="HU11" s="476">
        <v>1</v>
      </c>
      <c r="HV11" s="476">
        <v>1</v>
      </c>
      <c r="HW11" s="476">
        <v>2</v>
      </c>
      <c r="HX11" s="476">
        <v>2</v>
      </c>
      <c r="HY11" s="476">
        <v>0</v>
      </c>
      <c r="HZ11" s="476">
        <v>3</v>
      </c>
      <c r="IA11" s="476">
        <v>5</v>
      </c>
      <c r="IB11" s="476">
        <v>2</v>
      </c>
      <c r="IC11" s="476">
        <v>1</v>
      </c>
      <c r="ID11" s="476">
        <v>2</v>
      </c>
      <c r="IE11" s="476">
        <v>2</v>
      </c>
      <c r="IF11" s="476">
        <v>1</v>
      </c>
      <c r="IG11" s="476">
        <v>1</v>
      </c>
      <c r="IH11" s="476">
        <v>0</v>
      </c>
      <c r="II11" s="476">
        <v>1</v>
      </c>
      <c r="IJ11" s="476">
        <v>1</v>
      </c>
      <c r="IK11" s="476">
        <v>1</v>
      </c>
      <c r="IL11" s="476">
        <v>0</v>
      </c>
      <c r="IM11" s="476">
        <v>0</v>
      </c>
      <c r="IN11" s="476">
        <v>1</v>
      </c>
      <c r="IO11" s="476">
        <v>1</v>
      </c>
      <c r="IP11" s="476">
        <v>3</v>
      </c>
      <c r="IQ11" s="476">
        <v>1</v>
      </c>
      <c r="IR11" s="476">
        <v>1</v>
      </c>
      <c r="IS11" s="476">
        <v>1</v>
      </c>
      <c r="IT11" s="476">
        <v>15</v>
      </c>
      <c r="IU11" s="476">
        <v>8</v>
      </c>
      <c r="IV11" s="476">
        <v>4</v>
      </c>
      <c r="IW11" s="476">
        <v>2</v>
      </c>
      <c r="IX11" s="476">
        <v>2</v>
      </c>
      <c r="IY11" s="476">
        <v>1</v>
      </c>
      <c r="IZ11" s="476">
        <v>2</v>
      </c>
      <c r="JA11" s="476">
        <v>1</v>
      </c>
      <c r="JB11" s="476">
        <v>3</v>
      </c>
      <c r="JC11" s="476">
        <v>4</v>
      </c>
      <c r="JD11" s="476">
        <v>2</v>
      </c>
      <c r="JE11" s="476">
        <v>1</v>
      </c>
      <c r="JF11" s="476">
        <v>1</v>
      </c>
      <c r="JG11" s="476">
        <v>1</v>
      </c>
      <c r="JH11" s="476">
        <v>2</v>
      </c>
      <c r="JI11" s="476">
        <v>3</v>
      </c>
      <c r="JJ11" s="476">
        <v>1</v>
      </c>
      <c r="JK11" s="476">
        <v>1</v>
      </c>
      <c r="JL11" s="476">
        <v>1</v>
      </c>
      <c r="JM11" s="476">
        <v>1</v>
      </c>
      <c r="JN11" s="476">
        <v>1</v>
      </c>
      <c r="JO11" s="476">
        <v>1</v>
      </c>
      <c r="JP11" s="476">
        <v>1</v>
      </c>
      <c r="JQ11" s="476">
        <v>1</v>
      </c>
      <c r="JR11" s="476">
        <v>1</v>
      </c>
      <c r="JS11" s="476">
        <v>2</v>
      </c>
      <c r="JT11" s="476">
        <v>16</v>
      </c>
      <c r="JU11" s="476">
        <v>4</v>
      </c>
      <c r="JV11" s="476">
        <v>2</v>
      </c>
      <c r="JW11" s="476">
        <v>1</v>
      </c>
      <c r="JX11" s="476">
        <v>2</v>
      </c>
      <c r="JY11" s="476">
        <v>1</v>
      </c>
      <c r="JZ11" s="476">
        <v>1</v>
      </c>
      <c r="KA11" s="476">
        <v>2</v>
      </c>
      <c r="KB11" s="476">
        <v>3</v>
      </c>
      <c r="KC11" s="476">
        <v>7</v>
      </c>
      <c r="KD11" s="476">
        <v>3</v>
      </c>
      <c r="KE11" s="476">
        <v>2</v>
      </c>
      <c r="KF11" s="476">
        <v>0</v>
      </c>
      <c r="KG11" s="476">
        <v>1</v>
      </c>
      <c r="KH11" s="476">
        <v>1</v>
      </c>
      <c r="KI11" s="476">
        <v>1</v>
      </c>
      <c r="KJ11" s="476">
        <v>10</v>
      </c>
      <c r="KK11" s="1404" t="s">
        <v>273</v>
      </c>
      <c r="KL11" s="1404" t="s">
        <v>273</v>
      </c>
      <c r="KM11" s="1404" t="s">
        <v>273</v>
      </c>
    </row>
    <row r="12" spans="1:299" ht="23.25" customHeight="1" x14ac:dyDescent="0.25">
      <c r="A12" s="1308"/>
      <c r="B12" s="280" t="s">
        <v>584</v>
      </c>
      <c r="C12" s="477">
        <v>1883</v>
      </c>
      <c r="D12" s="477">
        <v>1132</v>
      </c>
      <c r="E12" s="477">
        <v>478</v>
      </c>
      <c r="F12" s="477">
        <v>187</v>
      </c>
      <c r="G12" s="477">
        <v>84</v>
      </c>
      <c r="H12" s="1405" t="s">
        <v>273</v>
      </c>
      <c r="I12" s="1405" t="s">
        <v>273</v>
      </c>
      <c r="J12" s="471"/>
      <c r="K12" s="476">
        <v>177</v>
      </c>
      <c r="L12" s="1405" t="s">
        <v>273</v>
      </c>
      <c r="M12" s="1405" t="s">
        <v>273</v>
      </c>
      <c r="N12" s="477">
        <v>15</v>
      </c>
      <c r="O12" s="477">
        <v>10</v>
      </c>
      <c r="P12" s="1405" t="s">
        <v>273</v>
      </c>
      <c r="Q12" s="477">
        <v>17</v>
      </c>
      <c r="R12" s="477">
        <v>17</v>
      </c>
      <c r="S12" s="477">
        <v>7</v>
      </c>
      <c r="T12" s="477">
        <v>6</v>
      </c>
      <c r="U12" s="477">
        <v>8</v>
      </c>
      <c r="V12" s="477">
        <v>6</v>
      </c>
      <c r="W12" s="477">
        <v>10</v>
      </c>
      <c r="X12" s="477">
        <v>12</v>
      </c>
      <c r="Y12" s="477">
        <v>8</v>
      </c>
      <c r="Z12" s="477">
        <v>6</v>
      </c>
      <c r="AA12" s="477">
        <v>5</v>
      </c>
      <c r="AB12" s="477">
        <v>6</v>
      </c>
      <c r="AC12" s="477">
        <v>5</v>
      </c>
      <c r="AD12" s="477">
        <v>5</v>
      </c>
      <c r="AE12" s="477">
        <v>4</v>
      </c>
      <c r="AF12" s="477">
        <v>4</v>
      </c>
      <c r="AG12" s="477">
        <v>10</v>
      </c>
      <c r="AH12" s="1405" t="s">
        <v>273</v>
      </c>
      <c r="AI12" s="477">
        <v>5</v>
      </c>
      <c r="AJ12" s="477">
        <v>3</v>
      </c>
      <c r="AK12" s="477">
        <v>26</v>
      </c>
      <c r="AL12" s="477">
        <v>20</v>
      </c>
      <c r="AM12" s="477">
        <v>12</v>
      </c>
      <c r="AN12" s="477">
        <v>14</v>
      </c>
      <c r="AO12" s="477">
        <v>9</v>
      </c>
      <c r="AP12" s="477">
        <v>3</v>
      </c>
      <c r="AQ12" s="1405" t="s">
        <v>273</v>
      </c>
      <c r="AR12" s="1405" t="s">
        <v>273</v>
      </c>
      <c r="AS12" s="477">
        <v>89</v>
      </c>
      <c r="AT12" s="477">
        <v>12</v>
      </c>
      <c r="AU12" s="477">
        <v>17</v>
      </c>
      <c r="AV12" s="477">
        <v>35</v>
      </c>
      <c r="AW12" s="477">
        <v>15</v>
      </c>
      <c r="AX12" s="477">
        <v>14</v>
      </c>
      <c r="AY12" s="477">
        <v>8</v>
      </c>
      <c r="AZ12" s="477">
        <v>3</v>
      </c>
      <c r="BA12" s="477">
        <v>18</v>
      </c>
      <c r="BB12" s="477">
        <v>6</v>
      </c>
      <c r="BC12" s="477">
        <v>4</v>
      </c>
      <c r="BD12" s="477">
        <v>5</v>
      </c>
      <c r="BE12" s="477">
        <v>4</v>
      </c>
      <c r="BF12" s="477">
        <v>9</v>
      </c>
      <c r="BG12" s="477">
        <v>5</v>
      </c>
      <c r="BH12" s="477">
        <v>3</v>
      </c>
      <c r="BI12" s="477">
        <v>3</v>
      </c>
      <c r="BJ12" s="477">
        <v>45</v>
      </c>
      <c r="BK12" s="477">
        <v>23</v>
      </c>
      <c r="BL12" s="477">
        <v>12</v>
      </c>
      <c r="BM12" s="477">
        <v>13</v>
      </c>
      <c r="BN12" s="477">
        <v>7</v>
      </c>
      <c r="BO12" s="477">
        <v>11</v>
      </c>
      <c r="BP12" s="1405" t="s">
        <v>273</v>
      </c>
      <c r="BQ12" s="477">
        <v>62</v>
      </c>
      <c r="BR12" s="477">
        <v>36</v>
      </c>
      <c r="BS12" s="477">
        <v>10</v>
      </c>
      <c r="BT12" s="477">
        <v>22</v>
      </c>
      <c r="BU12" s="477">
        <v>13</v>
      </c>
      <c r="BV12" s="477">
        <v>22</v>
      </c>
      <c r="BW12" s="477">
        <v>8</v>
      </c>
      <c r="BX12" s="1405" t="s">
        <v>273</v>
      </c>
      <c r="BY12" s="477">
        <v>27</v>
      </c>
      <c r="BZ12" s="1405" t="s">
        <v>273</v>
      </c>
      <c r="CA12" s="477">
        <v>14</v>
      </c>
      <c r="CB12" s="477">
        <v>8</v>
      </c>
      <c r="CC12" s="477">
        <v>12</v>
      </c>
      <c r="CD12" s="1405" t="s">
        <v>273</v>
      </c>
      <c r="CE12" s="1405" t="s">
        <v>273</v>
      </c>
      <c r="CF12" s="1405" t="s">
        <v>273</v>
      </c>
      <c r="CG12" s="477">
        <v>16</v>
      </c>
      <c r="CH12" s="1405" t="s">
        <v>273</v>
      </c>
      <c r="CI12" s="477">
        <v>4</v>
      </c>
      <c r="CJ12" s="1405" t="s">
        <v>273</v>
      </c>
      <c r="CK12" s="1405" t="s">
        <v>273</v>
      </c>
      <c r="CL12" s="1405" t="s">
        <v>273</v>
      </c>
      <c r="CM12" s="1405" t="s">
        <v>273</v>
      </c>
      <c r="CN12" s="1405" t="s">
        <v>273</v>
      </c>
      <c r="CO12" s="1405" t="s">
        <v>273</v>
      </c>
      <c r="CP12" s="1405" t="s">
        <v>273</v>
      </c>
      <c r="CQ12" s="1405" t="s">
        <v>273</v>
      </c>
      <c r="CR12" s="1405" t="s">
        <v>273</v>
      </c>
      <c r="CS12" s="1405" t="s">
        <v>273</v>
      </c>
      <c r="CT12" s="1405" t="s">
        <v>273</v>
      </c>
      <c r="CU12" s="1405" t="s">
        <v>273</v>
      </c>
      <c r="CV12" s="1405" t="s">
        <v>273</v>
      </c>
      <c r="CW12" s="1405" t="s">
        <v>273</v>
      </c>
      <c r="CX12" s="1405" t="s">
        <v>273</v>
      </c>
      <c r="CY12" s="1405" t="s">
        <v>273</v>
      </c>
      <c r="CZ12" s="477">
        <v>11</v>
      </c>
      <c r="DA12" s="1405" t="s">
        <v>273</v>
      </c>
      <c r="DB12" s="477" t="s">
        <v>97</v>
      </c>
      <c r="DC12" s="1405" t="s">
        <v>273</v>
      </c>
      <c r="DD12" s="477">
        <v>12</v>
      </c>
      <c r="DE12" s="477">
        <v>9</v>
      </c>
      <c r="DF12" s="1405" t="s">
        <v>273</v>
      </c>
      <c r="DG12" s="477">
        <v>11</v>
      </c>
      <c r="DH12" s="477">
        <v>12</v>
      </c>
      <c r="DI12" s="1405" t="s">
        <v>273</v>
      </c>
      <c r="DJ12" s="477">
        <v>12</v>
      </c>
      <c r="DK12" s="477">
        <v>151</v>
      </c>
      <c r="DL12" s="1405" t="s">
        <v>273</v>
      </c>
      <c r="DM12" s="1405" t="s">
        <v>273</v>
      </c>
      <c r="DN12" s="1405" t="s">
        <v>273</v>
      </c>
      <c r="DO12" s="477">
        <v>20</v>
      </c>
      <c r="DP12" s="477">
        <v>12</v>
      </c>
      <c r="DQ12" s="477">
        <v>3</v>
      </c>
      <c r="DR12" s="477">
        <v>74</v>
      </c>
      <c r="DS12" s="477">
        <v>29</v>
      </c>
      <c r="DT12" s="1405" t="s">
        <v>273</v>
      </c>
      <c r="DU12" s="477">
        <v>14</v>
      </c>
      <c r="DV12" s="1405" t="s">
        <v>273</v>
      </c>
      <c r="DW12" s="1405" t="s">
        <v>273</v>
      </c>
      <c r="DX12" s="1405" t="s">
        <v>273</v>
      </c>
      <c r="DY12" s="477">
        <v>15</v>
      </c>
      <c r="DZ12" s="1405" t="s">
        <v>273</v>
      </c>
      <c r="EA12" s="1405" t="s">
        <v>273</v>
      </c>
      <c r="EB12" s="477">
        <v>20</v>
      </c>
      <c r="EC12" s="1405" t="s">
        <v>273</v>
      </c>
      <c r="ED12" s="1405" t="s">
        <v>273</v>
      </c>
      <c r="EE12" s="1405" t="s">
        <v>273</v>
      </c>
      <c r="EF12" s="1405" t="s">
        <v>273</v>
      </c>
      <c r="EG12" s="1405" t="s">
        <v>273</v>
      </c>
      <c r="EH12" s="1405" t="s">
        <v>273</v>
      </c>
      <c r="EI12" s="1405" t="s">
        <v>273</v>
      </c>
      <c r="EJ12" s="1405" t="s">
        <v>273</v>
      </c>
      <c r="EK12" s="1405" t="s">
        <v>273</v>
      </c>
      <c r="EL12" s="1405" t="s">
        <v>273</v>
      </c>
      <c r="EM12" s="1405" t="s">
        <v>273</v>
      </c>
      <c r="EN12" s="1405" t="s">
        <v>273</v>
      </c>
      <c r="EO12" s="1405" t="s">
        <v>273</v>
      </c>
      <c r="EP12" s="477">
        <v>0</v>
      </c>
      <c r="EQ12" s="477">
        <v>0</v>
      </c>
      <c r="ER12" s="477">
        <v>0</v>
      </c>
      <c r="ES12" s="477">
        <v>0</v>
      </c>
      <c r="ET12" s="477">
        <v>0</v>
      </c>
      <c r="EU12" s="477">
        <v>0</v>
      </c>
      <c r="EV12" s="477">
        <v>0</v>
      </c>
      <c r="EW12" s="477">
        <v>0</v>
      </c>
      <c r="EX12" s="477">
        <v>0</v>
      </c>
      <c r="EY12" s="477">
        <v>0</v>
      </c>
      <c r="EZ12" s="477">
        <v>0</v>
      </c>
      <c r="FA12" s="477">
        <v>0</v>
      </c>
      <c r="FB12" s="477">
        <v>0</v>
      </c>
      <c r="FC12" s="477">
        <v>0</v>
      </c>
      <c r="FD12" s="477">
        <v>0</v>
      </c>
      <c r="FE12" s="477">
        <v>0</v>
      </c>
      <c r="FF12" s="477">
        <v>0</v>
      </c>
      <c r="FG12" s="477">
        <v>0</v>
      </c>
      <c r="FH12" s="477">
        <v>0</v>
      </c>
      <c r="FI12" s="477">
        <v>0</v>
      </c>
      <c r="FJ12" s="477">
        <v>0</v>
      </c>
      <c r="FK12" s="477">
        <v>3</v>
      </c>
      <c r="FL12" s="477">
        <v>0</v>
      </c>
      <c r="FM12" s="477">
        <v>0</v>
      </c>
      <c r="FN12" s="477">
        <v>0</v>
      </c>
      <c r="FO12" s="477">
        <v>1</v>
      </c>
      <c r="FP12" s="477">
        <v>0</v>
      </c>
      <c r="FQ12" s="477">
        <v>0</v>
      </c>
      <c r="FR12" s="477">
        <v>0</v>
      </c>
      <c r="FS12" s="477">
        <v>0</v>
      </c>
      <c r="FT12" s="477">
        <v>0</v>
      </c>
      <c r="FU12" s="477">
        <v>0</v>
      </c>
      <c r="FV12" s="477">
        <v>0</v>
      </c>
      <c r="FW12" s="477">
        <v>0</v>
      </c>
      <c r="FX12" s="477">
        <v>0</v>
      </c>
      <c r="FY12" s="477">
        <v>0</v>
      </c>
      <c r="FZ12" s="477">
        <v>0</v>
      </c>
      <c r="GA12" s="477">
        <v>0</v>
      </c>
      <c r="GB12" s="477">
        <v>0</v>
      </c>
      <c r="GC12" s="477">
        <v>2</v>
      </c>
      <c r="GD12" s="477">
        <v>0</v>
      </c>
      <c r="GE12" s="477">
        <v>3</v>
      </c>
      <c r="GF12" s="477">
        <v>0</v>
      </c>
      <c r="GG12" s="477">
        <v>0</v>
      </c>
      <c r="GH12" s="477">
        <v>0</v>
      </c>
      <c r="GI12" s="477">
        <v>0</v>
      </c>
      <c r="GJ12" s="477">
        <v>0</v>
      </c>
      <c r="GK12" s="477">
        <v>0</v>
      </c>
      <c r="GL12" s="477">
        <v>0</v>
      </c>
      <c r="GM12" s="477">
        <v>0</v>
      </c>
      <c r="GN12" s="477">
        <v>0</v>
      </c>
      <c r="GO12" s="477">
        <v>0</v>
      </c>
      <c r="GP12" s="477">
        <v>0</v>
      </c>
      <c r="GQ12" s="477">
        <v>0</v>
      </c>
      <c r="GR12" s="477">
        <v>0</v>
      </c>
      <c r="GS12" s="477">
        <v>0</v>
      </c>
      <c r="GT12" s="477">
        <v>0</v>
      </c>
      <c r="GU12" s="477">
        <v>0</v>
      </c>
      <c r="GV12" s="477">
        <v>0</v>
      </c>
      <c r="GW12" s="477">
        <v>0</v>
      </c>
      <c r="GX12" s="477">
        <v>0</v>
      </c>
      <c r="GY12" s="477">
        <v>0</v>
      </c>
      <c r="GZ12" s="477">
        <v>0</v>
      </c>
      <c r="HA12" s="477">
        <v>0</v>
      </c>
      <c r="HB12" s="477">
        <v>2</v>
      </c>
      <c r="HC12" s="477">
        <v>0</v>
      </c>
      <c r="HD12" s="477">
        <v>0</v>
      </c>
      <c r="HE12" s="477">
        <v>0</v>
      </c>
      <c r="HF12" s="477">
        <v>0</v>
      </c>
      <c r="HG12" s="477">
        <v>0</v>
      </c>
      <c r="HH12" s="477">
        <v>0</v>
      </c>
      <c r="HI12" s="477">
        <v>0</v>
      </c>
      <c r="HJ12" s="477">
        <v>0</v>
      </c>
      <c r="HK12" s="477">
        <v>0</v>
      </c>
      <c r="HL12" s="477">
        <v>0</v>
      </c>
      <c r="HM12" s="477">
        <v>1</v>
      </c>
      <c r="HN12" s="477">
        <v>0</v>
      </c>
      <c r="HO12" s="477">
        <v>0</v>
      </c>
      <c r="HP12" s="477">
        <v>0</v>
      </c>
      <c r="HQ12" s="477">
        <v>0</v>
      </c>
      <c r="HR12" s="477">
        <v>0</v>
      </c>
      <c r="HS12" s="477">
        <v>0</v>
      </c>
      <c r="HT12" s="477">
        <v>0</v>
      </c>
      <c r="HU12" s="477">
        <v>0</v>
      </c>
      <c r="HV12" s="477">
        <v>0</v>
      </c>
      <c r="HW12" s="477">
        <v>0</v>
      </c>
      <c r="HX12" s="477">
        <v>0</v>
      </c>
      <c r="HY12" s="477">
        <v>0</v>
      </c>
      <c r="HZ12" s="477">
        <v>0</v>
      </c>
      <c r="IA12" s="477">
        <v>0</v>
      </c>
      <c r="IB12" s="477">
        <v>0</v>
      </c>
      <c r="IC12" s="477">
        <v>0</v>
      </c>
      <c r="ID12" s="477">
        <v>0</v>
      </c>
      <c r="IE12" s="477">
        <v>1</v>
      </c>
      <c r="IF12" s="477">
        <v>0</v>
      </c>
      <c r="IG12" s="477">
        <v>0</v>
      </c>
      <c r="IH12" s="477">
        <v>0</v>
      </c>
      <c r="II12" s="477">
        <v>0</v>
      </c>
      <c r="IJ12" s="477">
        <v>0</v>
      </c>
      <c r="IK12" s="477">
        <v>0</v>
      </c>
      <c r="IL12" s="477">
        <v>0</v>
      </c>
      <c r="IM12" s="477">
        <v>0</v>
      </c>
      <c r="IN12" s="477">
        <v>0</v>
      </c>
      <c r="IO12" s="477">
        <v>0</v>
      </c>
      <c r="IP12" s="477">
        <v>0</v>
      </c>
      <c r="IQ12" s="477">
        <v>0</v>
      </c>
      <c r="IR12" s="477">
        <v>0</v>
      </c>
      <c r="IS12" s="477">
        <v>0</v>
      </c>
      <c r="IT12" s="477">
        <v>0</v>
      </c>
      <c r="IU12" s="477">
        <v>1</v>
      </c>
      <c r="IV12" s="477">
        <v>0</v>
      </c>
      <c r="IW12" s="477">
        <v>0</v>
      </c>
      <c r="IX12" s="477">
        <v>0</v>
      </c>
      <c r="IY12" s="477">
        <v>0</v>
      </c>
      <c r="IZ12" s="477">
        <v>0</v>
      </c>
      <c r="JA12" s="477">
        <v>0</v>
      </c>
      <c r="JB12" s="477">
        <v>0</v>
      </c>
      <c r="JC12" s="477">
        <v>0</v>
      </c>
      <c r="JD12" s="477">
        <v>0</v>
      </c>
      <c r="JE12" s="477">
        <v>0</v>
      </c>
      <c r="JF12" s="477">
        <v>0</v>
      </c>
      <c r="JG12" s="477">
        <v>0</v>
      </c>
      <c r="JH12" s="477">
        <v>0</v>
      </c>
      <c r="JI12" s="477">
        <v>0</v>
      </c>
      <c r="JJ12" s="477">
        <v>0</v>
      </c>
      <c r="JK12" s="477">
        <v>0</v>
      </c>
      <c r="JL12" s="477">
        <v>0</v>
      </c>
      <c r="JM12" s="477">
        <v>0</v>
      </c>
      <c r="JN12" s="477">
        <v>0</v>
      </c>
      <c r="JO12" s="477">
        <v>0</v>
      </c>
      <c r="JP12" s="477">
        <v>0</v>
      </c>
      <c r="JQ12" s="477">
        <v>0</v>
      </c>
      <c r="JR12" s="477">
        <v>0</v>
      </c>
      <c r="JS12" s="477">
        <v>0</v>
      </c>
      <c r="JT12" s="477">
        <v>4</v>
      </c>
      <c r="JU12" s="477">
        <v>2</v>
      </c>
      <c r="JV12" s="477">
        <v>0</v>
      </c>
      <c r="JW12" s="477">
        <v>0</v>
      </c>
      <c r="JX12" s="477">
        <v>1</v>
      </c>
      <c r="JY12" s="477">
        <v>0</v>
      </c>
      <c r="JZ12" s="477">
        <v>0</v>
      </c>
      <c r="KA12" s="477">
        <v>0</v>
      </c>
      <c r="KB12" s="477">
        <v>0</v>
      </c>
      <c r="KC12" s="477">
        <v>1</v>
      </c>
      <c r="KD12" s="477">
        <v>0</v>
      </c>
      <c r="KE12" s="477">
        <v>0</v>
      </c>
      <c r="KF12" s="477">
        <v>0</v>
      </c>
      <c r="KG12" s="477">
        <v>0</v>
      </c>
      <c r="KH12" s="477">
        <v>0</v>
      </c>
      <c r="KI12" s="477">
        <v>0</v>
      </c>
      <c r="KJ12" s="477">
        <v>1</v>
      </c>
      <c r="KK12" s="1405" t="s">
        <v>273</v>
      </c>
      <c r="KL12" s="1405" t="s">
        <v>273</v>
      </c>
      <c r="KM12" s="1405" t="s">
        <v>273</v>
      </c>
    </row>
    <row r="13" spans="1:299" ht="23.25" customHeight="1" x14ac:dyDescent="0.25">
      <c r="A13" s="1308"/>
      <c r="B13" s="280" t="s">
        <v>2396</v>
      </c>
      <c r="C13" s="477">
        <v>42</v>
      </c>
      <c r="D13" s="477">
        <v>19</v>
      </c>
      <c r="E13" s="477">
        <v>6</v>
      </c>
      <c r="F13" s="477">
        <v>8</v>
      </c>
      <c r="G13" s="477">
        <v>7</v>
      </c>
      <c r="H13" s="1405" t="s">
        <v>273</v>
      </c>
      <c r="I13" s="1405" t="s">
        <v>273</v>
      </c>
      <c r="J13" s="471"/>
      <c r="K13" s="476">
        <v>1</v>
      </c>
      <c r="L13" s="1405" t="s">
        <v>273</v>
      </c>
      <c r="M13" s="1405" t="s">
        <v>273</v>
      </c>
      <c r="N13" s="477">
        <v>0</v>
      </c>
      <c r="O13" s="477">
        <v>0</v>
      </c>
      <c r="P13" s="1405" t="s">
        <v>273</v>
      </c>
      <c r="Q13" s="477">
        <v>0</v>
      </c>
      <c r="R13" s="477">
        <v>0</v>
      </c>
      <c r="S13" s="477">
        <v>0</v>
      </c>
      <c r="T13" s="477">
        <v>0</v>
      </c>
      <c r="U13" s="477">
        <v>0</v>
      </c>
      <c r="V13" s="477">
        <v>0</v>
      </c>
      <c r="W13" s="477">
        <v>0</v>
      </c>
      <c r="X13" s="477">
        <v>0</v>
      </c>
      <c r="Y13" s="477">
        <v>0</v>
      </c>
      <c r="Z13" s="477">
        <v>0</v>
      </c>
      <c r="AA13" s="477">
        <v>0</v>
      </c>
      <c r="AB13" s="477">
        <v>0</v>
      </c>
      <c r="AC13" s="477">
        <v>0</v>
      </c>
      <c r="AD13" s="477">
        <v>0</v>
      </c>
      <c r="AE13" s="477">
        <v>0</v>
      </c>
      <c r="AF13" s="477">
        <v>0</v>
      </c>
      <c r="AG13" s="477">
        <v>0</v>
      </c>
      <c r="AH13" s="1405" t="s">
        <v>273</v>
      </c>
      <c r="AI13" s="477">
        <v>0</v>
      </c>
      <c r="AJ13" s="477">
        <v>0</v>
      </c>
      <c r="AK13" s="477">
        <v>0</v>
      </c>
      <c r="AL13" s="477">
        <v>0</v>
      </c>
      <c r="AM13" s="477">
        <v>0</v>
      </c>
      <c r="AN13" s="477">
        <v>0</v>
      </c>
      <c r="AO13" s="477">
        <v>0</v>
      </c>
      <c r="AP13" s="477">
        <v>0</v>
      </c>
      <c r="AQ13" s="1405" t="s">
        <v>273</v>
      </c>
      <c r="AR13" s="1405" t="s">
        <v>273</v>
      </c>
      <c r="AS13" s="477">
        <v>2</v>
      </c>
      <c r="AT13" s="477">
        <v>0</v>
      </c>
      <c r="AU13" s="477">
        <v>0</v>
      </c>
      <c r="AV13" s="477">
        <v>1</v>
      </c>
      <c r="AW13" s="477">
        <v>0</v>
      </c>
      <c r="AX13" s="477">
        <v>0</v>
      </c>
      <c r="AY13" s="477">
        <v>0</v>
      </c>
      <c r="AZ13" s="477">
        <v>0</v>
      </c>
      <c r="BA13" s="477">
        <v>0</v>
      </c>
      <c r="BB13" s="477">
        <v>0</v>
      </c>
      <c r="BC13" s="477">
        <v>0</v>
      </c>
      <c r="BD13" s="477">
        <v>0</v>
      </c>
      <c r="BE13" s="477">
        <v>0</v>
      </c>
      <c r="BF13" s="477">
        <v>0</v>
      </c>
      <c r="BG13" s="477">
        <v>0</v>
      </c>
      <c r="BH13" s="477">
        <v>0</v>
      </c>
      <c r="BI13" s="477">
        <v>0</v>
      </c>
      <c r="BJ13" s="477">
        <v>0</v>
      </c>
      <c r="BK13" s="477">
        <v>0</v>
      </c>
      <c r="BL13" s="477">
        <v>0</v>
      </c>
      <c r="BM13" s="477">
        <v>0</v>
      </c>
      <c r="BN13" s="477">
        <v>0</v>
      </c>
      <c r="BO13" s="477">
        <v>0</v>
      </c>
      <c r="BP13" s="1405" t="s">
        <v>273</v>
      </c>
      <c r="BQ13" s="477">
        <v>0</v>
      </c>
      <c r="BR13" s="477">
        <v>0</v>
      </c>
      <c r="BS13" s="477">
        <v>0</v>
      </c>
      <c r="BT13" s="477">
        <v>0</v>
      </c>
      <c r="BU13" s="477">
        <v>0</v>
      </c>
      <c r="BV13" s="477">
        <v>0</v>
      </c>
      <c r="BW13" s="477">
        <v>0</v>
      </c>
      <c r="BX13" s="1405" t="s">
        <v>273</v>
      </c>
      <c r="BY13" s="477">
        <v>0</v>
      </c>
      <c r="BZ13" s="1405" t="s">
        <v>273</v>
      </c>
      <c r="CA13" s="477">
        <v>0</v>
      </c>
      <c r="CB13" s="477">
        <v>0</v>
      </c>
      <c r="CC13" s="477">
        <v>0</v>
      </c>
      <c r="CD13" s="1405" t="s">
        <v>273</v>
      </c>
      <c r="CE13" s="1405" t="s">
        <v>273</v>
      </c>
      <c r="CF13" s="1405" t="s">
        <v>273</v>
      </c>
      <c r="CG13" s="477">
        <v>0</v>
      </c>
      <c r="CH13" s="1405" t="s">
        <v>273</v>
      </c>
      <c r="CI13" s="477">
        <v>0</v>
      </c>
      <c r="CJ13" s="1405" t="s">
        <v>273</v>
      </c>
      <c r="CK13" s="1405" t="s">
        <v>273</v>
      </c>
      <c r="CL13" s="1405" t="s">
        <v>273</v>
      </c>
      <c r="CM13" s="1405" t="s">
        <v>273</v>
      </c>
      <c r="CN13" s="1405" t="s">
        <v>273</v>
      </c>
      <c r="CO13" s="1405" t="s">
        <v>273</v>
      </c>
      <c r="CP13" s="1405" t="s">
        <v>273</v>
      </c>
      <c r="CQ13" s="1405" t="s">
        <v>273</v>
      </c>
      <c r="CR13" s="1405" t="s">
        <v>273</v>
      </c>
      <c r="CS13" s="1405" t="s">
        <v>273</v>
      </c>
      <c r="CT13" s="1405" t="s">
        <v>273</v>
      </c>
      <c r="CU13" s="1405" t="s">
        <v>273</v>
      </c>
      <c r="CV13" s="1405" t="s">
        <v>273</v>
      </c>
      <c r="CW13" s="1405" t="s">
        <v>273</v>
      </c>
      <c r="CX13" s="1405" t="s">
        <v>273</v>
      </c>
      <c r="CY13" s="1405" t="s">
        <v>273</v>
      </c>
      <c r="CZ13" s="477">
        <v>0</v>
      </c>
      <c r="DA13" s="1405" t="s">
        <v>273</v>
      </c>
      <c r="DB13" s="477">
        <v>0</v>
      </c>
      <c r="DC13" s="1405" t="s">
        <v>273</v>
      </c>
      <c r="DD13" s="477">
        <v>0</v>
      </c>
      <c r="DE13" s="477">
        <v>0</v>
      </c>
      <c r="DF13" s="1405" t="s">
        <v>273</v>
      </c>
      <c r="DG13" s="477">
        <v>0</v>
      </c>
      <c r="DH13" s="477">
        <v>0</v>
      </c>
      <c r="DI13" s="1405" t="s">
        <v>273</v>
      </c>
      <c r="DJ13" s="477">
        <v>0</v>
      </c>
      <c r="DK13" s="477">
        <v>0</v>
      </c>
      <c r="DL13" s="1405" t="s">
        <v>273</v>
      </c>
      <c r="DM13" s="1405" t="s">
        <v>273</v>
      </c>
      <c r="DN13" s="1405" t="s">
        <v>273</v>
      </c>
      <c r="DO13" s="477">
        <v>0</v>
      </c>
      <c r="DP13" s="477">
        <v>0</v>
      </c>
      <c r="DQ13" s="477">
        <v>0</v>
      </c>
      <c r="DR13" s="477">
        <v>0</v>
      </c>
      <c r="DS13" s="477">
        <v>0</v>
      </c>
      <c r="DT13" s="1405" t="s">
        <v>273</v>
      </c>
      <c r="DU13" s="477">
        <v>0</v>
      </c>
      <c r="DV13" s="1405" t="s">
        <v>273</v>
      </c>
      <c r="DW13" s="1405" t="s">
        <v>273</v>
      </c>
      <c r="DX13" s="1405" t="s">
        <v>273</v>
      </c>
      <c r="DY13" s="477">
        <v>0</v>
      </c>
      <c r="DZ13" s="1405" t="s">
        <v>273</v>
      </c>
      <c r="EA13" s="1405" t="s">
        <v>273</v>
      </c>
      <c r="EB13" s="477">
        <v>0</v>
      </c>
      <c r="EC13" s="1405" t="s">
        <v>273</v>
      </c>
      <c r="ED13" s="1405" t="s">
        <v>273</v>
      </c>
      <c r="EE13" s="1405" t="s">
        <v>273</v>
      </c>
      <c r="EF13" s="1405" t="s">
        <v>273</v>
      </c>
      <c r="EG13" s="1405" t="s">
        <v>273</v>
      </c>
      <c r="EH13" s="1405" t="s">
        <v>273</v>
      </c>
      <c r="EI13" s="1405" t="s">
        <v>273</v>
      </c>
      <c r="EJ13" s="1405" t="s">
        <v>273</v>
      </c>
      <c r="EK13" s="1405" t="s">
        <v>273</v>
      </c>
      <c r="EL13" s="1405" t="s">
        <v>273</v>
      </c>
      <c r="EM13" s="1405" t="s">
        <v>273</v>
      </c>
      <c r="EN13" s="1405" t="s">
        <v>273</v>
      </c>
      <c r="EO13" s="1405" t="s">
        <v>273</v>
      </c>
      <c r="EP13" s="477">
        <v>0</v>
      </c>
      <c r="EQ13" s="477">
        <v>0</v>
      </c>
      <c r="ER13" s="477">
        <v>0</v>
      </c>
      <c r="ES13" s="477">
        <v>0</v>
      </c>
      <c r="ET13" s="477">
        <v>0</v>
      </c>
      <c r="EU13" s="477">
        <v>0</v>
      </c>
      <c r="EV13" s="477">
        <v>0</v>
      </c>
      <c r="EW13" s="477">
        <v>0</v>
      </c>
      <c r="EX13" s="477">
        <v>0</v>
      </c>
      <c r="EY13" s="477">
        <v>0</v>
      </c>
      <c r="EZ13" s="477">
        <v>0</v>
      </c>
      <c r="FA13" s="477">
        <v>0</v>
      </c>
      <c r="FB13" s="477">
        <v>0</v>
      </c>
      <c r="FC13" s="477">
        <v>0</v>
      </c>
      <c r="FD13" s="477">
        <v>0</v>
      </c>
      <c r="FE13" s="477">
        <v>0</v>
      </c>
      <c r="FF13" s="477">
        <v>0</v>
      </c>
      <c r="FG13" s="477">
        <v>0</v>
      </c>
      <c r="FH13" s="477">
        <v>0</v>
      </c>
      <c r="FI13" s="477">
        <v>0</v>
      </c>
      <c r="FJ13" s="477">
        <v>0</v>
      </c>
      <c r="FK13" s="477">
        <v>0</v>
      </c>
      <c r="FL13" s="477">
        <v>0</v>
      </c>
      <c r="FM13" s="477">
        <v>0</v>
      </c>
      <c r="FN13" s="477">
        <v>0</v>
      </c>
      <c r="FO13" s="477">
        <v>0</v>
      </c>
      <c r="FP13" s="477">
        <v>0</v>
      </c>
      <c r="FQ13" s="477">
        <v>0</v>
      </c>
      <c r="FR13" s="477">
        <v>0</v>
      </c>
      <c r="FS13" s="477">
        <v>0</v>
      </c>
      <c r="FT13" s="477">
        <v>0</v>
      </c>
      <c r="FU13" s="477">
        <v>0</v>
      </c>
      <c r="FV13" s="477">
        <v>0</v>
      </c>
      <c r="FW13" s="477">
        <v>0</v>
      </c>
      <c r="FX13" s="477">
        <v>0</v>
      </c>
      <c r="FY13" s="477">
        <v>0</v>
      </c>
      <c r="FZ13" s="477">
        <v>0</v>
      </c>
      <c r="GA13" s="477">
        <v>0</v>
      </c>
      <c r="GB13" s="477">
        <v>0</v>
      </c>
      <c r="GC13" s="477">
        <v>0</v>
      </c>
      <c r="GD13" s="477">
        <v>0</v>
      </c>
      <c r="GE13" s="477">
        <v>0</v>
      </c>
      <c r="GF13" s="477">
        <v>0</v>
      </c>
      <c r="GG13" s="477">
        <v>0</v>
      </c>
      <c r="GH13" s="477">
        <v>0</v>
      </c>
      <c r="GI13" s="477">
        <v>0</v>
      </c>
      <c r="GJ13" s="477">
        <v>0</v>
      </c>
      <c r="GK13" s="477">
        <v>0</v>
      </c>
      <c r="GL13" s="477">
        <v>0</v>
      </c>
      <c r="GM13" s="477">
        <v>0</v>
      </c>
      <c r="GN13" s="477">
        <v>0</v>
      </c>
      <c r="GO13" s="477">
        <v>0</v>
      </c>
      <c r="GP13" s="477">
        <v>0</v>
      </c>
      <c r="GQ13" s="477">
        <v>0</v>
      </c>
      <c r="GR13" s="477">
        <v>0</v>
      </c>
      <c r="GS13" s="477">
        <v>0</v>
      </c>
      <c r="GT13" s="477">
        <v>0</v>
      </c>
      <c r="GU13" s="477">
        <v>0</v>
      </c>
      <c r="GV13" s="477">
        <v>0</v>
      </c>
      <c r="GW13" s="477">
        <v>0</v>
      </c>
      <c r="GX13" s="477">
        <v>0</v>
      </c>
      <c r="GY13" s="477">
        <v>0</v>
      </c>
      <c r="GZ13" s="477">
        <v>0</v>
      </c>
      <c r="HA13" s="477">
        <v>0</v>
      </c>
      <c r="HB13" s="477">
        <v>0</v>
      </c>
      <c r="HC13" s="477">
        <v>0</v>
      </c>
      <c r="HD13" s="477">
        <v>0</v>
      </c>
      <c r="HE13" s="477">
        <v>0</v>
      </c>
      <c r="HF13" s="477">
        <v>0</v>
      </c>
      <c r="HG13" s="477">
        <v>0</v>
      </c>
      <c r="HH13" s="477">
        <v>0</v>
      </c>
      <c r="HI13" s="477">
        <v>0</v>
      </c>
      <c r="HJ13" s="477">
        <v>0</v>
      </c>
      <c r="HK13" s="477">
        <v>0</v>
      </c>
      <c r="HL13" s="477">
        <v>0</v>
      </c>
      <c r="HM13" s="477">
        <v>0</v>
      </c>
      <c r="HN13" s="477">
        <v>0</v>
      </c>
      <c r="HO13" s="477">
        <v>0</v>
      </c>
      <c r="HP13" s="477">
        <v>0</v>
      </c>
      <c r="HQ13" s="477">
        <v>0</v>
      </c>
      <c r="HR13" s="477">
        <v>0</v>
      </c>
      <c r="HS13" s="477">
        <v>0</v>
      </c>
      <c r="HT13" s="477">
        <v>0</v>
      </c>
      <c r="HU13" s="477">
        <v>0</v>
      </c>
      <c r="HV13" s="477">
        <v>0</v>
      </c>
      <c r="HW13" s="477">
        <v>0</v>
      </c>
      <c r="HX13" s="477">
        <v>0</v>
      </c>
      <c r="HY13" s="477">
        <v>0</v>
      </c>
      <c r="HZ13" s="477">
        <v>0</v>
      </c>
      <c r="IA13" s="477">
        <v>0</v>
      </c>
      <c r="IB13" s="477">
        <v>0</v>
      </c>
      <c r="IC13" s="477">
        <v>0</v>
      </c>
      <c r="ID13" s="477">
        <v>0</v>
      </c>
      <c r="IE13" s="477">
        <v>0</v>
      </c>
      <c r="IF13" s="477">
        <v>0</v>
      </c>
      <c r="IG13" s="477">
        <v>0</v>
      </c>
      <c r="IH13" s="477">
        <v>0</v>
      </c>
      <c r="II13" s="477">
        <v>0</v>
      </c>
      <c r="IJ13" s="477">
        <v>0</v>
      </c>
      <c r="IK13" s="477">
        <v>0</v>
      </c>
      <c r="IL13" s="477">
        <v>0</v>
      </c>
      <c r="IM13" s="477">
        <v>0</v>
      </c>
      <c r="IN13" s="477">
        <v>0</v>
      </c>
      <c r="IO13" s="477">
        <v>0</v>
      </c>
      <c r="IP13" s="477">
        <v>0</v>
      </c>
      <c r="IQ13" s="477">
        <v>0</v>
      </c>
      <c r="IR13" s="477">
        <v>0</v>
      </c>
      <c r="IS13" s="477">
        <v>0</v>
      </c>
      <c r="IT13" s="477">
        <v>0</v>
      </c>
      <c r="IU13" s="477">
        <v>0</v>
      </c>
      <c r="IV13" s="477">
        <v>0</v>
      </c>
      <c r="IW13" s="477">
        <v>0</v>
      </c>
      <c r="IX13" s="477">
        <v>0</v>
      </c>
      <c r="IY13" s="477">
        <v>0</v>
      </c>
      <c r="IZ13" s="477">
        <v>0</v>
      </c>
      <c r="JA13" s="477">
        <v>0</v>
      </c>
      <c r="JB13" s="477">
        <v>0</v>
      </c>
      <c r="JC13" s="477">
        <v>0</v>
      </c>
      <c r="JD13" s="477">
        <v>0</v>
      </c>
      <c r="JE13" s="477">
        <v>0</v>
      </c>
      <c r="JF13" s="477">
        <v>0</v>
      </c>
      <c r="JG13" s="477">
        <v>0</v>
      </c>
      <c r="JH13" s="477">
        <v>0</v>
      </c>
      <c r="JI13" s="477">
        <v>0</v>
      </c>
      <c r="JJ13" s="477">
        <v>0</v>
      </c>
      <c r="JK13" s="477">
        <v>0</v>
      </c>
      <c r="JL13" s="477">
        <v>0</v>
      </c>
      <c r="JM13" s="477">
        <v>0</v>
      </c>
      <c r="JN13" s="477">
        <v>0</v>
      </c>
      <c r="JO13" s="477">
        <v>0</v>
      </c>
      <c r="JP13" s="477">
        <v>0</v>
      </c>
      <c r="JQ13" s="477">
        <v>0</v>
      </c>
      <c r="JR13" s="477">
        <v>0</v>
      </c>
      <c r="JS13" s="477">
        <v>0</v>
      </c>
      <c r="JT13" s="477">
        <v>0</v>
      </c>
      <c r="JU13" s="477">
        <v>0</v>
      </c>
      <c r="JV13" s="477">
        <v>0</v>
      </c>
      <c r="JW13" s="477">
        <v>0</v>
      </c>
      <c r="JX13" s="477">
        <v>0</v>
      </c>
      <c r="JY13" s="477">
        <v>0</v>
      </c>
      <c r="JZ13" s="477">
        <v>0</v>
      </c>
      <c r="KA13" s="477">
        <v>0</v>
      </c>
      <c r="KB13" s="477">
        <v>0</v>
      </c>
      <c r="KC13" s="477">
        <v>0</v>
      </c>
      <c r="KD13" s="477">
        <v>0</v>
      </c>
      <c r="KE13" s="477">
        <v>0</v>
      </c>
      <c r="KF13" s="477">
        <v>0</v>
      </c>
      <c r="KG13" s="477">
        <v>0</v>
      </c>
      <c r="KH13" s="477">
        <v>0</v>
      </c>
      <c r="KI13" s="477">
        <v>0</v>
      </c>
      <c r="KJ13" s="477">
        <v>0</v>
      </c>
      <c r="KK13" s="1405" t="s">
        <v>273</v>
      </c>
      <c r="KL13" s="1405" t="s">
        <v>273</v>
      </c>
      <c r="KM13" s="1405" t="s">
        <v>273</v>
      </c>
    </row>
    <row r="14" spans="1:299" ht="23.25" customHeight="1" x14ac:dyDescent="0.25">
      <c r="A14" s="1308"/>
      <c r="B14" s="280" t="s">
        <v>586</v>
      </c>
      <c r="C14" s="477">
        <v>1727</v>
      </c>
      <c r="D14" s="477">
        <v>771</v>
      </c>
      <c r="E14" s="477">
        <v>289</v>
      </c>
      <c r="F14" s="477">
        <v>125</v>
      </c>
      <c r="G14" s="477">
        <v>540</v>
      </c>
      <c r="H14" s="1405" t="s">
        <v>273</v>
      </c>
      <c r="I14" s="1405" t="s">
        <v>273</v>
      </c>
      <c r="J14" s="471"/>
      <c r="K14" s="476">
        <v>152</v>
      </c>
      <c r="L14" s="1405" t="s">
        <v>273</v>
      </c>
      <c r="M14" s="1405" t="s">
        <v>273</v>
      </c>
      <c r="N14" s="477">
        <v>10</v>
      </c>
      <c r="O14" s="477">
        <v>10</v>
      </c>
      <c r="P14" s="1405" t="s">
        <v>273</v>
      </c>
      <c r="Q14" s="477">
        <v>49</v>
      </c>
      <c r="R14" s="477">
        <v>0</v>
      </c>
      <c r="S14" s="477">
        <v>15</v>
      </c>
      <c r="T14" s="477">
        <v>6</v>
      </c>
      <c r="U14" s="477">
        <v>5</v>
      </c>
      <c r="V14" s="477">
        <v>8</v>
      </c>
      <c r="W14" s="477">
        <v>0</v>
      </c>
      <c r="X14" s="477">
        <v>10</v>
      </c>
      <c r="Y14" s="477">
        <v>35</v>
      </c>
      <c r="Z14" s="477">
        <v>3</v>
      </c>
      <c r="AA14" s="477">
        <v>1</v>
      </c>
      <c r="AB14" s="477">
        <v>1</v>
      </c>
      <c r="AC14" s="477">
        <v>9</v>
      </c>
      <c r="AD14" s="477">
        <v>2</v>
      </c>
      <c r="AE14" s="477">
        <v>1</v>
      </c>
      <c r="AF14" s="477">
        <v>0</v>
      </c>
      <c r="AG14" s="477">
        <v>9</v>
      </c>
      <c r="AH14" s="1405" t="s">
        <v>273</v>
      </c>
      <c r="AI14" s="477">
        <v>0</v>
      </c>
      <c r="AJ14" s="477">
        <v>5</v>
      </c>
      <c r="AK14" s="477" t="s">
        <v>97</v>
      </c>
      <c r="AL14" s="477">
        <v>13</v>
      </c>
      <c r="AM14" s="477">
        <v>6</v>
      </c>
      <c r="AN14" s="477">
        <v>8</v>
      </c>
      <c r="AO14" s="477">
        <v>5</v>
      </c>
      <c r="AP14" s="477">
        <v>1</v>
      </c>
      <c r="AQ14" s="1405" t="s">
        <v>273</v>
      </c>
      <c r="AR14" s="1405" t="s">
        <v>273</v>
      </c>
      <c r="AS14" s="477">
        <v>10</v>
      </c>
      <c r="AT14" s="477">
        <v>15</v>
      </c>
      <c r="AU14" s="477">
        <v>5</v>
      </c>
      <c r="AV14" s="477">
        <v>1</v>
      </c>
      <c r="AW14" s="477">
        <v>7</v>
      </c>
      <c r="AX14" s="477">
        <v>14</v>
      </c>
      <c r="AY14" s="477">
        <v>3</v>
      </c>
      <c r="AZ14" s="477">
        <v>9</v>
      </c>
      <c r="BA14" s="477">
        <v>0</v>
      </c>
      <c r="BB14" s="477">
        <v>3</v>
      </c>
      <c r="BC14" s="477">
        <v>1</v>
      </c>
      <c r="BD14" s="477">
        <v>0</v>
      </c>
      <c r="BE14" s="477">
        <v>0</v>
      </c>
      <c r="BF14" s="477">
        <v>0</v>
      </c>
      <c r="BG14" s="477">
        <v>0</v>
      </c>
      <c r="BH14" s="477">
        <v>0</v>
      </c>
      <c r="BI14" s="477">
        <v>0</v>
      </c>
      <c r="BJ14" s="477">
        <v>19</v>
      </c>
      <c r="BK14" s="477">
        <v>17</v>
      </c>
      <c r="BL14" s="477">
        <v>5</v>
      </c>
      <c r="BM14" s="477">
        <v>3</v>
      </c>
      <c r="BN14" s="477">
        <v>4</v>
      </c>
      <c r="BO14" s="477">
        <v>8</v>
      </c>
      <c r="BP14" s="1405" t="s">
        <v>273</v>
      </c>
      <c r="BQ14" s="477">
        <v>19</v>
      </c>
      <c r="BR14" s="477">
        <v>67</v>
      </c>
      <c r="BS14" s="477">
        <v>12</v>
      </c>
      <c r="BT14" s="477">
        <v>7</v>
      </c>
      <c r="BU14" s="477">
        <v>13</v>
      </c>
      <c r="BV14" s="477">
        <v>5</v>
      </c>
      <c r="BW14" s="477">
        <v>6</v>
      </c>
      <c r="BX14" s="1405" t="s">
        <v>273</v>
      </c>
      <c r="BY14" s="477">
        <v>11</v>
      </c>
      <c r="BZ14" s="1405" t="s">
        <v>273</v>
      </c>
      <c r="CA14" s="477">
        <v>8</v>
      </c>
      <c r="CB14" s="477">
        <v>1</v>
      </c>
      <c r="CC14" s="477">
        <v>11</v>
      </c>
      <c r="CD14" s="1405" t="s">
        <v>273</v>
      </c>
      <c r="CE14" s="1405" t="s">
        <v>273</v>
      </c>
      <c r="CF14" s="1405" t="s">
        <v>273</v>
      </c>
      <c r="CG14" s="477">
        <v>3</v>
      </c>
      <c r="CH14" s="1405" t="s">
        <v>273</v>
      </c>
      <c r="CI14" s="477">
        <v>10</v>
      </c>
      <c r="CJ14" s="1405" t="s">
        <v>273</v>
      </c>
      <c r="CK14" s="1405" t="s">
        <v>273</v>
      </c>
      <c r="CL14" s="1405" t="s">
        <v>273</v>
      </c>
      <c r="CM14" s="1405" t="s">
        <v>273</v>
      </c>
      <c r="CN14" s="1405" t="s">
        <v>273</v>
      </c>
      <c r="CO14" s="1405" t="s">
        <v>273</v>
      </c>
      <c r="CP14" s="1405" t="s">
        <v>273</v>
      </c>
      <c r="CQ14" s="1405" t="s">
        <v>273</v>
      </c>
      <c r="CR14" s="1405" t="s">
        <v>273</v>
      </c>
      <c r="CS14" s="1405" t="s">
        <v>273</v>
      </c>
      <c r="CT14" s="1405" t="s">
        <v>273</v>
      </c>
      <c r="CU14" s="1405" t="s">
        <v>273</v>
      </c>
      <c r="CV14" s="1405" t="s">
        <v>273</v>
      </c>
      <c r="CW14" s="1405" t="s">
        <v>273</v>
      </c>
      <c r="CX14" s="1405" t="s">
        <v>273</v>
      </c>
      <c r="CY14" s="1405" t="s">
        <v>273</v>
      </c>
      <c r="CZ14" s="477">
        <v>2</v>
      </c>
      <c r="DA14" s="1405" t="s">
        <v>273</v>
      </c>
      <c r="DB14" s="477">
        <v>0</v>
      </c>
      <c r="DC14" s="1405" t="s">
        <v>273</v>
      </c>
      <c r="DD14" s="477">
        <v>2</v>
      </c>
      <c r="DE14" s="477">
        <v>0</v>
      </c>
      <c r="DF14" s="1405" t="s">
        <v>273</v>
      </c>
      <c r="DG14" s="477">
        <v>0</v>
      </c>
      <c r="DH14" s="477">
        <v>0</v>
      </c>
      <c r="DI14" s="1405" t="s">
        <v>273</v>
      </c>
      <c r="DJ14" s="477" t="s">
        <v>97</v>
      </c>
      <c r="DK14" s="477">
        <v>52</v>
      </c>
      <c r="DL14" s="1405" t="s">
        <v>273</v>
      </c>
      <c r="DM14" s="1405" t="s">
        <v>273</v>
      </c>
      <c r="DN14" s="1405" t="s">
        <v>273</v>
      </c>
      <c r="DO14" s="477">
        <v>2</v>
      </c>
      <c r="DP14" s="477">
        <v>9</v>
      </c>
      <c r="DQ14" s="477">
        <v>0</v>
      </c>
      <c r="DR14" s="477">
        <v>94</v>
      </c>
      <c r="DS14" s="477">
        <v>3</v>
      </c>
      <c r="DT14" s="1405" t="s">
        <v>273</v>
      </c>
      <c r="DU14" s="477" t="s">
        <v>97</v>
      </c>
      <c r="DV14" s="1405" t="s">
        <v>273</v>
      </c>
      <c r="DW14" s="1405" t="s">
        <v>273</v>
      </c>
      <c r="DX14" s="1405" t="s">
        <v>273</v>
      </c>
      <c r="DY14" s="477">
        <v>3</v>
      </c>
      <c r="DZ14" s="1405" t="s">
        <v>273</v>
      </c>
      <c r="EA14" s="1405" t="s">
        <v>273</v>
      </c>
      <c r="EB14" s="477">
        <v>1</v>
      </c>
      <c r="EC14" s="1405" t="s">
        <v>273</v>
      </c>
      <c r="ED14" s="1405" t="s">
        <v>273</v>
      </c>
      <c r="EE14" s="1405" t="s">
        <v>273</v>
      </c>
      <c r="EF14" s="1405" t="s">
        <v>273</v>
      </c>
      <c r="EG14" s="1405" t="s">
        <v>273</v>
      </c>
      <c r="EH14" s="1405" t="s">
        <v>273</v>
      </c>
      <c r="EI14" s="1405" t="s">
        <v>273</v>
      </c>
      <c r="EJ14" s="1405" t="s">
        <v>273</v>
      </c>
      <c r="EK14" s="1405" t="s">
        <v>273</v>
      </c>
      <c r="EL14" s="1405" t="s">
        <v>273</v>
      </c>
      <c r="EM14" s="1405" t="s">
        <v>273</v>
      </c>
      <c r="EN14" s="1405" t="s">
        <v>273</v>
      </c>
      <c r="EO14" s="1405" t="s">
        <v>273</v>
      </c>
      <c r="EP14" s="477">
        <v>2</v>
      </c>
      <c r="EQ14" s="477">
        <v>1</v>
      </c>
      <c r="ER14" s="477">
        <v>3</v>
      </c>
      <c r="ES14" s="477">
        <v>0</v>
      </c>
      <c r="ET14" s="477">
        <v>2</v>
      </c>
      <c r="EU14" s="477">
        <v>1</v>
      </c>
      <c r="EV14" s="477">
        <v>3</v>
      </c>
      <c r="EW14" s="477">
        <v>0</v>
      </c>
      <c r="EX14" s="477">
        <v>5</v>
      </c>
      <c r="EY14" s="477">
        <v>0</v>
      </c>
      <c r="EZ14" s="477">
        <v>6</v>
      </c>
      <c r="FA14" s="477">
        <v>4</v>
      </c>
      <c r="FB14" s="477">
        <v>5</v>
      </c>
      <c r="FC14" s="477">
        <v>0</v>
      </c>
      <c r="FD14" s="477">
        <v>0</v>
      </c>
      <c r="FE14" s="477">
        <v>1</v>
      </c>
      <c r="FF14" s="477">
        <v>1</v>
      </c>
      <c r="FG14" s="477">
        <v>3</v>
      </c>
      <c r="FH14" s="477">
        <v>3</v>
      </c>
      <c r="FI14" s="477">
        <v>4</v>
      </c>
      <c r="FJ14" s="477">
        <v>3</v>
      </c>
      <c r="FK14" s="477">
        <v>2</v>
      </c>
      <c r="FL14" s="477">
        <v>3</v>
      </c>
      <c r="FM14" s="477">
        <v>1</v>
      </c>
      <c r="FN14" s="477">
        <v>3</v>
      </c>
      <c r="FO14" s="477">
        <v>3</v>
      </c>
      <c r="FP14" s="477">
        <v>0</v>
      </c>
      <c r="FQ14" s="477">
        <v>5</v>
      </c>
      <c r="FR14" s="477">
        <v>3</v>
      </c>
      <c r="FS14" s="477">
        <v>0</v>
      </c>
      <c r="FT14" s="477">
        <v>2</v>
      </c>
      <c r="FU14" s="477">
        <v>4</v>
      </c>
      <c r="FV14" s="477">
        <v>1</v>
      </c>
      <c r="FW14" s="477">
        <v>1</v>
      </c>
      <c r="FX14" s="477">
        <v>1</v>
      </c>
      <c r="FY14" s="477">
        <v>0</v>
      </c>
      <c r="FZ14" s="477">
        <v>3</v>
      </c>
      <c r="GA14" s="477">
        <v>1</v>
      </c>
      <c r="GB14" s="477">
        <v>1</v>
      </c>
      <c r="GC14" s="477">
        <v>3</v>
      </c>
      <c r="GD14" s="477">
        <v>5</v>
      </c>
      <c r="GE14" s="477">
        <v>9</v>
      </c>
      <c r="GF14" s="477">
        <v>4</v>
      </c>
      <c r="GG14" s="477">
        <v>0</v>
      </c>
      <c r="GH14" s="477">
        <v>1</v>
      </c>
      <c r="GI14" s="477">
        <v>1</v>
      </c>
      <c r="GJ14" s="477">
        <v>2</v>
      </c>
      <c r="GK14" s="477">
        <v>1</v>
      </c>
      <c r="GL14" s="477">
        <v>3</v>
      </c>
      <c r="GM14" s="477">
        <v>1</v>
      </c>
      <c r="GN14" s="477">
        <v>0</v>
      </c>
      <c r="GO14" s="477">
        <v>2</v>
      </c>
      <c r="GP14" s="477">
        <v>3</v>
      </c>
      <c r="GQ14" s="477">
        <v>2</v>
      </c>
      <c r="GR14" s="477">
        <v>1</v>
      </c>
      <c r="GS14" s="477">
        <v>1</v>
      </c>
      <c r="GT14" s="477">
        <v>0</v>
      </c>
      <c r="GU14" s="477">
        <v>2</v>
      </c>
      <c r="GV14" s="477">
        <v>1</v>
      </c>
      <c r="GW14" s="477">
        <v>0</v>
      </c>
      <c r="GX14" s="477">
        <v>0</v>
      </c>
      <c r="GY14" s="477">
        <v>4</v>
      </c>
      <c r="GZ14" s="477">
        <v>2</v>
      </c>
      <c r="HA14" s="477">
        <v>2</v>
      </c>
      <c r="HB14" s="477">
        <v>2</v>
      </c>
      <c r="HC14" s="477">
        <v>5</v>
      </c>
      <c r="HD14" s="477">
        <v>1</v>
      </c>
      <c r="HE14" s="477">
        <v>2</v>
      </c>
      <c r="HF14" s="477">
        <v>2</v>
      </c>
      <c r="HG14" s="477">
        <v>3</v>
      </c>
      <c r="HH14" s="477">
        <v>26</v>
      </c>
      <c r="HI14" s="477">
        <v>0</v>
      </c>
      <c r="HJ14" s="477">
        <v>3</v>
      </c>
      <c r="HK14" s="477">
        <v>26</v>
      </c>
      <c r="HL14" s="477">
        <v>1</v>
      </c>
      <c r="HM14" s="477">
        <v>7</v>
      </c>
      <c r="HN14" s="477">
        <v>8</v>
      </c>
      <c r="HO14" s="477">
        <v>2</v>
      </c>
      <c r="HP14" s="477">
        <v>2</v>
      </c>
      <c r="HQ14" s="477">
        <v>4</v>
      </c>
      <c r="HR14" s="477">
        <v>3</v>
      </c>
      <c r="HS14" s="477">
        <v>0</v>
      </c>
      <c r="HT14" s="477">
        <v>3</v>
      </c>
      <c r="HU14" s="477">
        <v>2</v>
      </c>
      <c r="HV14" s="477">
        <v>5</v>
      </c>
      <c r="HW14" s="477">
        <v>5</v>
      </c>
      <c r="HX14" s="477">
        <v>5</v>
      </c>
      <c r="HY14" s="477">
        <v>2</v>
      </c>
      <c r="HZ14" s="477">
        <v>4</v>
      </c>
      <c r="IA14" s="477">
        <v>5</v>
      </c>
      <c r="IB14" s="477">
        <v>6</v>
      </c>
      <c r="IC14" s="477">
        <v>21</v>
      </c>
      <c r="ID14" s="477">
        <v>6</v>
      </c>
      <c r="IE14" s="477">
        <v>26</v>
      </c>
      <c r="IF14" s="477">
        <v>4</v>
      </c>
      <c r="IG14" s="477">
        <v>1</v>
      </c>
      <c r="IH14" s="477">
        <v>3</v>
      </c>
      <c r="II14" s="477">
        <v>1</v>
      </c>
      <c r="IJ14" s="477">
        <v>2</v>
      </c>
      <c r="IK14" s="477">
        <v>0</v>
      </c>
      <c r="IL14" s="477">
        <v>1</v>
      </c>
      <c r="IM14" s="477">
        <v>2</v>
      </c>
      <c r="IN14" s="477">
        <v>3</v>
      </c>
      <c r="IO14" s="477">
        <v>4</v>
      </c>
      <c r="IP14" s="477">
        <v>4</v>
      </c>
      <c r="IQ14" s="477">
        <v>0</v>
      </c>
      <c r="IR14" s="477">
        <v>0</v>
      </c>
      <c r="IS14" s="477">
        <v>1</v>
      </c>
      <c r="IT14" s="477">
        <v>13</v>
      </c>
      <c r="IU14" s="477">
        <v>10</v>
      </c>
      <c r="IV14" s="477">
        <v>4</v>
      </c>
      <c r="IW14" s="477">
        <v>2</v>
      </c>
      <c r="IX14" s="477">
        <v>3</v>
      </c>
      <c r="IY14" s="477">
        <v>2</v>
      </c>
      <c r="IZ14" s="477">
        <v>0</v>
      </c>
      <c r="JA14" s="477">
        <v>0</v>
      </c>
      <c r="JB14" s="477">
        <v>0</v>
      </c>
      <c r="JC14" s="477">
        <v>0</v>
      </c>
      <c r="JD14" s="477">
        <v>0</v>
      </c>
      <c r="JE14" s="477">
        <v>0</v>
      </c>
      <c r="JF14" s="477">
        <v>0</v>
      </c>
      <c r="JG14" s="477">
        <v>3</v>
      </c>
      <c r="JH14" s="477">
        <v>0</v>
      </c>
      <c r="JI14" s="477">
        <v>4</v>
      </c>
      <c r="JJ14" s="477">
        <v>1</v>
      </c>
      <c r="JK14" s="477">
        <v>0</v>
      </c>
      <c r="JL14" s="477">
        <v>0</v>
      </c>
      <c r="JM14" s="477">
        <v>4</v>
      </c>
      <c r="JN14" s="477">
        <v>0</v>
      </c>
      <c r="JO14" s="477">
        <v>1</v>
      </c>
      <c r="JP14" s="477">
        <v>0</v>
      </c>
      <c r="JQ14" s="477">
        <v>1</v>
      </c>
      <c r="JR14" s="477">
        <v>2</v>
      </c>
      <c r="JS14" s="477">
        <v>2</v>
      </c>
      <c r="JT14" s="477">
        <v>22</v>
      </c>
      <c r="JU14" s="477">
        <v>7</v>
      </c>
      <c r="JV14" s="477">
        <v>1</v>
      </c>
      <c r="JW14" s="477">
        <v>0</v>
      </c>
      <c r="JX14" s="477">
        <v>0</v>
      </c>
      <c r="JY14" s="477">
        <v>4</v>
      </c>
      <c r="JZ14" s="477">
        <v>1</v>
      </c>
      <c r="KA14" s="477">
        <v>6</v>
      </c>
      <c r="KB14" s="477">
        <v>6</v>
      </c>
      <c r="KC14" s="477">
        <v>5</v>
      </c>
      <c r="KD14" s="477">
        <v>4</v>
      </c>
      <c r="KE14" s="477">
        <v>3</v>
      </c>
      <c r="KF14" s="477">
        <v>3</v>
      </c>
      <c r="KG14" s="477">
        <v>1</v>
      </c>
      <c r="KH14" s="477">
        <v>3</v>
      </c>
      <c r="KI14" s="477">
        <v>0</v>
      </c>
      <c r="KJ14" s="477">
        <v>0</v>
      </c>
      <c r="KK14" s="1405" t="s">
        <v>273</v>
      </c>
      <c r="KL14" s="1405" t="s">
        <v>273</v>
      </c>
      <c r="KM14" s="1405" t="s">
        <v>273</v>
      </c>
    </row>
    <row r="15" spans="1:299" ht="23.25" customHeight="1" x14ac:dyDescent="0.25">
      <c r="A15" s="1308"/>
      <c r="B15" s="280" t="s">
        <v>2395</v>
      </c>
      <c r="C15" s="477">
        <v>211</v>
      </c>
      <c r="D15" s="477">
        <v>106</v>
      </c>
      <c r="E15" s="477">
        <v>104</v>
      </c>
      <c r="F15" s="477" t="s">
        <v>97</v>
      </c>
      <c r="G15" s="477" t="s">
        <v>97</v>
      </c>
      <c r="H15" s="1405" t="s">
        <v>273</v>
      </c>
      <c r="I15" s="1405" t="s">
        <v>273</v>
      </c>
      <c r="J15" s="471"/>
      <c r="K15" s="476" t="s">
        <v>97</v>
      </c>
      <c r="L15" s="1405" t="s">
        <v>273</v>
      </c>
      <c r="M15" s="1405" t="s">
        <v>273</v>
      </c>
      <c r="N15" s="477" t="s">
        <v>97</v>
      </c>
      <c r="O15" s="477" t="s">
        <v>97</v>
      </c>
      <c r="P15" s="1405" t="s">
        <v>273</v>
      </c>
      <c r="Q15" s="477" t="s">
        <v>97</v>
      </c>
      <c r="R15" s="477" t="s">
        <v>97</v>
      </c>
      <c r="S15" s="477" t="s">
        <v>97</v>
      </c>
      <c r="T15" s="477" t="s">
        <v>97</v>
      </c>
      <c r="U15" s="477" t="s">
        <v>97</v>
      </c>
      <c r="V15" s="477" t="s">
        <v>97</v>
      </c>
      <c r="W15" s="477" t="s">
        <v>97</v>
      </c>
      <c r="X15" s="477">
        <v>75</v>
      </c>
      <c r="Y15" s="477" t="s">
        <v>97</v>
      </c>
      <c r="Z15" s="477" t="s">
        <v>97</v>
      </c>
      <c r="AA15" s="477" t="s">
        <v>97</v>
      </c>
      <c r="AB15" s="477" t="s">
        <v>97</v>
      </c>
      <c r="AC15" s="477" t="s">
        <v>97</v>
      </c>
      <c r="AD15" s="477" t="s">
        <v>97</v>
      </c>
      <c r="AE15" s="477" t="s">
        <v>97</v>
      </c>
      <c r="AF15" s="477" t="s">
        <v>97</v>
      </c>
      <c r="AG15" s="477" t="s">
        <v>97</v>
      </c>
      <c r="AH15" s="1405" t="s">
        <v>273</v>
      </c>
      <c r="AI15" s="477" t="s">
        <v>97</v>
      </c>
      <c r="AJ15" s="477" t="s">
        <v>97</v>
      </c>
      <c r="AK15" s="477" t="s">
        <v>97</v>
      </c>
      <c r="AL15" s="477" t="s">
        <v>97</v>
      </c>
      <c r="AM15" s="477" t="s">
        <v>97</v>
      </c>
      <c r="AN15" s="477" t="s">
        <v>97</v>
      </c>
      <c r="AO15" s="477" t="s">
        <v>97</v>
      </c>
      <c r="AP15" s="477" t="s">
        <v>97</v>
      </c>
      <c r="AQ15" s="1405" t="s">
        <v>273</v>
      </c>
      <c r="AR15" s="1405" t="s">
        <v>273</v>
      </c>
      <c r="AS15" s="477" t="s">
        <v>97</v>
      </c>
      <c r="AT15" s="477" t="s">
        <v>97</v>
      </c>
      <c r="AU15" s="477" t="s">
        <v>97</v>
      </c>
      <c r="AV15" s="477" t="s">
        <v>97</v>
      </c>
      <c r="AW15" s="477" t="s">
        <v>97</v>
      </c>
      <c r="AX15" s="477" t="s">
        <v>97</v>
      </c>
      <c r="AY15" s="477" t="s">
        <v>97</v>
      </c>
      <c r="AZ15" s="477">
        <v>9</v>
      </c>
      <c r="BA15" s="477" t="s">
        <v>97</v>
      </c>
      <c r="BB15" s="477">
        <v>1</v>
      </c>
      <c r="BC15" s="477" t="s">
        <v>97</v>
      </c>
      <c r="BD15" s="477" t="s">
        <v>97</v>
      </c>
      <c r="BE15" s="477" t="s">
        <v>97</v>
      </c>
      <c r="BF15" s="477" t="s">
        <v>97</v>
      </c>
      <c r="BG15" s="477" t="s">
        <v>97</v>
      </c>
      <c r="BH15" s="477" t="s">
        <v>97</v>
      </c>
      <c r="BI15" s="477" t="s">
        <v>97</v>
      </c>
      <c r="BJ15" s="477" t="s">
        <v>97</v>
      </c>
      <c r="BK15" s="477" t="s">
        <v>97</v>
      </c>
      <c r="BL15" s="477" t="s">
        <v>97</v>
      </c>
      <c r="BM15" s="477">
        <v>0</v>
      </c>
      <c r="BN15" s="477" t="s">
        <v>97</v>
      </c>
      <c r="BO15" s="477" t="s">
        <v>97</v>
      </c>
      <c r="BP15" s="1405" t="s">
        <v>273</v>
      </c>
      <c r="BQ15" s="477" t="s">
        <v>97</v>
      </c>
      <c r="BR15" s="477" t="s">
        <v>97</v>
      </c>
      <c r="BS15" s="477">
        <v>19</v>
      </c>
      <c r="BT15" s="477" t="s">
        <v>97</v>
      </c>
      <c r="BU15" s="477" t="s">
        <v>97</v>
      </c>
      <c r="BV15" s="477" t="s">
        <v>97</v>
      </c>
      <c r="BW15" s="477" t="s">
        <v>97</v>
      </c>
      <c r="BX15" s="1405" t="s">
        <v>273</v>
      </c>
      <c r="BY15" s="477" t="s">
        <v>97</v>
      </c>
      <c r="BZ15" s="1405" t="s">
        <v>273</v>
      </c>
      <c r="CA15" s="477" t="s">
        <v>97</v>
      </c>
      <c r="CB15" s="477" t="s">
        <v>97</v>
      </c>
      <c r="CC15" s="477" t="s">
        <v>97</v>
      </c>
      <c r="CD15" s="1405" t="s">
        <v>273</v>
      </c>
      <c r="CE15" s="1405" t="s">
        <v>273</v>
      </c>
      <c r="CF15" s="1405" t="s">
        <v>273</v>
      </c>
      <c r="CG15" s="477" t="s">
        <v>97</v>
      </c>
      <c r="CH15" s="1405" t="s">
        <v>273</v>
      </c>
      <c r="CI15" s="477" t="s">
        <v>97</v>
      </c>
      <c r="CJ15" s="1405" t="s">
        <v>273</v>
      </c>
      <c r="CK15" s="1405" t="s">
        <v>273</v>
      </c>
      <c r="CL15" s="1405" t="s">
        <v>273</v>
      </c>
      <c r="CM15" s="1405" t="s">
        <v>273</v>
      </c>
      <c r="CN15" s="1405" t="s">
        <v>273</v>
      </c>
      <c r="CO15" s="1405" t="s">
        <v>273</v>
      </c>
      <c r="CP15" s="1405" t="s">
        <v>273</v>
      </c>
      <c r="CQ15" s="1405" t="s">
        <v>273</v>
      </c>
      <c r="CR15" s="1405" t="s">
        <v>273</v>
      </c>
      <c r="CS15" s="1405" t="s">
        <v>273</v>
      </c>
      <c r="CT15" s="1405" t="s">
        <v>273</v>
      </c>
      <c r="CU15" s="1405" t="s">
        <v>273</v>
      </c>
      <c r="CV15" s="1405" t="s">
        <v>273</v>
      </c>
      <c r="CW15" s="1405" t="s">
        <v>273</v>
      </c>
      <c r="CX15" s="1405" t="s">
        <v>273</v>
      </c>
      <c r="CY15" s="1405" t="s">
        <v>273</v>
      </c>
      <c r="CZ15" s="477" t="s">
        <v>97</v>
      </c>
      <c r="DA15" s="1405" t="s">
        <v>273</v>
      </c>
      <c r="DB15" s="477" t="s">
        <v>97</v>
      </c>
      <c r="DC15" s="1405" t="s">
        <v>273</v>
      </c>
      <c r="DD15" s="477" t="s">
        <v>97</v>
      </c>
      <c r="DE15" s="477" t="s">
        <v>97</v>
      </c>
      <c r="DF15" s="1405" t="s">
        <v>273</v>
      </c>
      <c r="DG15" s="477" t="s">
        <v>97</v>
      </c>
      <c r="DH15" s="477" t="s">
        <v>97</v>
      </c>
      <c r="DI15" s="1405" t="s">
        <v>273</v>
      </c>
      <c r="DJ15" s="477" t="s">
        <v>97</v>
      </c>
      <c r="DK15" s="477">
        <v>29</v>
      </c>
      <c r="DL15" s="1405" t="s">
        <v>273</v>
      </c>
      <c r="DM15" s="1405" t="s">
        <v>273</v>
      </c>
      <c r="DN15" s="1405" t="s">
        <v>273</v>
      </c>
      <c r="DO15" s="477" t="s">
        <v>97</v>
      </c>
      <c r="DP15" s="477">
        <v>37</v>
      </c>
      <c r="DQ15" s="477" t="s">
        <v>97</v>
      </c>
      <c r="DR15" s="477" t="s">
        <v>97</v>
      </c>
      <c r="DS15" s="477" t="s">
        <v>97</v>
      </c>
      <c r="DT15" s="1405" t="s">
        <v>273</v>
      </c>
      <c r="DU15" s="477" t="s">
        <v>97</v>
      </c>
      <c r="DV15" s="1405" t="s">
        <v>273</v>
      </c>
      <c r="DW15" s="1405" t="s">
        <v>273</v>
      </c>
      <c r="DX15" s="1405" t="s">
        <v>273</v>
      </c>
      <c r="DY15" s="477" t="s">
        <v>97</v>
      </c>
      <c r="DZ15" s="1405" t="s">
        <v>273</v>
      </c>
      <c r="EA15" s="1405" t="s">
        <v>273</v>
      </c>
      <c r="EB15" s="477" t="s">
        <v>97</v>
      </c>
      <c r="EC15" s="1405" t="s">
        <v>273</v>
      </c>
      <c r="ED15" s="1405" t="s">
        <v>273</v>
      </c>
      <c r="EE15" s="1405" t="s">
        <v>273</v>
      </c>
      <c r="EF15" s="1405" t="s">
        <v>273</v>
      </c>
      <c r="EG15" s="1405" t="s">
        <v>273</v>
      </c>
      <c r="EH15" s="1405" t="s">
        <v>273</v>
      </c>
      <c r="EI15" s="1405" t="s">
        <v>273</v>
      </c>
      <c r="EJ15" s="1405" t="s">
        <v>273</v>
      </c>
      <c r="EK15" s="1405" t="s">
        <v>273</v>
      </c>
      <c r="EL15" s="1405" t="s">
        <v>273</v>
      </c>
      <c r="EM15" s="1405" t="s">
        <v>273</v>
      </c>
      <c r="EN15" s="1405" t="s">
        <v>273</v>
      </c>
      <c r="EO15" s="1405" t="s">
        <v>273</v>
      </c>
      <c r="EP15" s="477" t="s">
        <v>97</v>
      </c>
      <c r="EQ15" s="477" t="s">
        <v>97</v>
      </c>
      <c r="ER15" s="477" t="s">
        <v>97</v>
      </c>
      <c r="ES15" s="477" t="s">
        <v>97</v>
      </c>
      <c r="ET15" s="477" t="s">
        <v>97</v>
      </c>
      <c r="EU15" s="477" t="s">
        <v>97</v>
      </c>
      <c r="EV15" s="477" t="s">
        <v>97</v>
      </c>
      <c r="EW15" s="477" t="s">
        <v>97</v>
      </c>
      <c r="EX15" s="477" t="s">
        <v>97</v>
      </c>
      <c r="EY15" s="477" t="s">
        <v>97</v>
      </c>
      <c r="EZ15" s="477" t="s">
        <v>97</v>
      </c>
      <c r="FA15" s="477" t="s">
        <v>97</v>
      </c>
      <c r="FB15" s="477" t="s">
        <v>97</v>
      </c>
      <c r="FC15" s="477" t="s">
        <v>97</v>
      </c>
      <c r="FD15" s="477" t="s">
        <v>97</v>
      </c>
      <c r="FE15" s="477" t="s">
        <v>97</v>
      </c>
      <c r="FF15" s="477" t="s">
        <v>97</v>
      </c>
      <c r="FG15" s="477" t="s">
        <v>97</v>
      </c>
      <c r="FH15" s="477" t="s">
        <v>97</v>
      </c>
      <c r="FI15" s="477" t="s">
        <v>97</v>
      </c>
      <c r="FJ15" s="477" t="s">
        <v>97</v>
      </c>
      <c r="FK15" s="477" t="s">
        <v>97</v>
      </c>
      <c r="FL15" s="477" t="s">
        <v>97</v>
      </c>
      <c r="FM15" s="477" t="s">
        <v>97</v>
      </c>
      <c r="FN15" s="477" t="s">
        <v>97</v>
      </c>
      <c r="FO15" s="477" t="s">
        <v>97</v>
      </c>
      <c r="FP15" s="477" t="s">
        <v>97</v>
      </c>
      <c r="FQ15" s="477" t="s">
        <v>97</v>
      </c>
      <c r="FR15" s="477" t="s">
        <v>97</v>
      </c>
      <c r="FS15" s="477" t="s">
        <v>97</v>
      </c>
      <c r="FT15" s="477" t="s">
        <v>97</v>
      </c>
      <c r="FU15" s="477" t="s">
        <v>97</v>
      </c>
      <c r="FV15" s="477" t="s">
        <v>97</v>
      </c>
      <c r="FW15" s="477" t="s">
        <v>97</v>
      </c>
      <c r="FX15" s="477" t="s">
        <v>97</v>
      </c>
      <c r="FY15" s="477" t="s">
        <v>97</v>
      </c>
      <c r="FZ15" s="477" t="s">
        <v>97</v>
      </c>
      <c r="GA15" s="477" t="s">
        <v>97</v>
      </c>
      <c r="GB15" s="477" t="s">
        <v>97</v>
      </c>
      <c r="GC15" s="477" t="s">
        <v>97</v>
      </c>
      <c r="GD15" s="477" t="s">
        <v>97</v>
      </c>
      <c r="GE15" s="477" t="s">
        <v>97</v>
      </c>
      <c r="GF15" s="477" t="s">
        <v>97</v>
      </c>
      <c r="GG15" s="477" t="s">
        <v>97</v>
      </c>
      <c r="GH15" s="477" t="s">
        <v>97</v>
      </c>
      <c r="GI15" s="477" t="s">
        <v>97</v>
      </c>
      <c r="GJ15" s="477" t="s">
        <v>97</v>
      </c>
      <c r="GK15" s="477" t="s">
        <v>97</v>
      </c>
      <c r="GL15" s="477" t="s">
        <v>97</v>
      </c>
      <c r="GM15" s="477" t="s">
        <v>97</v>
      </c>
      <c r="GN15" s="477" t="s">
        <v>97</v>
      </c>
      <c r="GO15" s="477" t="s">
        <v>97</v>
      </c>
      <c r="GP15" s="477" t="s">
        <v>97</v>
      </c>
      <c r="GQ15" s="477" t="s">
        <v>97</v>
      </c>
      <c r="GR15" s="477" t="s">
        <v>97</v>
      </c>
      <c r="GS15" s="477" t="s">
        <v>97</v>
      </c>
      <c r="GT15" s="477" t="s">
        <v>97</v>
      </c>
      <c r="GU15" s="477" t="s">
        <v>97</v>
      </c>
      <c r="GV15" s="477" t="s">
        <v>97</v>
      </c>
      <c r="GW15" s="477" t="s">
        <v>97</v>
      </c>
      <c r="GX15" s="477" t="s">
        <v>97</v>
      </c>
      <c r="GY15" s="477" t="s">
        <v>97</v>
      </c>
      <c r="GZ15" s="477" t="s">
        <v>97</v>
      </c>
      <c r="HA15" s="477" t="s">
        <v>97</v>
      </c>
      <c r="HB15" s="477" t="s">
        <v>97</v>
      </c>
      <c r="HC15" s="477" t="s">
        <v>97</v>
      </c>
      <c r="HD15" s="477" t="s">
        <v>97</v>
      </c>
      <c r="HE15" s="477" t="s">
        <v>97</v>
      </c>
      <c r="HF15" s="477" t="s">
        <v>97</v>
      </c>
      <c r="HG15" s="477" t="s">
        <v>97</v>
      </c>
      <c r="HH15" s="477" t="s">
        <v>97</v>
      </c>
      <c r="HI15" s="477" t="s">
        <v>97</v>
      </c>
      <c r="HJ15" s="477" t="s">
        <v>97</v>
      </c>
      <c r="HK15" s="477" t="s">
        <v>97</v>
      </c>
      <c r="HL15" s="477" t="s">
        <v>97</v>
      </c>
      <c r="HM15" s="477" t="s">
        <v>97</v>
      </c>
      <c r="HN15" s="477" t="s">
        <v>97</v>
      </c>
      <c r="HO15" s="477" t="s">
        <v>97</v>
      </c>
      <c r="HP15" s="477" t="s">
        <v>97</v>
      </c>
      <c r="HQ15" s="477" t="s">
        <v>97</v>
      </c>
      <c r="HR15" s="477" t="s">
        <v>97</v>
      </c>
      <c r="HS15" s="477" t="s">
        <v>97</v>
      </c>
      <c r="HT15" s="477" t="s">
        <v>97</v>
      </c>
      <c r="HU15" s="477" t="s">
        <v>97</v>
      </c>
      <c r="HV15" s="477" t="s">
        <v>97</v>
      </c>
      <c r="HW15" s="477" t="s">
        <v>97</v>
      </c>
      <c r="HX15" s="477" t="s">
        <v>97</v>
      </c>
      <c r="HY15" s="477" t="s">
        <v>97</v>
      </c>
      <c r="HZ15" s="477" t="s">
        <v>97</v>
      </c>
      <c r="IA15" s="477" t="s">
        <v>97</v>
      </c>
      <c r="IB15" s="477" t="s">
        <v>97</v>
      </c>
      <c r="IC15" s="477" t="s">
        <v>97</v>
      </c>
      <c r="ID15" s="477" t="s">
        <v>97</v>
      </c>
      <c r="IE15" s="477" t="s">
        <v>97</v>
      </c>
      <c r="IF15" s="477" t="s">
        <v>97</v>
      </c>
      <c r="IG15" s="477" t="s">
        <v>97</v>
      </c>
      <c r="IH15" s="477" t="s">
        <v>97</v>
      </c>
      <c r="II15" s="477" t="s">
        <v>97</v>
      </c>
      <c r="IJ15" s="477" t="s">
        <v>97</v>
      </c>
      <c r="IK15" s="477" t="s">
        <v>97</v>
      </c>
      <c r="IL15" s="477" t="s">
        <v>97</v>
      </c>
      <c r="IM15" s="477" t="s">
        <v>97</v>
      </c>
      <c r="IN15" s="477" t="s">
        <v>97</v>
      </c>
      <c r="IO15" s="477" t="s">
        <v>97</v>
      </c>
      <c r="IP15" s="477" t="s">
        <v>97</v>
      </c>
      <c r="IQ15" s="477" t="s">
        <v>97</v>
      </c>
      <c r="IR15" s="477" t="s">
        <v>97</v>
      </c>
      <c r="IS15" s="477" t="s">
        <v>97</v>
      </c>
      <c r="IT15" s="477" t="s">
        <v>97</v>
      </c>
      <c r="IU15" s="477" t="s">
        <v>97</v>
      </c>
      <c r="IV15" s="477" t="s">
        <v>97</v>
      </c>
      <c r="IW15" s="477" t="s">
        <v>97</v>
      </c>
      <c r="IX15" s="477" t="s">
        <v>97</v>
      </c>
      <c r="IY15" s="477" t="s">
        <v>97</v>
      </c>
      <c r="IZ15" s="477" t="s">
        <v>97</v>
      </c>
      <c r="JA15" s="477" t="s">
        <v>97</v>
      </c>
      <c r="JB15" s="477" t="s">
        <v>97</v>
      </c>
      <c r="JC15" s="477" t="s">
        <v>97</v>
      </c>
      <c r="JD15" s="477" t="s">
        <v>97</v>
      </c>
      <c r="JE15" s="477" t="s">
        <v>97</v>
      </c>
      <c r="JF15" s="477" t="s">
        <v>97</v>
      </c>
      <c r="JG15" s="477" t="s">
        <v>97</v>
      </c>
      <c r="JH15" s="477" t="s">
        <v>97</v>
      </c>
      <c r="JI15" s="477" t="s">
        <v>97</v>
      </c>
      <c r="JJ15" s="477" t="s">
        <v>97</v>
      </c>
      <c r="JK15" s="477" t="s">
        <v>97</v>
      </c>
      <c r="JL15" s="477" t="s">
        <v>97</v>
      </c>
      <c r="JM15" s="477" t="s">
        <v>97</v>
      </c>
      <c r="JN15" s="477" t="s">
        <v>97</v>
      </c>
      <c r="JO15" s="477" t="s">
        <v>97</v>
      </c>
      <c r="JP15" s="477" t="s">
        <v>97</v>
      </c>
      <c r="JQ15" s="477" t="s">
        <v>97</v>
      </c>
      <c r="JR15" s="477" t="s">
        <v>97</v>
      </c>
      <c r="JS15" s="477" t="s">
        <v>97</v>
      </c>
      <c r="JT15" s="477" t="s">
        <v>97</v>
      </c>
      <c r="JU15" s="477" t="s">
        <v>97</v>
      </c>
      <c r="JV15" s="477" t="s">
        <v>97</v>
      </c>
      <c r="JW15" s="477" t="s">
        <v>97</v>
      </c>
      <c r="JX15" s="477" t="s">
        <v>97</v>
      </c>
      <c r="JY15" s="477" t="s">
        <v>97</v>
      </c>
      <c r="JZ15" s="477" t="s">
        <v>97</v>
      </c>
      <c r="KA15" s="477" t="s">
        <v>97</v>
      </c>
      <c r="KB15" s="477" t="s">
        <v>97</v>
      </c>
      <c r="KC15" s="477" t="s">
        <v>97</v>
      </c>
      <c r="KD15" s="477" t="s">
        <v>97</v>
      </c>
      <c r="KE15" s="477" t="s">
        <v>97</v>
      </c>
      <c r="KF15" s="477" t="s">
        <v>97</v>
      </c>
      <c r="KG15" s="477" t="s">
        <v>97</v>
      </c>
      <c r="KH15" s="477" t="s">
        <v>97</v>
      </c>
      <c r="KI15" s="477" t="s">
        <v>97</v>
      </c>
      <c r="KJ15" s="477" t="s">
        <v>97</v>
      </c>
      <c r="KK15" s="1405" t="s">
        <v>273</v>
      </c>
      <c r="KL15" s="1405" t="s">
        <v>273</v>
      </c>
      <c r="KM15" s="1405" t="s">
        <v>273</v>
      </c>
    </row>
    <row r="16" spans="1:299" ht="23.25" customHeight="1" x14ac:dyDescent="0.25">
      <c r="A16" s="1308"/>
      <c r="B16" s="281" t="s">
        <v>588</v>
      </c>
      <c r="C16" s="478">
        <v>1181</v>
      </c>
      <c r="D16" s="478">
        <v>557</v>
      </c>
      <c r="E16" s="478">
        <v>367</v>
      </c>
      <c r="F16" s="478">
        <v>29</v>
      </c>
      <c r="G16" s="478">
        <v>222</v>
      </c>
      <c r="H16" s="1406" t="s">
        <v>273</v>
      </c>
      <c r="I16" s="1406" t="s">
        <v>273</v>
      </c>
      <c r="J16" s="471"/>
      <c r="K16" s="478">
        <v>41</v>
      </c>
      <c r="L16" s="1406" t="s">
        <v>273</v>
      </c>
      <c r="M16" s="1406" t="s">
        <v>273</v>
      </c>
      <c r="N16" s="478">
        <v>2</v>
      </c>
      <c r="O16" s="478">
        <v>1</v>
      </c>
      <c r="P16" s="1406" t="s">
        <v>273</v>
      </c>
      <c r="Q16" s="478">
        <v>1</v>
      </c>
      <c r="R16" s="478">
        <v>39</v>
      </c>
      <c r="S16" s="478">
        <v>0</v>
      </c>
      <c r="T16" s="478">
        <v>1</v>
      </c>
      <c r="U16" s="478">
        <v>0</v>
      </c>
      <c r="V16" s="478">
        <v>0</v>
      </c>
      <c r="W16" s="478">
        <v>1</v>
      </c>
      <c r="X16" s="478">
        <v>1</v>
      </c>
      <c r="Y16" s="478">
        <v>10</v>
      </c>
      <c r="Z16" s="478">
        <v>4</v>
      </c>
      <c r="AA16" s="478">
        <v>10</v>
      </c>
      <c r="AB16" s="478">
        <v>0</v>
      </c>
      <c r="AC16" s="478">
        <v>0</v>
      </c>
      <c r="AD16" s="478">
        <v>1</v>
      </c>
      <c r="AE16" s="478">
        <v>0</v>
      </c>
      <c r="AF16" s="478">
        <v>0</v>
      </c>
      <c r="AG16" s="478">
        <v>0</v>
      </c>
      <c r="AH16" s="1406" t="s">
        <v>273</v>
      </c>
      <c r="AI16" s="478">
        <v>21</v>
      </c>
      <c r="AJ16" s="478">
        <v>2</v>
      </c>
      <c r="AK16" s="478">
        <v>38</v>
      </c>
      <c r="AL16" s="478">
        <v>3</v>
      </c>
      <c r="AM16" s="478">
        <v>2</v>
      </c>
      <c r="AN16" s="478">
        <v>1</v>
      </c>
      <c r="AO16" s="478">
        <v>1</v>
      </c>
      <c r="AP16" s="478">
        <v>1</v>
      </c>
      <c r="AQ16" s="1406" t="s">
        <v>273</v>
      </c>
      <c r="AR16" s="1406" t="s">
        <v>273</v>
      </c>
      <c r="AS16" s="478">
        <v>119</v>
      </c>
      <c r="AT16" s="478">
        <v>10</v>
      </c>
      <c r="AU16" s="478">
        <v>1</v>
      </c>
      <c r="AV16" s="478">
        <v>64</v>
      </c>
      <c r="AW16" s="478">
        <v>2</v>
      </c>
      <c r="AX16" s="478">
        <v>1</v>
      </c>
      <c r="AY16" s="478">
        <v>2</v>
      </c>
      <c r="AZ16" s="478">
        <v>0</v>
      </c>
      <c r="BA16" s="478">
        <v>39</v>
      </c>
      <c r="BB16" s="478">
        <v>1</v>
      </c>
      <c r="BC16" s="478">
        <v>2</v>
      </c>
      <c r="BD16" s="478">
        <v>0</v>
      </c>
      <c r="BE16" s="478">
        <v>0</v>
      </c>
      <c r="BF16" s="478">
        <v>1</v>
      </c>
      <c r="BG16" s="478">
        <v>0</v>
      </c>
      <c r="BH16" s="478">
        <v>0</v>
      </c>
      <c r="BI16" s="478">
        <v>0</v>
      </c>
      <c r="BJ16" s="478">
        <v>5</v>
      </c>
      <c r="BK16" s="478">
        <v>2</v>
      </c>
      <c r="BL16" s="478">
        <v>2</v>
      </c>
      <c r="BM16" s="478">
        <v>2</v>
      </c>
      <c r="BN16" s="478">
        <v>0</v>
      </c>
      <c r="BO16" s="478">
        <v>0</v>
      </c>
      <c r="BP16" s="1406" t="s">
        <v>273</v>
      </c>
      <c r="BQ16" s="478">
        <v>4</v>
      </c>
      <c r="BR16" s="478">
        <v>4</v>
      </c>
      <c r="BS16" s="478">
        <v>0</v>
      </c>
      <c r="BT16" s="478">
        <v>3</v>
      </c>
      <c r="BU16" s="478">
        <v>1</v>
      </c>
      <c r="BV16" s="478">
        <v>2</v>
      </c>
      <c r="BW16" s="478">
        <v>2</v>
      </c>
      <c r="BX16" s="1406" t="s">
        <v>273</v>
      </c>
      <c r="BY16" s="478">
        <v>9</v>
      </c>
      <c r="BZ16" s="1406" t="s">
        <v>273</v>
      </c>
      <c r="CA16" s="478">
        <v>2</v>
      </c>
      <c r="CB16" s="478">
        <v>1</v>
      </c>
      <c r="CC16" s="478">
        <v>6</v>
      </c>
      <c r="CD16" s="1406" t="s">
        <v>273</v>
      </c>
      <c r="CE16" s="1406" t="s">
        <v>273</v>
      </c>
      <c r="CF16" s="1406" t="s">
        <v>273</v>
      </c>
      <c r="CG16" s="478">
        <v>3</v>
      </c>
      <c r="CH16" s="1406" t="s">
        <v>273</v>
      </c>
      <c r="CI16" s="478">
        <v>0</v>
      </c>
      <c r="CJ16" s="1406" t="s">
        <v>273</v>
      </c>
      <c r="CK16" s="1406" t="s">
        <v>273</v>
      </c>
      <c r="CL16" s="1406" t="s">
        <v>273</v>
      </c>
      <c r="CM16" s="1406" t="s">
        <v>273</v>
      </c>
      <c r="CN16" s="1406" t="s">
        <v>273</v>
      </c>
      <c r="CO16" s="1406" t="s">
        <v>273</v>
      </c>
      <c r="CP16" s="1406" t="s">
        <v>273</v>
      </c>
      <c r="CQ16" s="1406" t="s">
        <v>273</v>
      </c>
      <c r="CR16" s="1406" t="s">
        <v>273</v>
      </c>
      <c r="CS16" s="1406" t="s">
        <v>273</v>
      </c>
      <c r="CT16" s="1406" t="s">
        <v>273</v>
      </c>
      <c r="CU16" s="1406" t="s">
        <v>273</v>
      </c>
      <c r="CV16" s="1406" t="s">
        <v>273</v>
      </c>
      <c r="CW16" s="1406" t="s">
        <v>273</v>
      </c>
      <c r="CX16" s="1406" t="s">
        <v>273</v>
      </c>
      <c r="CY16" s="1406" t="s">
        <v>273</v>
      </c>
      <c r="CZ16" s="478">
        <v>3</v>
      </c>
      <c r="DA16" s="1406" t="s">
        <v>273</v>
      </c>
      <c r="DB16" s="478">
        <v>0</v>
      </c>
      <c r="DC16" s="1406" t="s">
        <v>273</v>
      </c>
      <c r="DD16" s="478">
        <v>2</v>
      </c>
      <c r="DE16" s="478">
        <v>3</v>
      </c>
      <c r="DF16" s="1406" t="s">
        <v>273</v>
      </c>
      <c r="DG16" s="478">
        <v>2</v>
      </c>
      <c r="DH16" s="478">
        <v>3</v>
      </c>
      <c r="DI16" s="1406" t="s">
        <v>273</v>
      </c>
      <c r="DJ16" s="478">
        <v>3</v>
      </c>
      <c r="DK16" s="478">
        <v>219</v>
      </c>
      <c r="DL16" s="1406" t="s">
        <v>273</v>
      </c>
      <c r="DM16" s="1406" t="s">
        <v>273</v>
      </c>
      <c r="DN16" s="1406" t="s">
        <v>273</v>
      </c>
      <c r="DO16" s="478">
        <v>8</v>
      </c>
      <c r="DP16" s="478">
        <v>4</v>
      </c>
      <c r="DQ16" s="478">
        <v>0</v>
      </c>
      <c r="DR16" s="478">
        <v>33</v>
      </c>
      <c r="DS16" s="478">
        <v>30</v>
      </c>
      <c r="DT16" s="1406" t="s">
        <v>273</v>
      </c>
      <c r="DU16" s="478">
        <v>3</v>
      </c>
      <c r="DV16" s="1406" t="s">
        <v>273</v>
      </c>
      <c r="DW16" s="1406" t="s">
        <v>273</v>
      </c>
      <c r="DX16" s="1406" t="s">
        <v>273</v>
      </c>
      <c r="DY16" s="478">
        <v>1</v>
      </c>
      <c r="DZ16" s="1406" t="s">
        <v>273</v>
      </c>
      <c r="EA16" s="1406" t="s">
        <v>273</v>
      </c>
      <c r="EB16" s="478">
        <v>1</v>
      </c>
      <c r="EC16" s="1406" t="s">
        <v>273</v>
      </c>
      <c r="ED16" s="1406" t="s">
        <v>273</v>
      </c>
      <c r="EE16" s="1406" t="s">
        <v>273</v>
      </c>
      <c r="EF16" s="1406" t="s">
        <v>273</v>
      </c>
      <c r="EG16" s="1406" t="s">
        <v>273</v>
      </c>
      <c r="EH16" s="1406" t="s">
        <v>273</v>
      </c>
      <c r="EI16" s="1406" t="s">
        <v>273</v>
      </c>
      <c r="EJ16" s="1406" t="s">
        <v>273</v>
      </c>
      <c r="EK16" s="1406" t="s">
        <v>273</v>
      </c>
      <c r="EL16" s="1406" t="s">
        <v>273</v>
      </c>
      <c r="EM16" s="1406" t="s">
        <v>273</v>
      </c>
      <c r="EN16" s="1406" t="s">
        <v>273</v>
      </c>
      <c r="EO16" s="1406" t="s">
        <v>273</v>
      </c>
      <c r="EP16" s="478">
        <v>1</v>
      </c>
      <c r="EQ16" s="478">
        <v>0</v>
      </c>
      <c r="ER16" s="478">
        <v>0</v>
      </c>
      <c r="ES16" s="478">
        <v>0</v>
      </c>
      <c r="ET16" s="478">
        <v>1</v>
      </c>
      <c r="EU16" s="478">
        <v>0</v>
      </c>
      <c r="EV16" s="478">
        <v>2</v>
      </c>
      <c r="EW16" s="478">
        <v>0</v>
      </c>
      <c r="EX16" s="478">
        <v>1</v>
      </c>
      <c r="EY16" s="478">
        <v>0</v>
      </c>
      <c r="EZ16" s="478">
        <v>1</v>
      </c>
      <c r="FA16" s="478">
        <v>0</v>
      </c>
      <c r="FB16" s="478">
        <v>2</v>
      </c>
      <c r="FC16" s="478">
        <v>0</v>
      </c>
      <c r="FD16" s="478">
        <v>0</v>
      </c>
      <c r="FE16" s="478">
        <v>0</v>
      </c>
      <c r="FF16" s="478">
        <v>0</v>
      </c>
      <c r="FG16" s="478">
        <v>2</v>
      </c>
      <c r="FH16" s="478">
        <v>2</v>
      </c>
      <c r="FI16" s="478">
        <v>1</v>
      </c>
      <c r="FJ16" s="478">
        <v>0</v>
      </c>
      <c r="FK16" s="478">
        <v>1</v>
      </c>
      <c r="FL16" s="478">
        <v>0</v>
      </c>
      <c r="FM16" s="478">
        <v>0</v>
      </c>
      <c r="FN16" s="478">
        <v>1</v>
      </c>
      <c r="FO16" s="478">
        <v>1</v>
      </c>
      <c r="FP16" s="478">
        <v>0</v>
      </c>
      <c r="FQ16" s="478">
        <v>1</v>
      </c>
      <c r="FR16" s="478">
        <v>0</v>
      </c>
      <c r="FS16" s="478">
        <v>0</v>
      </c>
      <c r="FT16" s="478">
        <v>1</v>
      </c>
      <c r="FU16" s="478">
        <v>1</v>
      </c>
      <c r="FV16" s="478">
        <v>1</v>
      </c>
      <c r="FW16" s="478">
        <v>0</v>
      </c>
      <c r="FX16" s="478">
        <v>0</v>
      </c>
      <c r="FY16" s="478">
        <v>0</v>
      </c>
      <c r="FZ16" s="478">
        <v>2</v>
      </c>
      <c r="GA16" s="478">
        <v>0</v>
      </c>
      <c r="GB16" s="478">
        <v>0</v>
      </c>
      <c r="GC16" s="478">
        <v>1</v>
      </c>
      <c r="GD16" s="478">
        <v>1</v>
      </c>
      <c r="GE16" s="478">
        <v>0</v>
      </c>
      <c r="GF16" s="478">
        <v>2</v>
      </c>
      <c r="GG16" s="478">
        <v>0</v>
      </c>
      <c r="GH16" s="478">
        <v>0</v>
      </c>
      <c r="GI16" s="478">
        <v>1</v>
      </c>
      <c r="GJ16" s="478">
        <v>2</v>
      </c>
      <c r="GK16" s="478">
        <v>0</v>
      </c>
      <c r="GL16" s="478">
        <v>1</v>
      </c>
      <c r="GM16" s="478">
        <v>0</v>
      </c>
      <c r="GN16" s="478">
        <v>0</v>
      </c>
      <c r="GO16" s="478">
        <v>0</v>
      </c>
      <c r="GP16" s="478">
        <v>4</v>
      </c>
      <c r="GQ16" s="478">
        <v>2</v>
      </c>
      <c r="GR16" s="478">
        <v>0</v>
      </c>
      <c r="GS16" s="478">
        <v>0</v>
      </c>
      <c r="GT16" s="478">
        <v>0</v>
      </c>
      <c r="GU16" s="478">
        <v>0</v>
      </c>
      <c r="GV16" s="478">
        <v>1</v>
      </c>
      <c r="GW16" s="478">
        <v>0</v>
      </c>
      <c r="GX16" s="478">
        <v>0</v>
      </c>
      <c r="GY16" s="478">
        <v>1</v>
      </c>
      <c r="GZ16" s="478">
        <v>0</v>
      </c>
      <c r="HA16" s="478">
        <v>1</v>
      </c>
      <c r="HB16" s="478">
        <v>1</v>
      </c>
      <c r="HC16" s="478">
        <v>1</v>
      </c>
      <c r="HD16" s="478">
        <v>1</v>
      </c>
      <c r="HE16" s="478">
        <v>1</v>
      </c>
      <c r="HF16" s="478">
        <v>2</v>
      </c>
      <c r="HG16" s="478">
        <v>1</v>
      </c>
      <c r="HH16" s="478">
        <v>3</v>
      </c>
      <c r="HI16" s="478">
        <v>0</v>
      </c>
      <c r="HJ16" s="478">
        <v>1</v>
      </c>
      <c r="HK16" s="478">
        <v>0</v>
      </c>
      <c r="HL16" s="478">
        <v>0</v>
      </c>
      <c r="HM16" s="478">
        <v>4</v>
      </c>
      <c r="HN16" s="478">
        <v>3</v>
      </c>
      <c r="HO16" s="478">
        <v>0</v>
      </c>
      <c r="HP16" s="478">
        <v>0</v>
      </c>
      <c r="HQ16" s="478">
        <v>1</v>
      </c>
      <c r="HR16" s="478">
        <v>1</v>
      </c>
      <c r="HS16" s="478">
        <v>0</v>
      </c>
      <c r="HT16" s="478">
        <v>0</v>
      </c>
      <c r="HU16" s="478">
        <v>0</v>
      </c>
      <c r="HV16" s="478">
        <v>1</v>
      </c>
      <c r="HW16" s="478">
        <v>1</v>
      </c>
      <c r="HX16" s="478">
        <v>2</v>
      </c>
      <c r="HY16" s="478">
        <v>0</v>
      </c>
      <c r="HZ16" s="478">
        <v>3</v>
      </c>
      <c r="IA16" s="478">
        <v>1</v>
      </c>
      <c r="IB16" s="478">
        <v>0</v>
      </c>
      <c r="IC16" s="478">
        <v>0</v>
      </c>
      <c r="ID16" s="478">
        <v>2</v>
      </c>
      <c r="IE16" s="478">
        <v>3</v>
      </c>
      <c r="IF16" s="478">
        <v>1</v>
      </c>
      <c r="IG16" s="478">
        <v>0</v>
      </c>
      <c r="IH16" s="478">
        <v>0</v>
      </c>
      <c r="II16" s="478">
        <v>0</v>
      </c>
      <c r="IJ16" s="478">
        <v>0</v>
      </c>
      <c r="IK16" s="478">
        <v>0</v>
      </c>
      <c r="IL16" s="478">
        <v>0</v>
      </c>
      <c r="IM16" s="478">
        <v>0</v>
      </c>
      <c r="IN16" s="478">
        <v>0</v>
      </c>
      <c r="IO16" s="478">
        <v>0</v>
      </c>
      <c r="IP16" s="478">
        <v>1</v>
      </c>
      <c r="IQ16" s="478">
        <v>1</v>
      </c>
      <c r="IR16" s="478">
        <v>0</v>
      </c>
      <c r="IS16" s="478">
        <v>1</v>
      </c>
      <c r="IT16" s="478">
        <v>22</v>
      </c>
      <c r="IU16" s="478">
        <v>6</v>
      </c>
      <c r="IV16" s="478">
        <v>1</v>
      </c>
      <c r="IW16" s="478">
        <v>1</v>
      </c>
      <c r="IX16" s="478">
        <v>0</v>
      </c>
      <c r="IY16" s="478">
        <v>2</v>
      </c>
      <c r="IZ16" s="478">
        <v>0</v>
      </c>
      <c r="JA16" s="478">
        <v>0</v>
      </c>
      <c r="JB16" s="478">
        <v>0</v>
      </c>
      <c r="JC16" s="478">
        <v>1</v>
      </c>
      <c r="JD16" s="478">
        <v>0</v>
      </c>
      <c r="JE16" s="478">
        <v>0</v>
      </c>
      <c r="JF16" s="478">
        <v>1</v>
      </c>
      <c r="JG16" s="478">
        <v>1</v>
      </c>
      <c r="JH16" s="478">
        <v>0</v>
      </c>
      <c r="JI16" s="478">
        <v>2</v>
      </c>
      <c r="JJ16" s="478">
        <v>0</v>
      </c>
      <c r="JK16" s="478" t="s">
        <v>97</v>
      </c>
      <c r="JL16" s="478" t="s">
        <v>97</v>
      </c>
      <c r="JM16" s="478">
        <v>0</v>
      </c>
      <c r="JN16" s="478">
        <v>0</v>
      </c>
      <c r="JO16" s="478">
        <v>0</v>
      </c>
      <c r="JP16" s="478">
        <v>0</v>
      </c>
      <c r="JQ16" s="478">
        <v>0</v>
      </c>
      <c r="JR16" s="478">
        <v>0</v>
      </c>
      <c r="JS16" s="478">
        <v>1</v>
      </c>
      <c r="JT16" s="478">
        <v>5</v>
      </c>
      <c r="JU16" s="478">
        <v>1</v>
      </c>
      <c r="JV16" s="478">
        <v>1</v>
      </c>
      <c r="JW16" s="478">
        <v>1</v>
      </c>
      <c r="JX16" s="478">
        <v>0</v>
      </c>
      <c r="JY16" s="478">
        <v>2</v>
      </c>
      <c r="JZ16" s="478">
        <v>1</v>
      </c>
      <c r="KA16" s="478">
        <v>3</v>
      </c>
      <c r="KB16" s="478">
        <v>3</v>
      </c>
      <c r="KC16" s="478">
        <v>12</v>
      </c>
      <c r="KD16" s="478">
        <v>2</v>
      </c>
      <c r="KE16" s="478">
        <v>0</v>
      </c>
      <c r="KF16" s="478">
        <v>0</v>
      </c>
      <c r="KG16" s="478">
        <v>0</v>
      </c>
      <c r="KH16" s="478">
        <v>0</v>
      </c>
      <c r="KI16" s="478">
        <v>0</v>
      </c>
      <c r="KJ16" s="478">
        <v>7</v>
      </c>
      <c r="KK16" s="1406" t="s">
        <v>273</v>
      </c>
      <c r="KL16" s="1406" t="s">
        <v>273</v>
      </c>
      <c r="KM16" s="1406" t="s">
        <v>273</v>
      </c>
    </row>
    <row r="17" spans="1:299" ht="23.25" customHeight="1" x14ac:dyDescent="0.25">
      <c r="A17" s="1308"/>
      <c r="B17" s="282" t="s">
        <v>2394</v>
      </c>
      <c r="C17" s="1058">
        <v>10751</v>
      </c>
      <c r="D17" s="1058">
        <v>5681</v>
      </c>
      <c r="E17" s="1058">
        <v>2142</v>
      </c>
      <c r="F17" s="1058">
        <v>1120</v>
      </c>
      <c r="G17" s="1058">
        <v>1785</v>
      </c>
      <c r="H17" s="1407" t="s">
        <v>273</v>
      </c>
      <c r="I17" s="1407" t="s">
        <v>273</v>
      </c>
      <c r="J17" s="471"/>
      <c r="K17" s="1058">
        <v>833</v>
      </c>
      <c r="L17" s="1407" t="s">
        <v>273</v>
      </c>
      <c r="M17" s="1407" t="s">
        <v>273</v>
      </c>
      <c r="N17" s="1058">
        <v>70</v>
      </c>
      <c r="O17" s="1058">
        <v>67</v>
      </c>
      <c r="P17" s="1407" t="s">
        <v>273</v>
      </c>
      <c r="Q17" s="1058">
        <v>114</v>
      </c>
      <c r="R17" s="1058">
        <v>102</v>
      </c>
      <c r="S17" s="1058">
        <v>51</v>
      </c>
      <c r="T17" s="1058">
        <v>37</v>
      </c>
      <c r="U17" s="1058">
        <v>44</v>
      </c>
      <c r="V17" s="1058">
        <v>32</v>
      </c>
      <c r="W17" s="1058">
        <v>35</v>
      </c>
      <c r="X17" s="1058">
        <v>127</v>
      </c>
      <c r="Y17" s="1058">
        <v>82</v>
      </c>
      <c r="Z17" s="1058">
        <v>31</v>
      </c>
      <c r="AA17" s="1058">
        <v>29</v>
      </c>
      <c r="AB17" s="1058">
        <v>26</v>
      </c>
      <c r="AC17" s="1058">
        <v>34</v>
      </c>
      <c r="AD17" s="1058">
        <v>22</v>
      </c>
      <c r="AE17" s="1058">
        <v>20</v>
      </c>
      <c r="AF17" s="1058">
        <v>16</v>
      </c>
      <c r="AG17" s="1058">
        <v>56</v>
      </c>
      <c r="AH17" s="1407" t="s">
        <v>273</v>
      </c>
      <c r="AI17" s="1058">
        <v>39</v>
      </c>
      <c r="AJ17" s="1058">
        <v>22</v>
      </c>
      <c r="AK17" s="1058">
        <v>88</v>
      </c>
      <c r="AL17" s="1058">
        <v>89</v>
      </c>
      <c r="AM17" s="1058">
        <v>65</v>
      </c>
      <c r="AN17" s="1058">
        <v>60</v>
      </c>
      <c r="AO17" s="1058">
        <v>47</v>
      </c>
      <c r="AP17" s="1058">
        <v>22</v>
      </c>
      <c r="AQ17" s="1407" t="s">
        <v>273</v>
      </c>
      <c r="AR17" s="1407" t="s">
        <v>273</v>
      </c>
      <c r="AS17" s="1058">
        <v>358</v>
      </c>
      <c r="AT17" s="1058">
        <v>107</v>
      </c>
      <c r="AU17" s="1058">
        <v>72</v>
      </c>
      <c r="AV17" s="1058">
        <v>151</v>
      </c>
      <c r="AW17" s="1058">
        <v>52</v>
      </c>
      <c r="AX17" s="1058">
        <v>74</v>
      </c>
      <c r="AY17" s="1058">
        <v>33</v>
      </c>
      <c r="AZ17" s="1058">
        <v>44</v>
      </c>
      <c r="BA17" s="1058">
        <v>74</v>
      </c>
      <c r="BB17" s="1058">
        <v>31</v>
      </c>
      <c r="BC17" s="1058">
        <v>24</v>
      </c>
      <c r="BD17" s="1058">
        <v>26</v>
      </c>
      <c r="BE17" s="1058">
        <v>15</v>
      </c>
      <c r="BF17" s="1058">
        <v>29</v>
      </c>
      <c r="BG17" s="1058">
        <v>14</v>
      </c>
      <c r="BH17" s="1058">
        <v>10</v>
      </c>
      <c r="BI17" s="1058">
        <v>10</v>
      </c>
      <c r="BJ17" s="1058">
        <v>151</v>
      </c>
      <c r="BK17" s="1058">
        <v>78</v>
      </c>
      <c r="BL17" s="1058">
        <v>60</v>
      </c>
      <c r="BM17" s="1058">
        <v>54</v>
      </c>
      <c r="BN17" s="1058">
        <v>30</v>
      </c>
      <c r="BO17" s="1058">
        <v>47</v>
      </c>
      <c r="BP17" s="1407" t="s">
        <v>273</v>
      </c>
      <c r="BQ17" s="1058">
        <v>218</v>
      </c>
      <c r="BR17" s="1058">
        <v>215</v>
      </c>
      <c r="BS17" s="1058">
        <v>79</v>
      </c>
      <c r="BT17" s="1058">
        <v>114</v>
      </c>
      <c r="BU17" s="1058">
        <v>74</v>
      </c>
      <c r="BV17" s="1058">
        <v>67</v>
      </c>
      <c r="BW17" s="1058">
        <v>34</v>
      </c>
      <c r="BX17" s="1407" t="s">
        <v>273</v>
      </c>
      <c r="BY17" s="1058">
        <v>93</v>
      </c>
      <c r="BZ17" s="1407" t="s">
        <v>273</v>
      </c>
      <c r="CA17" s="1058">
        <v>58</v>
      </c>
      <c r="CB17" s="1058">
        <v>29</v>
      </c>
      <c r="CC17" s="1058">
        <v>65</v>
      </c>
      <c r="CD17" s="1407" t="s">
        <v>273</v>
      </c>
      <c r="CE17" s="1407" t="s">
        <v>273</v>
      </c>
      <c r="CF17" s="1407" t="s">
        <v>273</v>
      </c>
      <c r="CG17" s="1058">
        <v>42</v>
      </c>
      <c r="CH17" s="1407" t="s">
        <v>273</v>
      </c>
      <c r="CI17" s="1058">
        <v>38</v>
      </c>
      <c r="CJ17" s="1407" t="s">
        <v>273</v>
      </c>
      <c r="CK17" s="1407" t="s">
        <v>273</v>
      </c>
      <c r="CL17" s="1407" t="s">
        <v>273</v>
      </c>
      <c r="CM17" s="1407" t="s">
        <v>273</v>
      </c>
      <c r="CN17" s="1407" t="s">
        <v>273</v>
      </c>
      <c r="CO17" s="1407" t="s">
        <v>273</v>
      </c>
      <c r="CP17" s="1407" t="s">
        <v>273</v>
      </c>
      <c r="CQ17" s="1407" t="s">
        <v>273</v>
      </c>
      <c r="CR17" s="1407" t="s">
        <v>273</v>
      </c>
      <c r="CS17" s="1407" t="s">
        <v>273</v>
      </c>
      <c r="CT17" s="1407" t="s">
        <v>273</v>
      </c>
      <c r="CU17" s="1407" t="s">
        <v>273</v>
      </c>
      <c r="CV17" s="1407" t="s">
        <v>273</v>
      </c>
      <c r="CW17" s="1407" t="s">
        <v>273</v>
      </c>
      <c r="CX17" s="1407" t="s">
        <v>273</v>
      </c>
      <c r="CY17" s="1407" t="s">
        <v>273</v>
      </c>
      <c r="CZ17" s="1058">
        <v>29</v>
      </c>
      <c r="DA17" s="1407" t="s">
        <v>273</v>
      </c>
      <c r="DB17" s="1058">
        <v>16</v>
      </c>
      <c r="DC17" s="1407" t="s">
        <v>273</v>
      </c>
      <c r="DD17" s="1058">
        <v>28</v>
      </c>
      <c r="DE17" s="1058">
        <v>21</v>
      </c>
      <c r="DF17" s="1407" t="s">
        <v>273</v>
      </c>
      <c r="DG17" s="1058">
        <v>20</v>
      </c>
      <c r="DH17" s="1058">
        <v>23</v>
      </c>
      <c r="DI17" s="1407" t="s">
        <v>273</v>
      </c>
      <c r="DJ17" s="1058">
        <v>22</v>
      </c>
      <c r="DK17" s="1058">
        <v>582</v>
      </c>
      <c r="DL17" s="1407" t="s">
        <v>273</v>
      </c>
      <c r="DM17" s="1407" t="s">
        <v>273</v>
      </c>
      <c r="DN17" s="1407" t="s">
        <v>273</v>
      </c>
      <c r="DO17" s="1058">
        <v>55</v>
      </c>
      <c r="DP17" s="1058">
        <v>80</v>
      </c>
      <c r="DQ17" s="1058">
        <v>10</v>
      </c>
      <c r="DR17" s="1058">
        <v>300</v>
      </c>
      <c r="DS17" s="1058">
        <v>118</v>
      </c>
      <c r="DT17" s="1407" t="s">
        <v>273</v>
      </c>
      <c r="DU17" s="1058">
        <v>25</v>
      </c>
      <c r="DV17" s="1407" t="s">
        <v>273</v>
      </c>
      <c r="DW17" s="1407" t="s">
        <v>273</v>
      </c>
      <c r="DX17" s="1407" t="s">
        <v>273</v>
      </c>
      <c r="DY17" s="1058">
        <v>76</v>
      </c>
      <c r="DZ17" s="1407" t="s">
        <v>273</v>
      </c>
      <c r="EA17" s="1407" t="s">
        <v>273</v>
      </c>
      <c r="EB17" s="1058">
        <v>63</v>
      </c>
      <c r="EC17" s="1407" t="s">
        <v>273</v>
      </c>
      <c r="ED17" s="1407" t="s">
        <v>273</v>
      </c>
      <c r="EE17" s="1407" t="s">
        <v>273</v>
      </c>
      <c r="EF17" s="1407" t="s">
        <v>273</v>
      </c>
      <c r="EG17" s="1407" t="s">
        <v>273</v>
      </c>
      <c r="EH17" s="1407" t="s">
        <v>273</v>
      </c>
      <c r="EI17" s="1407" t="s">
        <v>273</v>
      </c>
      <c r="EJ17" s="1407" t="s">
        <v>273</v>
      </c>
      <c r="EK17" s="1407" t="s">
        <v>273</v>
      </c>
      <c r="EL17" s="1407" t="s">
        <v>273</v>
      </c>
      <c r="EM17" s="1407" t="s">
        <v>273</v>
      </c>
      <c r="EN17" s="1407" t="s">
        <v>273</v>
      </c>
      <c r="EO17" s="1407" t="s">
        <v>273</v>
      </c>
      <c r="EP17" s="1058">
        <v>16</v>
      </c>
      <c r="EQ17" s="1058">
        <v>7</v>
      </c>
      <c r="ER17" s="1058">
        <v>8</v>
      </c>
      <c r="ES17" s="1058">
        <v>4</v>
      </c>
      <c r="ET17" s="1058">
        <v>7</v>
      </c>
      <c r="EU17" s="1058">
        <v>6</v>
      </c>
      <c r="EV17" s="1058">
        <v>18</v>
      </c>
      <c r="EW17" s="1058">
        <v>9</v>
      </c>
      <c r="EX17" s="1058">
        <v>13</v>
      </c>
      <c r="EY17" s="1058">
        <v>6</v>
      </c>
      <c r="EZ17" s="1058">
        <v>12</v>
      </c>
      <c r="FA17" s="1058">
        <v>11</v>
      </c>
      <c r="FB17" s="1058">
        <v>20</v>
      </c>
      <c r="FC17" s="1058">
        <v>4</v>
      </c>
      <c r="FD17" s="1058">
        <v>5</v>
      </c>
      <c r="FE17" s="1058">
        <v>6</v>
      </c>
      <c r="FF17" s="1058">
        <v>7</v>
      </c>
      <c r="FG17" s="1058">
        <v>15</v>
      </c>
      <c r="FH17" s="1058">
        <v>16</v>
      </c>
      <c r="FI17" s="1058">
        <v>18</v>
      </c>
      <c r="FJ17" s="1058">
        <v>16</v>
      </c>
      <c r="FK17" s="1058">
        <v>17</v>
      </c>
      <c r="FL17" s="1058">
        <v>9</v>
      </c>
      <c r="FM17" s="1058">
        <v>6</v>
      </c>
      <c r="FN17" s="1058">
        <v>10</v>
      </c>
      <c r="FO17" s="1058">
        <v>16</v>
      </c>
      <c r="FP17" s="1058">
        <v>3</v>
      </c>
      <c r="FQ17" s="1058">
        <v>13</v>
      </c>
      <c r="FR17" s="1058">
        <v>8</v>
      </c>
      <c r="FS17" s="1058">
        <v>4</v>
      </c>
      <c r="FT17" s="1058">
        <v>12</v>
      </c>
      <c r="FU17" s="1058">
        <v>10</v>
      </c>
      <c r="FV17" s="1058">
        <v>8</v>
      </c>
      <c r="FW17" s="1058">
        <v>5</v>
      </c>
      <c r="FX17" s="1058">
        <v>4</v>
      </c>
      <c r="FY17" s="1058">
        <v>3</v>
      </c>
      <c r="FZ17" s="1058">
        <v>17</v>
      </c>
      <c r="GA17" s="1058">
        <v>7</v>
      </c>
      <c r="GB17" s="1058">
        <v>6</v>
      </c>
      <c r="GC17" s="1058">
        <v>16</v>
      </c>
      <c r="GD17" s="1058">
        <v>19</v>
      </c>
      <c r="GE17" s="1058">
        <v>24</v>
      </c>
      <c r="GF17" s="1058">
        <v>25</v>
      </c>
      <c r="GG17" s="1058">
        <v>7</v>
      </c>
      <c r="GH17" s="1058">
        <v>6</v>
      </c>
      <c r="GI17" s="1058">
        <v>7</v>
      </c>
      <c r="GJ17" s="1058">
        <v>12</v>
      </c>
      <c r="GK17" s="1058">
        <v>8</v>
      </c>
      <c r="GL17" s="1058">
        <v>9</v>
      </c>
      <c r="GM17" s="1058">
        <v>4</v>
      </c>
      <c r="GN17" s="1058">
        <v>3</v>
      </c>
      <c r="GO17" s="1058">
        <v>6</v>
      </c>
      <c r="GP17" s="1058">
        <v>14</v>
      </c>
      <c r="GQ17" s="1058">
        <v>16</v>
      </c>
      <c r="GR17" s="1058">
        <v>5</v>
      </c>
      <c r="GS17" s="1058">
        <v>7</v>
      </c>
      <c r="GT17" s="1058">
        <v>5</v>
      </c>
      <c r="GU17" s="1058">
        <v>7</v>
      </c>
      <c r="GV17" s="1058">
        <v>5</v>
      </c>
      <c r="GW17" s="1058">
        <v>3</v>
      </c>
      <c r="GX17" s="1058">
        <v>5</v>
      </c>
      <c r="GY17" s="1058">
        <v>12</v>
      </c>
      <c r="GZ17" s="1058">
        <v>5</v>
      </c>
      <c r="HA17" s="1058">
        <v>13</v>
      </c>
      <c r="HB17" s="1058">
        <v>14</v>
      </c>
      <c r="HC17" s="1058">
        <v>12</v>
      </c>
      <c r="HD17" s="1058">
        <v>7</v>
      </c>
      <c r="HE17" s="1058">
        <v>8</v>
      </c>
      <c r="HF17" s="1058">
        <v>12</v>
      </c>
      <c r="HG17" s="1058">
        <v>9</v>
      </c>
      <c r="HH17" s="1058">
        <v>36</v>
      </c>
      <c r="HI17" s="1058">
        <v>2</v>
      </c>
      <c r="HJ17" s="1058">
        <v>12</v>
      </c>
      <c r="HK17" s="1058">
        <v>31</v>
      </c>
      <c r="HL17" s="1058">
        <v>6</v>
      </c>
      <c r="HM17" s="1058">
        <v>28</v>
      </c>
      <c r="HN17" s="1058">
        <v>24</v>
      </c>
      <c r="HO17" s="1058">
        <v>6</v>
      </c>
      <c r="HP17" s="1058">
        <v>6</v>
      </c>
      <c r="HQ17" s="1058">
        <v>10</v>
      </c>
      <c r="HR17" s="1058">
        <v>11</v>
      </c>
      <c r="HS17" s="1058">
        <v>4</v>
      </c>
      <c r="HT17" s="1058">
        <v>7</v>
      </c>
      <c r="HU17" s="1058">
        <v>7</v>
      </c>
      <c r="HV17" s="1058">
        <v>11</v>
      </c>
      <c r="HW17" s="1058">
        <v>13</v>
      </c>
      <c r="HX17" s="1058">
        <v>14</v>
      </c>
      <c r="HY17" s="1058">
        <v>6</v>
      </c>
      <c r="HZ17" s="1058">
        <v>17</v>
      </c>
      <c r="IA17" s="1058">
        <v>18</v>
      </c>
      <c r="IB17" s="1058">
        <v>14</v>
      </c>
      <c r="IC17" s="1058">
        <v>26</v>
      </c>
      <c r="ID17" s="1058">
        <v>16</v>
      </c>
      <c r="IE17" s="1058">
        <v>39</v>
      </c>
      <c r="IF17" s="1058">
        <v>13</v>
      </c>
      <c r="IG17" s="1058">
        <v>7</v>
      </c>
      <c r="IH17" s="1058">
        <v>7</v>
      </c>
      <c r="II17" s="1058">
        <v>4</v>
      </c>
      <c r="IJ17" s="1058">
        <v>6</v>
      </c>
      <c r="IK17" s="1058">
        <v>3</v>
      </c>
      <c r="IL17" s="1058">
        <v>4</v>
      </c>
      <c r="IM17" s="1058">
        <v>5</v>
      </c>
      <c r="IN17" s="1058">
        <v>9</v>
      </c>
      <c r="IO17" s="1058">
        <v>9</v>
      </c>
      <c r="IP17" s="1058">
        <v>16</v>
      </c>
      <c r="IQ17" s="1058">
        <v>6</v>
      </c>
      <c r="IR17" s="1058">
        <v>5</v>
      </c>
      <c r="IS17" s="1058">
        <v>8</v>
      </c>
      <c r="IT17" s="1058">
        <v>67</v>
      </c>
      <c r="IU17" s="1058">
        <v>41</v>
      </c>
      <c r="IV17" s="1058">
        <v>20</v>
      </c>
      <c r="IW17" s="1058">
        <v>9</v>
      </c>
      <c r="IX17" s="1058">
        <v>11</v>
      </c>
      <c r="IY17" s="1058">
        <v>9</v>
      </c>
      <c r="IZ17" s="1058">
        <v>7</v>
      </c>
      <c r="JA17" s="1058">
        <v>6</v>
      </c>
      <c r="JB17" s="1058">
        <v>6</v>
      </c>
      <c r="JC17" s="1058">
        <v>11</v>
      </c>
      <c r="JD17" s="1058">
        <v>6</v>
      </c>
      <c r="JE17" s="1058">
        <v>5</v>
      </c>
      <c r="JF17" s="1058">
        <v>6</v>
      </c>
      <c r="JG17" s="1058">
        <v>9</v>
      </c>
      <c r="JH17" s="1058">
        <v>6</v>
      </c>
      <c r="JI17" s="1058">
        <v>14</v>
      </c>
      <c r="JJ17" s="1058">
        <v>4</v>
      </c>
      <c r="JK17" s="1058">
        <v>2</v>
      </c>
      <c r="JL17" s="1058">
        <v>1</v>
      </c>
      <c r="JM17" s="1058">
        <v>9</v>
      </c>
      <c r="JN17" s="1058">
        <v>5</v>
      </c>
      <c r="JO17" s="1058">
        <v>5</v>
      </c>
      <c r="JP17" s="1058">
        <v>3</v>
      </c>
      <c r="JQ17" s="1058">
        <v>3</v>
      </c>
      <c r="JR17" s="1058">
        <v>7</v>
      </c>
      <c r="JS17" s="1058">
        <v>9</v>
      </c>
      <c r="JT17" s="1058">
        <v>66</v>
      </c>
      <c r="JU17" s="1058">
        <v>22</v>
      </c>
      <c r="JV17" s="1058">
        <v>9</v>
      </c>
      <c r="JW17" s="1058">
        <v>5</v>
      </c>
      <c r="JX17" s="1058">
        <v>9</v>
      </c>
      <c r="JY17" s="1058">
        <v>11</v>
      </c>
      <c r="JZ17" s="1058">
        <v>7</v>
      </c>
      <c r="KA17" s="1058">
        <v>16</v>
      </c>
      <c r="KB17" s="1058">
        <v>18</v>
      </c>
      <c r="KC17" s="1058">
        <v>37</v>
      </c>
      <c r="KD17" s="1058">
        <v>16</v>
      </c>
      <c r="KE17" s="1058">
        <v>9</v>
      </c>
      <c r="KF17" s="1058">
        <v>7</v>
      </c>
      <c r="KG17" s="1058">
        <v>4</v>
      </c>
      <c r="KH17" s="1058">
        <v>9</v>
      </c>
      <c r="KI17" s="1058">
        <v>4</v>
      </c>
      <c r="KJ17" s="1058">
        <v>27</v>
      </c>
      <c r="KK17" s="1407" t="s">
        <v>273</v>
      </c>
      <c r="KL17" s="1407" t="s">
        <v>273</v>
      </c>
      <c r="KM17" s="1407" t="s">
        <v>273</v>
      </c>
    </row>
    <row r="18" spans="1:299" ht="23.25" customHeight="1" x14ac:dyDescent="0.25">
      <c r="A18" s="1308"/>
      <c r="B18" s="282" t="s">
        <v>1</v>
      </c>
      <c r="C18" s="1058">
        <v>25859</v>
      </c>
      <c r="D18" s="1058">
        <v>11343</v>
      </c>
      <c r="E18" s="1058">
        <v>4914</v>
      </c>
      <c r="F18" s="1058">
        <v>4586</v>
      </c>
      <c r="G18" s="1058">
        <v>4822</v>
      </c>
      <c r="H18" s="1058">
        <v>94</v>
      </c>
      <c r="I18" s="1058">
        <v>96</v>
      </c>
      <c r="J18" s="471"/>
      <c r="K18" s="1058">
        <v>971</v>
      </c>
      <c r="L18" s="1058">
        <v>468</v>
      </c>
      <c r="M18" s="1058">
        <v>561</v>
      </c>
      <c r="N18" s="1058">
        <v>242</v>
      </c>
      <c r="O18" s="1058">
        <v>221</v>
      </c>
      <c r="P18" s="1058">
        <v>213</v>
      </c>
      <c r="Q18" s="1058">
        <v>137</v>
      </c>
      <c r="R18" s="1058">
        <v>185</v>
      </c>
      <c r="S18" s="1058">
        <v>111</v>
      </c>
      <c r="T18" s="1058">
        <v>101</v>
      </c>
      <c r="U18" s="1058">
        <v>122</v>
      </c>
      <c r="V18" s="1058">
        <v>88</v>
      </c>
      <c r="W18" s="1058">
        <v>119</v>
      </c>
      <c r="X18" s="1058">
        <v>130</v>
      </c>
      <c r="Y18" s="1058">
        <v>43</v>
      </c>
      <c r="Z18" s="1058">
        <v>99</v>
      </c>
      <c r="AA18" s="1058">
        <v>62</v>
      </c>
      <c r="AB18" s="1058">
        <v>105</v>
      </c>
      <c r="AC18" s="1058">
        <v>68</v>
      </c>
      <c r="AD18" s="1058">
        <v>68</v>
      </c>
      <c r="AE18" s="1058">
        <v>56</v>
      </c>
      <c r="AF18" s="1058">
        <v>45</v>
      </c>
      <c r="AG18" s="1058">
        <v>150</v>
      </c>
      <c r="AH18" s="1058">
        <v>165</v>
      </c>
      <c r="AI18" s="1058">
        <v>88</v>
      </c>
      <c r="AJ18" s="1058">
        <v>48</v>
      </c>
      <c r="AK18" s="1058">
        <v>132</v>
      </c>
      <c r="AL18" s="1058">
        <v>229</v>
      </c>
      <c r="AM18" s="1058">
        <v>174</v>
      </c>
      <c r="AN18" s="1058">
        <v>93</v>
      </c>
      <c r="AO18" s="1058">
        <v>131</v>
      </c>
      <c r="AP18" s="1058">
        <v>86</v>
      </c>
      <c r="AQ18" s="1058">
        <v>88</v>
      </c>
      <c r="AR18" s="1058">
        <v>1261</v>
      </c>
      <c r="AS18" s="1058">
        <v>498</v>
      </c>
      <c r="AT18" s="1058">
        <v>223</v>
      </c>
      <c r="AU18" s="1058">
        <v>201</v>
      </c>
      <c r="AV18" s="1058">
        <v>62</v>
      </c>
      <c r="AW18" s="1058">
        <v>154</v>
      </c>
      <c r="AX18" s="1058">
        <v>158</v>
      </c>
      <c r="AY18" s="1058">
        <v>86</v>
      </c>
      <c r="AZ18" s="1058">
        <v>48</v>
      </c>
      <c r="BA18" s="1058">
        <v>93</v>
      </c>
      <c r="BB18" s="1058">
        <v>103</v>
      </c>
      <c r="BC18" s="1058">
        <v>74</v>
      </c>
      <c r="BD18" s="1058">
        <v>92</v>
      </c>
      <c r="BE18" s="1058">
        <v>50</v>
      </c>
      <c r="BF18" s="1058">
        <v>248</v>
      </c>
      <c r="BG18" s="1058">
        <v>96</v>
      </c>
      <c r="BH18" s="1058">
        <v>70</v>
      </c>
      <c r="BI18" s="1058">
        <v>73</v>
      </c>
      <c r="BJ18" s="1058">
        <v>209</v>
      </c>
      <c r="BK18" s="1058">
        <v>116</v>
      </c>
      <c r="BL18" s="1058">
        <v>87</v>
      </c>
      <c r="BM18" s="1058">
        <v>84</v>
      </c>
      <c r="BN18" s="1058">
        <v>56</v>
      </c>
      <c r="BO18" s="1058">
        <v>68</v>
      </c>
      <c r="BP18" s="1058">
        <v>445</v>
      </c>
      <c r="BQ18" s="1058">
        <v>329</v>
      </c>
      <c r="BR18" s="1058">
        <v>176</v>
      </c>
      <c r="BS18" s="1058">
        <v>98</v>
      </c>
      <c r="BT18" s="1058">
        <v>140</v>
      </c>
      <c r="BU18" s="1058">
        <v>106</v>
      </c>
      <c r="BV18" s="1058">
        <v>145</v>
      </c>
      <c r="BW18" s="1058">
        <v>60</v>
      </c>
      <c r="BX18" s="1058">
        <v>438</v>
      </c>
      <c r="BY18" s="1058">
        <v>223</v>
      </c>
      <c r="BZ18" s="1058">
        <v>201</v>
      </c>
      <c r="CA18" s="1058">
        <v>130</v>
      </c>
      <c r="CB18" s="1058">
        <v>121</v>
      </c>
      <c r="CC18" s="1058">
        <v>86</v>
      </c>
      <c r="CD18" s="1058">
        <v>100</v>
      </c>
      <c r="CE18" s="1058">
        <v>83</v>
      </c>
      <c r="CF18" s="1058">
        <v>85</v>
      </c>
      <c r="CG18" s="1058">
        <v>55</v>
      </c>
      <c r="CH18" s="1058">
        <v>54</v>
      </c>
      <c r="CI18" s="1058">
        <v>39</v>
      </c>
      <c r="CJ18" s="1058">
        <v>43</v>
      </c>
      <c r="CK18" s="1058">
        <v>87</v>
      </c>
      <c r="CL18" s="1058">
        <v>49</v>
      </c>
      <c r="CM18" s="1058">
        <v>40</v>
      </c>
      <c r="CN18" s="1058">
        <v>41</v>
      </c>
      <c r="CO18" s="1058">
        <v>23</v>
      </c>
      <c r="CP18" s="1058">
        <v>24</v>
      </c>
      <c r="CQ18" s="1058">
        <v>27</v>
      </c>
      <c r="CR18" s="1058">
        <v>22</v>
      </c>
      <c r="CS18" s="1058">
        <v>18</v>
      </c>
      <c r="CT18" s="1058">
        <v>21</v>
      </c>
      <c r="CU18" s="1058">
        <v>10</v>
      </c>
      <c r="CV18" s="1058">
        <v>11</v>
      </c>
      <c r="CW18" s="1058">
        <v>5</v>
      </c>
      <c r="CX18" s="1058">
        <v>7</v>
      </c>
      <c r="CY18" s="1058">
        <v>217</v>
      </c>
      <c r="CZ18" s="1058">
        <v>44</v>
      </c>
      <c r="DA18" s="1058">
        <v>275</v>
      </c>
      <c r="DB18" s="1058">
        <v>110</v>
      </c>
      <c r="DC18" s="1058">
        <v>14</v>
      </c>
      <c r="DD18" s="1058">
        <v>42</v>
      </c>
      <c r="DE18" s="1058">
        <v>34</v>
      </c>
      <c r="DF18" s="1058">
        <v>115</v>
      </c>
      <c r="DG18" s="1058">
        <v>61</v>
      </c>
      <c r="DH18" s="1058">
        <v>72</v>
      </c>
      <c r="DI18" s="1058">
        <v>70</v>
      </c>
      <c r="DJ18" s="1058">
        <v>57</v>
      </c>
      <c r="DK18" s="1058">
        <v>396</v>
      </c>
      <c r="DL18" s="1058">
        <v>317</v>
      </c>
      <c r="DM18" s="1058">
        <v>100</v>
      </c>
      <c r="DN18" s="1058">
        <v>115</v>
      </c>
      <c r="DO18" s="1058">
        <v>173</v>
      </c>
      <c r="DP18" s="1058">
        <v>74</v>
      </c>
      <c r="DQ18" s="1058">
        <v>46</v>
      </c>
      <c r="DR18" s="1058">
        <v>199</v>
      </c>
      <c r="DS18" s="1058">
        <v>140</v>
      </c>
      <c r="DT18" s="1058">
        <v>78</v>
      </c>
      <c r="DU18" s="1058">
        <v>98</v>
      </c>
      <c r="DV18" s="1058">
        <v>260</v>
      </c>
      <c r="DW18" s="1058">
        <v>421</v>
      </c>
      <c r="DX18" s="1058">
        <v>407</v>
      </c>
      <c r="DY18" s="1058">
        <v>294</v>
      </c>
      <c r="DZ18" s="1058">
        <v>301</v>
      </c>
      <c r="EA18" s="1058">
        <v>253</v>
      </c>
      <c r="EB18" s="1058">
        <v>239</v>
      </c>
      <c r="EC18" s="1058">
        <v>203</v>
      </c>
      <c r="ED18" s="1058">
        <v>134</v>
      </c>
      <c r="EE18" s="1058">
        <v>95</v>
      </c>
      <c r="EF18" s="1058">
        <v>110</v>
      </c>
      <c r="EG18" s="1058">
        <v>89</v>
      </c>
      <c r="EH18" s="1058">
        <v>78</v>
      </c>
      <c r="EI18" s="1058">
        <v>288</v>
      </c>
      <c r="EJ18" s="1058">
        <v>292</v>
      </c>
      <c r="EK18" s="1058">
        <v>247</v>
      </c>
      <c r="EL18" s="1058">
        <v>211</v>
      </c>
      <c r="EM18" s="1058">
        <v>150</v>
      </c>
      <c r="EN18" s="1058">
        <v>412</v>
      </c>
      <c r="EO18" s="1058">
        <v>93</v>
      </c>
      <c r="EP18" s="1058">
        <v>82</v>
      </c>
      <c r="EQ18" s="1058">
        <v>24</v>
      </c>
      <c r="ER18" s="1058">
        <v>15</v>
      </c>
      <c r="ES18" s="1058">
        <v>18</v>
      </c>
      <c r="ET18" s="1058">
        <v>17</v>
      </c>
      <c r="EU18" s="1058">
        <v>24</v>
      </c>
      <c r="EV18" s="1058">
        <v>60</v>
      </c>
      <c r="EW18" s="1058">
        <v>45</v>
      </c>
      <c r="EX18" s="1058">
        <v>23</v>
      </c>
      <c r="EY18" s="1058">
        <v>24</v>
      </c>
      <c r="EZ18" s="1058">
        <v>23</v>
      </c>
      <c r="FA18" s="1058">
        <v>28</v>
      </c>
      <c r="FB18" s="1058">
        <v>86</v>
      </c>
      <c r="FC18" s="1058">
        <v>15</v>
      </c>
      <c r="FD18" s="1058">
        <v>25</v>
      </c>
      <c r="FE18" s="1058">
        <v>15</v>
      </c>
      <c r="FF18" s="1058">
        <v>26</v>
      </c>
      <c r="FG18" s="1058">
        <v>41</v>
      </c>
      <c r="FH18" s="1058">
        <v>49</v>
      </c>
      <c r="FI18" s="1058">
        <v>56</v>
      </c>
      <c r="FJ18" s="1058">
        <v>77</v>
      </c>
      <c r="FK18" s="1058">
        <v>48</v>
      </c>
      <c r="FL18" s="1058">
        <v>25</v>
      </c>
      <c r="FM18" s="1058">
        <v>21</v>
      </c>
      <c r="FN18" s="1058">
        <v>21</v>
      </c>
      <c r="FO18" s="1058">
        <v>43</v>
      </c>
      <c r="FP18" s="1058">
        <v>8</v>
      </c>
      <c r="FQ18" s="1058">
        <v>21</v>
      </c>
      <c r="FR18" s="1058">
        <v>26</v>
      </c>
      <c r="FS18" s="1058">
        <v>18</v>
      </c>
      <c r="FT18" s="1058">
        <v>52</v>
      </c>
      <c r="FU18" s="1058">
        <v>26</v>
      </c>
      <c r="FV18" s="1058">
        <v>33</v>
      </c>
      <c r="FW18" s="1058">
        <v>19</v>
      </c>
      <c r="FX18" s="1058">
        <v>11</v>
      </c>
      <c r="FY18" s="1058">
        <v>11</v>
      </c>
      <c r="FZ18" s="1058">
        <v>68</v>
      </c>
      <c r="GA18" s="1058">
        <v>31</v>
      </c>
      <c r="GB18" s="1058">
        <v>24</v>
      </c>
      <c r="GC18" s="1058">
        <v>63</v>
      </c>
      <c r="GD18" s="1058">
        <v>77</v>
      </c>
      <c r="GE18" s="1058">
        <v>48</v>
      </c>
      <c r="GF18" s="1058">
        <v>109</v>
      </c>
      <c r="GG18" s="1058">
        <v>42</v>
      </c>
      <c r="GH18" s="1058">
        <v>11</v>
      </c>
      <c r="GI18" s="1058">
        <v>20</v>
      </c>
      <c r="GJ18" s="1058">
        <v>32</v>
      </c>
      <c r="GK18" s="1058">
        <v>32</v>
      </c>
      <c r="GL18" s="1058">
        <v>19</v>
      </c>
      <c r="GM18" s="1058">
        <v>9</v>
      </c>
      <c r="GN18" s="1058">
        <v>11</v>
      </c>
      <c r="GO18" s="1058">
        <v>14</v>
      </c>
      <c r="GP18" s="1058">
        <v>29</v>
      </c>
      <c r="GQ18" s="1058">
        <v>69</v>
      </c>
      <c r="GR18" s="1058">
        <v>20</v>
      </c>
      <c r="GS18" s="1058">
        <v>20</v>
      </c>
      <c r="GT18" s="1058">
        <v>19</v>
      </c>
      <c r="GU18" s="1058">
        <v>17</v>
      </c>
      <c r="GV18" s="1058">
        <v>13</v>
      </c>
      <c r="GW18" s="1058">
        <v>9</v>
      </c>
      <c r="GX18" s="1058">
        <v>18</v>
      </c>
      <c r="GY18" s="1058">
        <v>29</v>
      </c>
      <c r="GZ18" s="1058">
        <v>16</v>
      </c>
      <c r="HA18" s="1058">
        <v>47</v>
      </c>
      <c r="HB18" s="1058">
        <v>35</v>
      </c>
      <c r="HC18" s="1058">
        <v>23</v>
      </c>
      <c r="HD18" s="1058">
        <v>24</v>
      </c>
      <c r="HE18" s="1058">
        <v>16</v>
      </c>
      <c r="HF18" s="1058">
        <v>38</v>
      </c>
      <c r="HG18" s="1058">
        <v>9</v>
      </c>
      <c r="HH18" s="1058">
        <v>3</v>
      </c>
      <c r="HI18" s="1058">
        <v>11</v>
      </c>
      <c r="HJ18" s="1058">
        <v>38</v>
      </c>
      <c r="HK18" s="1058">
        <v>16</v>
      </c>
      <c r="HL18" s="1058">
        <v>12</v>
      </c>
      <c r="HM18" s="1058">
        <v>81</v>
      </c>
      <c r="HN18" s="1058">
        <v>56</v>
      </c>
      <c r="HO18" s="1058">
        <v>20</v>
      </c>
      <c r="HP18" s="1058">
        <v>15</v>
      </c>
      <c r="HQ18" s="1058">
        <v>11</v>
      </c>
      <c r="HR18" s="1058">
        <v>32</v>
      </c>
      <c r="HS18" s="1058">
        <v>22</v>
      </c>
      <c r="HT18" s="1058">
        <v>17</v>
      </c>
      <c r="HU18" s="1058">
        <v>16</v>
      </c>
      <c r="HV18" s="1058">
        <v>23</v>
      </c>
      <c r="HW18" s="1058">
        <v>28</v>
      </c>
      <c r="HX18" s="1058">
        <v>25</v>
      </c>
      <c r="HY18" s="1058">
        <v>8</v>
      </c>
      <c r="HZ18" s="1058">
        <v>54</v>
      </c>
      <c r="IA18" s="1058">
        <v>56</v>
      </c>
      <c r="IB18" s="1058">
        <v>32</v>
      </c>
      <c r="IC18" s="1058">
        <v>3</v>
      </c>
      <c r="ID18" s="1058">
        <v>41</v>
      </c>
      <c r="IE18" s="1058">
        <v>30</v>
      </c>
      <c r="IF18" s="1058">
        <v>23</v>
      </c>
      <c r="IG18" s="1058">
        <v>30</v>
      </c>
      <c r="IH18" s="1058">
        <v>13</v>
      </c>
      <c r="II18" s="1058">
        <v>23</v>
      </c>
      <c r="IJ18" s="1058">
        <v>18</v>
      </c>
      <c r="IK18" s="1058">
        <v>21</v>
      </c>
      <c r="IL18" s="1058">
        <v>12</v>
      </c>
      <c r="IM18" s="1058">
        <v>14</v>
      </c>
      <c r="IN18" s="1058">
        <v>25</v>
      </c>
      <c r="IO18" s="1058">
        <v>18</v>
      </c>
      <c r="IP18" s="1058">
        <v>43</v>
      </c>
      <c r="IQ18" s="1058">
        <v>22</v>
      </c>
      <c r="IR18" s="1058">
        <v>19</v>
      </c>
      <c r="IS18" s="1058">
        <v>20</v>
      </c>
      <c r="IT18" s="1058">
        <v>180</v>
      </c>
      <c r="IU18" s="1058">
        <v>132</v>
      </c>
      <c r="IV18" s="1058">
        <v>72</v>
      </c>
      <c r="IW18" s="1058">
        <v>27</v>
      </c>
      <c r="IX18" s="1058">
        <v>35</v>
      </c>
      <c r="IY18" s="1058">
        <v>27</v>
      </c>
      <c r="IZ18" s="1058">
        <v>28</v>
      </c>
      <c r="JA18" s="1058">
        <v>21</v>
      </c>
      <c r="JB18" s="1058">
        <v>60</v>
      </c>
      <c r="JC18" s="1058">
        <v>56</v>
      </c>
      <c r="JD18" s="1058">
        <v>36</v>
      </c>
      <c r="JE18" s="1058">
        <v>22</v>
      </c>
      <c r="JF18" s="1058">
        <v>21</v>
      </c>
      <c r="JG18" s="1058">
        <v>19</v>
      </c>
      <c r="JH18" s="1058">
        <v>22</v>
      </c>
      <c r="JI18" s="1058">
        <v>42</v>
      </c>
      <c r="JJ18" s="1058">
        <v>9</v>
      </c>
      <c r="JK18" s="1058">
        <v>14</v>
      </c>
      <c r="JL18" s="1058">
        <v>9</v>
      </c>
      <c r="JM18" s="1058">
        <v>15</v>
      </c>
      <c r="JN18" s="1058">
        <v>17</v>
      </c>
      <c r="JO18" s="1058">
        <v>12</v>
      </c>
      <c r="JP18" s="1058">
        <v>9</v>
      </c>
      <c r="JQ18" s="1058">
        <v>7</v>
      </c>
      <c r="JR18" s="1058">
        <v>12</v>
      </c>
      <c r="JS18" s="1058">
        <v>18</v>
      </c>
      <c r="JT18" s="1058">
        <v>120</v>
      </c>
      <c r="JU18" s="1058">
        <v>48</v>
      </c>
      <c r="JV18" s="1058">
        <v>33</v>
      </c>
      <c r="JW18" s="1058">
        <v>13</v>
      </c>
      <c r="JX18" s="1058">
        <v>37</v>
      </c>
      <c r="JY18" s="1058">
        <v>11</v>
      </c>
      <c r="JZ18" s="1058">
        <v>16</v>
      </c>
      <c r="KA18" s="1058">
        <v>23</v>
      </c>
      <c r="KB18" s="1058">
        <v>34</v>
      </c>
      <c r="KC18" s="1058">
        <v>85</v>
      </c>
      <c r="KD18" s="1058">
        <v>48</v>
      </c>
      <c r="KE18" s="1058">
        <v>20</v>
      </c>
      <c r="KF18" s="1058">
        <v>6</v>
      </c>
      <c r="KG18" s="1058">
        <v>11</v>
      </c>
      <c r="KH18" s="1058">
        <v>15</v>
      </c>
      <c r="KI18" s="1058">
        <v>18</v>
      </c>
      <c r="KJ18" s="1058">
        <v>118</v>
      </c>
      <c r="KK18" s="1058">
        <v>70</v>
      </c>
      <c r="KL18" s="1058">
        <v>24</v>
      </c>
      <c r="KM18" s="1058">
        <v>96</v>
      </c>
    </row>
    <row r="19" spans="1:299" ht="23.25" customHeight="1" x14ac:dyDescent="0.25">
      <c r="A19" s="1308"/>
      <c r="B19" s="282" t="s">
        <v>590</v>
      </c>
      <c r="C19" s="1058">
        <v>5135</v>
      </c>
      <c r="D19" s="1058">
        <v>1760</v>
      </c>
      <c r="E19" s="1058">
        <v>788</v>
      </c>
      <c r="F19" s="1058">
        <v>1206</v>
      </c>
      <c r="G19" s="1058">
        <v>1357</v>
      </c>
      <c r="H19" s="1058">
        <v>22</v>
      </c>
      <c r="I19" s="1058" t="s">
        <v>97</v>
      </c>
      <c r="J19" s="471"/>
      <c r="K19" s="1058">
        <v>180</v>
      </c>
      <c r="L19" s="1058">
        <v>89</v>
      </c>
      <c r="M19" s="1058">
        <v>76</v>
      </c>
      <c r="N19" s="1058">
        <v>13</v>
      </c>
      <c r="O19" s="1058">
        <v>9</v>
      </c>
      <c r="P19" s="1058">
        <v>42</v>
      </c>
      <c r="Q19" s="1058">
        <v>14</v>
      </c>
      <c r="R19" s="1058">
        <v>8</v>
      </c>
      <c r="S19" s="1058">
        <v>9</v>
      </c>
      <c r="T19" s="1058">
        <v>13</v>
      </c>
      <c r="U19" s="1058">
        <v>13</v>
      </c>
      <c r="V19" s="1058">
        <v>27</v>
      </c>
      <c r="W19" s="1058">
        <v>24</v>
      </c>
      <c r="X19" s="1058">
        <v>20</v>
      </c>
      <c r="Y19" s="1058">
        <v>18</v>
      </c>
      <c r="Z19" s="1058">
        <v>26</v>
      </c>
      <c r="AA19" s="1058">
        <v>6</v>
      </c>
      <c r="AB19" s="1058">
        <v>14</v>
      </c>
      <c r="AC19" s="1058">
        <v>10</v>
      </c>
      <c r="AD19" s="1058">
        <v>21</v>
      </c>
      <c r="AE19" s="1058">
        <v>15</v>
      </c>
      <c r="AF19" s="1058">
        <v>16</v>
      </c>
      <c r="AG19" s="1058">
        <v>17</v>
      </c>
      <c r="AH19" s="1058">
        <v>13</v>
      </c>
      <c r="AI19" s="1058">
        <v>9</v>
      </c>
      <c r="AJ19" s="1058">
        <v>8</v>
      </c>
      <c r="AK19" s="1058">
        <v>13</v>
      </c>
      <c r="AL19" s="1058">
        <v>22</v>
      </c>
      <c r="AM19" s="1058">
        <v>24</v>
      </c>
      <c r="AN19" s="1058">
        <v>21</v>
      </c>
      <c r="AO19" s="1058">
        <v>25</v>
      </c>
      <c r="AP19" s="1058">
        <v>13</v>
      </c>
      <c r="AQ19" s="1058">
        <v>16</v>
      </c>
      <c r="AR19" s="1058">
        <v>112</v>
      </c>
      <c r="AS19" s="1058">
        <v>79</v>
      </c>
      <c r="AT19" s="1058">
        <v>14</v>
      </c>
      <c r="AU19" s="1058">
        <v>25</v>
      </c>
      <c r="AV19" s="1058">
        <v>36</v>
      </c>
      <c r="AW19" s="1058">
        <v>20</v>
      </c>
      <c r="AX19" s="1058">
        <v>26</v>
      </c>
      <c r="AY19" s="1058">
        <v>14</v>
      </c>
      <c r="AZ19" s="1058">
        <v>4</v>
      </c>
      <c r="BA19" s="1058">
        <v>10</v>
      </c>
      <c r="BB19" s="1058">
        <v>16</v>
      </c>
      <c r="BC19" s="1058">
        <v>12</v>
      </c>
      <c r="BD19" s="1058">
        <v>14</v>
      </c>
      <c r="BE19" s="1058">
        <v>8</v>
      </c>
      <c r="BF19" s="1058">
        <v>35</v>
      </c>
      <c r="BG19" s="1058">
        <v>13</v>
      </c>
      <c r="BH19" s="1058">
        <v>9</v>
      </c>
      <c r="BI19" s="1058">
        <v>10</v>
      </c>
      <c r="BJ19" s="1058">
        <v>22</v>
      </c>
      <c r="BK19" s="1058">
        <v>49</v>
      </c>
      <c r="BL19" s="1058">
        <v>14</v>
      </c>
      <c r="BM19" s="1058">
        <v>35</v>
      </c>
      <c r="BN19" s="1058">
        <v>25</v>
      </c>
      <c r="BO19" s="1058">
        <v>8</v>
      </c>
      <c r="BP19" s="1058">
        <v>79</v>
      </c>
      <c r="BQ19" s="1058">
        <v>41</v>
      </c>
      <c r="BR19" s="1058">
        <v>67</v>
      </c>
      <c r="BS19" s="1058">
        <v>13</v>
      </c>
      <c r="BT19" s="1058">
        <v>26</v>
      </c>
      <c r="BU19" s="1058">
        <v>7</v>
      </c>
      <c r="BV19" s="1058">
        <v>19</v>
      </c>
      <c r="BW19" s="1058">
        <v>20</v>
      </c>
      <c r="BX19" s="1058">
        <v>64</v>
      </c>
      <c r="BY19" s="1058">
        <v>48</v>
      </c>
      <c r="BZ19" s="1058">
        <v>45</v>
      </c>
      <c r="CA19" s="1058">
        <v>11</v>
      </c>
      <c r="CB19" s="1058">
        <v>9</v>
      </c>
      <c r="CC19" s="1058">
        <v>20</v>
      </c>
      <c r="CD19" s="1058">
        <v>26</v>
      </c>
      <c r="CE19" s="1058">
        <v>8</v>
      </c>
      <c r="CF19" s="1058">
        <v>24</v>
      </c>
      <c r="CG19" s="1058">
        <v>11</v>
      </c>
      <c r="CH19" s="1058">
        <v>15</v>
      </c>
      <c r="CI19" s="1058">
        <v>8</v>
      </c>
      <c r="CJ19" s="1058">
        <v>4</v>
      </c>
      <c r="CK19" s="1058" t="s">
        <v>97</v>
      </c>
      <c r="CL19" s="1058" t="s">
        <v>97</v>
      </c>
      <c r="CM19" s="1058" t="s">
        <v>97</v>
      </c>
      <c r="CN19" s="1058" t="s">
        <v>97</v>
      </c>
      <c r="CO19" s="1058" t="s">
        <v>97</v>
      </c>
      <c r="CP19" s="1058" t="s">
        <v>97</v>
      </c>
      <c r="CQ19" s="1058" t="s">
        <v>97</v>
      </c>
      <c r="CR19" s="1058" t="s">
        <v>97</v>
      </c>
      <c r="CS19" s="1058" t="s">
        <v>97</v>
      </c>
      <c r="CT19" s="1058" t="s">
        <v>97</v>
      </c>
      <c r="CU19" s="1058" t="s">
        <v>97</v>
      </c>
      <c r="CV19" s="1058" t="s">
        <v>97</v>
      </c>
      <c r="CW19" s="1058" t="s">
        <v>97</v>
      </c>
      <c r="CX19" s="1058" t="s">
        <v>97</v>
      </c>
      <c r="CY19" s="1058">
        <v>31</v>
      </c>
      <c r="CZ19" s="1058">
        <v>7</v>
      </c>
      <c r="DA19" s="1058">
        <v>32</v>
      </c>
      <c r="DB19" s="1058">
        <v>19</v>
      </c>
      <c r="DC19" s="1058" t="s">
        <v>97</v>
      </c>
      <c r="DD19" s="1058">
        <v>9</v>
      </c>
      <c r="DE19" s="1058">
        <v>6</v>
      </c>
      <c r="DF19" s="1058">
        <v>13</v>
      </c>
      <c r="DG19" s="1058">
        <v>8</v>
      </c>
      <c r="DH19" s="1058">
        <v>11</v>
      </c>
      <c r="DI19" s="1058">
        <v>4</v>
      </c>
      <c r="DJ19" s="1058">
        <v>12</v>
      </c>
      <c r="DK19" s="1058">
        <v>128</v>
      </c>
      <c r="DL19" s="1058">
        <v>35</v>
      </c>
      <c r="DM19" s="1058">
        <v>37</v>
      </c>
      <c r="DN19" s="1058">
        <v>19</v>
      </c>
      <c r="DO19" s="1058">
        <v>24</v>
      </c>
      <c r="DP19" s="1058">
        <v>23</v>
      </c>
      <c r="DQ19" s="1058">
        <v>2</v>
      </c>
      <c r="DR19" s="1058">
        <v>28</v>
      </c>
      <c r="DS19" s="1058">
        <v>11</v>
      </c>
      <c r="DT19" s="1058">
        <v>5</v>
      </c>
      <c r="DU19" s="1058">
        <v>13</v>
      </c>
      <c r="DV19" s="1058">
        <v>111</v>
      </c>
      <c r="DW19" s="1058">
        <v>86</v>
      </c>
      <c r="DX19" s="1058">
        <v>131</v>
      </c>
      <c r="DY19" s="1058">
        <v>125</v>
      </c>
      <c r="DZ19" s="1058">
        <v>93</v>
      </c>
      <c r="EA19" s="1058">
        <v>47</v>
      </c>
      <c r="EB19" s="1058">
        <v>78</v>
      </c>
      <c r="EC19" s="1058">
        <v>79</v>
      </c>
      <c r="ED19" s="1058">
        <v>41</v>
      </c>
      <c r="EE19" s="1058">
        <v>46</v>
      </c>
      <c r="EF19" s="1058">
        <v>19</v>
      </c>
      <c r="EG19" s="1058">
        <v>11</v>
      </c>
      <c r="EH19" s="1058">
        <v>16</v>
      </c>
      <c r="EI19" s="1058">
        <v>62</v>
      </c>
      <c r="EJ19" s="1058">
        <v>54</v>
      </c>
      <c r="EK19" s="1058">
        <v>47</v>
      </c>
      <c r="EL19" s="1058">
        <v>41</v>
      </c>
      <c r="EM19" s="1058">
        <v>25</v>
      </c>
      <c r="EN19" s="1058">
        <v>62</v>
      </c>
      <c r="EO19" s="1058">
        <v>22</v>
      </c>
      <c r="EP19" s="1058">
        <v>18</v>
      </c>
      <c r="EQ19" s="1058">
        <v>5</v>
      </c>
      <c r="ER19" s="1058">
        <v>3</v>
      </c>
      <c r="ES19" s="1058">
        <v>4</v>
      </c>
      <c r="ET19" s="1058">
        <v>4</v>
      </c>
      <c r="EU19" s="1058">
        <v>5</v>
      </c>
      <c r="EV19" s="1058">
        <v>18</v>
      </c>
      <c r="EW19" s="1058">
        <v>11</v>
      </c>
      <c r="EX19" s="1058">
        <v>8</v>
      </c>
      <c r="EY19" s="1058">
        <v>6</v>
      </c>
      <c r="EZ19" s="1058">
        <v>9</v>
      </c>
      <c r="FA19" s="1058">
        <v>11</v>
      </c>
      <c r="FB19" s="1058">
        <v>28</v>
      </c>
      <c r="FC19" s="1058">
        <v>5</v>
      </c>
      <c r="FD19" s="1058">
        <v>7</v>
      </c>
      <c r="FE19" s="1058">
        <v>5</v>
      </c>
      <c r="FF19" s="1058">
        <v>9</v>
      </c>
      <c r="FG19" s="1058">
        <v>10</v>
      </c>
      <c r="FH19" s="1058">
        <v>18</v>
      </c>
      <c r="FI19" s="1058">
        <v>18</v>
      </c>
      <c r="FJ19" s="1058">
        <v>24</v>
      </c>
      <c r="FK19" s="1058">
        <v>14</v>
      </c>
      <c r="FL19" s="1058">
        <v>2</v>
      </c>
      <c r="FM19" s="1058">
        <v>2</v>
      </c>
      <c r="FN19" s="1058">
        <v>4</v>
      </c>
      <c r="FO19" s="1058">
        <v>13</v>
      </c>
      <c r="FP19" s="1058">
        <v>2</v>
      </c>
      <c r="FQ19" s="1058">
        <v>4</v>
      </c>
      <c r="FR19" s="1058">
        <v>5</v>
      </c>
      <c r="FS19" s="1058">
        <v>4</v>
      </c>
      <c r="FT19" s="1058">
        <v>11</v>
      </c>
      <c r="FU19" s="1058">
        <v>4</v>
      </c>
      <c r="FV19" s="1058">
        <v>6</v>
      </c>
      <c r="FW19" s="1058">
        <v>5</v>
      </c>
      <c r="FX19" s="1058">
        <v>2</v>
      </c>
      <c r="FY19" s="1058">
        <v>2</v>
      </c>
      <c r="FZ19" s="1058">
        <v>18</v>
      </c>
      <c r="GA19" s="1058">
        <v>6</v>
      </c>
      <c r="GB19" s="1058">
        <v>4</v>
      </c>
      <c r="GC19" s="1058">
        <v>8</v>
      </c>
      <c r="GD19" s="1058">
        <v>9</v>
      </c>
      <c r="GE19" s="1058">
        <v>8</v>
      </c>
      <c r="GF19" s="1058">
        <v>33</v>
      </c>
      <c r="GG19" s="1058">
        <v>9</v>
      </c>
      <c r="GH19" s="1058">
        <v>3</v>
      </c>
      <c r="GI19" s="1058">
        <v>8</v>
      </c>
      <c r="GJ19" s="1058">
        <v>8</v>
      </c>
      <c r="GK19" s="1058">
        <v>7</v>
      </c>
      <c r="GL19" s="1058">
        <v>7</v>
      </c>
      <c r="GM19" s="1058">
        <v>2</v>
      </c>
      <c r="GN19" s="1058">
        <v>3</v>
      </c>
      <c r="GO19" s="1058">
        <v>1</v>
      </c>
      <c r="GP19" s="1058">
        <v>7</v>
      </c>
      <c r="GQ19" s="1058">
        <v>18</v>
      </c>
      <c r="GR19" s="1058">
        <v>2</v>
      </c>
      <c r="GS19" s="1058">
        <v>2</v>
      </c>
      <c r="GT19" s="1058">
        <v>5</v>
      </c>
      <c r="GU19" s="1058">
        <v>4</v>
      </c>
      <c r="GV19" s="1058">
        <v>4</v>
      </c>
      <c r="GW19" s="1058">
        <v>2</v>
      </c>
      <c r="GX19" s="1058">
        <v>5</v>
      </c>
      <c r="GY19" s="1058">
        <v>8</v>
      </c>
      <c r="GZ19" s="1058">
        <v>2</v>
      </c>
      <c r="HA19" s="1058">
        <v>11</v>
      </c>
      <c r="HB19" s="1058">
        <v>5</v>
      </c>
      <c r="HC19" s="1058">
        <v>2</v>
      </c>
      <c r="HD19" s="1058">
        <v>7</v>
      </c>
      <c r="HE19" s="1058">
        <v>6</v>
      </c>
      <c r="HF19" s="1058">
        <v>8</v>
      </c>
      <c r="HG19" s="1058">
        <v>4</v>
      </c>
      <c r="HH19" s="1058">
        <v>3</v>
      </c>
      <c r="HI19" s="1058">
        <v>2</v>
      </c>
      <c r="HJ19" s="1058">
        <v>6</v>
      </c>
      <c r="HK19" s="1058">
        <v>5</v>
      </c>
      <c r="HL19" s="1058">
        <v>1</v>
      </c>
      <c r="HM19" s="1058">
        <v>23</v>
      </c>
      <c r="HN19" s="1058">
        <v>15</v>
      </c>
      <c r="HO19" s="1058">
        <v>7</v>
      </c>
      <c r="HP19" s="1058">
        <v>6</v>
      </c>
      <c r="HQ19" s="1058">
        <v>3</v>
      </c>
      <c r="HR19" s="1058">
        <v>12</v>
      </c>
      <c r="HS19" s="1058">
        <v>6</v>
      </c>
      <c r="HT19" s="1058">
        <v>7</v>
      </c>
      <c r="HU19" s="1058">
        <v>6</v>
      </c>
      <c r="HV19" s="1058">
        <v>10</v>
      </c>
      <c r="HW19" s="1058">
        <v>10</v>
      </c>
      <c r="HX19" s="1058">
        <v>9</v>
      </c>
      <c r="HY19" s="1058">
        <v>1</v>
      </c>
      <c r="HZ19" s="1058">
        <v>10</v>
      </c>
      <c r="IA19" s="1058">
        <v>6</v>
      </c>
      <c r="IB19" s="1058">
        <v>4</v>
      </c>
      <c r="IC19" s="1058">
        <v>5</v>
      </c>
      <c r="ID19" s="1058">
        <v>16</v>
      </c>
      <c r="IE19" s="1058">
        <v>9</v>
      </c>
      <c r="IF19" s="1058">
        <v>4</v>
      </c>
      <c r="IG19" s="1058">
        <v>9</v>
      </c>
      <c r="IH19" s="1058">
        <v>2</v>
      </c>
      <c r="II19" s="1058">
        <v>6</v>
      </c>
      <c r="IJ19" s="1058">
        <v>4</v>
      </c>
      <c r="IK19" s="1058">
        <v>5</v>
      </c>
      <c r="IL19" s="1058">
        <v>4</v>
      </c>
      <c r="IM19" s="1058">
        <v>2</v>
      </c>
      <c r="IN19" s="1058">
        <v>3</v>
      </c>
      <c r="IO19" s="1058">
        <v>9</v>
      </c>
      <c r="IP19" s="1058">
        <v>11</v>
      </c>
      <c r="IQ19" s="1058">
        <v>4</v>
      </c>
      <c r="IR19" s="1058">
        <v>5</v>
      </c>
      <c r="IS19" s="1058">
        <v>3</v>
      </c>
      <c r="IT19" s="1058">
        <v>34</v>
      </c>
      <c r="IU19" s="1058">
        <v>33</v>
      </c>
      <c r="IV19" s="1058">
        <v>15</v>
      </c>
      <c r="IW19" s="1058">
        <v>8</v>
      </c>
      <c r="IX19" s="1058">
        <v>10</v>
      </c>
      <c r="IY19" s="1058">
        <v>5</v>
      </c>
      <c r="IZ19" s="1058">
        <v>5</v>
      </c>
      <c r="JA19" s="1058">
        <v>5</v>
      </c>
      <c r="JB19" s="1058">
        <v>11</v>
      </c>
      <c r="JC19" s="1058">
        <v>10</v>
      </c>
      <c r="JD19" s="1058">
        <v>8</v>
      </c>
      <c r="JE19" s="1058">
        <v>3</v>
      </c>
      <c r="JF19" s="1058">
        <v>4</v>
      </c>
      <c r="JG19" s="1058">
        <v>7</v>
      </c>
      <c r="JH19" s="1058">
        <v>9</v>
      </c>
      <c r="JI19" s="1058">
        <v>19</v>
      </c>
      <c r="JJ19" s="1058">
        <v>2</v>
      </c>
      <c r="JK19" s="1058">
        <v>5</v>
      </c>
      <c r="JL19" s="1058">
        <v>3</v>
      </c>
      <c r="JM19" s="1058">
        <v>6</v>
      </c>
      <c r="JN19" s="1058">
        <v>6</v>
      </c>
      <c r="JO19" s="1058">
        <v>4</v>
      </c>
      <c r="JP19" s="1058">
        <v>3</v>
      </c>
      <c r="JQ19" s="1058">
        <v>2</v>
      </c>
      <c r="JR19" s="1058">
        <v>6</v>
      </c>
      <c r="JS19" s="1058">
        <v>7</v>
      </c>
      <c r="JT19" s="1058">
        <v>52</v>
      </c>
      <c r="JU19" s="1058">
        <v>19</v>
      </c>
      <c r="JV19" s="1058">
        <v>12</v>
      </c>
      <c r="JW19" s="1058">
        <v>7</v>
      </c>
      <c r="JX19" s="1058">
        <v>6</v>
      </c>
      <c r="JY19" s="1058">
        <v>6</v>
      </c>
      <c r="JZ19" s="1058">
        <v>6</v>
      </c>
      <c r="KA19" s="1058">
        <v>13</v>
      </c>
      <c r="KB19" s="1058">
        <v>16</v>
      </c>
      <c r="KC19" s="1058">
        <v>38</v>
      </c>
      <c r="KD19" s="1058">
        <v>17</v>
      </c>
      <c r="KE19" s="1058">
        <v>6</v>
      </c>
      <c r="KF19" s="1058">
        <v>3</v>
      </c>
      <c r="KG19" s="1058">
        <v>5</v>
      </c>
      <c r="KH19" s="1058">
        <v>8</v>
      </c>
      <c r="KI19" s="1058">
        <v>6</v>
      </c>
      <c r="KJ19" s="1058">
        <v>35</v>
      </c>
      <c r="KK19" s="1058">
        <v>16</v>
      </c>
      <c r="KL19" s="1058">
        <v>5</v>
      </c>
      <c r="KM19" s="1058" t="s">
        <v>97</v>
      </c>
    </row>
    <row r="20" spans="1:299" ht="23.25" customHeight="1" x14ac:dyDescent="0.25">
      <c r="A20" s="1308"/>
      <c r="B20" s="283" t="s">
        <v>591</v>
      </c>
      <c r="C20" s="1058">
        <v>20723</v>
      </c>
      <c r="D20" s="1058">
        <v>9582</v>
      </c>
      <c r="E20" s="1058">
        <v>4126</v>
      </c>
      <c r="F20" s="1058">
        <v>3380</v>
      </c>
      <c r="G20" s="1058">
        <v>3464</v>
      </c>
      <c r="H20" s="1058">
        <v>72</v>
      </c>
      <c r="I20" s="1058">
        <v>96</v>
      </c>
      <c r="J20" s="471"/>
      <c r="K20" s="1058">
        <v>790</v>
      </c>
      <c r="L20" s="1058">
        <v>378</v>
      </c>
      <c r="M20" s="1058">
        <v>485</v>
      </c>
      <c r="N20" s="1058">
        <v>229</v>
      </c>
      <c r="O20" s="1058">
        <v>211</v>
      </c>
      <c r="P20" s="1058">
        <v>170</v>
      </c>
      <c r="Q20" s="1058">
        <v>122</v>
      </c>
      <c r="R20" s="1058">
        <v>177</v>
      </c>
      <c r="S20" s="1058">
        <v>102</v>
      </c>
      <c r="T20" s="1058">
        <v>87</v>
      </c>
      <c r="U20" s="1058">
        <v>109</v>
      </c>
      <c r="V20" s="1058">
        <v>60</v>
      </c>
      <c r="W20" s="1058">
        <v>95</v>
      </c>
      <c r="X20" s="1058">
        <v>109</v>
      </c>
      <c r="Y20" s="1058">
        <v>24</v>
      </c>
      <c r="Z20" s="1058">
        <v>73</v>
      </c>
      <c r="AA20" s="1058">
        <v>55</v>
      </c>
      <c r="AB20" s="1058">
        <v>91</v>
      </c>
      <c r="AC20" s="1058">
        <v>58</v>
      </c>
      <c r="AD20" s="1058">
        <v>47</v>
      </c>
      <c r="AE20" s="1058">
        <v>40</v>
      </c>
      <c r="AF20" s="1058">
        <v>28</v>
      </c>
      <c r="AG20" s="1058">
        <v>133</v>
      </c>
      <c r="AH20" s="1058">
        <v>152</v>
      </c>
      <c r="AI20" s="1058">
        <v>78</v>
      </c>
      <c r="AJ20" s="1058">
        <v>40</v>
      </c>
      <c r="AK20" s="1058">
        <v>119</v>
      </c>
      <c r="AL20" s="1058">
        <v>206</v>
      </c>
      <c r="AM20" s="1058">
        <v>149</v>
      </c>
      <c r="AN20" s="1058">
        <v>71</v>
      </c>
      <c r="AO20" s="1058">
        <v>105</v>
      </c>
      <c r="AP20" s="1058">
        <v>73</v>
      </c>
      <c r="AQ20" s="1058">
        <v>71</v>
      </c>
      <c r="AR20" s="1058">
        <v>1148</v>
      </c>
      <c r="AS20" s="1058">
        <v>419</v>
      </c>
      <c r="AT20" s="1058">
        <v>208</v>
      </c>
      <c r="AU20" s="1058">
        <v>176</v>
      </c>
      <c r="AV20" s="1058">
        <v>25</v>
      </c>
      <c r="AW20" s="1058">
        <v>134</v>
      </c>
      <c r="AX20" s="1058">
        <v>131</v>
      </c>
      <c r="AY20" s="1058">
        <v>71</v>
      </c>
      <c r="AZ20" s="1058">
        <v>44</v>
      </c>
      <c r="BA20" s="1058">
        <v>83</v>
      </c>
      <c r="BB20" s="1058">
        <v>86</v>
      </c>
      <c r="BC20" s="1058">
        <v>62</v>
      </c>
      <c r="BD20" s="1058">
        <v>77</v>
      </c>
      <c r="BE20" s="1058">
        <v>42</v>
      </c>
      <c r="BF20" s="1058">
        <v>212</v>
      </c>
      <c r="BG20" s="1058">
        <v>82</v>
      </c>
      <c r="BH20" s="1058">
        <v>60</v>
      </c>
      <c r="BI20" s="1058">
        <v>63</v>
      </c>
      <c r="BJ20" s="1058">
        <v>187</v>
      </c>
      <c r="BK20" s="1058">
        <v>67</v>
      </c>
      <c r="BL20" s="1058">
        <v>72</v>
      </c>
      <c r="BM20" s="1058">
        <v>49</v>
      </c>
      <c r="BN20" s="1058">
        <v>31</v>
      </c>
      <c r="BO20" s="1058">
        <v>59</v>
      </c>
      <c r="BP20" s="1058">
        <v>365</v>
      </c>
      <c r="BQ20" s="1058">
        <v>288</v>
      </c>
      <c r="BR20" s="1058">
        <v>109</v>
      </c>
      <c r="BS20" s="1058">
        <v>85</v>
      </c>
      <c r="BT20" s="1058">
        <v>113</v>
      </c>
      <c r="BU20" s="1058">
        <v>99</v>
      </c>
      <c r="BV20" s="1058">
        <v>126</v>
      </c>
      <c r="BW20" s="1058">
        <v>40</v>
      </c>
      <c r="BX20" s="1058">
        <v>374</v>
      </c>
      <c r="BY20" s="1058">
        <v>174</v>
      </c>
      <c r="BZ20" s="1058">
        <v>156</v>
      </c>
      <c r="CA20" s="1058">
        <v>119</v>
      </c>
      <c r="CB20" s="1058">
        <v>111</v>
      </c>
      <c r="CC20" s="1058">
        <v>66</v>
      </c>
      <c r="CD20" s="1058">
        <v>73</v>
      </c>
      <c r="CE20" s="1058">
        <v>75</v>
      </c>
      <c r="CF20" s="1058">
        <v>61</v>
      </c>
      <c r="CG20" s="1058">
        <v>43</v>
      </c>
      <c r="CH20" s="1058">
        <v>39</v>
      </c>
      <c r="CI20" s="1058">
        <v>30</v>
      </c>
      <c r="CJ20" s="1058">
        <v>38</v>
      </c>
      <c r="CK20" s="1058">
        <v>87</v>
      </c>
      <c r="CL20" s="1058">
        <v>49</v>
      </c>
      <c r="CM20" s="1058">
        <v>40</v>
      </c>
      <c r="CN20" s="1058">
        <v>41</v>
      </c>
      <c r="CO20" s="1058">
        <v>23</v>
      </c>
      <c r="CP20" s="1058">
        <v>24</v>
      </c>
      <c r="CQ20" s="1058">
        <v>27</v>
      </c>
      <c r="CR20" s="1058">
        <v>22</v>
      </c>
      <c r="CS20" s="1058">
        <v>18</v>
      </c>
      <c r="CT20" s="1058">
        <v>21</v>
      </c>
      <c r="CU20" s="1058">
        <v>10</v>
      </c>
      <c r="CV20" s="1058">
        <v>11</v>
      </c>
      <c r="CW20" s="1058">
        <v>5</v>
      </c>
      <c r="CX20" s="1058">
        <v>7</v>
      </c>
      <c r="CY20" s="1058">
        <v>185</v>
      </c>
      <c r="CZ20" s="1058">
        <v>36</v>
      </c>
      <c r="DA20" s="1058">
        <v>242</v>
      </c>
      <c r="DB20" s="1058">
        <v>90</v>
      </c>
      <c r="DC20" s="1058">
        <v>14</v>
      </c>
      <c r="DD20" s="1058">
        <v>32</v>
      </c>
      <c r="DE20" s="1058">
        <v>27</v>
      </c>
      <c r="DF20" s="1058">
        <v>102</v>
      </c>
      <c r="DG20" s="1058">
        <v>53</v>
      </c>
      <c r="DH20" s="1058">
        <v>61</v>
      </c>
      <c r="DI20" s="1058">
        <v>66</v>
      </c>
      <c r="DJ20" s="1058">
        <v>45</v>
      </c>
      <c r="DK20" s="1058">
        <v>267</v>
      </c>
      <c r="DL20" s="1058">
        <v>282</v>
      </c>
      <c r="DM20" s="1058">
        <v>63</v>
      </c>
      <c r="DN20" s="1058">
        <v>96</v>
      </c>
      <c r="DO20" s="1058">
        <v>148</v>
      </c>
      <c r="DP20" s="1058">
        <v>51</v>
      </c>
      <c r="DQ20" s="1058">
        <v>44</v>
      </c>
      <c r="DR20" s="1058">
        <v>170</v>
      </c>
      <c r="DS20" s="1058">
        <v>129</v>
      </c>
      <c r="DT20" s="1058">
        <v>73</v>
      </c>
      <c r="DU20" s="1058">
        <v>84</v>
      </c>
      <c r="DV20" s="1058">
        <v>148</v>
      </c>
      <c r="DW20" s="1058">
        <v>334</v>
      </c>
      <c r="DX20" s="1058">
        <v>275</v>
      </c>
      <c r="DY20" s="1058">
        <v>169</v>
      </c>
      <c r="DZ20" s="1058">
        <v>208</v>
      </c>
      <c r="EA20" s="1058">
        <v>205</v>
      </c>
      <c r="EB20" s="1058">
        <v>161</v>
      </c>
      <c r="EC20" s="1058">
        <v>123</v>
      </c>
      <c r="ED20" s="1058">
        <v>93</v>
      </c>
      <c r="EE20" s="1058">
        <v>49</v>
      </c>
      <c r="EF20" s="1058">
        <v>91</v>
      </c>
      <c r="EG20" s="1058">
        <v>77</v>
      </c>
      <c r="EH20" s="1058">
        <v>62</v>
      </c>
      <c r="EI20" s="1058">
        <v>225</v>
      </c>
      <c r="EJ20" s="1058">
        <v>238</v>
      </c>
      <c r="EK20" s="1058">
        <v>199</v>
      </c>
      <c r="EL20" s="1058">
        <v>169</v>
      </c>
      <c r="EM20" s="1058">
        <v>124</v>
      </c>
      <c r="EN20" s="1058">
        <v>350</v>
      </c>
      <c r="EO20" s="1058">
        <v>71</v>
      </c>
      <c r="EP20" s="1058">
        <v>63</v>
      </c>
      <c r="EQ20" s="1058">
        <v>18</v>
      </c>
      <c r="ER20" s="1058">
        <v>11</v>
      </c>
      <c r="ES20" s="1058">
        <v>14</v>
      </c>
      <c r="ET20" s="1058">
        <v>12</v>
      </c>
      <c r="EU20" s="1058">
        <v>18</v>
      </c>
      <c r="EV20" s="1058">
        <v>42</v>
      </c>
      <c r="EW20" s="1058">
        <v>34</v>
      </c>
      <c r="EX20" s="1058">
        <v>15</v>
      </c>
      <c r="EY20" s="1058">
        <v>17</v>
      </c>
      <c r="EZ20" s="1058">
        <v>14</v>
      </c>
      <c r="FA20" s="1058">
        <v>17</v>
      </c>
      <c r="FB20" s="1058">
        <v>58</v>
      </c>
      <c r="FC20" s="1058">
        <v>9</v>
      </c>
      <c r="FD20" s="1058">
        <v>17</v>
      </c>
      <c r="FE20" s="1058">
        <v>10</v>
      </c>
      <c r="FF20" s="1058">
        <v>17</v>
      </c>
      <c r="FG20" s="1058">
        <v>30</v>
      </c>
      <c r="FH20" s="1058">
        <v>30</v>
      </c>
      <c r="FI20" s="1058">
        <v>37</v>
      </c>
      <c r="FJ20" s="1058">
        <v>52</v>
      </c>
      <c r="FK20" s="1058">
        <v>33</v>
      </c>
      <c r="FL20" s="1058">
        <v>22</v>
      </c>
      <c r="FM20" s="1058">
        <v>18</v>
      </c>
      <c r="FN20" s="1058">
        <v>16</v>
      </c>
      <c r="FO20" s="1058">
        <v>29</v>
      </c>
      <c r="FP20" s="1058">
        <v>5</v>
      </c>
      <c r="FQ20" s="1058">
        <v>16</v>
      </c>
      <c r="FR20" s="1058">
        <v>20</v>
      </c>
      <c r="FS20" s="1058">
        <v>14</v>
      </c>
      <c r="FT20" s="1058">
        <v>40</v>
      </c>
      <c r="FU20" s="1058">
        <v>22</v>
      </c>
      <c r="FV20" s="1058">
        <v>27</v>
      </c>
      <c r="FW20" s="1058">
        <v>14</v>
      </c>
      <c r="FX20" s="1058">
        <v>8</v>
      </c>
      <c r="FY20" s="1058">
        <v>8</v>
      </c>
      <c r="FZ20" s="1058">
        <v>50</v>
      </c>
      <c r="GA20" s="1058">
        <v>25</v>
      </c>
      <c r="GB20" s="1058">
        <v>20</v>
      </c>
      <c r="GC20" s="1058">
        <v>55</v>
      </c>
      <c r="GD20" s="1058">
        <v>68</v>
      </c>
      <c r="GE20" s="1058">
        <v>40</v>
      </c>
      <c r="GF20" s="1058">
        <v>75</v>
      </c>
      <c r="GG20" s="1058">
        <v>32</v>
      </c>
      <c r="GH20" s="1058">
        <v>8</v>
      </c>
      <c r="GI20" s="1058">
        <v>11</v>
      </c>
      <c r="GJ20" s="1058">
        <v>24</v>
      </c>
      <c r="GK20" s="1058">
        <v>24</v>
      </c>
      <c r="GL20" s="1058">
        <v>12</v>
      </c>
      <c r="GM20" s="1058">
        <v>7</v>
      </c>
      <c r="GN20" s="1058">
        <v>7</v>
      </c>
      <c r="GO20" s="1058">
        <v>12</v>
      </c>
      <c r="GP20" s="1058">
        <v>22</v>
      </c>
      <c r="GQ20" s="1058">
        <v>50</v>
      </c>
      <c r="GR20" s="1058">
        <v>18</v>
      </c>
      <c r="GS20" s="1058">
        <v>18</v>
      </c>
      <c r="GT20" s="1058">
        <v>14</v>
      </c>
      <c r="GU20" s="1058">
        <v>12</v>
      </c>
      <c r="GV20" s="1058">
        <v>9</v>
      </c>
      <c r="GW20" s="1058">
        <v>6</v>
      </c>
      <c r="GX20" s="1058">
        <v>13</v>
      </c>
      <c r="GY20" s="1058">
        <v>21</v>
      </c>
      <c r="GZ20" s="1058">
        <v>14</v>
      </c>
      <c r="HA20" s="1058">
        <v>35</v>
      </c>
      <c r="HB20" s="1058">
        <v>30</v>
      </c>
      <c r="HC20" s="1058">
        <v>20</v>
      </c>
      <c r="HD20" s="1058">
        <v>16</v>
      </c>
      <c r="HE20" s="1058">
        <v>10</v>
      </c>
      <c r="HF20" s="1058">
        <v>29</v>
      </c>
      <c r="HG20" s="1058">
        <v>5</v>
      </c>
      <c r="HH20" s="1058">
        <v>0</v>
      </c>
      <c r="HI20" s="1058">
        <v>8</v>
      </c>
      <c r="HJ20" s="1058">
        <v>32</v>
      </c>
      <c r="HK20" s="1058">
        <v>10</v>
      </c>
      <c r="HL20" s="1058">
        <v>11</v>
      </c>
      <c r="HM20" s="1058">
        <v>57</v>
      </c>
      <c r="HN20" s="1058">
        <v>41</v>
      </c>
      <c r="HO20" s="1058">
        <v>12</v>
      </c>
      <c r="HP20" s="1058">
        <v>9</v>
      </c>
      <c r="HQ20" s="1058">
        <v>7</v>
      </c>
      <c r="HR20" s="1058">
        <v>19</v>
      </c>
      <c r="HS20" s="1058">
        <v>16</v>
      </c>
      <c r="HT20" s="1058">
        <v>10</v>
      </c>
      <c r="HU20" s="1058">
        <v>10</v>
      </c>
      <c r="HV20" s="1058">
        <v>12</v>
      </c>
      <c r="HW20" s="1058">
        <v>18</v>
      </c>
      <c r="HX20" s="1058">
        <v>16</v>
      </c>
      <c r="HY20" s="1058">
        <v>7</v>
      </c>
      <c r="HZ20" s="1058">
        <v>43</v>
      </c>
      <c r="IA20" s="1058">
        <v>49</v>
      </c>
      <c r="IB20" s="1058">
        <v>28</v>
      </c>
      <c r="IC20" s="1058">
        <v>-2</v>
      </c>
      <c r="ID20" s="1058">
        <v>24</v>
      </c>
      <c r="IE20" s="1058">
        <v>21</v>
      </c>
      <c r="IF20" s="1058">
        <v>19</v>
      </c>
      <c r="IG20" s="1058">
        <v>20</v>
      </c>
      <c r="IH20" s="1058">
        <v>10</v>
      </c>
      <c r="II20" s="1058">
        <v>17</v>
      </c>
      <c r="IJ20" s="1058">
        <v>13</v>
      </c>
      <c r="IK20" s="1058">
        <v>15</v>
      </c>
      <c r="IL20" s="1058">
        <v>8</v>
      </c>
      <c r="IM20" s="1058">
        <v>12</v>
      </c>
      <c r="IN20" s="1058">
        <v>21</v>
      </c>
      <c r="IO20" s="1058">
        <v>9</v>
      </c>
      <c r="IP20" s="1058">
        <v>32</v>
      </c>
      <c r="IQ20" s="1058">
        <v>18</v>
      </c>
      <c r="IR20" s="1058">
        <v>13</v>
      </c>
      <c r="IS20" s="1058">
        <v>17</v>
      </c>
      <c r="IT20" s="1058">
        <v>146</v>
      </c>
      <c r="IU20" s="1058">
        <v>99</v>
      </c>
      <c r="IV20" s="1058">
        <v>57</v>
      </c>
      <c r="IW20" s="1058">
        <v>19</v>
      </c>
      <c r="IX20" s="1058">
        <v>25</v>
      </c>
      <c r="IY20" s="1058">
        <v>21</v>
      </c>
      <c r="IZ20" s="1058">
        <v>22</v>
      </c>
      <c r="JA20" s="1058">
        <v>15</v>
      </c>
      <c r="JB20" s="1058">
        <v>48</v>
      </c>
      <c r="JC20" s="1058">
        <v>45</v>
      </c>
      <c r="JD20" s="1058">
        <v>27</v>
      </c>
      <c r="JE20" s="1058">
        <v>18</v>
      </c>
      <c r="JF20" s="1058">
        <v>17</v>
      </c>
      <c r="JG20" s="1058">
        <v>11</v>
      </c>
      <c r="JH20" s="1058">
        <v>12</v>
      </c>
      <c r="JI20" s="1058">
        <v>22</v>
      </c>
      <c r="JJ20" s="1058">
        <v>6</v>
      </c>
      <c r="JK20" s="1058">
        <v>9</v>
      </c>
      <c r="JL20" s="1058">
        <v>6</v>
      </c>
      <c r="JM20" s="1058">
        <v>9</v>
      </c>
      <c r="JN20" s="1058">
        <v>10</v>
      </c>
      <c r="JO20" s="1058">
        <v>8</v>
      </c>
      <c r="JP20" s="1058">
        <v>6</v>
      </c>
      <c r="JQ20" s="1058">
        <v>4</v>
      </c>
      <c r="JR20" s="1058">
        <v>6</v>
      </c>
      <c r="JS20" s="1058">
        <v>11</v>
      </c>
      <c r="JT20" s="1058">
        <v>68</v>
      </c>
      <c r="JU20" s="1058">
        <v>28</v>
      </c>
      <c r="JV20" s="1058">
        <v>21</v>
      </c>
      <c r="JW20" s="1058">
        <v>6</v>
      </c>
      <c r="JX20" s="1058">
        <v>31</v>
      </c>
      <c r="JY20" s="1058">
        <v>5</v>
      </c>
      <c r="JZ20" s="1058">
        <v>10</v>
      </c>
      <c r="KA20" s="1058">
        <v>10</v>
      </c>
      <c r="KB20" s="1058">
        <v>17</v>
      </c>
      <c r="KC20" s="1058">
        <v>47</v>
      </c>
      <c r="KD20" s="1058">
        <v>30</v>
      </c>
      <c r="KE20" s="1058">
        <v>14</v>
      </c>
      <c r="KF20" s="1058">
        <v>3</v>
      </c>
      <c r="KG20" s="1058">
        <v>5</v>
      </c>
      <c r="KH20" s="1058">
        <v>7</v>
      </c>
      <c r="KI20" s="1058">
        <v>12</v>
      </c>
      <c r="KJ20" s="1058">
        <v>82</v>
      </c>
      <c r="KK20" s="1058">
        <v>54</v>
      </c>
      <c r="KL20" s="1058">
        <v>18</v>
      </c>
      <c r="KM20" s="1058">
        <v>96</v>
      </c>
    </row>
    <row r="21" spans="1:299" ht="18.600000000000001" customHeight="1" x14ac:dyDescent="0.25">
      <c r="A21" s="1315"/>
      <c r="B21" s="1316"/>
      <c r="C21" s="479"/>
      <c r="D21" s="479"/>
      <c r="E21" s="479"/>
      <c r="F21" s="479"/>
      <c r="G21" s="479"/>
      <c r="H21" s="479"/>
      <c r="I21" s="479"/>
      <c r="J21" s="479"/>
      <c r="K21" s="479"/>
      <c r="L21" s="480"/>
      <c r="M21" s="480"/>
      <c r="N21" s="480"/>
      <c r="O21" s="480"/>
      <c r="P21" s="480"/>
      <c r="Q21" s="480"/>
      <c r="R21" s="480"/>
      <c r="S21" s="480"/>
      <c r="T21" s="480"/>
      <c r="U21" s="480"/>
      <c r="V21" s="480"/>
      <c r="W21" s="480"/>
      <c r="X21" s="480"/>
      <c r="Y21" s="480"/>
      <c r="Z21" s="480"/>
      <c r="AA21" s="480"/>
      <c r="AB21" s="480"/>
      <c r="AC21" s="480"/>
      <c r="AD21" s="480"/>
      <c r="AE21" s="480"/>
      <c r="AF21" s="480"/>
      <c r="AG21" s="480"/>
      <c r="AH21" s="480"/>
      <c r="AI21" s="480"/>
      <c r="AJ21" s="480"/>
      <c r="AK21" s="480"/>
      <c r="AL21" s="480"/>
      <c r="AM21" s="480"/>
      <c r="AN21" s="480"/>
      <c r="AO21" s="480"/>
      <c r="AP21" s="480"/>
      <c r="AQ21" s="480"/>
      <c r="AR21" s="480"/>
      <c r="AS21" s="480"/>
      <c r="AT21" s="480"/>
      <c r="AU21" s="480"/>
      <c r="AV21" s="480"/>
      <c r="AW21" s="480"/>
      <c r="AX21" s="480"/>
      <c r="AY21" s="480"/>
      <c r="AZ21" s="480"/>
      <c r="BA21" s="480"/>
      <c r="BB21" s="480"/>
      <c r="BC21" s="480"/>
      <c r="BD21" s="480"/>
      <c r="BE21" s="480"/>
      <c r="BF21" s="480"/>
      <c r="BG21" s="480"/>
      <c r="BH21" s="480"/>
      <c r="BI21" s="480"/>
      <c r="BJ21" s="480"/>
      <c r="BK21" s="480"/>
      <c r="BL21" s="480"/>
      <c r="BM21" s="480"/>
      <c r="BN21" s="480"/>
      <c r="BO21" s="480"/>
      <c r="BP21" s="480"/>
      <c r="BQ21" s="480"/>
      <c r="BR21" s="480"/>
      <c r="BS21" s="480"/>
      <c r="BT21" s="480"/>
      <c r="BU21" s="480"/>
      <c r="BV21" s="480"/>
      <c r="BW21" s="480"/>
      <c r="BX21" s="480"/>
      <c r="BY21" s="480"/>
      <c r="BZ21" s="480"/>
      <c r="CA21" s="480"/>
      <c r="CB21" s="480"/>
      <c r="CC21" s="480"/>
      <c r="CD21" s="480"/>
      <c r="CE21" s="480"/>
      <c r="CF21" s="480"/>
      <c r="CG21" s="480"/>
      <c r="CH21" s="480"/>
      <c r="CI21" s="480"/>
      <c r="CJ21" s="480"/>
      <c r="CK21" s="480"/>
      <c r="CL21" s="480"/>
      <c r="CM21" s="480"/>
      <c r="CN21" s="480"/>
      <c r="CO21" s="480"/>
      <c r="CP21" s="480"/>
      <c r="CQ21" s="480"/>
      <c r="CR21" s="480"/>
      <c r="CS21" s="480"/>
      <c r="CT21" s="480"/>
      <c r="CU21" s="480"/>
      <c r="CV21" s="480"/>
      <c r="CW21" s="480"/>
      <c r="CX21" s="480"/>
      <c r="CY21" s="480"/>
      <c r="CZ21" s="480"/>
      <c r="DA21" s="480"/>
      <c r="DB21" s="480"/>
      <c r="DC21" s="480"/>
      <c r="DD21" s="480"/>
      <c r="DE21" s="480"/>
      <c r="DF21" s="480"/>
      <c r="DG21" s="480"/>
      <c r="DH21" s="480"/>
      <c r="DI21" s="480"/>
      <c r="DJ21" s="480"/>
      <c r="DK21" s="480"/>
      <c r="DL21" s="480"/>
      <c r="DM21" s="480"/>
      <c r="DN21" s="480"/>
      <c r="DO21" s="480"/>
      <c r="DP21" s="480"/>
      <c r="DQ21" s="480"/>
      <c r="DR21" s="480"/>
      <c r="DS21" s="480"/>
      <c r="DT21" s="480"/>
      <c r="DU21" s="480"/>
      <c r="DV21" s="480"/>
      <c r="DW21" s="480"/>
      <c r="DX21" s="480"/>
      <c r="DY21" s="480"/>
      <c r="DZ21" s="480"/>
      <c r="EA21" s="480"/>
      <c r="EB21" s="480"/>
      <c r="EC21" s="480"/>
      <c r="ED21" s="480"/>
      <c r="EE21" s="480"/>
      <c r="EF21" s="480"/>
      <c r="EG21" s="480"/>
      <c r="EH21" s="480"/>
      <c r="EI21" s="480"/>
      <c r="EJ21" s="480"/>
      <c r="EK21" s="480"/>
      <c r="EL21" s="480"/>
      <c r="EM21" s="480"/>
      <c r="EN21" s="480"/>
      <c r="EO21" s="480"/>
      <c r="EP21" s="480"/>
      <c r="EQ21" s="480"/>
      <c r="ER21" s="480"/>
      <c r="ES21" s="480"/>
      <c r="ET21" s="480"/>
      <c r="EU21" s="480"/>
      <c r="EV21" s="480"/>
      <c r="EW21" s="480"/>
      <c r="EX21" s="480"/>
      <c r="EY21" s="480"/>
      <c r="EZ21" s="480"/>
      <c r="FA21" s="480"/>
      <c r="FB21" s="480"/>
      <c r="FC21" s="480"/>
      <c r="FD21" s="480"/>
      <c r="FE21" s="480"/>
      <c r="FF21" s="480"/>
      <c r="FG21" s="480"/>
      <c r="FH21" s="480"/>
      <c r="FI21" s="480"/>
      <c r="FJ21" s="480"/>
      <c r="FK21" s="480"/>
      <c r="FL21" s="480"/>
      <c r="FM21" s="480"/>
      <c r="FN21" s="480"/>
      <c r="FO21" s="480"/>
      <c r="FP21" s="480"/>
      <c r="FQ21" s="480"/>
      <c r="FR21" s="480"/>
      <c r="FS21" s="480"/>
      <c r="FT21" s="480"/>
      <c r="FU21" s="480"/>
      <c r="FV21" s="480"/>
      <c r="FW21" s="480"/>
      <c r="FX21" s="480"/>
      <c r="FY21" s="480"/>
      <c r="FZ21" s="480"/>
      <c r="GA21" s="480"/>
      <c r="GB21" s="480"/>
      <c r="GC21" s="480"/>
      <c r="GD21" s="480"/>
      <c r="GE21" s="480"/>
      <c r="GF21" s="480"/>
      <c r="GG21" s="480"/>
      <c r="GH21" s="480"/>
      <c r="GI21" s="480"/>
      <c r="GJ21" s="480"/>
      <c r="GK21" s="480"/>
      <c r="GL21" s="480"/>
      <c r="GM21" s="480"/>
      <c r="GN21" s="480"/>
      <c r="GO21" s="480"/>
      <c r="GP21" s="480"/>
      <c r="GQ21" s="480"/>
      <c r="GR21" s="480"/>
      <c r="GS21" s="480"/>
      <c r="GT21" s="480"/>
      <c r="GU21" s="480"/>
      <c r="GV21" s="480"/>
      <c r="GW21" s="480"/>
      <c r="GX21" s="480"/>
      <c r="GY21" s="480"/>
      <c r="GZ21" s="480"/>
      <c r="HA21" s="480"/>
      <c r="HB21" s="480"/>
      <c r="HC21" s="480"/>
      <c r="HD21" s="480"/>
      <c r="HE21" s="480"/>
      <c r="HF21" s="480"/>
      <c r="HG21" s="480"/>
      <c r="HH21" s="480"/>
      <c r="HI21" s="480"/>
      <c r="HJ21" s="480"/>
      <c r="HK21" s="480"/>
      <c r="HL21" s="480"/>
      <c r="HM21" s="480"/>
      <c r="HN21" s="480"/>
      <c r="HO21" s="480"/>
      <c r="HP21" s="480"/>
      <c r="HQ21" s="480"/>
      <c r="HR21" s="480"/>
      <c r="HS21" s="480"/>
      <c r="HT21" s="480"/>
      <c r="HU21" s="480"/>
      <c r="HV21" s="480"/>
      <c r="HW21" s="480"/>
      <c r="HX21" s="480"/>
      <c r="HY21" s="480"/>
      <c r="HZ21" s="480"/>
      <c r="IA21" s="480"/>
      <c r="IB21" s="480"/>
      <c r="IC21" s="480"/>
      <c r="ID21" s="480"/>
      <c r="IE21" s="480"/>
      <c r="IF21" s="480"/>
      <c r="IG21" s="480"/>
      <c r="IH21" s="480"/>
      <c r="II21" s="480"/>
      <c r="IJ21" s="480"/>
      <c r="IK21" s="480"/>
      <c r="IL21" s="480"/>
      <c r="IM21" s="480"/>
      <c r="IN21" s="480"/>
      <c r="IO21" s="480"/>
      <c r="IP21" s="480"/>
      <c r="IQ21" s="480"/>
      <c r="IR21" s="480"/>
      <c r="IS21" s="480"/>
      <c r="IT21" s="480"/>
      <c r="IU21" s="480"/>
      <c r="IV21" s="480"/>
      <c r="IW21" s="480"/>
      <c r="IX21" s="480"/>
      <c r="IY21" s="480"/>
      <c r="IZ21" s="480"/>
      <c r="JA21" s="480"/>
      <c r="JB21" s="480"/>
      <c r="JC21" s="480"/>
      <c r="JD21" s="480"/>
      <c r="JE21" s="480"/>
      <c r="JF21" s="480"/>
      <c r="JG21" s="480"/>
      <c r="JH21" s="480"/>
      <c r="JI21" s="480"/>
      <c r="JJ21" s="480"/>
      <c r="JK21" s="480"/>
      <c r="JL21" s="480"/>
      <c r="JM21" s="480"/>
      <c r="JN21" s="480"/>
      <c r="JO21" s="480"/>
      <c r="JP21" s="480"/>
      <c r="JQ21" s="480"/>
      <c r="JR21" s="480"/>
      <c r="JS21" s="480"/>
      <c r="JT21" s="480"/>
      <c r="JU21" s="480"/>
      <c r="JV21" s="480"/>
      <c r="JW21" s="480"/>
      <c r="JX21" s="480"/>
      <c r="JY21" s="480"/>
      <c r="JZ21" s="480"/>
      <c r="KA21" s="480"/>
      <c r="KB21" s="480"/>
      <c r="KC21" s="480"/>
      <c r="KD21" s="480"/>
      <c r="KE21" s="480"/>
      <c r="KF21" s="480"/>
      <c r="KG21" s="480"/>
      <c r="KH21" s="480"/>
      <c r="KI21" s="480"/>
      <c r="KJ21" s="480"/>
      <c r="KK21" s="480"/>
      <c r="KL21" s="480"/>
      <c r="KM21" s="480"/>
    </row>
    <row r="22" spans="1:299" ht="23.25" customHeight="1" x14ac:dyDescent="0.25">
      <c r="A22" s="1308"/>
      <c r="B22" s="356" t="s">
        <v>2393</v>
      </c>
      <c r="C22" s="1058">
        <v>1123089</v>
      </c>
      <c r="D22" s="1058">
        <v>503810</v>
      </c>
      <c r="E22" s="1058">
        <v>202154</v>
      </c>
      <c r="F22" s="1058">
        <v>202470</v>
      </c>
      <c r="G22" s="1058">
        <v>202715</v>
      </c>
      <c r="H22" s="1058">
        <v>6560</v>
      </c>
      <c r="I22" s="1058">
        <v>5380</v>
      </c>
      <c r="J22" s="481"/>
      <c r="K22" s="1058">
        <v>49800</v>
      </c>
      <c r="L22" s="1058">
        <v>22000</v>
      </c>
      <c r="M22" s="1058">
        <v>27600</v>
      </c>
      <c r="N22" s="1058">
        <v>12300</v>
      </c>
      <c r="O22" s="1058">
        <v>11000</v>
      </c>
      <c r="P22" s="1058">
        <v>12000</v>
      </c>
      <c r="Q22" s="1058">
        <v>7360</v>
      </c>
      <c r="R22" s="1058">
        <v>8050</v>
      </c>
      <c r="S22" s="1058">
        <v>5770</v>
      </c>
      <c r="T22" s="1058">
        <v>4750</v>
      </c>
      <c r="U22" s="1058">
        <v>5590</v>
      </c>
      <c r="V22" s="1058">
        <v>4840</v>
      </c>
      <c r="W22" s="1058">
        <v>6120</v>
      </c>
      <c r="X22" s="1058">
        <v>5110</v>
      </c>
      <c r="Y22" s="1058">
        <v>4150</v>
      </c>
      <c r="Z22" s="1058">
        <v>5490</v>
      </c>
      <c r="AA22" s="1058">
        <v>2530</v>
      </c>
      <c r="AB22" s="1058">
        <v>4340</v>
      </c>
      <c r="AC22" s="1058">
        <v>3320</v>
      </c>
      <c r="AD22" s="1058">
        <v>3510</v>
      </c>
      <c r="AE22" s="1058">
        <v>2720</v>
      </c>
      <c r="AF22" s="1058">
        <v>2020</v>
      </c>
      <c r="AG22" s="1058">
        <v>6980</v>
      </c>
      <c r="AH22" s="1058">
        <v>5040</v>
      </c>
      <c r="AI22" s="1058">
        <v>3370</v>
      </c>
      <c r="AJ22" s="1058">
        <v>2110</v>
      </c>
      <c r="AK22" s="1058">
        <v>4610</v>
      </c>
      <c r="AL22" s="1058">
        <v>9310</v>
      </c>
      <c r="AM22" s="1058">
        <v>7330</v>
      </c>
      <c r="AN22" s="1058">
        <v>3080</v>
      </c>
      <c r="AO22" s="1058">
        <v>7540</v>
      </c>
      <c r="AP22" s="1058">
        <v>4900</v>
      </c>
      <c r="AQ22" s="1058">
        <v>5170</v>
      </c>
      <c r="AR22" s="1058">
        <v>45300</v>
      </c>
      <c r="AS22" s="1058">
        <v>18700</v>
      </c>
      <c r="AT22" s="1058">
        <v>13500</v>
      </c>
      <c r="AU22" s="1058">
        <v>8880</v>
      </c>
      <c r="AV22" s="1058">
        <v>8750</v>
      </c>
      <c r="AW22" s="1058">
        <v>7200</v>
      </c>
      <c r="AX22" s="1058">
        <v>6280</v>
      </c>
      <c r="AY22" s="1058">
        <v>4120</v>
      </c>
      <c r="AZ22" s="1058">
        <v>2300</v>
      </c>
      <c r="BA22" s="1058">
        <v>2090</v>
      </c>
      <c r="BB22" s="1058">
        <v>5050</v>
      </c>
      <c r="BC22" s="1058">
        <v>4140</v>
      </c>
      <c r="BD22" s="1058">
        <v>4900</v>
      </c>
      <c r="BE22" s="1058">
        <v>2370</v>
      </c>
      <c r="BF22" s="1058">
        <v>11700</v>
      </c>
      <c r="BG22" s="1058">
        <v>4130</v>
      </c>
      <c r="BH22" s="1058">
        <v>3090</v>
      </c>
      <c r="BI22" s="1058">
        <v>4200</v>
      </c>
      <c r="BJ22" s="1058">
        <v>7760</v>
      </c>
      <c r="BK22" s="1058">
        <v>4550</v>
      </c>
      <c r="BL22" s="1058">
        <v>2560</v>
      </c>
      <c r="BM22" s="1058">
        <v>2390</v>
      </c>
      <c r="BN22" s="1058">
        <v>2540</v>
      </c>
      <c r="BO22" s="1058">
        <v>2220</v>
      </c>
      <c r="BP22" s="1058">
        <v>19000</v>
      </c>
      <c r="BQ22" s="1058">
        <v>11100</v>
      </c>
      <c r="BR22" s="1058">
        <v>6410</v>
      </c>
      <c r="BS22" s="1058">
        <v>3680</v>
      </c>
      <c r="BT22" s="1058">
        <v>4350</v>
      </c>
      <c r="BU22" s="1058">
        <v>2740</v>
      </c>
      <c r="BV22" s="1058">
        <v>5560</v>
      </c>
      <c r="BW22" s="1058">
        <v>2440</v>
      </c>
      <c r="BX22" s="1058">
        <v>15700</v>
      </c>
      <c r="BY22" s="1058">
        <v>11200</v>
      </c>
      <c r="BZ22" s="1058">
        <v>8710</v>
      </c>
      <c r="CA22" s="1058">
        <v>5150</v>
      </c>
      <c r="CB22" s="1058">
        <v>4490</v>
      </c>
      <c r="CC22" s="1058">
        <v>4380</v>
      </c>
      <c r="CD22" s="1058">
        <v>3890</v>
      </c>
      <c r="CE22" s="1058">
        <v>3350</v>
      </c>
      <c r="CF22" s="1058">
        <v>3400</v>
      </c>
      <c r="CG22" s="1058">
        <v>2920</v>
      </c>
      <c r="CH22" s="1058">
        <v>2080</v>
      </c>
      <c r="CI22" s="1058">
        <v>2490</v>
      </c>
      <c r="CJ22" s="1058">
        <v>1540</v>
      </c>
      <c r="CK22" s="1058">
        <v>3270</v>
      </c>
      <c r="CL22" s="1058">
        <v>1760</v>
      </c>
      <c r="CM22" s="1058">
        <v>1400</v>
      </c>
      <c r="CN22" s="1058">
        <v>1260</v>
      </c>
      <c r="CO22" s="1058">
        <v>879</v>
      </c>
      <c r="CP22" s="1058">
        <v>885</v>
      </c>
      <c r="CQ22" s="1058">
        <v>892</v>
      </c>
      <c r="CR22" s="1058">
        <v>1020</v>
      </c>
      <c r="CS22" s="1058">
        <v>696</v>
      </c>
      <c r="CT22" s="1058">
        <v>532</v>
      </c>
      <c r="CU22" s="1058">
        <v>396</v>
      </c>
      <c r="CV22" s="1058">
        <v>399</v>
      </c>
      <c r="CW22" s="1058">
        <v>182</v>
      </c>
      <c r="CX22" s="1058">
        <v>182</v>
      </c>
      <c r="CY22" s="1058">
        <v>11300</v>
      </c>
      <c r="CZ22" s="1058">
        <v>2170</v>
      </c>
      <c r="DA22" s="1058">
        <v>6960</v>
      </c>
      <c r="DB22" s="1058">
        <v>2920</v>
      </c>
      <c r="DC22" s="1058">
        <v>801</v>
      </c>
      <c r="DD22" s="1058">
        <v>2140</v>
      </c>
      <c r="DE22" s="1058">
        <v>1560</v>
      </c>
      <c r="DF22" s="1058">
        <v>5180</v>
      </c>
      <c r="DG22" s="1058">
        <v>2870</v>
      </c>
      <c r="DH22" s="1058">
        <v>2730</v>
      </c>
      <c r="DI22" s="1058">
        <v>2880</v>
      </c>
      <c r="DJ22" s="1058">
        <v>1890</v>
      </c>
      <c r="DK22" s="1058">
        <v>18100</v>
      </c>
      <c r="DL22" s="1058">
        <v>11500</v>
      </c>
      <c r="DM22" s="1058">
        <v>5600</v>
      </c>
      <c r="DN22" s="1058">
        <v>4120</v>
      </c>
      <c r="DO22" s="1058">
        <v>5660</v>
      </c>
      <c r="DP22" s="1058">
        <v>2000</v>
      </c>
      <c r="DQ22" s="1058">
        <v>1200</v>
      </c>
      <c r="DR22" s="1058">
        <v>8540</v>
      </c>
      <c r="DS22" s="1058">
        <v>11100</v>
      </c>
      <c r="DT22" s="1058">
        <v>3610</v>
      </c>
      <c r="DU22" s="1058">
        <v>4270</v>
      </c>
      <c r="DV22" s="1058">
        <v>22200</v>
      </c>
      <c r="DW22" s="1058">
        <v>19400</v>
      </c>
      <c r="DX22" s="1058">
        <v>16600</v>
      </c>
      <c r="DY22" s="1058">
        <v>12000</v>
      </c>
      <c r="DZ22" s="1058">
        <v>12700</v>
      </c>
      <c r="EA22" s="1058">
        <v>11200</v>
      </c>
      <c r="EB22" s="1058">
        <v>9880</v>
      </c>
      <c r="EC22" s="1058">
        <v>8610</v>
      </c>
      <c r="ED22" s="1058">
        <v>5730</v>
      </c>
      <c r="EE22" s="1058">
        <v>4490</v>
      </c>
      <c r="EF22" s="1058">
        <v>4370</v>
      </c>
      <c r="EG22" s="1058">
        <v>3510</v>
      </c>
      <c r="EH22" s="1058">
        <v>3440</v>
      </c>
      <c r="EI22" s="1058">
        <v>13200</v>
      </c>
      <c r="EJ22" s="1058">
        <v>11500</v>
      </c>
      <c r="EK22" s="1058">
        <v>10100</v>
      </c>
      <c r="EL22" s="1058">
        <v>9290</v>
      </c>
      <c r="EM22" s="1058">
        <v>6080</v>
      </c>
      <c r="EN22" s="1058">
        <v>14200</v>
      </c>
      <c r="EO22" s="1058">
        <v>3970</v>
      </c>
      <c r="EP22" s="1058">
        <v>3540</v>
      </c>
      <c r="EQ22" s="1058">
        <v>971</v>
      </c>
      <c r="ER22" s="1058">
        <v>789</v>
      </c>
      <c r="ES22" s="1058">
        <v>710</v>
      </c>
      <c r="ET22" s="1058">
        <v>805</v>
      </c>
      <c r="EU22" s="1058">
        <v>1020</v>
      </c>
      <c r="EV22" s="1058">
        <v>2530</v>
      </c>
      <c r="EW22" s="1058">
        <v>1770</v>
      </c>
      <c r="EX22" s="1058">
        <v>1140</v>
      </c>
      <c r="EY22" s="1058">
        <v>961</v>
      </c>
      <c r="EZ22" s="1058">
        <v>1200</v>
      </c>
      <c r="FA22" s="1058">
        <v>1220</v>
      </c>
      <c r="FB22" s="1058">
        <v>3390</v>
      </c>
      <c r="FC22" s="1058">
        <v>560</v>
      </c>
      <c r="FD22" s="1058">
        <v>957</v>
      </c>
      <c r="FE22" s="1058">
        <v>619</v>
      </c>
      <c r="FF22" s="1058">
        <v>978</v>
      </c>
      <c r="FG22" s="1058">
        <v>1710</v>
      </c>
      <c r="FH22" s="1058">
        <v>2240</v>
      </c>
      <c r="FI22" s="1058">
        <v>2280</v>
      </c>
      <c r="FJ22" s="1058">
        <v>2750</v>
      </c>
      <c r="FK22" s="1058">
        <v>1820</v>
      </c>
      <c r="FL22" s="1058">
        <v>1010</v>
      </c>
      <c r="FM22" s="1058">
        <v>970</v>
      </c>
      <c r="FN22" s="1058">
        <v>977</v>
      </c>
      <c r="FO22" s="1058">
        <v>1960</v>
      </c>
      <c r="FP22" s="1058">
        <v>339</v>
      </c>
      <c r="FQ22" s="1058">
        <v>1400</v>
      </c>
      <c r="FR22" s="1058">
        <v>1140</v>
      </c>
      <c r="FS22" s="1058">
        <v>677</v>
      </c>
      <c r="FT22" s="1058">
        <v>1860</v>
      </c>
      <c r="FU22" s="1058">
        <v>1300</v>
      </c>
      <c r="FV22" s="1058">
        <v>1410</v>
      </c>
      <c r="FW22" s="1058">
        <v>830</v>
      </c>
      <c r="FX22" s="1058">
        <v>474</v>
      </c>
      <c r="FY22" s="1058">
        <v>400</v>
      </c>
      <c r="FZ22" s="1058">
        <v>3140</v>
      </c>
      <c r="GA22" s="1058">
        <v>1630</v>
      </c>
      <c r="GB22" s="1058">
        <v>1270</v>
      </c>
      <c r="GC22" s="1058">
        <v>3260</v>
      </c>
      <c r="GD22" s="1058">
        <v>2440</v>
      </c>
      <c r="GE22" s="1058">
        <v>2300</v>
      </c>
      <c r="GF22" s="1058">
        <v>4570</v>
      </c>
      <c r="GG22" s="1058">
        <v>1820</v>
      </c>
      <c r="GH22" s="1058">
        <v>616</v>
      </c>
      <c r="GI22" s="1058">
        <v>965</v>
      </c>
      <c r="GJ22" s="1058">
        <v>1420</v>
      </c>
      <c r="GK22" s="1058">
        <v>1200</v>
      </c>
      <c r="GL22" s="1058">
        <v>879</v>
      </c>
      <c r="GM22" s="1058">
        <v>441</v>
      </c>
      <c r="GN22" s="1058">
        <v>454</v>
      </c>
      <c r="GO22" s="1058">
        <v>635</v>
      </c>
      <c r="GP22" s="1058">
        <v>1630</v>
      </c>
      <c r="GQ22" s="1058">
        <v>3310</v>
      </c>
      <c r="GR22" s="1058">
        <v>645</v>
      </c>
      <c r="GS22" s="1058">
        <v>640</v>
      </c>
      <c r="GT22" s="1058">
        <v>726</v>
      </c>
      <c r="GU22" s="1058">
        <v>758</v>
      </c>
      <c r="GV22" s="1058">
        <v>587</v>
      </c>
      <c r="GW22" s="1058">
        <v>365</v>
      </c>
      <c r="GX22" s="1058">
        <v>734</v>
      </c>
      <c r="GY22" s="1058">
        <v>1610</v>
      </c>
      <c r="GZ22" s="1058">
        <v>412</v>
      </c>
      <c r="HA22" s="1058">
        <v>1880</v>
      </c>
      <c r="HB22" s="1058">
        <v>1060</v>
      </c>
      <c r="HC22" s="1058">
        <v>752</v>
      </c>
      <c r="HD22" s="1058">
        <v>865</v>
      </c>
      <c r="HE22" s="1058">
        <v>721</v>
      </c>
      <c r="HF22" s="1058">
        <v>1800</v>
      </c>
      <c r="HG22" s="1058">
        <v>543</v>
      </c>
      <c r="HH22" s="1058">
        <v>806</v>
      </c>
      <c r="HI22" s="1058">
        <v>426</v>
      </c>
      <c r="HJ22" s="1058">
        <v>1950</v>
      </c>
      <c r="HK22" s="1058">
        <v>700</v>
      </c>
      <c r="HL22" s="1058">
        <v>399</v>
      </c>
      <c r="HM22" s="1058">
        <v>4270</v>
      </c>
      <c r="HN22" s="1058">
        <v>2480</v>
      </c>
      <c r="HO22" s="1058">
        <v>769</v>
      </c>
      <c r="HP22" s="1058">
        <v>616</v>
      </c>
      <c r="HQ22" s="1058">
        <v>482</v>
      </c>
      <c r="HR22" s="1058">
        <v>1240</v>
      </c>
      <c r="HS22" s="1058">
        <v>735</v>
      </c>
      <c r="HT22" s="1058">
        <v>707</v>
      </c>
      <c r="HU22" s="1058">
        <v>628</v>
      </c>
      <c r="HV22" s="1058">
        <v>915</v>
      </c>
      <c r="HW22" s="1058">
        <v>1250</v>
      </c>
      <c r="HX22" s="1058">
        <v>1180</v>
      </c>
      <c r="HY22" s="1058">
        <v>305</v>
      </c>
      <c r="HZ22" s="1058">
        <v>2020</v>
      </c>
      <c r="IA22" s="1058">
        <v>2010</v>
      </c>
      <c r="IB22" s="1058">
        <v>1350</v>
      </c>
      <c r="IC22" s="1058">
        <v>869</v>
      </c>
      <c r="ID22" s="1058">
        <v>1530</v>
      </c>
      <c r="IE22" s="1058">
        <v>2210</v>
      </c>
      <c r="IF22" s="1058">
        <v>1060</v>
      </c>
      <c r="IG22" s="1058">
        <v>1220</v>
      </c>
      <c r="IH22" s="1058">
        <v>406</v>
      </c>
      <c r="II22" s="1058">
        <v>803</v>
      </c>
      <c r="IJ22" s="1058">
        <v>625</v>
      </c>
      <c r="IK22" s="1058">
        <v>719</v>
      </c>
      <c r="IL22" s="1058">
        <v>477</v>
      </c>
      <c r="IM22" s="1058">
        <v>525</v>
      </c>
      <c r="IN22" s="1058">
        <v>845</v>
      </c>
      <c r="IO22" s="1058">
        <v>768</v>
      </c>
      <c r="IP22" s="1058">
        <v>1710</v>
      </c>
      <c r="IQ22" s="1058">
        <v>1090</v>
      </c>
      <c r="IR22" s="1058">
        <v>853</v>
      </c>
      <c r="IS22" s="1058">
        <v>1110</v>
      </c>
      <c r="IT22" s="1058">
        <v>7670</v>
      </c>
      <c r="IU22" s="1058">
        <v>5650</v>
      </c>
      <c r="IV22" s="1058">
        <v>3020</v>
      </c>
      <c r="IW22" s="1058">
        <v>1330</v>
      </c>
      <c r="IX22" s="1058">
        <v>1420</v>
      </c>
      <c r="IY22" s="1058">
        <v>1340</v>
      </c>
      <c r="IZ22" s="1058">
        <v>1290</v>
      </c>
      <c r="JA22" s="1058">
        <v>948</v>
      </c>
      <c r="JB22" s="1058">
        <v>3000</v>
      </c>
      <c r="JC22" s="1058">
        <v>2560</v>
      </c>
      <c r="JD22" s="1058">
        <v>1350</v>
      </c>
      <c r="JE22" s="1058">
        <v>1090</v>
      </c>
      <c r="JF22" s="1058">
        <v>892</v>
      </c>
      <c r="JG22" s="1058">
        <v>682</v>
      </c>
      <c r="JH22" s="1058">
        <v>692</v>
      </c>
      <c r="JI22" s="1058">
        <v>1770</v>
      </c>
      <c r="JJ22" s="1058">
        <v>267</v>
      </c>
      <c r="JK22" s="1058">
        <v>485</v>
      </c>
      <c r="JL22" s="1058">
        <v>298</v>
      </c>
      <c r="JM22" s="1058">
        <v>605</v>
      </c>
      <c r="JN22" s="1058">
        <v>504</v>
      </c>
      <c r="JO22" s="1058">
        <v>430</v>
      </c>
      <c r="JP22" s="1058">
        <v>279</v>
      </c>
      <c r="JQ22" s="1058">
        <v>232</v>
      </c>
      <c r="JR22" s="1058">
        <v>469</v>
      </c>
      <c r="JS22" s="1058">
        <v>651</v>
      </c>
      <c r="JT22" s="1058">
        <v>4650</v>
      </c>
      <c r="JU22" s="1058">
        <v>1870</v>
      </c>
      <c r="JV22" s="1058">
        <v>1080</v>
      </c>
      <c r="JW22" s="1058">
        <v>445</v>
      </c>
      <c r="JX22" s="1058">
        <v>953</v>
      </c>
      <c r="JY22" s="1058">
        <v>671</v>
      </c>
      <c r="JZ22" s="1058">
        <v>603</v>
      </c>
      <c r="KA22" s="1058">
        <v>1080</v>
      </c>
      <c r="KB22" s="1058">
        <v>1670</v>
      </c>
      <c r="KC22" s="1058">
        <v>4010</v>
      </c>
      <c r="KD22" s="1058">
        <v>1940</v>
      </c>
      <c r="KE22" s="1058">
        <v>595</v>
      </c>
      <c r="KF22" s="1058">
        <v>282</v>
      </c>
      <c r="KG22" s="1058">
        <v>344</v>
      </c>
      <c r="KH22" s="1058">
        <v>534</v>
      </c>
      <c r="KI22" s="1058">
        <v>571</v>
      </c>
      <c r="KJ22" s="1058">
        <v>5650</v>
      </c>
      <c r="KK22" s="1058">
        <v>3860</v>
      </c>
      <c r="KL22" s="1058">
        <v>2700</v>
      </c>
      <c r="KM22" s="1058">
        <v>5380</v>
      </c>
    </row>
    <row r="23" spans="1:299" ht="23.25" customHeight="1" x14ac:dyDescent="0.25">
      <c r="A23" s="1308"/>
      <c r="B23" s="46" t="s">
        <v>681</v>
      </c>
      <c r="C23" s="1058">
        <v>999049</v>
      </c>
      <c r="D23" s="1058">
        <v>459326</v>
      </c>
      <c r="E23" s="1058">
        <v>176340</v>
      </c>
      <c r="F23" s="1058">
        <v>165708</v>
      </c>
      <c r="G23" s="1058">
        <v>186108</v>
      </c>
      <c r="H23" s="1058">
        <v>6428</v>
      </c>
      <c r="I23" s="1058">
        <v>5136</v>
      </c>
      <c r="J23" s="481"/>
      <c r="K23" s="1058">
        <v>46403</v>
      </c>
      <c r="L23" s="1058">
        <v>20708</v>
      </c>
      <c r="M23" s="1058">
        <v>26410</v>
      </c>
      <c r="N23" s="1058">
        <v>10131</v>
      </c>
      <c r="O23" s="1058">
        <v>10457</v>
      </c>
      <c r="P23" s="1058">
        <v>10805</v>
      </c>
      <c r="Q23" s="1058">
        <v>7066</v>
      </c>
      <c r="R23" s="1058">
        <v>8130</v>
      </c>
      <c r="S23" s="1058">
        <v>5302</v>
      </c>
      <c r="T23" s="1058">
        <v>4057</v>
      </c>
      <c r="U23" s="1058">
        <v>4681</v>
      </c>
      <c r="V23" s="1058">
        <v>4134</v>
      </c>
      <c r="W23" s="1058">
        <v>4828</v>
      </c>
      <c r="X23" s="1058">
        <v>4630</v>
      </c>
      <c r="Y23" s="1058">
        <v>3609</v>
      </c>
      <c r="Z23" s="1058">
        <v>4067</v>
      </c>
      <c r="AA23" s="1058">
        <v>2452</v>
      </c>
      <c r="AB23" s="1058">
        <v>4225</v>
      </c>
      <c r="AC23" s="1058">
        <v>2831</v>
      </c>
      <c r="AD23" s="1058">
        <v>2745</v>
      </c>
      <c r="AE23" s="1058">
        <v>2132</v>
      </c>
      <c r="AF23" s="1058">
        <v>1590</v>
      </c>
      <c r="AG23" s="1058">
        <v>6531</v>
      </c>
      <c r="AH23" s="1058">
        <v>4848</v>
      </c>
      <c r="AI23" s="1058">
        <v>3343</v>
      </c>
      <c r="AJ23" s="1058">
        <v>1851</v>
      </c>
      <c r="AK23" s="1058">
        <v>3810</v>
      </c>
      <c r="AL23" s="1058">
        <v>7936</v>
      </c>
      <c r="AM23" s="1058">
        <v>5639</v>
      </c>
      <c r="AN23" s="1058">
        <v>2798</v>
      </c>
      <c r="AO23" s="1058">
        <v>6153</v>
      </c>
      <c r="AP23" s="1058">
        <v>3946</v>
      </c>
      <c r="AQ23" s="1058">
        <v>3859</v>
      </c>
      <c r="AR23" s="1058">
        <v>44357</v>
      </c>
      <c r="AS23" s="1058">
        <v>18011</v>
      </c>
      <c r="AT23" s="1058">
        <v>10461</v>
      </c>
      <c r="AU23" s="1058">
        <v>8267</v>
      </c>
      <c r="AV23" s="1058">
        <v>8084</v>
      </c>
      <c r="AW23" s="1058">
        <v>6091</v>
      </c>
      <c r="AX23" s="1058">
        <v>5657</v>
      </c>
      <c r="AY23" s="1058">
        <v>3785</v>
      </c>
      <c r="AZ23" s="1058">
        <v>1891</v>
      </c>
      <c r="BA23" s="1058">
        <v>1887</v>
      </c>
      <c r="BB23" s="1058">
        <v>4429</v>
      </c>
      <c r="BC23" s="1058">
        <v>3412</v>
      </c>
      <c r="BD23" s="1058">
        <v>4348</v>
      </c>
      <c r="BE23" s="1058">
        <v>2148</v>
      </c>
      <c r="BF23" s="1058">
        <v>11019</v>
      </c>
      <c r="BG23" s="1058">
        <v>3849</v>
      </c>
      <c r="BH23" s="1058">
        <v>2916</v>
      </c>
      <c r="BI23" s="1058">
        <v>3930</v>
      </c>
      <c r="BJ23" s="1058">
        <v>6350</v>
      </c>
      <c r="BK23" s="1058">
        <v>3807</v>
      </c>
      <c r="BL23" s="1058">
        <v>2201</v>
      </c>
      <c r="BM23" s="1058">
        <v>2524</v>
      </c>
      <c r="BN23" s="1058">
        <v>2064</v>
      </c>
      <c r="BO23" s="1058">
        <v>2340</v>
      </c>
      <c r="BP23" s="1058">
        <v>18033</v>
      </c>
      <c r="BQ23" s="1058">
        <v>11968</v>
      </c>
      <c r="BR23" s="1058">
        <v>7201</v>
      </c>
      <c r="BS23" s="1058">
        <v>3519</v>
      </c>
      <c r="BT23" s="1058">
        <v>4071</v>
      </c>
      <c r="BU23" s="1058">
        <v>2289</v>
      </c>
      <c r="BV23" s="1058">
        <v>4175</v>
      </c>
      <c r="BW23" s="1058">
        <v>2100</v>
      </c>
      <c r="BX23" s="1058">
        <v>13775</v>
      </c>
      <c r="BY23" s="1058">
        <v>10436</v>
      </c>
      <c r="BZ23" s="1058">
        <v>6776</v>
      </c>
      <c r="CA23" s="1058">
        <v>4311</v>
      </c>
      <c r="CB23" s="1058">
        <v>4042</v>
      </c>
      <c r="CC23" s="1058">
        <v>3791</v>
      </c>
      <c r="CD23" s="1058">
        <v>2764</v>
      </c>
      <c r="CE23" s="1058">
        <v>2565</v>
      </c>
      <c r="CF23" s="1058">
        <v>2308</v>
      </c>
      <c r="CG23" s="1058">
        <v>2402</v>
      </c>
      <c r="CH23" s="1058">
        <v>1524</v>
      </c>
      <c r="CI23" s="1058">
        <v>1598</v>
      </c>
      <c r="CJ23" s="1058">
        <v>960</v>
      </c>
      <c r="CK23" s="1058">
        <v>2764</v>
      </c>
      <c r="CL23" s="1058">
        <v>1776</v>
      </c>
      <c r="CM23" s="1058">
        <v>1251</v>
      </c>
      <c r="CN23" s="1058">
        <v>959</v>
      </c>
      <c r="CO23" s="1058">
        <v>859</v>
      </c>
      <c r="CP23" s="1058">
        <v>808</v>
      </c>
      <c r="CQ23" s="1058">
        <v>808</v>
      </c>
      <c r="CR23" s="1058">
        <v>779</v>
      </c>
      <c r="CS23" s="1058">
        <v>606</v>
      </c>
      <c r="CT23" s="1058">
        <v>455</v>
      </c>
      <c r="CU23" s="1058">
        <v>375</v>
      </c>
      <c r="CV23" s="1058">
        <v>355</v>
      </c>
      <c r="CW23" s="1058">
        <v>204</v>
      </c>
      <c r="CX23" s="1058">
        <v>163</v>
      </c>
      <c r="CY23" s="1058">
        <v>10284</v>
      </c>
      <c r="CZ23" s="1058">
        <v>2061</v>
      </c>
      <c r="DA23" s="1058">
        <v>6882</v>
      </c>
      <c r="DB23" s="1058">
        <v>2609</v>
      </c>
      <c r="DC23" s="1058">
        <v>747</v>
      </c>
      <c r="DD23" s="1058">
        <v>2047</v>
      </c>
      <c r="DE23" s="1058">
        <v>1493</v>
      </c>
      <c r="DF23" s="1058">
        <v>5111</v>
      </c>
      <c r="DG23" s="1058">
        <v>2848</v>
      </c>
      <c r="DH23" s="1058">
        <v>2617</v>
      </c>
      <c r="DI23" s="1058">
        <v>2179</v>
      </c>
      <c r="DJ23" s="1058">
        <v>1833</v>
      </c>
      <c r="DK23" s="1058">
        <v>15304</v>
      </c>
      <c r="DL23" s="1058">
        <v>8449</v>
      </c>
      <c r="DM23" s="1058">
        <v>4072</v>
      </c>
      <c r="DN23" s="1058">
        <v>3210</v>
      </c>
      <c r="DO23" s="1058">
        <v>4513</v>
      </c>
      <c r="DP23" s="1058">
        <v>1383</v>
      </c>
      <c r="DQ23" s="1058">
        <v>1054</v>
      </c>
      <c r="DR23" s="1058">
        <v>8630</v>
      </c>
      <c r="DS23" s="1058">
        <v>12139</v>
      </c>
      <c r="DT23" s="1058">
        <v>3598</v>
      </c>
      <c r="DU23" s="1058">
        <v>3838</v>
      </c>
      <c r="DV23" s="1058">
        <v>16347</v>
      </c>
      <c r="DW23" s="1058">
        <v>14749</v>
      </c>
      <c r="DX23" s="1058">
        <v>12193</v>
      </c>
      <c r="DY23" s="1058">
        <v>10463</v>
      </c>
      <c r="DZ23" s="1058">
        <v>9912</v>
      </c>
      <c r="EA23" s="1058">
        <v>7996</v>
      </c>
      <c r="EB23" s="1058">
        <v>7447</v>
      </c>
      <c r="EC23" s="1058">
        <v>6452</v>
      </c>
      <c r="ED23" s="1058">
        <v>4218</v>
      </c>
      <c r="EE23" s="1058">
        <v>3432</v>
      </c>
      <c r="EF23" s="1058">
        <v>3618</v>
      </c>
      <c r="EG23" s="1058">
        <v>2769</v>
      </c>
      <c r="EH23" s="1058">
        <v>2548</v>
      </c>
      <c r="EI23" s="1058">
        <v>10447</v>
      </c>
      <c r="EJ23" s="1058">
        <v>10668</v>
      </c>
      <c r="EK23" s="1058">
        <v>9851</v>
      </c>
      <c r="EL23" s="1058">
        <v>9286</v>
      </c>
      <c r="EM23" s="1058">
        <v>6127</v>
      </c>
      <c r="EN23" s="1058">
        <v>13813</v>
      </c>
      <c r="EO23" s="1058">
        <v>3363</v>
      </c>
      <c r="EP23" s="1058">
        <v>3264</v>
      </c>
      <c r="EQ23" s="1058">
        <v>965</v>
      </c>
      <c r="ER23" s="1058">
        <v>689</v>
      </c>
      <c r="ES23" s="1058">
        <v>720</v>
      </c>
      <c r="ET23" s="1058">
        <v>710</v>
      </c>
      <c r="EU23" s="1058">
        <v>898</v>
      </c>
      <c r="EV23" s="1058">
        <v>2145</v>
      </c>
      <c r="EW23" s="1058">
        <v>1510</v>
      </c>
      <c r="EX23" s="1058">
        <v>1052</v>
      </c>
      <c r="EY23" s="1058">
        <v>885</v>
      </c>
      <c r="EZ23" s="1058">
        <v>1126</v>
      </c>
      <c r="FA23" s="1058">
        <v>1081</v>
      </c>
      <c r="FB23" s="1058">
        <v>3115</v>
      </c>
      <c r="FC23" s="1058">
        <v>580</v>
      </c>
      <c r="FD23" s="1058">
        <v>872</v>
      </c>
      <c r="FE23" s="1058">
        <v>618</v>
      </c>
      <c r="FF23" s="1058">
        <v>961</v>
      </c>
      <c r="FG23" s="1058">
        <v>1390</v>
      </c>
      <c r="FH23" s="1058">
        <v>1789</v>
      </c>
      <c r="FI23" s="1058">
        <v>1955</v>
      </c>
      <c r="FJ23" s="1058">
        <v>2535</v>
      </c>
      <c r="FK23" s="1058">
        <v>1539</v>
      </c>
      <c r="FL23" s="1058">
        <v>1102</v>
      </c>
      <c r="FM23" s="1058">
        <v>927</v>
      </c>
      <c r="FN23" s="1058">
        <v>942</v>
      </c>
      <c r="FO23" s="1058">
        <v>1749</v>
      </c>
      <c r="FP23" s="1058">
        <v>346</v>
      </c>
      <c r="FQ23" s="1058">
        <v>1122</v>
      </c>
      <c r="FR23" s="1058">
        <v>1069</v>
      </c>
      <c r="FS23" s="1058">
        <v>660</v>
      </c>
      <c r="FT23" s="1058">
        <v>1962</v>
      </c>
      <c r="FU23" s="1058">
        <v>1251</v>
      </c>
      <c r="FV23" s="1058">
        <v>1387</v>
      </c>
      <c r="FW23" s="1058">
        <v>749</v>
      </c>
      <c r="FX23" s="1058">
        <v>463</v>
      </c>
      <c r="FY23" s="1058">
        <v>391</v>
      </c>
      <c r="FZ23" s="1058">
        <v>2850</v>
      </c>
      <c r="GA23" s="1058">
        <v>1277</v>
      </c>
      <c r="GB23" s="1058">
        <v>1049</v>
      </c>
      <c r="GC23" s="1058">
        <v>2822</v>
      </c>
      <c r="GD23" s="1058">
        <v>2586</v>
      </c>
      <c r="GE23" s="1058">
        <v>2091</v>
      </c>
      <c r="GF23" s="1058">
        <v>4003</v>
      </c>
      <c r="GG23" s="1058">
        <v>1498</v>
      </c>
      <c r="GH23" s="1058">
        <v>531</v>
      </c>
      <c r="GI23" s="1058">
        <v>810</v>
      </c>
      <c r="GJ23" s="1058">
        <v>1469</v>
      </c>
      <c r="GK23" s="1058">
        <v>1055</v>
      </c>
      <c r="GL23" s="1058">
        <v>850</v>
      </c>
      <c r="GM23" s="1058">
        <v>430</v>
      </c>
      <c r="GN23" s="1058">
        <v>395</v>
      </c>
      <c r="GO23" s="1058">
        <v>595</v>
      </c>
      <c r="GP23" s="1058">
        <v>1392</v>
      </c>
      <c r="GQ23" s="1058">
        <v>2767</v>
      </c>
      <c r="GR23" s="1058">
        <v>718</v>
      </c>
      <c r="GS23" s="1058">
        <v>735</v>
      </c>
      <c r="GT23" s="1058">
        <v>697</v>
      </c>
      <c r="GU23" s="1058">
        <v>630</v>
      </c>
      <c r="GV23" s="1058">
        <v>519</v>
      </c>
      <c r="GW23" s="1058">
        <v>322</v>
      </c>
      <c r="GX23" s="1058">
        <v>711</v>
      </c>
      <c r="GY23" s="1058">
        <v>1336</v>
      </c>
      <c r="GZ23" s="1058">
        <v>486</v>
      </c>
      <c r="HA23" s="1058">
        <v>1814</v>
      </c>
      <c r="HB23" s="1058">
        <v>1083</v>
      </c>
      <c r="HC23" s="1058">
        <v>943</v>
      </c>
      <c r="HD23" s="1058">
        <v>868</v>
      </c>
      <c r="HE23" s="1058">
        <v>728</v>
      </c>
      <c r="HF23" s="1058">
        <v>1673</v>
      </c>
      <c r="HG23" s="1058">
        <v>468</v>
      </c>
      <c r="HH23" s="1058">
        <v>1054</v>
      </c>
      <c r="HI23" s="1058">
        <v>402</v>
      </c>
      <c r="HJ23" s="1058">
        <v>1749</v>
      </c>
      <c r="HK23" s="1058">
        <v>698</v>
      </c>
      <c r="HL23" s="1058">
        <v>435</v>
      </c>
      <c r="HM23" s="1058">
        <v>3632</v>
      </c>
      <c r="HN23" s="1058">
        <v>2317</v>
      </c>
      <c r="HO23" s="1058">
        <v>729</v>
      </c>
      <c r="HP23" s="1058">
        <v>593</v>
      </c>
      <c r="HQ23" s="1058">
        <v>522</v>
      </c>
      <c r="HR23" s="1058">
        <v>1202</v>
      </c>
      <c r="HS23" s="1058">
        <v>715</v>
      </c>
      <c r="HT23" s="1058">
        <v>671</v>
      </c>
      <c r="HU23" s="1058">
        <v>600</v>
      </c>
      <c r="HV23" s="1058">
        <v>914</v>
      </c>
      <c r="HW23" s="1058">
        <v>1067</v>
      </c>
      <c r="HX23" s="1058">
        <v>1012</v>
      </c>
      <c r="HY23" s="1058">
        <v>384</v>
      </c>
      <c r="HZ23" s="1058">
        <v>1849</v>
      </c>
      <c r="IA23" s="1058">
        <v>1909</v>
      </c>
      <c r="IB23" s="1058">
        <v>1275</v>
      </c>
      <c r="IC23" s="1058">
        <v>758</v>
      </c>
      <c r="ID23" s="1058">
        <v>1396</v>
      </c>
      <c r="IE23" s="1058">
        <v>1964</v>
      </c>
      <c r="IF23" s="1058">
        <v>941</v>
      </c>
      <c r="IG23" s="1058">
        <v>960</v>
      </c>
      <c r="IH23" s="1058">
        <v>489</v>
      </c>
      <c r="II23" s="1058">
        <v>763</v>
      </c>
      <c r="IJ23" s="1058">
        <v>602</v>
      </c>
      <c r="IK23" s="1058">
        <v>693</v>
      </c>
      <c r="IL23" s="1058">
        <v>460</v>
      </c>
      <c r="IM23" s="1058">
        <v>454</v>
      </c>
      <c r="IN23" s="1058">
        <v>726</v>
      </c>
      <c r="IO23" s="1058">
        <v>703</v>
      </c>
      <c r="IP23" s="1058">
        <v>1503</v>
      </c>
      <c r="IQ23" s="1058">
        <v>930</v>
      </c>
      <c r="IR23" s="1058">
        <v>722</v>
      </c>
      <c r="IS23" s="1058">
        <v>1122</v>
      </c>
      <c r="IT23" s="1058">
        <v>7056</v>
      </c>
      <c r="IU23" s="1058">
        <v>5121</v>
      </c>
      <c r="IV23" s="1058">
        <v>2793</v>
      </c>
      <c r="IW23" s="1058">
        <v>1286</v>
      </c>
      <c r="IX23" s="1058">
        <v>1271</v>
      </c>
      <c r="IY23" s="1058">
        <v>1382</v>
      </c>
      <c r="IZ23" s="1058">
        <v>1136</v>
      </c>
      <c r="JA23" s="1058">
        <v>804</v>
      </c>
      <c r="JB23" s="1058">
        <v>2820</v>
      </c>
      <c r="JC23" s="1058">
        <v>2354</v>
      </c>
      <c r="JD23" s="1058">
        <v>1263</v>
      </c>
      <c r="JE23" s="1058">
        <v>995</v>
      </c>
      <c r="JF23" s="1058">
        <v>874</v>
      </c>
      <c r="JG23" s="1058">
        <v>590</v>
      </c>
      <c r="JH23" s="1058">
        <v>658</v>
      </c>
      <c r="JI23" s="1058">
        <v>1468</v>
      </c>
      <c r="JJ23" s="1058">
        <v>253</v>
      </c>
      <c r="JK23" s="1058">
        <v>461</v>
      </c>
      <c r="JL23" s="1058">
        <v>309</v>
      </c>
      <c r="JM23" s="1058">
        <v>496</v>
      </c>
      <c r="JN23" s="1058">
        <v>428</v>
      </c>
      <c r="JO23" s="1058">
        <v>360</v>
      </c>
      <c r="JP23" s="1058">
        <v>223</v>
      </c>
      <c r="JQ23" s="1058">
        <v>206</v>
      </c>
      <c r="JR23" s="1058">
        <v>394</v>
      </c>
      <c r="JS23" s="1058">
        <v>559</v>
      </c>
      <c r="JT23" s="1058">
        <v>4100</v>
      </c>
      <c r="JU23" s="1058">
        <v>1569</v>
      </c>
      <c r="JV23" s="1058">
        <v>1051</v>
      </c>
      <c r="JW23" s="1058">
        <v>420</v>
      </c>
      <c r="JX23" s="1058">
        <v>936</v>
      </c>
      <c r="JY23" s="1058">
        <v>672</v>
      </c>
      <c r="JZ23" s="1058">
        <v>503</v>
      </c>
      <c r="KA23" s="1058">
        <v>924</v>
      </c>
      <c r="KB23" s="1058">
        <v>1464</v>
      </c>
      <c r="KC23" s="1058">
        <v>3479</v>
      </c>
      <c r="KD23" s="1058">
        <v>1672</v>
      </c>
      <c r="KE23" s="1058">
        <v>542</v>
      </c>
      <c r="KF23" s="1058">
        <v>242</v>
      </c>
      <c r="KG23" s="1058">
        <v>359</v>
      </c>
      <c r="KH23" s="1058">
        <v>566</v>
      </c>
      <c r="KI23" s="1058">
        <v>561</v>
      </c>
      <c r="KJ23" s="1058">
        <v>5778</v>
      </c>
      <c r="KK23" s="1058">
        <v>3742</v>
      </c>
      <c r="KL23" s="1058">
        <v>2686</v>
      </c>
      <c r="KM23" s="1058">
        <v>5136</v>
      </c>
    </row>
    <row r="24" spans="1:299" ht="23.25" customHeight="1" x14ac:dyDescent="0.25">
      <c r="A24" s="1308"/>
      <c r="B24" s="47" t="s">
        <v>594</v>
      </c>
      <c r="C24" s="1508">
        <v>1011279</v>
      </c>
      <c r="D24" s="1508">
        <v>456025</v>
      </c>
      <c r="E24" s="1508">
        <v>176527</v>
      </c>
      <c r="F24" s="1508">
        <v>174690</v>
      </c>
      <c r="G24" s="1508">
        <v>192887</v>
      </c>
      <c r="H24" s="1508">
        <v>6250</v>
      </c>
      <c r="I24" s="1508">
        <v>4900</v>
      </c>
      <c r="J24" s="1509"/>
      <c r="K24" s="1508">
        <v>43900</v>
      </c>
      <c r="L24" s="1508">
        <v>20500</v>
      </c>
      <c r="M24" s="1508">
        <v>26700</v>
      </c>
      <c r="N24" s="1508">
        <v>10000</v>
      </c>
      <c r="O24" s="1508">
        <v>10400</v>
      </c>
      <c r="P24" s="1508">
        <v>11100</v>
      </c>
      <c r="Q24" s="1508">
        <v>7040</v>
      </c>
      <c r="R24" s="1508">
        <v>8140</v>
      </c>
      <c r="S24" s="1508">
        <v>5310</v>
      </c>
      <c r="T24" s="1508">
        <v>4050</v>
      </c>
      <c r="U24" s="1508">
        <v>4690</v>
      </c>
      <c r="V24" s="1508">
        <v>4320</v>
      </c>
      <c r="W24" s="1508">
        <v>5010</v>
      </c>
      <c r="X24" s="1508">
        <v>4430</v>
      </c>
      <c r="Y24" s="1508">
        <v>3570</v>
      </c>
      <c r="Z24" s="1508">
        <v>4240</v>
      </c>
      <c r="AA24" s="1508">
        <v>2480</v>
      </c>
      <c r="AB24" s="1508">
        <v>4160</v>
      </c>
      <c r="AC24" s="1508">
        <v>2830</v>
      </c>
      <c r="AD24" s="1508">
        <v>2880</v>
      </c>
      <c r="AE24" s="1508">
        <v>2210</v>
      </c>
      <c r="AF24" s="1508">
        <v>1690</v>
      </c>
      <c r="AG24" s="1508">
        <v>6470</v>
      </c>
      <c r="AH24" s="1508">
        <v>4890</v>
      </c>
      <c r="AI24" s="1508">
        <v>3390</v>
      </c>
      <c r="AJ24" s="1508">
        <v>1780</v>
      </c>
      <c r="AK24" s="1508">
        <v>3850</v>
      </c>
      <c r="AL24" s="1508">
        <v>7830</v>
      </c>
      <c r="AM24" s="1508">
        <v>5460</v>
      </c>
      <c r="AN24" s="1508">
        <v>2620</v>
      </c>
      <c r="AO24" s="1508">
        <v>6210</v>
      </c>
      <c r="AP24" s="1508">
        <v>3970</v>
      </c>
      <c r="AQ24" s="1508">
        <v>3900</v>
      </c>
      <c r="AR24" s="1508">
        <v>44100</v>
      </c>
      <c r="AS24" s="1508">
        <v>18200</v>
      </c>
      <c r="AT24" s="1508">
        <v>10400</v>
      </c>
      <c r="AU24" s="1508">
        <v>8330</v>
      </c>
      <c r="AV24" s="1508">
        <v>8180</v>
      </c>
      <c r="AW24" s="1508">
        <v>6070</v>
      </c>
      <c r="AX24" s="1508">
        <v>5710</v>
      </c>
      <c r="AY24" s="1508">
        <v>3620</v>
      </c>
      <c r="AZ24" s="1508">
        <v>1850</v>
      </c>
      <c r="BA24" s="1508">
        <v>1850</v>
      </c>
      <c r="BB24" s="1508">
        <v>4440</v>
      </c>
      <c r="BC24" s="1508">
        <v>3410</v>
      </c>
      <c r="BD24" s="1508">
        <v>4310</v>
      </c>
      <c r="BE24" s="1508">
        <v>2130</v>
      </c>
      <c r="BF24" s="1508">
        <v>10900</v>
      </c>
      <c r="BG24" s="1508">
        <v>3805</v>
      </c>
      <c r="BH24" s="1508">
        <v>2880</v>
      </c>
      <c r="BI24" s="1508">
        <v>3890</v>
      </c>
      <c r="BJ24" s="1508">
        <v>6250</v>
      </c>
      <c r="BK24" s="1508">
        <v>4140</v>
      </c>
      <c r="BL24" s="1508">
        <v>2030</v>
      </c>
      <c r="BM24" s="1508">
        <v>2320</v>
      </c>
      <c r="BN24" s="1508">
        <v>2240</v>
      </c>
      <c r="BO24" s="1508">
        <v>2280</v>
      </c>
      <c r="BP24" s="1508">
        <v>18300</v>
      </c>
      <c r="BQ24" s="1508">
        <v>12100</v>
      </c>
      <c r="BR24" s="1508">
        <v>6100</v>
      </c>
      <c r="BS24" s="1508">
        <v>3450</v>
      </c>
      <c r="BT24" s="1508">
        <v>4000</v>
      </c>
      <c r="BU24" s="1508">
        <v>2280</v>
      </c>
      <c r="BV24" s="1508">
        <v>4210</v>
      </c>
      <c r="BW24" s="1508">
        <v>2230</v>
      </c>
      <c r="BX24" s="1508">
        <v>13640</v>
      </c>
      <c r="BY24" s="1508">
        <v>10407</v>
      </c>
      <c r="BZ24" s="1508">
        <v>6080</v>
      </c>
      <c r="CA24" s="1508">
        <v>4260</v>
      </c>
      <c r="CB24" s="1508">
        <v>3990</v>
      </c>
      <c r="CC24" s="1508">
        <v>3440</v>
      </c>
      <c r="CD24" s="1508">
        <v>3080</v>
      </c>
      <c r="CE24" s="1508">
        <v>2730</v>
      </c>
      <c r="CF24" s="1508">
        <v>2600</v>
      </c>
      <c r="CG24" s="1508">
        <v>2490</v>
      </c>
      <c r="CH24" s="1508">
        <v>1700</v>
      </c>
      <c r="CI24" s="1508">
        <v>1560</v>
      </c>
      <c r="CJ24" s="1508">
        <v>1000</v>
      </c>
      <c r="CK24" s="1508">
        <v>2740</v>
      </c>
      <c r="CL24" s="1508">
        <v>1760</v>
      </c>
      <c r="CM24" s="1508">
        <v>1240</v>
      </c>
      <c r="CN24" s="1508">
        <v>950</v>
      </c>
      <c r="CO24" s="1508">
        <v>850</v>
      </c>
      <c r="CP24" s="1508">
        <v>800</v>
      </c>
      <c r="CQ24" s="1508">
        <v>800</v>
      </c>
      <c r="CR24" s="1508">
        <v>770</v>
      </c>
      <c r="CS24" s="1508">
        <v>600</v>
      </c>
      <c r="CT24" s="1508">
        <v>450</v>
      </c>
      <c r="CU24" s="1508">
        <v>370</v>
      </c>
      <c r="CV24" s="1508">
        <v>350</v>
      </c>
      <c r="CW24" s="1508">
        <v>200</v>
      </c>
      <c r="CX24" s="1508">
        <v>160</v>
      </c>
      <c r="CY24" s="1508">
        <v>10410</v>
      </c>
      <c r="CZ24" s="1508">
        <v>2080</v>
      </c>
      <c r="DA24" s="1508">
        <v>6840</v>
      </c>
      <c r="DB24" s="1508">
        <v>2720</v>
      </c>
      <c r="DC24" s="1508">
        <v>700</v>
      </c>
      <c r="DD24" s="1508">
        <v>2060</v>
      </c>
      <c r="DE24" s="1508">
        <v>1500</v>
      </c>
      <c r="DF24" s="1508">
        <v>5100</v>
      </c>
      <c r="DG24" s="1508">
        <v>2810</v>
      </c>
      <c r="DH24" s="1508">
        <v>2594</v>
      </c>
      <c r="DI24" s="1508">
        <v>2160</v>
      </c>
      <c r="DJ24" s="1508">
        <v>1820</v>
      </c>
      <c r="DK24" s="1508">
        <v>15500</v>
      </c>
      <c r="DL24" s="1508">
        <v>8930</v>
      </c>
      <c r="DM24" s="1508">
        <v>4406</v>
      </c>
      <c r="DN24" s="1508">
        <v>3020</v>
      </c>
      <c r="DO24" s="1508">
        <v>4700</v>
      </c>
      <c r="DP24" s="1508">
        <v>1640</v>
      </c>
      <c r="DQ24" s="1508">
        <v>1060</v>
      </c>
      <c r="DR24" s="1508">
        <v>8500</v>
      </c>
      <c r="DS24" s="1508">
        <v>11600</v>
      </c>
      <c r="DT24" s="1508">
        <v>3560</v>
      </c>
      <c r="DU24" s="1508">
        <v>3800</v>
      </c>
      <c r="DV24" s="1508">
        <v>17400</v>
      </c>
      <c r="DW24" s="1508">
        <v>15710</v>
      </c>
      <c r="DX24" s="1508">
        <v>13700</v>
      </c>
      <c r="DY24" s="1508">
        <v>11410</v>
      </c>
      <c r="DZ24" s="1508">
        <v>10600</v>
      </c>
      <c r="EA24" s="1508">
        <v>8700</v>
      </c>
      <c r="EB24" s="1508">
        <v>8250</v>
      </c>
      <c r="EC24" s="1508">
        <v>7340</v>
      </c>
      <c r="ED24" s="1508">
        <v>4590</v>
      </c>
      <c r="EE24" s="1508">
        <v>3810</v>
      </c>
      <c r="EF24" s="1508">
        <v>3750</v>
      </c>
      <c r="EG24" s="1508">
        <v>2830</v>
      </c>
      <c r="EH24" s="1508">
        <v>2690</v>
      </c>
      <c r="EI24" s="1508">
        <v>10790</v>
      </c>
      <c r="EJ24" s="1508">
        <v>10800</v>
      </c>
      <c r="EK24" s="1508">
        <v>9900</v>
      </c>
      <c r="EL24" s="1508">
        <v>9230</v>
      </c>
      <c r="EM24" s="1508">
        <v>6090</v>
      </c>
      <c r="EN24" s="1508">
        <v>13640</v>
      </c>
      <c r="EO24" s="1508">
        <v>3460</v>
      </c>
      <c r="EP24" s="1508">
        <v>3400</v>
      </c>
      <c r="EQ24" s="1508">
        <v>989</v>
      </c>
      <c r="ER24" s="1508">
        <v>713</v>
      </c>
      <c r="ES24" s="1508">
        <v>750</v>
      </c>
      <c r="ET24" s="1508">
        <v>746</v>
      </c>
      <c r="EU24" s="1508">
        <v>939</v>
      </c>
      <c r="EV24" s="1508">
        <v>2280</v>
      </c>
      <c r="EW24" s="1508">
        <v>1590</v>
      </c>
      <c r="EX24" s="1508">
        <v>1110</v>
      </c>
      <c r="EY24" s="1508">
        <v>932</v>
      </c>
      <c r="EZ24" s="1508">
        <v>1190</v>
      </c>
      <c r="FA24" s="1508">
        <v>1160</v>
      </c>
      <c r="FB24" s="1508">
        <v>3320</v>
      </c>
      <c r="FC24" s="1508">
        <v>623</v>
      </c>
      <c r="FD24" s="1508">
        <v>928</v>
      </c>
      <c r="FE24" s="1508">
        <v>652</v>
      </c>
      <c r="FF24" s="1508">
        <v>1030</v>
      </c>
      <c r="FG24" s="1508">
        <v>1470</v>
      </c>
      <c r="FH24" s="1508">
        <v>1920</v>
      </c>
      <c r="FI24" s="1508">
        <v>2090</v>
      </c>
      <c r="FJ24" s="1508">
        <v>2710</v>
      </c>
      <c r="FK24" s="1508">
        <v>1650</v>
      </c>
      <c r="FL24" s="1508">
        <v>1100</v>
      </c>
      <c r="FM24" s="1508">
        <v>938</v>
      </c>
      <c r="FN24" s="1508">
        <v>972</v>
      </c>
      <c r="FO24" s="1508">
        <v>1830</v>
      </c>
      <c r="FP24" s="1508">
        <v>359</v>
      </c>
      <c r="FQ24" s="1508">
        <v>1140</v>
      </c>
      <c r="FR24" s="1508">
        <v>1090</v>
      </c>
      <c r="FS24" s="1508">
        <v>679</v>
      </c>
      <c r="FT24" s="1508">
        <v>2040</v>
      </c>
      <c r="FU24" s="1508">
        <v>1260</v>
      </c>
      <c r="FV24" s="1508">
        <v>1410</v>
      </c>
      <c r="FW24" s="1508">
        <v>775</v>
      </c>
      <c r="FX24" s="1508">
        <v>474</v>
      </c>
      <c r="FY24" s="1508">
        <v>414</v>
      </c>
      <c r="FZ24" s="1508">
        <v>2970</v>
      </c>
      <c r="GA24" s="1508">
        <v>1310</v>
      </c>
      <c r="GB24" s="1508">
        <v>1080</v>
      </c>
      <c r="GC24" s="1508">
        <v>2850</v>
      </c>
      <c r="GD24" s="1508">
        <v>2570</v>
      </c>
      <c r="GE24" s="1508">
        <v>2100</v>
      </c>
      <c r="GF24" s="1508">
        <v>4220</v>
      </c>
      <c r="GG24" s="1508">
        <v>1550</v>
      </c>
      <c r="GH24" s="1508">
        <v>557</v>
      </c>
      <c r="GI24" s="1508">
        <v>866</v>
      </c>
      <c r="GJ24" s="1508">
        <v>1490</v>
      </c>
      <c r="GK24" s="1508">
        <v>1090</v>
      </c>
      <c r="GL24" s="1508">
        <v>885</v>
      </c>
      <c r="GM24" s="1508">
        <v>430</v>
      </c>
      <c r="GN24" s="1508">
        <v>421</v>
      </c>
      <c r="GO24" s="1508">
        <v>594</v>
      </c>
      <c r="GP24" s="1508">
        <v>1430</v>
      </c>
      <c r="GQ24" s="1508">
        <v>2900</v>
      </c>
      <c r="GR24" s="1508">
        <v>718</v>
      </c>
      <c r="GS24" s="1508">
        <v>717</v>
      </c>
      <c r="GT24" s="1508">
        <v>724</v>
      </c>
      <c r="GU24" s="1508">
        <v>667</v>
      </c>
      <c r="GV24" s="1508">
        <v>549</v>
      </c>
      <c r="GW24" s="1508">
        <v>338</v>
      </c>
      <c r="GX24" s="1508">
        <v>746</v>
      </c>
      <c r="GY24" s="1508">
        <v>1390</v>
      </c>
      <c r="GZ24" s="1508">
        <v>494</v>
      </c>
      <c r="HA24" s="1508">
        <v>1860</v>
      </c>
      <c r="HB24" s="1508">
        <v>1040</v>
      </c>
      <c r="HC24" s="1508">
        <v>951</v>
      </c>
      <c r="HD24" s="1508">
        <v>905</v>
      </c>
      <c r="HE24" s="1508">
        <v>774</v>
      </c>
      <c r="HF24" s="1508">
        <v>1720</v>
      </c>
      <c r="HG24" s="1508">
        <v>498</v>
      </c>
      <c r="HH24" s="1508">
        <v>1060</v>
      </c>
      <c r="HI24" s="1508">
        <v>414</v>
      </c>
      <c r="HJ24" s="1508">
        <v>1790</v>
      </c>
      <c r="HK24" s="1508">
        <v>730</v>
      </c>
      <c r="HL24" s="1508">
        <v>437</v>
      </c>
      <c r="HM24" s="1508">
        <v>3800</v>
      </c>
      <c r="HN24" s="1508">
        <v>2420</v>
      </c>
      <c r="HO24" s="1508">
        <v>779</v>
      </c>
      <c r="HP24" s="1508">
        <v>632</v>
      </c>
      <c r="HQ24" s="1508">
        <v>528</v>
      </c>
      <c r="HR24" s="1508">
        <v>1290</v>
      </c>
      <c r="HS24" s="1508">
        <v>758</v>
      </c>
      <c r="HT24" s="1508">
        <v>722</v>
      </c>
      <c r="HU24" s="1508">
        <v>640</v>
      </c>
      <c r="HV24" s="1508">
        <v>981</v>
      </c>
      <c r="HW24" s="1508">
        <v>1140</v>
      </c>
      <c r="HX24" s="1508">
        <v>1080</v>
      </c>
      <c r="HY24" s="1508">
        <v>384</v>
      </c>
      <c r="HZ24" s="1508">
        <v>1910</v>
      </c>
      <c r="IA24" s="1508">
        <v>1910</v>
      </c>
      <c r="IB24" s="1508">
        <v>1280</v>
      </c>
      <c r="IC24" s="1508">
        <v>791</v>
      </c>
      <c r="ID24" s="1508">
        <v>1520</v>
      </c>
      <c r="IE24" s="1508">
        <v>1940</v>
      </c>
      <c r="IF24" s="1508">
        <v>962</v>
      </c>
      <c r="IG24" s="1508">
        <v>1020</v>
      </c>
      <c r="IH24" s="1508">
        <v>493</v>
      </c>
      <c r="II24" s="1508">
        <v>804</v>
      </c>
      <c r="IJ24" s="1508">
        <v>633</v>
      </c>
      <c r="IK24" s="1508">
        <v>730</v>
      </c>
      <c r="IL24" s="1508">
        <v>488</v>
      </c>
      <c r="IM24" s="1508">
        <v>469</v>
      </c>
      <c r="IN24" s="1508">
        <v>747</v>
      </c>
      <c r="IO24" s="1508">
        <v>761</v>
      </c>
      <c r="IP24" s="1508">
        <v>1580</v>
      </c>
      <c r="IQ24" s="1508">
        <v>920</v>
      </c>
      <c r="IR24" s="1508">
        <v>720</v>
      </c>
      <c r="IS24" s="1508">
        <v>1058</v>
      </c>
      <c r="IT24" s="1508">
        <v>7140</v>
      </c>
      <c r="IU24" s="1508">
        <v>5290</v>
      </c>
      <c r="IV24" s="1508">
        <v>2850</v>
      </c>
      <c r="IW24" s="1508">
        <v>1320</v>
      </c>
      <c r="IX24" s="1508">
        <v>1310</v>
      </c>
      <c r="IY24" s="1508">
        <v>1300</v>
      </c>
      <c r="IZ24" s="1508">
        <v>1110</v>
      </c>
      <c r="JA24" s="1508">
        <v>785</v>
      </c>
      <c r="JB24" s="1508">
        <v>2750</v>
      </c>
      <c r="JC24" s="1508">
        <v>2280</v>
      </c>
      <c r="JD24" s="1508">
        <v>1216</v>
      </c>
      <c r="JE24" s="1508">
        <v>966</v>
      </c>
      <c r="JF24" s="1508">
        <v>844</v>
      </c>
      <c r="JG24" s="1508">
        <v>652</v>
      </c>
      <c r="JH24" s="1508">
        <v>735</v>
      </c>
      <c r="JI24" s="1508">
        <v>1620</v>
      </c>
      <c r="JJ24" s="1508">
        <v>274</v>
      </c>
      <c r="JK24" s="1508">
        <v>502</v>
      </c>
      <c r="JL24" s="1508">
        <v>334</v>
      </c>
      <c r="JM24" s="1508">
        <v>547</v>
      </c>
      <c r="JN24" s="1508">
        <v>475</v>
      </c>
      <c r="JO24" s="1508">
        <v>394</v>
      </c>
      <c r="JP24" s="1508">
        <v>249</v>
      </c>
      <c r="JQ24" s="1508">
        <v>229</v>
      </c>
      <c r="JR24" s="1508">
        <v>437</v>
      </c>
      <c r="JS24" s="1508">
        <v>616</v>
      </c>
      <c r="JT24" s="1508">
        <v>4480</v>
      </c>
      <c r="JU24" s="1508">
        <v>1730</v>
      </c>
      <c r="JV24" s="1508">
        <v>1140</v>
      </c>
      <c r="JW24" s="1508">
        <v>466</v>
      </c>
      <c r="JX24" s="1508">
        <v>949</v>
      </c>
      <c r="JY24" s="1508">
        <v>712</v>
      </c>
      <c r="JZ24" s="1508">
        <v>553</v>
      </c>
      <c r="KA24" s="1508">
        <v>1020</v>
      </c>
      <c r="KB24" s="1508">
        <v>1590</v>
      </c>
      <c r="KC24" s="1508">
        <v>3770</v>
      </c>
      <c r="KD24" s="1508">
        <v>1810</v>
      </c>
      <c r="KE24" s="1508">
        <v>588</v>
      </c>
      <c r="KF24" s="1508">
        <v>265</v>
      </c>
      <c r="KG24" s="1508">
        <v>398</v>
      </c>
      <c r="KH24" s="1508">
        <v>622</v>
      </c>
      <c r="KI24" s="1508">
        <v>604</v>
      </c>
      <c r="KJ24" s="1508">
        <v>5567</v>
      </c>
      <c r="KK24" s="1508">
        <v>3600</v>
      </c>
      <c r="KL24" s="1508">
        <v>2650</v>
      </c>
      <c r="KM24" s="1508">
        <v>4900</v>
      </c>
    </row>
    <row r="25" spans="1:299" ht="16.899999999999999" customHeight="1" x14ac:dyDescent="0.25">
      <c r="A25" s="1318"/>
      <c r="B25" s="704" t="s">
        <v>2392</v>
      </c>
      <c r="C25" s="20"/>
      <c r="D25" s="20"/>
      <c r="E25" s="20"/>
      <c r="F25" s="1319"/>
      <c r="G25" s="1319"/>
      <c r="H25" s="1319"/>
      <c r="I25" s="1320"/>
      <c r="J25" s="1319"/>
      <c r="K25" s="1319"/>
      <c r="L25" s="1315"/>
      <c r="M25" s="1321"/>
      <c r="N25" s="1321"/>
      <c r="O25" s="1321"/>
      <c r="P25" s="1321"/>
      <c r="Q25" s="1321"/>
      <c r="R25" s="1321"/>
      <c r="S25" s="1321"/>
      <c r="T25" s="1321"/>
      <c r="U25" s="1321"/>
      <c r="V25" s="1321"/>
      <c r="W25" s="1321"/>
      <c r="X25" s="1321"/>
      <c r="Y25" s="1321"/>
      <c r="Z25" s="1321"/>
      <c r="AA25" s="1321"/>
      <c r="AB25" s="1321"/>
      <c r="AC25" s="1321"/>
      <c r="AD25" s="1321"/>
      <c r="AE25" s="1321"/>
      <c r="AF25" s="1321"/>
      <c r="AG25" s="1321"/>
      <c r="AH25" s="1321"/>
      <c r="AI25" s="1321"/>
      <c r="AJ25" s="1321"/>
      <c r="AK25" s="1321"/>
      <c r="AL25" s="1321"/>
      <c r="AM25" s="1321"/>
      <c r="AN25" s="1321"/>
      <c r="AO25" s="1321"/>
      <c r="AP25" s="1321"/>
      <c r="AQ25" s="1321"/>
      <c r="AR25" s="1321"/>
      <c r="AS25" s="1321"/>
      <c r="AT25" s="1321"/>
      <c r="AU25" s="1321"/>
      <c r="AV25" s="1321"/>
      <c r="AW25" s="1321"/>
      <c r="AX25" s="1321"/>
      <c r="AY25" s="1321"/>
      <c r="AZ25" s="1321"/>
      <c r="BA25" s="1321"/>
      <c r="BB25" s="1321"/>
      <c r="BC25" s="1321"/>
      <c r="BD25" s="1321"/>
      <c r="BE25" s="1321"/>
      <c r="BF25" s="1321"/>
      <c r="BG25" s="1321"/>
      <c r="BH25" s="1321"/>
      <c r="BI25" s="1321"/>
      <c r="BJ25" s="1321"/>
      <c r="BK25" s="1321"/>
      <c r="BL25" s="1321"/>
      <c r="BM25" s="1321"/>
      <c r="BN25" s="1321"/>
      <c r="BO25" s="1321"/>
      <c r="BP25" s="1315"/>
      <c r="BQ25" s="1321"/>
      <c r="BR25" s="1321"/>
      <c r="BS25" s="1321"/>
      <c r="BT25" s="1321"/>
      <c r="BU25" s="1321"/>
      <c r="BV25" s="1321"/>
      <c r="BW25" s="1321"/>
      <c r="BX25" s="1321"/>
      <c r="BY25" s="1321"/>
      <c r="BZ25" s="1321"/>
      <c r="CA25" s="1321"/>
      <c r="CB25" s="1321"/>
      <c r="CC25" s="1321"/>
      <c r="CD25" s="1321"/>
      <c r="CE25" s="1321"/>
      <c r="CF25" s="1321"/>
      <c r="CG25" s="1321"/>
      <c r="CH25" s="1321"/>
      <c r="CI25" s="1321"/>
      <c r="CJ25" s="1321"/>
      <c r="CK25" s="1321"/>
      <c r="CL25" s="1321"/>
      <c r="CM25" s="1321"/>
      <c r="CN25" s="1321"/>
      <c r="CO25" s="1321"/>
      <c r="CP25" s="1321"/>
      <c r="CQ25" s="1321"/>
      <c r="CR25" s="1321"/>
      <c r="CS25" s="1321"/>
      <c r="CT25" s="1321"/>
      <c r="CU25" s="1321"/>
      <c r="CV25" s="1321"/>
      <c r="CW25" s="1321"/>
      <c r="CX25" s="1321"/>
      <c r="CY25" s="1321"/>
      <c r="CZ25" s="1321"/>
      <c r="DA25" s="1321"/>
      <c r="DB25" s="1321"/>
      <c r="DC25" s="1321"/>
      <c r="DD25" s="1321"/>
      <c r="DE25" s="1321"/>
      <c r="DF25" s="1321"/>
      <c r="DG25" s="1321"/>
      <c r="DH25" s="1321"/>
      <c r="DI25" s="1321"/>
      <c r="DJ25" s="1321"/>
      <c r="DK25" s="1321"/>
      <c r="DL25" s="1321"/>
      <c r="DM25" s="1321"/>
      <c r="DN25" s="1321"/>
      <c r="DO25" s="1321"/>
      <c r="DP25" s="1321"/>
      <c r="DQ25" s="1321"/>
      <c r="DR25" s="1321"/>
      <c r="DS25" s="1321"/>
      <c r="DT25" s="1321"/>
      <c r="DU25" s="1321"/>
      <c r="DV25" s="1321"/>
      <c r="DW25" s="1321"/>
      <c r="DX25" s="1321"/>
      <c r="DY25" s="1321"/>
      <c r="DZ25" s="1315"/>
      <c r="EA25" s="1321"/>
      <c r="EB25" s="1321"/>
      <c r="EC25" s="1321"/>
      <c r="ED25" s="1321"/>
      <c r="EE25" s="1321"/>
      <c r="EF25" s="1321"/>
      <c r="EG25" s="1321"/>
      <c r="EH25" s="1321"/>
      <c r="EI25" s="1321"/>
      <c r="EJ25" s="1321"/>
      <c r="EK25" s="1321"/>
      <c r="EL25" s="1321"/>
      <c r="EM25" s="1321"/>
      <c r="EN25" s="1321"/>
      <c r="EO25" s="1321"/>
      <c r="EP25" s="1321"/>
      <c r="EQ25" s="1321"/>
      <c r="ER25" s="1321"/>
      <c r="ES25" s="1321"/>
      <c r="ET25" s="1321"/>
      <c r="EU25" s="1321"/>
      <c r="EV25" s="1321"/>
      <c r="EW25" s="1321"/>
      <c r="EX25" s="1321"/>
      <c r="EY25" s="1321"/>
      <c r="EZ25" s="1321"/>
      <c r="FA25" s="1321"/>
      <c r="FB25" s="1321"/>
      <c r="FC25" s="1321"/>
      <c r="FD25" s="1321"/>
      <c r="FE25" s="1321"/>
      <c r="FF25" s="1321"/>
      <c r="FG25" s="1321"/>
      <c r="FH25" s="1321"/>
      <c r="FI25" s="1321"/>
      <c r="FJ25" s="1321"/>
      <c r="FK25" s="1321"/>
      <c r="FL25" s="1321"/>
      <c r="FM25" s="1321"/>
      <c r="FN25" s="1321"/>
      <c r="FO25" s="1321"/>
      <c r="FP25" s="1321"/>
      <c r="FQ25" s="1321"/>
      <c r="FR25" s="1321"/>
      <c r="FS25" s="1321"/>
      <c r="FT25" s="1321"/>
      <c r="FU25" s="1321"/>
      <c r="FV25" s="1321"/>
      <c r="FW25" s="1321"/>
      <c r="FX25" s="1321"/>
      <c r="FY25" s="1315"/>
      <c r="FZ25" s="1321"/>
      <c r="GA25" s="1321"/>
      <c r="GB25" s="1321"/>
      <c r="GC25" s="1321"/>
      <c r="GD25" s="1321"/>
      <c r="GE25" s="1321"/>
      <c r="GF25" s="1321"/>
      <c r="GG25" s="1321"/>
      <c r="GH25" s="1321"/>
      <c r="GI25" s="1321"/>
      <c r="GJ25" s="1321"/>
      <c r="GK25" s="1321"/>
      <c r="GL25" s="1321"/>
      <c r="GM25" s="1321"/>
      <c r="GN25" s="1321"/>
      <c r="GO25" s="1321"/>
      <c r="GP25" s="1321"/>
      <c r="GQ25" s="1321"/>
      <c r="GR25" s="1321"/>
      <c r="GS25" s="1321"/>
      <c r="GT25" s="1321"/>
      <c r="GU25" s="1321"/>
      <c r="GV25" s="1321"/>
      <c r="GW25" s="1321"/>
      <c r="GX25" s="1321"/>
      <c r="GY25" s="1321"/>
      <c r="GZ25" s="1321"/>
      <c r="HA25" s="1321"/>
      <c r="HB25" s="1321"/>
      <c r="HC25" s="1321"/>
      <c r="HD25" s="1321"/>
      <c r="HE25" s="1321"/>
      <c r="HF25" s="1321"/>
      <c r="HG25" s="1321"/>
      <c r="HH25" s="1321"/>
      <c r="HI25" s="1321"/>
      <c r="HJ25" s="1321"/>
      <c r="HK25" s="1321"/>
      <c r="HL25" s="1321"/>
      <c r="HM25" s="1321"/>
      <c r="HN25" s="1321"/>
      <c r="HO25" s="1321"/>
      <c r="HP25" s="1321"/>
      <c r="HQ25" s="1321"/>
      <c r="HR25" s="1321"/>
      <c r="HS25" s="1321"/>
      <c r="HT25" s="1321"/>
      <c r="HU25" s="1321"/>
      <c r="HV25" s="1321"/>
      <c r="HW25" s="1321"/>
      <c r="HX25" s="1321"/>
      <c r="HY25" s="1321"/>
      <c r="HZ25" s="1321"/>
      <c r="IA25" s="1321"/>
      <c r="IB25" s="1321"/>
      <c r="IC25" s="1321"/>
      <c r="ID25" s="1321"/>
      <c r="IE25" s="1321"/>
      <c r="IF25" s="1321"/>
      <c r="IG25" s="1321"/>
      <c r="IH25" s="1321"/>
      <c r="II25" s="1321"/>
      <c r="IJ25" s="1321"/>
      <c r="IK25" s="1321"/>
      <c r="IL25" s="1321"/>
      <c r="IM25" s="1321"/>
      <c r="IN25" s="1321"/>
      <c r="IO25" s="1321"/>
      <c r="IP25" s="1321"/>
      <c r="IQ25" s="1321"/>
      <c r="IR25" s="1321"/>
      <c r="IS25" s="1321"/>
      <c r="IT25" s="1321"/>
      <c r="IU25" s="1321"/>
      <c r="IV25" s="1321"/>
      <c r="IW25" s="1321"/>
      <c r="IX25" s="1321"/>
      <c r="IY25" s="1321"/>
      <c r="IZ25" s="1321"/>
      <c r="JA25" s="1321"/>
      <c r="JB25" s="1321"/>
      <c r="JC25" s="1321"/>
      <c r="JD25" s="1321"/>
      <c r="JE25" s="1321"/>
      <c r="JF25" s="1321"/>
      <c r="JG25" s="1321"/>
      <c r="JH25" s="1321"/>
      <c r="JI25" s="1321"/>
      <c r="JJ25" s="1321"/>
      <c r="JK25" s="1321"/>
      <c r="JL25" s="1321"/>
      <c r="JM25" s="1321"/>
      <c r="JN25" s="1321"/>
      <c r="JO25" s="1321"/>
      <c r="JP25" s="1321"/>
      <c r="JQ25" s="1321"/>
      <c r="JR25" s="1321"/>
      <c r="JS25" s="1321"/>
    </row>
    <row r="26" spans="1:299" ht="15.6" customHeight="1" x14ac:dyDescent="0.25">
      <c r="A26" s="1318"/>
      <c r="B26" s="704" t="s">
        <v>1457</v>
      </c>
      <c r="C26" s="20"/>
      <c r="D26" s="20"/>
      <c r="E26" s="20"/>
      <c r="F26" s="1319"/>
      <c r="G26" s="1319"/>
      <c r="H26" s="1319"/>
      <c r="I26" s="1319"/>
      <c r="J26" s="1319"/>
      <c r="K26" s="1315"/>
      <c r="L26" s="1322"/>
      <c r="M26" s="1321"/>
      <c r="N26" s="1321"/>
      <c r="O26" s="1321"/>
      <c r="P26" s="1321"/>
      <c r="Q26" s="1321"/>
      <c r="R26" s="1321"/>
      <c r="S26" s="1321"/>
      <c r="T26" s="1321"/>
      <c r="U26" s="1321"/>
      <c r="V26" s="1321"/>
      <c r="W26" s="1321"/>
      <c r="X26" s="1321"/>
      <c r="Y26" s="1321"/>
      <c r="Z26" s="1321"/>
      <c r="AA26" s="1321"/>
      <c r="AB26" s="1321"/>
      <c r="AC26" s="1321"/>
      <c r="AD26" s="1321"/>
      <c r="AE26" s="1321"/>
      <c r="AF26" s="1321"/>
      <c r="AG26" s="1321"/>
      <c r="AH26" s="1321"/>
      <c r="AI26" s="1321"/>
      <c r="AJ26" s="1321"/>
      <c r="AK26" s="1321"/>
      <c r="AL26" s="1321"/>
      <c r="AM26" s="1321"/>
      <c r="AN26" s="1321"/>
      <c r="AO26" s="1321"/>
      <c r="AP26" s="1321"/>
      <c r="AQ26" s="1321"/>
      <c r="AR26" s="1321"/>
      <c r="AS26" s="1321"/>
      <c r="AT26" s="1321"/>
      <c r="AU26" s="1321"/>
      <c r="AV26" s="1321"/>
      <c r="AW26" s="1321"/>
      <c r="AX26" s="1321"/>
      <c r="AY26" s="1321"/>
      <c r="AZ26" s="1321"/>
      <c r="BA26" s="1321"/>
      <c r="BB26" s="1321"/>
      <c r="BC26" s="1321"/>
      <c r="BD26" s="1321"/>
      <c r="BE26" s="1321"/>
      <c r="BF26" s="1321"/>
      <c r="BG26" s="1321"/>
      <c r="BH26" s="1321"/>
      <c r="BI26" s="1321"/>
      <c r="BJ26" s="1321"/>
      <c r="BK26" s="1321"/>
      <c r="BL26" s="1321"/>
      <c r="BM26" s="1321"/>
      <c r="BN26" s="1321"/>
      <c r="BO26" s="1321"/>
      <c r="BP26" s="1321"/>
      <c r="BQ26" s="1321"/>
      <c r="BR26" s="1321"/>
      <c r="BS26" s="1321"/>
      <c r="BT26" s="1315"/>
      <c r="BU26" s="1322"/>
      <c r="BV26" s="1321"/>
      <c r="BW26" s="1321"/>
      <c r="BX26" s="1321"/>
      <c r="BY26" s="1321"/>
      <c r="BZ26" s="1321"/>
      <c r="CA26" s="1321"/>
      <c r="CB26" s="1321"/>
      <c r="CC26" s="1321"/>
      <c r="CD26" s="1321"/>
      <c r="CE26" s="1321"/>
      <c r="CF26" s="1321"/>
      <c r="CG26" s="1321"/>
      <c r="CH26" s="1321"/>
      <c r="CI26" s="1321"/>
      <c r="CJ26" s="1321"/>
      <c r="CK26" s="1321"/>
      <c r="CL26" s="1321"/>
      <c r="CM26" s="1321"/>
      <c r="CN26" s="1321"/>
      <c r="CO26" s="1321"/>
      <c r="CP26" s="1321"/>
      <c r="CQ26" s="1321"/>
      <c r="CR26" s="1321"/>
      <c r="CS26" s="1321"/>
      <c r="CT26" s="1321"/>
      <c r="CU26" s="1321"/>
      <c r="CV26" s="1321"/>
      <c r="CW26" s="1321"/>
      <c r="CX26" s="1321"/>
      <c r="CY26" s="1321"/>
      <c r="CZ26" s="1321"/>
      <c r="DA26" s="1321"/>
      <c r="DB26" s="1321"/>
      <c r="DC26" s="1321"/>
      <c r="DD26" s="1321"/>
      <c r="DE26" s="1321"/>
      <c r="DF26" s="1321"/>
      <c r="DG26" s="1321"/>
      <c r="DH26" s="1321"/>
      <c r="DI26" s="1321"/>
      <c r="DJ26" s="1321"/>
      <c r="DK26" s="1321"/>
      <c r="DL26" s="1321"/>
      <c r="DM26" s="1321"/>
      <c r="DN26" s="1321"/>
      <c r="DO26" s="1321"/>
      <c r="DP26" s="1321"/>
      <c r="DQ26" s="1321"/>
      <c r="DR26" s="1321"/>
      <c r="DS26" s="1321"/>
      <c r="DT26" s="1321"/>
      <c r="DU26" s="1321"/>
      <c r="DV26" s="1321"/>
      <c r="DW26" s="1321"/>
      <c r="DX26" s="1321"/>
      <c r="DY26" s="1321"/>
      <c r="DZ26" s="1321"/>
      <c r="EA26" s="1321"/>
      <c r="EB26" s="1321"/>
      <c r="EC26" s="1321"/>
      <c r="ED26" s="1322"/>
      <c r="EE26" s="1321"/>
      <c r="EF26" s="1321"/>
      <c r="EG26" s="1321"/>
      <c r="EH26" s="1321"/>
      <c r="EI26" s="1321"/>
      <c r="EJ26" s="1321"/>
      <c r="EK26" s="1321"/>
      <c r="EL26" s="1321"/>
      <c r="EM26" s="1321"/>
      <c r="EN26" s="1321"/>
      <c r="EO26" s="1321"/>
      <c r="EP26" s="1321"/>
      <c r="EQ26" s="1321"/>
      <c r="ER26" s="1321"/>
      <c r="ES26" s="1321"/>
      <c r="ET26" s="1321"/>
      <c r="EU26" s="1321"/>
      <c r="EV26" s="1321"/>
      <c r="EW26" s="1321"/>
      <c r="EX26" s="1321"/>
      <c r="EY26" s="1321"/>
      <c r="EZ26" s="1321"/>
      <c r="FA26" s="1321"/>
      <c r="FB26" s="1321"/>
      <c r="FC26" s="1321"/>
      <c r="FD26" s="1321"/>
      <c r="FE26" s="1321"/>
      <c r="FF26" s="1321"/>
      <c r="FG26" s="1321"/>
      <c r="FH26" s="1321"/>
      <c r="FI26" s="1321"/>
      <c r="FJ26" s="1321"/>
      <c r="FK26" s="1321"/>
      <c r="FL26" s="1321"/>
      <c r="FM26" s="1321"/>
      <c r="FN26" s="1321"/>
      <c r="FO26" s="1321"/>
      <c r="FP26" s="1321"/>
      <c r="FQ26" s="1321"/>
      <c r="FR26" s="1321"/>
      <c r="FS26" s="1321"/>
      <c r="FT26" s="1321"/>
      <c r="FU26" s="1321"/>
      <c r="FV26" s="1321"/>
      <c r="FW26" s="1321"/>
      <c r="FX26" s="1321"/>
      <c r="FY26" s="1321"/>
      <c r="FZ26" s="1321"/>
      <c r="GA26" s="1321"/>
      <c r="GB26" s="1321"/>
      <c r="GC26" s="1321"/>
      <c r="GD26" s="1315"/>
      <c r="GE26" s="1322"/>
      <c r="GF26" s="1321"/>
      <c r="GG26" s="1321"/>
      <c r="GH26" s="1321"/>
      <c r="GI26" s="1321"/>
      <c r="GJ26" s="1321"/>
      <c r="GK26" s="1321"/>
      <c r="GL26" s="1321"/>
      <c r="GM26" s="1321"/>
      <c r="GN26" s="1321"/>
      <c r="GO26" s="1321"/>
      <c r="GP26" s="1321"/>
      <c r="GQ26" s="1321"/>
      <c r="GR26" s="1321"/>
      <c r="GS26" s="1321"/>
      <c r="GT26" s="1321"/>
      <c r="GU26" s="1321"/>
      <c r="GV26" s="1321"/>
      <c r="GW26" s="1321"/>
      <c r="GX26" s="1321"/>
      <c r="GY26" s="1321"/>
      <c r="GZ26" s="1321"/>
      <c r="HA26" s="1321"/>
      <c r="HB26" s="1321"/>
      <c r="HC26" s="1321"/>
      <c r="HD26" s="1321"/>
      <c r="HE26" s="1321"/>
      <c r="HF26" s="1321"/>
      <c r="HG26" s="1321"/>
      <c r="HH26" s="1321"/>
      <c r="HI26" s="1321"/>
      <c r="HJ26" s="1321"/>
      <c r="HK26" s="1321"/>
      <c r="HL26" s="1321"/>
      <c r="HM26" s="1321"/>
      <c r="HN26" s="1321"/>
      <c r="HO26" s="1321"/>
      <c r="HP26" s="1321"/>
      <c r="HQ26" s="1321"/>
      <c r="HR26" s="1321"/>
      <c r="HS26" s="1321"/>
      <c r="HT26" s="1321"/>
      <c r="HU26" s="1321"/>
      <c r="HV26" s="1321"/>
      <c r="HW26" s="1321"/>
      <c r="HX26" s="1321"/>
      <c r="HY26" s="1321"/>
      <c r="HZ26" s="1321"/>
      <c r="IA26" s="1321"/>
      <c r="IB26" s="1321"/>
      <c r="IC26" s="1321"/>
      <c r="ID26" s="1321"/>
      <c r="IE26" s="1321"/>
      <c r="IF26" s="1321"/>
      <c r="IG26" s="1321"/>
      <c r="IH26" s="1321"/>
      <c r="II26" s="1321"/>
      <c r="IJ26" s="1321"/>
      <c r="IK26" s="1321"/>
      <c r="IL26" s="1321"/>
      <c r="IM26" s="1321"/>
      <c r="IN26" s="1321"/>
      <c r="IO26" s="1321"/>
      <c r="IP26" s="1321"/>
      <c r="IQ26" s="1321"/>
      <c r="IR26" s="1321"/>
      <c r="IS26" s="1321"/>
      <c r="IT26" s="1321"/>
      <c r="IU26" s="1321"/>
      <c r="IV26" s="1321"/>
      <c r="IW26" s="1321"/>
      <c r="IX26" s="1321"/>
      <c r="IY26" s="1321"/>
      <c r="IZ26" s="1321"/>
      <c r="JA26" s="1321"/>
      <c r="JB26" s="1321"/>
      <c r="JC26" s="1321"/>
      <c r="JD26" s="1321"/>
      <c r="JE26" s="1321"/>
      <c r="JF26" s="1321"/>
      <c r="JG26" s="1321"/>
      <c r="JH26" s="1321"/>
      <c r="JI26" s="1321"/>
      <c r="JJ26" s="1321"/>
      <c r="JK26" s="1321"/>
      <c r="JL26" s="1321"/>
      <c r="JM26" s="1321"/>
      <c r="JN26" s="1321"/>
      <c r="JO26" s="1321"/>
      <c r="JP26" s="1321"/>
      <c r="JQ26" s="1321"/>
      <c r="JR26" s="1321"/>
      <c r="JS26" s="1321"/>
      <c r="JT26" s="1321"/>
      <c r="JU26" s="1321"/>
      <c r="JV26" s="1321"/>
      <c r="JW26" s="1321"/>
      <c r="JX26" s="1321"/>
      <c r="JY26" s="1321"/>
      <c r="JZ26" s="1321"/>
    </row>
    <row r="27" spans="1:299" ht="23.25" customHeight="1" x14ac:dyDescent="0.25">
      <c r="K27" s="1507"/>
      <c r="L27" s="1507"/>
      <c r="M27" s="1507"/>
      <c r="N27" s="1507"/>
      <c r="O27" s="1507"/>
      <c r="P27" s="1507"/>
      <c r="Q27" s="1507"/>
      <c r="R27" s="1507"/>
      <c r="S27" s="1507"/>
      <c r="T27" s="1507"/>
      <c r="U27" s="1507"/>
      <c r="V27" s="1507"/>
      <c r="W27" s="1507"/>
      <c r="X27" s="1507"/>
      <c r="Y27" s="1507"/>
      <c r="Z27" s="1507"/>
      <c r="AA27" s="1507"/>
      <c r="AB27" s="1507"/>
      <c r="AC27" s="1507"/>
      <c r="AD27" s="1507"/>
      <c r="AE27" s="1507"/>
      <c r="AF27" s="1507"/>
      <c r="AG27" s="1507"/>
      <c r="AH27" s="1507"/>
      <c r="AI27" s="1507"/>
      <c r="AJ27" s="1507"/>
      <c r="AK27" s="1507"/>
      <c r="AL27" s="1507"/>
      <c r="AM27" s="1507"/>
      <c r="AN27" s="1507"/>
      <c r="AO27" s="1507"/>
      <c r="AP27" s="1507"/>
      <c r="AQ27" s="1507"/>
      <c r="AR27" s="1507"/>
      <c r="AS27" s="1507"/>
      <c r="AT27" s="1507"/>
      <c r="AU27" s="1507"/>
      <c r="AV27" s="1507"/>
      <c r="AW27" s="1507"/>
      <c r="AX27" s="1507"/>
      <c r="AY27" s="1507"/>
      <c r="AZ27" s="1507"/>
      <c r="BA27" s="1507"/>
      <c r="BB27" s="1507"/>
      <c r="BC27" s="1507"/>
      <c r="BD27" s="1507"/>
      <c r="BE27" s="1507"/>
      <c r="BF27" s="1507"/>
      <c r="BG27" s="1507"/>
      <c r="BH27" s="1507"/>
      <c r="BI27" s="1507"/>
      <c r="BJ27" s="1507"/>
      <c r="BK27" s="1507"/>
      <c r="BL27" s="1507"/>
      <c r="BM27" s="1507"/>
      <c r="BN27" s="1507"/>
      <c r="BO27" s="1507"/>
      <c r="BP27" s="1507"/>
      <c r="BQ27" s="1507"/>
      <c r="BR27" s="1507"/>
      <c r="BS27" s="1507"/>
      <c r="BT27" s="1507"/>
      <c r="BU27" s="1507"/>
      <c r="BV27" s="1507"/>
      <c r="BW27" s="1507"/>
      <c r="BX27" s="1507"/>
      <c r="BY27" s="1507"/>
      <c r="BZ27" s="1507"/>
      <c r="CA27" s="1507"/>
      <c r="CB27" s="1507"/>
      <c r="CC27" s="1507"/>
      <c r="CD27" s="1507"/>
      <c r="CE27" s="1507"/>
      <c r="CF27" s="1507"/>
      <c r="CG27" s="1507"/>
      <c r="CH27" s="1507"/>
      <c r="CI27" s="1507"/>
      <c r="CJ27" s="1507"/>
      <c r="CK27" s="1507"/>
      <c r="CL27" s="1507"/>
      <c r="CM27" s="1507"/>
      <c r="CN27" s="1507"/>
      <c r="CO27" s="1507"/>
      <c r="CP27" s="1507"/>
      <c r="CQ27" s="1507"/>
      <c r="CR27" s="1507"/>
      <c r="CS27" s="1507"/>
      <c r="CT27" s="1507"/>
      <c r="CU27" s="1507"/>
      <c r="CV27" s="1507"/>
      <c r="CW27" s="1507"/>
      <c r="CX27" s="1507"/>
      <c r="CY27" s="1507"/>
      <c r="CZ27" s="1507"/>
      <c r="DA27" s="1507"/>
      <c r="DB27" s="1507"/>
      <c r="DC27" s="1507"/>
      <c r="DD27" s="1507"/>
      <c r="DE27" s="1507"/>
      <c r="DF27" s="1507"/>
      <c r="DG27" s="1507"/>
      <c r="DH27" s="1507"/>
      <c r="DI27" s="1507"/>
      <c r="DJ27" s="1507"/>
      <c r="DK27" s="1507"/>
      <c r="DL27" s="1507"/>
      <c r="DM27" s="1507"/>
      <c r="DN27" s="1507"/>
      <c r="DO27" s="1507"/>
      <c r="DP27" s="1507"/>
      <c r="DQ27" s="1507"/>
      <c r="DR27" s="1507"/>
      <c r="DS27" s="1507"/>
      <c r="DT27" s="1507"/>
      <c r="DU27" s="1507"/>
      <c r="DV27" s="1507"/>
      <c r="DW27" s="1507"/>
      <c r="DX27" s="1507"/>
      <c r="DY27" s="1507"/>
      <c r="DZ27" s="1507"/>
      <c r="EA27" s="1507"/>
      <c r="EB27" s="1507"/>
      <c r="EC27" s="1507"/>
      <c r="ED27" s="1507"/>
      <c r="EE27" s="1507"/>
      <c r="EF27" s="1507"/>
      <c r="EG27" s="1507"/>
      <c r="EH27" s="1507"/>
      <c r="EI27" s="1507"/>
      <c r="EJ27" s="1507"/>
      <c r="EK27" s="1507"/>
      <c r="EL27" s="1507"/>
      <c r="EM27" s="1507"/>
      <c r="EN27" s="1507"/>
      <c r="EO27" s="1507"/>
      <c r="EP27" s="1507"/>
      <c r="EQ27" s="1507"/>
      <c r="ER27" s="1507"/>
      <c r="ES27" s="1507"/>
      <c r="ET27" s="1507"/>
      <c r="EU27" s="1507"/>
      <c r="EV27" s="1507"/>
      <c r="EW27" s="1507"/>
      <c r="EX27" s="1507"/>
      <c r="EY27" s="1507"/>
      <c r="EZ27" s="1507"/>
      <c r="FA27" s="1507"/>
      <c r="FB27" s="1507"/>
      <c r="FC27" s="1507"/>
      <c r="FD27" s="1507"/>
      <c r="FE27" s="1507"/>
      <c r="FF27" s="1507"/>
      <c r="FG27" s="1507"/>
      <c r="FH27" s="1507"/>
      <c r="FI27" s="1507"/>
      <c r="FJ27" s="1507"/>
      <c r="FK27" s="1507"/>
      <c r="FL27" s="1507"/>
      <c r="FM27" s="1507"/>
      <c r="FN27" s="1507"/>
      <c r="FO27" s="1507"/>
      <c r="FP27" s="1507"/>
      <c r="FQ27" s="1507"/>
      <c r="FR27" s="1507"/>
      <c r="FS27" s="1507"/>
      <c r="FT27" s="1507"/>
      <c r="FU27" s="1507"/>
      <c r="FV27" s="1507"/>
      <c r="FW27" s="1507"/>
      <c r="FX27" s="1507"/>
      <c r="FY27" s="1507"/>
      <c r="FZ27" s="1507"/>
      <c r="GA27" s="1507"/>
      <c r="GB27" s="1507"/>
      <c r="GC27" s="1507"/>
      <c r="GD27" s="1507"/>
      <c r="GE27" s="1507"/>
      <c r="GF27" s="1507"/>
      <c r="GG27" s="1507"/>
      <c r="GH27" s="1507"/>
      <c r="GI27" s="1507"/>
      <c r="GJ27" s="1507"/>
      <c r="GK27" s="1507"/>
      <c r="GL27" s="1507"/>
      <c r="GM27" s="1507"/>
      <c r="GN27" s="1507"/>
      <c r="GO27" s="1507"/>
      <c r="GP27" s="1507"/>
      <c r="GQ27" s="1507"/>
      <c r="GR27" s="1507"/>
      <c r="GS27" s="1507"/>
      <c r="GT27" s="1507"/>
      <c r="GU27" s="1507"/>
      <c r="GV27" s="1507"/>
      <c r="GW27" s="1507"/>
      <c r="GX27" s="1507"/>
      <c r="GY27" s="1507"/>
      <c r="GZ27" s="1507"/>
      <c r="HA27" s="1507"/>
      <c r="HB27" s="1507"/>
      <c r="HC27" s="1507"/>
      <c r="HD27" s="1507"/>
      <c r="HE27" s="1507"/>
      <c r="HF27" s="1507"/>
      <c r="HG27" s="1507"/>
      <c r="HH27" s="1507"/>
      <c r="HI27" s="1507"/>
      <c r="HJ27" s="1507"/>
      <c r="HK27" s="1507"/>
      <c r="HL27" s="1507"/>
      <c r="HM27" s="1507"/>
      <c r="HN27" s="1507"/>
      <c r="HO27" s="1507"/>
      <c r="HP27" s="1507"/>
      <c r="HQ27" s="1507"/>
      <c r="HR27" s="1507"/>
      <c r="HS27" s="1507"/>
      <c r="HT27" s="1507"/>
      <c r="HU27" s="1507"/>
      <c r="HV27" s="1507"/>
      <c r="HW27" s="1507"/>
      <c r="HX27" s="1507"/>
      <c r="HY27" s="1507"/>
      <c r="HZ27" s="1507"/>
      <c r="IA27" s="1507"/>
      <c r="IB27" s="1507"/>
      <c r="IC27" s="1507"/>
      <c r="ID27" s="1507"/>
      <c r="IE27" s="1507"/>
      <c r="IF27" s="1507"/>
      <c r="IG27" s="1507"/>
      <c r="IH27" s="1507"/>
      <c r="II27" s="1507"/>
      <c r="IJ27" s="1507"/>
      <c r="IK27" s="1507"/>
      <c r="IL27" s="1507"/>
      <c r="IM27" s="1507"/>
      <c r="IN27" s="1507"/>
      <c r="IO27" s="1507"/>
      <c r="IP27" s="1507"/>
      <c r="IQ27" s="1507"/>
      <c r="IR27" s="1507"/>
      <c r="IS27" s="1507"/>
      <c r="IT27" s="1507"/>
      <c r="IU27" s="1507"/>
      <c r="IV27" s="1507"/>
      <c r="IW27" s="1507"/>
      <c r="IX27" s="1507"/>
      <c r="IY27" s="1507"/>
      <c r="IZ27" s="1507"/>
      <c r="JA27" s="1507"/>
      <c r="JB27" s="1507"/>
      <c r="JC27" s="1507"/>
      <c r="JD27" s="1507"/>
      <c r="JE27" s="1507"/>
      <c r="JF27" s="1507"/>
      <c r="JG27" s="1507"/>
      <c r="JH27" s="1507"/>
      <c r="JI27" s="1507"/>
      <c r="JJ27" s="1507"/>
      <c r="JK27" s="1507"/>
      <c r="JL27" s="1507"/>
      <c r="JM27" s="1507"/>
      <c r="JN27" s="1507"/>
      <c r="JO27" s="1507"/>
      <c r="JP27" s="1507"/>
      <c r="JQ27" s="1507"/>
      <c r="JR27" s="1507"/>
      <c r="JS27" s="1507"/>
      <c r="JT27" s="1507"/>
      <c r="JU27" s="1507"/>
      <c r="JV27" s="1507"/>
      <c r="JW27" s="1507"/>
      <c r="JX27" s="1507"/>
      <c r="JY27" s="1507"/>
      <c r="JZ27" s="1507"/>
      <c r="KA27" s="1507"/>
      <c r="KB27" s="1507"/>
      <c r="KC27" s="1507"/>
      <c r="KD27" s="1507"/>
    </row>
  </sheetData>
  <sheetProtection password="DD24" sheet="1" objects="1" scenarios="1"/>
  <phoneticPr fontId="2"/>
  <pageMargins left="0.78740157480314965" right="0.78740157480314965" top="0.98425196850393704" bottom="0.98425196850393704" header="0.51181102362204722" footer="0.51181102362204722"/>
  <pageSetup paperSize="8" scale="52" fitToWidth="15" orientation="landscape"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G27"/>
  <sheetViews>
    <sheetView showGridLines="0" topLeftCell="A4" zoomScale="70" zoomScaleNormal="70" workbookViewId="0">
      <pane xSplit="2" topLeftCell="CC1" activePane="topRight" state="frozen"/>
      <selection pane="topRight" activeCell="CJ20" sqref="CJ20"/>
    </sheetView>
  </sheetViews>
  <sheetFormatPr defaultColWidth="9" defaultRowHeight="23.25" customHeight="1" x14ac:dyDescent="0.25"/>
  <cols>
    <col min="1" max="1" width="3.5" style="1298" customWidth="1"/>
    <col min="2" max="2" width="24.25" style="1298" bestFit="1" customWidth="1"/>
    <col min="3" max="10" width="17" style="1300" customWidth="1"/>
    <col min="11" max="115" width="17" style="1298" customWidth="1"/>
    <col min="116" max="116" width="17" style="1342" customWidth="1"/>
    <col min="117" max="290" width="17" style="1298" customWidth="1"/>
    <col min="291" max="291" width="17" style="1342" customWidth="1"/>
    <col min="292" max="293" width="17" style="1298" customWidth="1"/>
    <col min="294" max="16384" width="9" style="1298"/>
  </cols>
  <sheetData>
    <row r="1" spans="1:293" ht="23.25" customHeight="1" x14ac:dyDescent="0.25">
      <c r="B1" s="1299" t="s">
        <v>2121</v>
      </c>
      <c r="I1" s="1301"/>
      <c r="K1" s="1300"/>
      <c r="EA1" s="1302"/>
    </row>
    <row r="2" spans="1:293" ht="23.25" customHeight="1" x14ac:dyDescent="0.25">
      <c r="A2" s="1303"/>
      <c r="B2" s="1304" t="s">
        <v>575</v>
      </c>
      <c r="C2" s="1305"/>
      <c r="D2" s="1305"/>
      <c r="E2" s="1305"/>
      <c r="F2" s="1305"/>
      <c r="G2" s="1305"/>
      <c r="H2" s="1305"/>
      <c r="I2" s="1306"/>
      <c r="J2" s="1305"/>
      <c r="K2" s="1305"/>
      <c r="L2" s="1303"/>
      <c r="M2" s="1307"/>
      <c r="N2" s="1303"/>
      <c r="O2" s="1303"/>
      <c r="P2" s="1303"/>
      <c r="Q2" s="1303"/>
      <c r="R2" s="1303"/>
      <c r="S2" s="1303"/>
      <c r="T2" s="1303"/>
      <c r="U2" s="1303"/>
      <c r="V2" s="1303"/>
      <c r="W2" s="1303"/>
      <c r="X2" s="1303"/>
      <c r="Y2" s="1303"/>
      <c r="Z2" s="1303"/>
      <c r="AA2" s="1303"/>
      <c r="AB2" s="1303"/>
      <c r="AC2" s="1303"/>
      <c r="AD2" s="1303"/>
      <c r="AE2" s="1303"/>
      <c r="AF2" s="1303"/>
      <c r="AG2" s="1307"/>
      <c r="AH2" s="1303"/>
      <c r="AI2" s="1303"/>
      <c r="AJ2" s="1303"/>
      <c r="AK2" s="1303"/>
      <c r="AL2" s="1303"/>
      <c r="AM2" s="1303"/>
      <c r="AN2" s="1303"/>
      <c r="AO2" s="1303"/>
      <c r="AP2" s="1303"/>
      <c r="AQ2" s="1303"/>
      <c r="AR2" s="1303"/>
      <c r="AS2" s="1303"/>
      <c r="AT2" s="1303"/>
      <c r="AU2" s="1303"/>
      <c r="AV2" s="1303"/>
      <c r="AW2" s="1303"/>
      <c r="AX2" s="1303"/>
      <c r="AY2" s="1303"/>
      <c r="AZ2" s="1303"/>
      <c r="BA2" s="1303"/>
      <c r="BB2" s="1303"/>
      <c r="BC2" s="1303"/>
      <c r="BD2" s="1303"/>
      <c r="BE2" s="1303"/>
      <c r="BF2" s="1303"/>
      <c r="BG2" s="1303"/>
      <c r="BH2" s="1303"/>
      <c r="BI2" s="1303"/>
      <c r="BJ2" s="1303"/>
      <c r="BK2" s="1303"/>
      <c r="BL2" s="1303"/>
      <c r="BM2" s="1303"/>
      <c r="BN2" s="1303"/>
      <c r="BO2" s="1303"/>
      <c r="BP2" s="1303"/>
      <c r="BQ2" s="1303"/>
      <c r="BR2" s="1303"/>
      <c r="BS2" s="1303"/>
      <c r="BT2" s="1303"/>
      <c r="BU2" s="1303"/>
      <c r="BV2" s="1303"/>
      <c r="BW2" s="1303"/>
      <c r="BX2" s="1303"/>
      <c r="BY2" s="1303"/>
      <c r="BZ2" s="1303"/>
      <c r="CA2" s="1303"/>
      <c r="CB2" s="1303"/>
      <c r="CC2" s="1303"/>
      <c r="CD2" s="1303"/>
      <c r="CE2" s="1303"/>
      <c r="CF2" s="1303"/>
      <c r="CG2" s="1303"/>
      <c r="CH2" s="1303"/>
      <c r="CI2" s="1303"/>
      <c r="CJ2" s="1303"/>
      <c r="CK2" s="1303"/>
      <c r="CL2" s="1303"/>
      <c r="CM2" s="1303"/>
      <c r="CN2" s="1303"/>
      <c r="CO2" s="1303"/>
      <c r="CP2" s="1303"/>
      <c r="CQ2" s="1303"/>
      <c r="CR2" s="1303"/>
      <c r="CS2" s="1303"/>
      <c r="CT2" s="1303"/>
      <c r="CU2" s="1303"/>
      <c r="CV2" s="1303"/>
      <c r="CW2" s="1303"/>
      <c r="CX2" s="1307"/>
      <c r="CY2" s="1307"/>
      <c r="CZ2" s="1307"/>
      <c r="DA2" s="1307"/>
      <c r="DB2" s="1307"/>
      <c r="DC2" s="1303"/>
      <c r="DD2" s="1303"/>
      <c r="DE2" s="1303"/>
      <c r="DF2" s="1303"/>
      <c r="DG2" s="1303"/>
      <c r="DH2" s="1303"/>
      <c r="DI2" s="1307"/>
      <c r="DJ2" s="1307"/>
      <c r="DK2" s="1307"/>
      <c r="DL2" s="1343"/>
      <c r="DM2" s="1303"/>
      <c r="DN2" s="1303"/>
      <c r="DO2" s="1303"/>
      <c r="DP2" s="1303"/>
      <c r="DQ2" s="1303"/>
      <c r="DR2" s="1303"/>
      <c r="DS2" s="1303"/>
      <c r="DT2" s="1303"/>
      <c r="DU2" s="1303"/>
      <c r="DV2" s="1303"/>
      <c r="DW2" s="1303"/>
      <c r="DX2" s="1303"/>
      <c r="DY2" s="1303"/>
      <c r="DZ2" s="1303"/>
      <c r="EA2" s="1307"/>
      <c r="EB2" s="1302"/>
      <c r="EC2" s="1307"/>
      <c r="ED2" s="1307"/>
      <c r="EE2" s="1303"/>
      <c r="EF2" s="1303"/>
      <c r="EG2" s="1303"/>
      <c r="EH2" s="1303"/>
      <c r="EI2" s="1303"/>
      <c r="EJ2" s="1303"/>
      <c r="EK2" s="1303"/>
      <c r="EL2" s="1303"/>
      <c r="EM2" s="1303"/>
      <c r="EN2" s="1303"/>
      <c r="EO2" s="1303"/>
      <c r="EP2" s="1303"/>
      <c r="EQ2" s="1303"/>
      <c r="ER2" s="1303"/>
      <c r="ES2" s="1303"/>
      <c r="ET2" s="1303"/>
      <c r="EU2" s="1303"/>
      <c r="EV2" s="1303"/>
      <c r="EW2" s="1303"/>
      <c r="EX2" s="1303"/>
      <c r="EY2" s="1303"/>
      <c r="EZ2" s="1303"/>
      <c r="FA2" s="1303"/>
      <c r="FB2" s="1303"/>
      <c r="FC2" s="1303"/>
      <c r="FD2" s="1303"/>
      <c r="FE2" s="1303"/>
      <c r="FF2" s="1303"/>
      <c r="FG2" s="1303"/>
      <c r="FH2" s="1303"/>
      <c r="FI2" s="1303"/>
      <c r="FJ2" s="1303"/>
      <c r="FK2" s="1303"/>
      <c r="FL2" s="1303"/>
      <c r="FM2" s="1303"/>
      <c r="FN2" s="1303"/>
      <c r="FO2" s="1303"/>
      <c r="FP2" s="1303"/>
      <c r="FQ2" s="1303"/>
      <c r="FR2" s="1303"/>
      <c r="FS2" s="1303"/>
      <c r="FT2" s="1303"/>
      <c r="FU2" s="1303"/>
      <c r="FV2" s="1303"/>
      <c r="FW2" s="1303"/>
      <c r="FX2" s="1303"/>
      <c r="FY2" s="1303"/>
      <c r="FZ2" s="1303"/>
      <c r="GA2" s="1303"/>
      <c r="GB2" s="1303"/>
      <c r="GC2" s="1303"/>
      <c r="GD2" s="1303"/>
      <c r="GE2" s="1303"/>
      <c r="GF2" s="1303"/>
      <c r="GG2" s="1303"/>
      <c r="GH2" s="1303"/>
      <c r="GI2" s="1303"/>
      <c r="GJ2" s="1303"/>
      <c r="GK2" s="1303"/>
      <c r="GL2" s="1303"/>
      <c r="GM2" s="1303"/>
      <c r="GN2" s="1303"/>
      <c r="GO2" s="1303"/>
      <c r="GP2" s="1303"/>
      <c r="GQ2" s="1303"/>
      <c r="GR2" s="1303"/>
      <c r="GS2" s="1303"/>
      <c r="GT2" s="1303"/>
      <c r="GU2" s="1303"/>
      <c r="GV2" s="1303"/>
      <c r="GW2" s="1303"/>
      <c r="GX2" s="1303"/>
      <c r="GY2" s="1303"/>
      <c r="GZ2" s="1303"/>
      <c r="HA2" s="1303"/>
      <c r="HB2" s="1303"/>
      <c r="HC2" s="1303"/>
      <c r="HD2" s="1303"/>
      <c r="HE2" s="1303"/>
      <c r="HF2" s="1303"/>
      <c r="HG2" s="1303"/>
      <c r="HH2" s="1303"/>
      <c r="HI2" s="1303"/>
      <c r="HJ2" s="1303"/>
      <c r="HK2" s="1303"/>
      <c r="HL2" s="1303"/>
      <c r="HM2" s="1303"/>
      <c r="HN2" s="1303"/>
      <c r="HO2" s="1303"/>
      <c r="HP2" s="1303"/>
      <c r="HQ2" s="1303"/>
      <c r="HR2" s="1303"/>
      <c r="HS2" s="1303"/>
      <c r="HT2" s="1303"/>
      <c r="HU2" s="1303"/>
      <c r="HV2" s="1303"/>
      <c r="HW2" s="1303"/>
      <c r="HX2" s="1303"/>
      <c r="HY2" s="1303"/>
      <c r="HZ2" s="1303"/>
      <c r="IA2" s="1303"/>
      <c r="IB2" s="1303"/>
      <c r="IC2" s="1303"/>
      <c r="ID2" s="1303"/>
      <c r="IE2" s="1303"/>
      <c r="IF2" s="1303"/>
      <c r="IG2" s="1303"/>
      <c r="IH2" s="1303"/>
      <c r="II2" s="1303"/>
      <c r="IJ2" s="1303"/>
      <c r="IK2" s="1303"/>
      <c r="IL2" s="1303"/>
      <c r="IM2" s="1303"/>
      <c r="IN2" s="1307"/>
      <c r="IO2" s="1307"/>
      <c r="IP2" s="1307"/>
      <c r="IQ2" s="1307"/>
      <c r="IR2" s="1307"/>
      <c r="IS2" s="1307"/>
      <c r="IT2" s="1307"/>
      <c r="IU2" s="1307"/>
      <c r="IV2" s="1307"/>
      <c r="IW2" s="1303"/>
      <c r="IX2" s="1303"/>
      <c r="IY2" s="1303"/>
      <c r="IZ2" s="1303"/>
      <c r="JA2" s="1303"/>
      <c r="JB2" s="1303"/>
      <c r="JC2" s="1303"/>
      <c r="JD2" s="1303"/>
      <c r="JE2" s="1303"/>
      <c r="JF2" s="1303"/>
      <c r="JG2" s="1303"/>
      <c r="JH2" s="1303"/>
      <c r="JI2" s="1303"/>
      <c r="JJ2" s="1303"/>
      <c r="JK2" s="1303"/>
      <c r="JL2" s="1303"/>
      <c r="JM2" s="1303"/>
      <c r="JN2" s="1303"/>
      <c r="JO2" s="1303"/>
      <c r="JP2" s="1303"/>
    </row>
    <row r="3" spans="1:293" ht="23.25" customHeight="1" x14ac:dyDescent="0.25">
      <c r="A3" s="1308"/>
      <c r="B3" s="352" t="s">
        <v>2122</v>
      </c>
      <c r="C3" s="1056" t="s">
        <v>97</v>
      </c>
      <c r="D3" s="1056" t="s">
        <v>97</v>
      </c>
      <c r="E3" s="1056" t="s">
        <v>97</v>
      </c>
      <c r="F3" s="1056" t="s">
        <v>97</v>
      </c>
      <c r="G3" s="1056" t="s">
        <v>97</v>
      </c>
      <c r="H3" s="1056" t="s">
        <v>1915</v>
      </c>
      <c r="I3" s="1056" t="s">
        <v>97</v>
      </c>
      <c r="J3" s="1309"/>
      <c r="K3" s="1056" t="s">
        <v>6</v>
      </c>
      <c r="L3" s="1056" t="s">
        <v>3</v>
      </c>
      <c r="M3" s="1056" t="s">
        <v>7</v>
      </c>
      <c r="N3" s="1056" t="s">
        <v>5</v>
      </c>
      <c r="O3" s="1056" t="s">
        <v>9</v>
      </c>
      <c r="P3" s="1056" t="s">
        <v>10</v>
      </c>
      <c r="Q3" s="1056" t="s">
        <v>11</v>
      </c>
      <c r="R3" s="1056" t="s">
        <v>12</v>
      </c>
      <c r="S3" s="1056" t="s">
        <v>13</v>
      </c>
      <c r="T3" s="1056" t="s">
        <v>15</v>
      </c>
      <c r="U3" s="1056" t="s">
        <v>17</v>
      </c>
      <c r="V3" s="1056" t="s">
        <v>18</v>
      </c>
      <c r="W3" s="1056" t="s">
        <v>19</v>
      </c>
      <c r="X3" s="1056" t="s">
        <v>20</v>
      </c>
      <c r="Y3" s="1056" t="s">
        <v>21</v>
      </c>
      <c r="Z3" s="1056" t="s">
        <v>22</v>
      </c>
      <c r="AA3" s="1056" t="s">
        <v>23</v>
      </c>
      <c r="AB3" s="1056" t="s">
        <v>24</v>
      </c>
      <c r="AC3" s="1056" t="s">
        <v>25</v>
      </c>
      <c r="AD3" s="1056" t="s">
        <v>26</v>
      </c>
      <c r="AE3" s="1056" t="s">
        <v>28</v>
      </c>
      <c r="AF3" s="1056" t="s">
        <v>30</v>
      </c>
      <c r="AG3" s="1056" t="s">
        <v>31</v>
      </c>
      <c r="AH3" s="1056" t="s">
        <v>33</v>
      </c>
      <c r="AI3" s="1056" t="s">
        <v>36</v>
      </c>
      <c r="AJ3" s="1056" t="s">
        <v>37</v>
      </c>
      <c r="AK3" s="1056" t="s">
        <v>38</v>
      </c>
      <c r="AL3" s="1056" t="s">
        <v>39</v>
      </c>
      <c r="AM3" s="1056" t="s">
        <v>40</v>
      </c>
      <c r="AN3" s="1056" t="s">
        <v>41</v>
      </c>
      <c r="AO3" s="1056" t="s">
        <v>733</v>
      </c>
      <c r="AP3" s="1056" t="s">
        <v>734</v>
      </c>
      <c r="AQ3" s="1056" t="s">
        <v>736</v>
      </c>
      <c r="AR3" s="1056" t="s">
        <v>1218</v>
      </c>
      <c r="AS3" s="1056" t="s">
        <v>1219</v>
      </c>
      <c r="AT3" s="1056" t="s">
        <v>1220</v>
      </c>
      <c r="AU3" s="1056" t="s">
        <v>1222</v>
      </c>
      <c r="AV3" s="1056" t="s">
        <v>1223</v>
      </c>
      <c r="AW3" s="1056" t="s">
        <v>1224</v>
      </c>
      <c r="AX3" s="1056" t="s">
        <v>1225</v>
      </c>
      <c r="AY3" s="1056" t="s">
        <v>1227</v>
      </c>
      <c r="AZ3" s="1056" t="s">
        <v>1229</v>
      </c>
      <c r="BA3" s="1056" t="s">
        <v>1231</v>
      </c>
      <c r="BB3" s="1056" t="s">
        <v>1642</v>
      </c>
      <c r="BC3" s="1056" t="s">
        <v>1645</v>
      </c>
      <c r="BD3" s="1056" t="s">
        <v>2019</v>
      </c>
      <c r="BE3" s="1056" t="s">
        <v>2020</v>
      </c>
      <c r="BF3" s="1056" t="s">
        <v>43</v>
      </c>
      <c r="BG3" s="1056" t="s">
        <v>44</v>
      </c>
      <c r="BH3" s="1056" t="s">
        <v>46</v>
      </c>
      <c r="BI3" s="1056" t="s">
        <v>47</v>
      </c>
      <c r="BJ3" s="1056" t="s">
        <v>48</v>
      </c>
      <c r="BK3" s="1056" t="s">
        <v>49</v>
      </c>
      <c r="BL3" s="1056" t="s">
        <v>50</v>
      </c>
      <c r="BM3" s="1056" t="s">
        <v>51</v>
      </c>
      <c r="BN3" s="1056" t="s">
        <v>52</v>
      </c>
      <c r="BO3" s="1056" t="s">
        <v>53</v>
      </c>
      <c r="BP3" s="1056" t="s">
        <v>54</v>
      </c>
      <c r="BQ3" s="1056" t="s">
        <v>55</v>
      </c>
      <c r="BR3" s="1056" t="s">
        <v>56</v>
      </c>
      <c r="BS3" s="1056" t="s">
        <v>57</v>
      </c>
      <c r="BT3" s="1056" t="s">
        <v>59</v>
      </c>
      <c r="BU3" s="1056" t="s">
        <v>60</v>
      </c>
      <c r="BV3" s="1056" t="s">
        <v>61</v>
      </c>
      <c r="BW3" s="1056" t="s">
        <v>62</v>
      </c>
      <c r="BX3" s="1056" t="s">
        <v>63</v>
      </c>
      <c r="BY3" s="1056" t="s">
        <v>64</v>
      </c>
      <c r="BZ3" s="1056" t="s">
        <v>65</v>
      </c>
      <c r="CA3" s="1056" t="s">
        <v>66</v>
      </c>
      <c r="CB3" s="1056" t="s">
        <v>67</v>
      </c>
      <c r="CC3" s="1056" t="s">
        <v>68</v>
      </c>
      <c r="CD3" s="1056" t="s">
        <v>69</v>
      </c>
      <c r="CE3" s="1056" t="s">
        <v>70</v>
      </c>
      <c r="CF3" s="1056" t="s">
        <v>71</v>
      </c>
      <c r="CG3" s="1056" t="s">
        <v>72</v>
      </c>
      <c r="CH3" s="1056" t="s">
        <v>73</v>
      </c>
      <c r="CI3" s="1056" t="s">
        <v>75</v>
      </c>
      <c r="CJ3" s="1056" t="s">
        <v>76</v>
      </c>
      <c r="CK3" s="1056" t="s">
        <v>77</v>
      </c>
      <c r="CL3" s="1056" t="s">
        <v>78</v>
      </c>
      <c r="CM3" s="1056" t="s">
        <v>79</v>
      </c>
      <c r="CN3" s="1056" t="s">
        <v>80</v>
      </c>
      <c r="CO3" s="1056" t="s">
        <v>82</v>
      </c>
      <c r="CP3" s="1056" t="s">
        <v>83</v>
      </c>
      <c r="CQ3" s="1056" t="s">
        <v>84</v>
      </c>
      <c r="CR3" s="1056" t="s">
        <v>85</v>
      </c>
      <c r="CS3" s="1056" t="s">
        <v>86</v>
      </c>
      <c r="CT3" s="1056" t="s">
        <v>87</v>
      </c>
      <c r="CU3" s="1056" t="s">
        <v>88</v>
      </c>
      <c r="CV3" s="1056" t="s">
        <v>89</v>
      </c>
      <c r="CW3" s="1056" t="s">
        <v>1262</v>
      </c>
      <c r="CX3" s="1056" t="s">
        <v>1263</v>
      </c>
      <c r="CY3" s="1056" t="s">
        <v>2021</v>
      </c>
      <c r="CZ3" s="1056" t="s">
        <v>1677</v>
      </c>
      <c r="DA3" s="1056" t="s">
        <v>1679</v>
      </c>
      <c r="DB3" s="1056" t="s">
        <v>1681</v>
      </c>
      <c r="DC3" s="1056" t="s">
        <v>90</v>
      </c>
      <c r="DD3" s="1056" t="s">
        <v>91</v>
      </c>
      <c r="DE3" s="1056" t="s">
        <v>93</v>
      </c>
      <c r="DF3" s="1056" t="s">
        <v>94</v>
      </c>
      <c r="DG3" s="1056" t="s">
        <v>95</v>
      </c>
      <c r="DH3" s="1056" t="s">
        <v>96</v>
      </c>
      <c r="DI3" s="1056" t="s">
        <v>1270</v>
      </c>
      <c r="DJ3" s="1056" t="s">
        <v>2022</v>
      </c>
      <c r="DK3" s="1056" t="s">
        <v>1527</v>
      </c>
      <c r="DL3" s="1056" t="s">
        <v>2112</v>
      </c>
      <c r="DM3" s="1056" t="s">
        <v>98</v>
      </c>
      <c r="DN3" s="1056" t="s">
        <v>99</v>
      </c>
      <c r="DO3" s="1056" t="s">
        <v>100</v>
      </c>
      <c r="DP3" s="1056" t="s">
        <v>101</v>
      </c>
      <c r="DQ3" s="1056" t="s">
        <v>102</v>
      </c>
      <c r="DR3" s="1056" t="s">
        <v>103</v>
      </c>
      <c r="DS3" s="1056" t="s">
        <v>104</v>
      </c>
      <c r="DT3" s="1056" t="s">
        <v>105</v>
      </c>
      <c r="DU3" s="1056" t="s">
        <v>107</v>
      </c>
      <c r="DV3" s="1056" t="s">
        <v>108</v>
      </c>
      <c r="DW3" s="1056" t="s">
        <v>109</v>
      </c>
      <c r="DX3" s="1056" t="s">
        <v>110</v>
      </c>
      <c r="DY3" s="1056" t="s">
        <v>111</v>
      </c>
      <c r="DZ3" s="1056" t="s">
        <v>112</v>
      </c>
      <c r="EA3" s="1056" t="s">
        <v>1280</v>
      </c>
      <c r="EB3" s="1056" t="s">
        <v>2023</v>
      </c>
      <c r="EC3" s="1056" t="s">
        <v>2024</v>
      </c>
      <c r="ED3" s="1056" t="s">
        <v>2025</v>
      </c>
      <c r="EE3" s="1056" t="s">
        <v>807</v>
      </c>
      <c r="EF3" s="1056" t="s">
        <v>117</v>
      </c>
      <c r="EG3" s="1056" t="s">
        <v>118</v>
      </c>
      <c r="EH3" s="1056" t="s">
        <v>119</v>
      </c>
      <c r="EI3" s="1056" t="s">
        <v>120</v>
      </c>
      <c r="EJ3" s="1056" t="s">
        <v>121</v>
      </c>
      <c r="EK3" s="1056" t="s">
        <v>122</v>
      </c>
      <c r="EL3" s="1056" t="s">
        <v>123</v>
      </c>
      <c r="EM3" s="1056" t="s">
        <v>124</v>
      </c>
      <c r="EN3" s="1056" t="s">
        <v>125</v>
      </c>
      <c r="EO3" s="1056" t="s">
        <v>126</v>
      </c>
      <c r="EP3" s="1056" t="s">
        <v>127</v>
      </c>
      <c r="EQ3" s="1056" t="s">
        <v>128</v>
      </c>
      <c r="ER3" s="1056" t="s">
        <v>129</v>
      </c>
      <c r="ES3" s="1056" t="s">
        <v>130</v>
      </c>
      <c r="ET3" s="1056" t="s">
        <v>131</v>
      </c>
      <c r="EU3" s="1056" t="s">
        <v>132</v>
      </c>
      <c r="EV3" s="1056" t="s">
        <v>133</v>
      </c>
      <c r="EW3" s="1056" t="s">
        <v>134</v>
      </c>
      <c r="EX3" s="1056" t="s">
        <v>135</v>
      </c>
      <c r="EY3" s="1056" t="s">
        <v>136</v>
      </c>
      <c r="EZ3" s="1056" t="s">
        <v>137</v>
      </c>
      <c r="FA3" s="1056" t="s">
        <v>138</v>
      </c>
      <c r="FB3" s="1056" t="s">
        <v>139</v>
      </c>
      <c r="FC3" s="1056" t="s">
        <v>140</v>
      </c>
      <c r="FD3" s="1056" t="s">
        <v>141</v>
      </c>
      <c r="FE3" s="1056" t="s">
        <v>142</v>
      </c>
      <c r="FF3" s="1056" t="s">
        <v>144</v>
      </c>
      <c r="FG3" s="1056" t="s">
        <v>145</v>
      </c>
      <c r="FH3" s="1056" t="s">
        <v>146</v>
      </c>
      <c r="FI3" s="1056" t="s">
        <v>147</v>
      </c>
      <c r="FJ3" s="1056" t="s">
        <v>148</v>
      </c>
      <c r="FK3" s="1056" t="s">
        <v>149</v>
      </c>
      <c r="FL3" s="1056" t="s">
        <v>150</v>
      </c>
      <c r="FM3" s="1056" t="s">
        <v>151</v>
      </c>
      <c r="FN3" s="1056" t="s">
        <v>152</v>
      </c>
      <c r="FO3" s="1056" t="s">
        <v>153</v>
      </c>
      <c r="FP3" s="1056" t="s">
        <v>154</v>
      </c>
      <c r="FQ3" s="1056" t="s">
        <v>155</v>
      </c>
      <c r="FR3" s="1056" t="s">
        <v>156</v>
      </c>
      <c r="FS3" s="1056" t="s">
        <v>157</v>
      </c>
      <c r="FT3" s="1056" t="s">
        <v>158</v>
      </c>
      <c r="FU3" s="1056" t="s">
        <v>159</v>
      </c>
      <c r="FV3" s="1056" t="s">
        <v>160</v>
      </c>
      <c r="FW3" s="1056" t="s">
        <v>161</v>
      </c>
      <c r="FX3" s="1056" t="s">
        <v>162</v>
      </c>
      <c r="FY3" s="1056" t="s">
        <v>163</v>
      </c>
      <c r="FZ3" s="1056" t="s">
        <v>164</v>
      </c>
      <c r="GA3" s="1056" t="s">
        <v>166</v>
      </c>
      <c r="GB3" s="1056" t="s">
        <v>167</v>
      </c>
      <c r="GC3" s="1056" t="s">
        <v>168</v>
      </c>
      <c r="GD3" s="1056" t="s">
        <v>169</v>
      </c>
      <c r="GE3" s="1056" t="s">
        <v>170</v>
      </c>
      <c r="GF3" s="1056" t="s">
        <v>171</v>
      </c>
      <c r="GG3" s="1056" t="s">
        <v>172</v>
      </c>
      <c r="GH3" s="1056" t="s">
        <v>173</v>
      </c>
      <c r="GI3" s="1056" t="s">
        <v>174</v>
      </c>
      <c r="GJ3" s="1056" t="s">
        <v>176</v>
      </c>
      <c r="GK3" s="1056" t="s">
        <v>177</v>
      </c>
      <c r="GL3" s="1056" t="s">
        <v>178</v>
      </c>
      <c r="GM3" s="1056" t="s">
        <v>179</v>
      </c>
      <c r="GN3" s="1056" t="s">
        <v>181</v>
      </c>
      <c r="GO3" s="1056" t="s">
        <v>182</v>
      </c>
      <c r="GP3" s="1056" t="s">
        <v>183</v>
      </c>
      <c r="GQ3" s="1056" t="s">
        <v>184</v>
      </c>
      <c r="GR3" s="1056" t="s">
        <v>185</v>
      </c>
      <c r="GS3" s="1056" t="s">
        <v>186</v>
      </c>
      <c r="GT3" s="1056" t="s">
        <v>187</v>
      </c>
      <c r="GU3" s="1056" t="s">
        <v>188</v>
      </c>
      <c r="GV3" s="1056" t="s">
        <v>189</v>
      </c>
      <c r="GW3" s="1056" t="s">
        <v>191</v>
      </c>
      <c r="GX3" s="1056" t="s">
        <v>192</v>
      </c>
      <c r="GY3" s="1056" t="s">
        <v>193</v>
      </c>
      <c r="GZ3" s="1056" t="s">
        <v>194</v>
      </c>
      <c r="HA3" s="1056" t="s">
        <v>195</v>
      </c>
      <c r="HB3" s="1056" t="s">
        <v>196</v>
      </c>
      <c r="HC3" s="1056" t="s">
        <v>197</v>
      </c>
      <c r="HD3" s="1056" t="s">
        <v>198</v>
      </c>
      <c r="HE3" s="1056" t="s">
        <v>199</v>
      </c>
      <c r="HF3" s="1056" t="s">
        <v>200</v>
      </c>
      <c r="HG3" s="1056" t="s">
        <v>201</v>
      </c>
      <c r="HH3" s="1056" t="s">
        <v>202</v>
      </c>
      <c r="HI3" s="1056" t="s">
        <v>203</v>
      </c>
      <c r="HJ3" s="1056" t="s">
        <v>204</v>
      </c>
      <c r="HK3" s="1056" t="s">
        <v>205</v>
      </c>
      <c r="HL3" s="1056" t="s">
        <v>206</v>
      </c>
      <c r="HM3" s="1056" t="s">
        <v>207</v>
      </c>
      <c r="HN3" s="1056" t="s">
        <v>209</v>
      </c>
      <c r="HO3" s="1056" t="s">
        <v>210</v>
      </c>
      <c r="HP3" s="1056" t="s">
        <v>211</v>
      </c>
      <c r="HQ3" s="1056" t="s">
        <v>212</v>
      </c>
      <c r="HR3" s="1056" t="s">
        <v>213</v>
      </c>
      <c r="HS3" s="1056" t="s">
        <v>214</v>
      </c>
      <c r="HT3" s="1056" t="s">
        <v>215</v>
      </c>
      <c r="HU3" s="1056" t="s">
        <v>216</v>
      </c>
      <c r="HV3" s="1056" t="s">
        <v>217</v>
      </c>
      <c r="HW3" s="1056" t="s">
        <v>218</v>
      </c>
      <c r="HX3" s="1056" t="s">
        <v>219</v>
      </c>
      <c r="HY3" s="1056" t="s">
        <v>221</v>
      </c>
      <c r="HZ3" s="1056" t="s">
        <v>222</v>
      </c>
      <c r="IA3" s="1056" t="s">
        <v>223</v>
      </c>
      <c r="IB3" s="1056" t="s">
        <v>224</v>
      </c>
      <c r="IC3" s="1056" t="s">
        <v>225</v>
      </c>
      <c r="ID3" s="1056" t="s">
        <v>226</v>
      </c>
      <c r="IE3" s="1056" t="s">
        <v>227</v>
      </c>
      <c r="IF3" s="1056" t="s">
        <v>228</v>
      </c>
      <c r="IG3" s="1056" t="s">
        <v>229</v>
      </c>
      <c r="IH3" s="1056" t="s">
        <v>230</v>
      </c>
      <c r="II3" s="1056" t="s">
        <v>795</v>
      </c>
      <c r="IJ3" s="1056" t="s">
        <v>1294</v>
      </c>
      <c r="IK3" s="1056" t="s">
        <v>1296</v>
      </c>
      <c r="IL3" s="1056" t="s">
        <v>1297</v>
      </c>
      <c r="IM3" s="1056" t="s">
        <v>1298</v>
      </c>
      <c r="IN3" s="1056" t="s">
        <v>1299</v>
      </c>
      <c r="IO3" s="1056" t="s">
        <v>2026</v>
      </c>
      <c r="IP3" s="1056" t="s">
        <v>2027</v>
      </c>
      <c r="IQ3" s="1056" t="s">
        <v>2028</v>
      </c>
      <c r="IR3" s="1056" t="s">
        <v>1949</v>
      </c>
      <c r="IS3" s="1056" t="s">
        <v>1951</v>
      </c>
      <c r="IT3" s="1056" t="s">
        <v>1953</v>
      </c>
      <c r="IU3" s="1056" t="s">
        <v>1955</v>
      </c>
      <c r="IV3" s="1056" t="s">
        <v>1957</v>
      </c>
      <c r="IW3" s="1056" t="s">
        <v>231</v>
      </c>
      <c r="IX3" s="1056" t="s">
        <v>232</v>
      </c>
      <c r="IY3" s="1056" t="s">
        <v>233</v>
      </c>
      <c r="IZ3" s="1056" t="s">
        <v>235</v>
      </c>
      <c r="JA3" s="1056" t="s">
        <v>236</v>
      </c>
      <c r="JB3" s="1056" t="s">
        <v>237</v>
      </c>
      <c r="JC3" s="1056" t="s">
        <v>238</v>
      </c>
      <c r="JD3" s="1056" t="s">
        <v>239</v>
      </c>
      <c r="JE3" s="1056" t="s">
        <v>240</v>
      </c>
      <c r="JF3" s="1056" t="s">
        <v>241</v>
      </c>
      <c r="JG3" s="1056" t="s">
        <v>242</v>
      </c>
      <c r="JH3" s="1056" t="s">
        <v>243</v>
      </c>
      <c r="JI3" s="1056" t="s">
        <v>244</v>
      </c>
      <c r="JJ3" s="1056" t="s">
        <v>245</v>
      </c>
      <c r="JK3" s="1056" t="s">
        <v>246</v>
      </c>
      <c r="JL3" s="1056" t="s">
        <v>247</v>
      </c>
      <c r="JM3" s="1056" t="s">
        <v>248</v>
      </c>
      <c r="JN3" s="1056" t="s">
        <v>249</v>
      </c>
      <c r="JO3" s="1056" t="s">
        <v>250</v>
      </c>
      <c r="JP3" s="1056" t="s">
        <v>251</v>
      </c>
      <c r="JQ3" s="1056" t="s">
        <v>252</v>
      </c>
      <c r="JR3" s="1056" t="s">
        <v>253</v>
      </c>
      <c r="JS3" s="1056" t="s">
        <v>254</v>
      </c>
      <c r="JT3" s="1056" t="s">
        <v>255</v>
      </c>
      <c r="JU3" s="1056" t="s">
        <v>256</v>
      </c>
      <c r="JV3" s="1056" t="s">
        <v>257</v>
      </c>
      <c r="JW3" s="1056" t="s">
        <v>258</v>
      </c>
      <c r="JX3" s="1056" t="s">
        <v>259</v>
      </c>
      <c r="JY3" s="1056" t="s">
        <v>260</v>
      </c>
      <c r="JZ3" s="1056" t="s">
        <v>261</v>
      </c>
      <c r="KA3" s="1056" t="s">
        <v>262</v>
      </c>
      <c r="KB3" s="1056" t="s">
        <v>263</v>
      </c>
      <c r="KC3" s="1056" t="s">
        <v>264</v>
      </c>
      <c r="KD3" s="1056" t="s">
        <v>803</v>
      </c>
      <c r="KE3" s="1056" t="s">
        <v>2113</v>
      </c>
      <c r="KF3" s="1056" t="s">
        <v>1981</v>
      </c>
      <c r="KG3" s="1056" t="s">
        <v>808</v>
      </c>
    </row>
    <row r="4" spans="1:293" s="1312" customFormat="1" ht="42.75" x14ac:dyDescent="0.25">
      <c r="A4" s="1310"/>
      <c r="B4" s="43" t="s">
        <v>573</v>
      </c>
      <c r="C4" s="16" t="s">
        <v>598</v>
      </c>
      <c r="D4" s="16" t="s">
        <v>599</v>
      </c>
      <c r="E4" s="16" t="s">
        <v>600</v>
      </c>
      <c r="F4" s="16" t="s">
        <v>601</v>
      </c>
      <c r="G4" s="16" t="s">
        <v>602</v>
      </c>
      <c r="H4" s="16" t="s">
        <v>2029</v>
      </c>
      <c r="I4" s="16" t="s">
        <v>2030</v>
      </c>
      <c r="J4" s="1311"/>
      <c r="K4" s="711" t="s">
        <v>595</v>
      </c>
      <c r="L4" s="711" t="s">
        <v>277</v>
      </c>
      <c r="M4" s="711" t="s">
        <v>278</v>
      </c>
      <c r="N4" s="711" t="s">
        <v>1304</v>
      </c>
      <c r="O4" s="711" t="s">
        <v>1458</v>
      </c>
      <c r="P4" s="711" t="s">
        <v>283</v>
      </c>
      <c r="Q4" s="711" t="s">
        <v>1459</v>
      </c>
      <c r="R4" s="711" t="s">
        <v>1759</v>
      </c>
      <c r="S4" s="711" t="s">
        <v>286</v>
      </c>
      <c r="T4" s="711" t="s">
        <v>287</v>
      </c>
      <c r="U4" s="711" t="s">
        <v>1309</v>
      </c>
      <c r="V4" s="711" t="s">
        <v>289</v>
      </c>
      <c r="W4" s="711" t="s">
        <v>290</v>
      </c>
      <c r="X4" s="711" t="s">
        <v>1310</v>
      </c>
      <c r="Y4" s="711" t="s">
        <v>292</v>
      </c>
      <c r="Z4" s="711" t="s">
        <v>293</v>
      </c>
      <c r="AA4" s="711" t="s">
        <v>294</v>
      </c>
      <c r="AB4" s="711" t="s">
        <v>1460</v>
      </c>
      <c r="AC4" s="711" t="s">
        <v>1312</v>
      </c>
      <c r="AD4" s="711" t="s">
        <v>297</v>
      </c>
      <c r="AE4" s="711" t="s">
        <v>298</v>
      </c>
      <c r="AF4" s="711" t="s">
        <v>299</v>
      </c>
      <c r="AG4" s="711" t="s">
        <v>300</v>
      </c>
      <c r="AH4" s="711" t="s">
        <v>302</v>
      </c>
      <c r="AI4" s="711" t="s">
        <v>303</v>
      </c>
      <c r="AJ4" s="711" t="s">
        <v>1313</v>
      </c>
      <c r="AK4" s="711" t="s">
        <v>305</v>
      </c>
      <c r="AL4" s="711" t="s">
        <v>1314</v>
      </c>
      <c r="AM4" s="711" t="s">
        <v>1461</v>
      </c>
      <c r="AN4" s="711" t="s">
        <v>1316</v>
      </c>
      <c r="AO4" s="711" t="s">
        <v>811</v>
      </c>
      <c r="AP4" s="711" t="s">
        <v>812</v>
      </c>
      <c r="AQ4" s="711" t="s">
        <v>813</v>
      </c>
      <c r="AR4" s="711" t="s">
        <v>1317</v>
      </c>
      <c r="AS4" s="711" t="s">
        <v>1318</v>
      </c>
      <c r="AT4" s="711" t="s">
        <v>1428</v>
      </c>
      <c r="AU4" s="711" t="s">
        <v>1429</v>
      </c>
      <c r="AV4" s="711" t="s">
        <v>1321</v>
      </c>
      <c r="AW4" s="711" t="s">
        <v>1430</v>
      </c>
      <c r="AX4" s="711" t="s">
        <v>1431</v>
      </c>
      <c r="AY4" s="711" t="s">
        <v>1432</v>
      </c>
      <c r="AZ4" s="711" t="s">
        <v>1433</v>
      </c>
      <c r="BA4" s="711" t="s">
        <v>1326</v>
      </c>
      <c r="BB4" s="711" t="s">
        <v>1760</v>
      </c>
      <c r="BC4" s="711" t="s">
        <v>2031</v>
      </c>
      <c r="BD4" s="711" t="s">
        <v>2032</v>
      </c>
      <c r="BE4" s="711" t="s">
        <v>2033</v>
      </c>
      <c r="BF4" s="711" t="s">
        <v>309</v>
      </c>
      <c r="BG4" s="711" t="s">
        <v>310</v>
      </c>
      <c r="BH4" s="711" t="s">
        <v>1327</v>
      </c>
      <c r="BI4" s="711" t="s">
        <v>1649</v>
      </c>
      <c r="BJ4" s="711" t="s">
        <v>1463</v>
      </c>
      <c r="BK4" s="711" t="s">
        <v>1464</v>
      </c>
      <c r="BL4" s="711" t="s">
        <v>315</v>
      </c>
      <c r="BM4" s="711" t="s">
        <v>316</v>
      </c>
      <c r="BN4" s="711" t="s">
        <v>317</v>
      </c>
      <c r="BO4" s="711" t="s">
        <v>318</v>
      </c>
      <c r="BP4" s="711" t="s">
        <v>319</v>
      </c>
      <c r="BQ4" s="711" t="s">
        <v>320</v>
      </c>
      <c r="BR4" s="711" t="s">
        <v>1331</v>
      </c>
      <c r="BS4" s="711" t="s">
        <v>1332</v>
      </c>
      <c r="BT4" s="711" t="s">
        <v>324</v>
      </c>
      <c r="BU4" s="711" t="s">
        <v>271</v>
      </c>
      <c r="BV4" s="711" t="s">
        <v>325</v>
      </c>
      <c r="BW4" s="711" t="s">
        <v>326</v>
      </c>
      <c r="BX4" s="711" t="s">
        <v>327</v>
      </c>
      <c r="BY4" s="711" t="s">
        <v>2</v>
      </c>
      <c r="BZ4" s="711" t="s">
        <v>328</v>
      </c>
      <c r="CA4" s="711" t="s">
        <v>329</v>
      </c>
      <c r="CB4" s="711" t="s">
        <v>272</v>
      </c>
      <c r="CC4" s="711" t="s">
        <v>330</v>
      </c>
      <c r="CD4" s="711" t="s">
        <v>331</v>
      </c>
      <c r="CE4" s="711" t="s">
        <v>332</v>
      </c>
      <c r="CF4" s="711" t="s">
        <v>333</v>
      </c>
      <c r="CG4" s="711" t="s">
        <v>334</v>
      </c>
      <c r="CH4" s="711" t="s">
        <v>335</v>
      </c>
      <c r="CI4" s="711" t="s">
        <v>337</v>
      </c>
      <c r="CJ4" s="711" t="s">
        <v>338</v>
      </c>
      <c r="CK4" s="711" t="s">
        <v>339</v>
      </c>
      <c r="CL4" s="711" t="s">
        <v>340</v>
      </c>
      <c r="CM4" s="711" t="s">
        <v>341</v>
      </c>
      <c r="CN4" s="711" t="s">
        <v>342</v>
      </c>
      <c r="CO4" s="711" t="s">
        <v>344</v>
      </c>
      <c r="CP4" s="711" t="s">
        <v>345</v>
      </c>
      <c r="CQ4" s="711" t="s">
        <v>346</v>
      </c>
      <c r="CR4" s="711" t="s">
        <v>347</v>
      </c>
      <c r="CS4" s="711" t="s">
        <v>348</v>
      </c>
      <c r="CT4" s="711" t="s">
        <v>349</v>
      </c>
      <c r="CU4" s="711" t="s">
        <v>596</v>
      </c>
      <c r="CV4" s="711" t="s">
        <v>350</v>
      </c>
      <c r="CW4" s="711" t="s">
        <v>1339</v>
      </c>
      <c r="CX4" s="711" t="s">
        <v>1340</v>
      </c>
      <c r="CY4" s="711" t="s">
        <v>1467</v>
      </c>
      <c r="CZ4" s="711" t="s">
        <v>1678</v>
      </c>
      <c r="DA4" s="711" t="s">
        <v>1680</v>
      </c>
      <c r="DB4" s="711" t="s">
        <v>1682</v>
      </c>
      <c r="DC4" s="711" t="s">
        <v>351</v>
      </c>
      <c r="DD4" s="711" t="s">
        <v>352</v>
      </c>
      <c r="DE4" s="711" t="s">
        <v>354</v>
      </c>
      <c r="DF4" s="711" t="s">
        <v>355</v>
      </c>
      <c r="DG4" s="711" t="s">
        <v>356</v>
      </c>
      <c r="DH4" s="711" t="s">
        <v>357</v>
      </c>
      <c r="DI4" s="711" t="s">
        <v>1346</v>
      </c>
      <c r="DJ4" s="711" t="s">
        <v>1473</v>
      </c>
      <c r="DK4" s="711" t="s">
        <v>1475</v>
      </c>
      <c r="DL4" s="711" t="s">
        <v>2111</v>
      </c>
      <c r="DM4" s="711" t="s">
        <v>358</v>
      </c>
      <c r="DN4" s="711" t="s">
        <v>359</v>
      </c>
      <c r="DO4" s="711" t="s">
        <v>360</v>
      </c>
      <c r="DP4" s="711" t="s">
        <v>361</v>
      </c>
      <c r="DQ4" s="711" t="s">
        <v>362</v>
      </c>
      <c r="DR4" s="711" t="s">
        <v>363</v>
      </c>
      <c r="DS4" s="711" t="s">
        <v>364</v>
      </c>
      <c r="DT4" s="711" t="s">
        <v>365</v>
      </c>
      <c r="DU4" s="711" t="s">
        <v>367</v>
      </c>
      <c r="DV4" s="711" t="s">
        <v>368</v>
      </c>
      <c r="DW4" s="711" t="s">
        <v>369</v>
      </c>
      <c r="DX4" s="711" t="s">
        <v>370</v>
      </c>
      <c r="DY4" s="711" t="s">
        <v>371</v>
      </c>
      <c r="DZ4" s="711" t="s">
        <v>372</v>
      </c>
      <c r="EA4" s="711" t="s">
        <v>2034</v>
      </c>
      <c r="EB4" s="711" t="s">
        <v>2035</v>
      </c>
      <c r="EC4" s="711" t="s">
        <v>2036</v>
      </c>
      <c r="ED4" s="711" t="s">
        <v>2037</v>
      </c>
      <c r="EE4" s="711" t="s">
        <v>1357</v>
      </c>
      <c r="EF4" s="711" t="s">
        <v>377</v>
      </c>
      <c r="EG4" s="711" t="s">
        <v>378</v>
      </c>
      <c r="EH4" s="711" t="s">
        <v>379</v>
      </c>
      <c r="EI4" s="711" t="s">
        <v>380</v>
      </c>
      <c r="EJ4" s="711" t="s">
        <v>381</v>
      </c>
      <c r="EK4" s="711" t="s">
        <v>382</v>
      </c>
      <c r="EL4" s="711" t="s">
        <v>383</v>
      </c>
      <c r="EM4" s="711" t="s">
        <v>384</v>
      </c>
      <c r="EN4" s="711" t="s">
        <v>385</v>
      </c>
      <c r="EO4" s="711" t="s">
        <v>386</v>
      </c>
      <c r="EP4" s="711" t="s">
        <v>387</v>
      </c>
      <c r="EQ4" s="711" t="s">
        <v>388</v>
      </c>
      <c r="ER4" s="711" t="s">
        <v>389</v>
      </c>
      <c r="ES4" s="711" t="s">
        <v>390</v>
      </c>
      <c r="ET4" s="711" t="s">
        <v>391</v>
      </c>
      <c r="EU4" s="711" t="s">
        <v>392</v>
      </c>
      <c r="EV4" s="711" t="s">
        <v>393</v>
      </c>
      <c r="EW4" s="711" t="s">
        <v>394</v>
      </c>
      <c r="EX4" s="711" t="s">
        <v>1485</v>
      </c>
      <c r="EY4" s="711" t="s">
        <v>396</v>
      </c>
      <c r="EZ4" s="711" t="s">
        <v>397</v>
      </c>
      <c r="FA4" s="711" t="s">
        <v>398</v>
      </c>
      <c r="FB4" s="711" t="s">
        <v>399</v>
      </c>
      <c r="FC4" s="711" t="s">
        <v>400</v>
      </c>
      <c r="FD4" s="711" t="s">
        <v>401</v>
      </c>
      <c r="FE4" s="711" t="s">
        <v>1486</v>
      </c>
      <c r="FF4" s="711" t="s">
        <v>403</v>
      </c>
      <c r="FG4" s="711" t="s">
        <v>404</v>
      </c>
      <c r="FH4" s="711" t="s">
        <v>405</v>
      </c>
      <c r="FI4" s="711" t="s">
        <v>406</v>
      </c>
      <c r="FJ4" s="711" t="s">
        <v>407</v>
      </c>
      <c r="FK4" s="711" t="s">
        <v>408</v>
      </c>
      <c r="FL4" s="711" t="s">
        <v>409</v>
      </c>
      <c r="FM4" s="711" t="s">
        <v>410</v>
      </c>
      <c r="FN4" s="711" t="s">
        <v>411</v>
      </c>
      <c r="FO4" s="711" t="s">
        <v>412</v>
      </c>
      <c r="FP4" s="711" t="s">
        <v>413</v>
      </c>
      <c r="FQ4" s="711" t="s">
        <v>414</v>
      </c>
      <c r="FR4" s="711" t="s">
        <v>415</v>
      </c>
      <c r="FS4" s="711" t="s">
        <v>416</v>
      </c>
      <c r="FT4" s="711" t="s">
        <v>417</v>
      </c>
      <c r="FU4" s="711" t="s">
        <v>418</v>
      </c>
      <c r="FV4" s="711" t="s">
        <v>419</v>
      </c>
      <c r="FW4" s="711" t="s">
        <v>420</v>
      </c>
      <c r="FX4" s="711" t="s">
        <v>421</v>
      </c>
      <c r="FY4" s="711" t="s">
        <v>422</v>
      </c>
      <c r="FZ4" s="711" t="s">
        <v>423</v>
      </c>
      <c r="GA4" s="711" t="s">
        <v>424</v>
      </c>
      <c r="GB4" s="711" t="s">
        <v>425</v>
      </c>
      <c r="GC4" s="711" t="s">
        <v>426</v>
      </c>
      <c r="GD4" s="711" t="s">
        <v>427</v>
      </c>
      <c r="GE4" s="711" t="s">
        <v>428</v>
      </c>
      <c r="GF4" s="711" t="s">
        <v>429</v>
      </c>
      <c r="GG4" s="711" t="s">
        <v>430</v>
      </c>
      <c r="GH4" s="711" t="s">
        <v>431</v>
      </c>
      <c r="GI4" s="711" t="s">
        <v>432</v>
      </c>
      <c r="GJ4" s="711" t="s">
        <v>433</v>
      </c>
      <c r="GK4" s="711" t="s">
        <v>434</v>
      </c>
      <c r="GL4" s="711" t="s">
        <v>435</v>
      </c>
      <c r="GM4" s="711" t="s">
        <v>436</v>
      </c>
      <c r="GN4" s="711" t="s">
        <v>437</v>
      </c>
      <c r="GO4" s="711" t="s">
        <v>438</v>
      </c>
      <c r="GP4" s="711" t="s">
        <v>439</v>
      </c>
      <c r="GQ4" s="711" t="s">
        <v>440</v>
      </c>
      <c r="GR4" s="711" t="s">
        <v>441</v>
      </c>
      <c r="GS4" s="711" t="s">
        <v>442</v>
      </c>
      <c r="GT4" s="711" t="s">
        <v>443</v>
      </c>
      <c r="GU4" s="711" t="s">
        <v>444</v>
      </c>
      <c r="GV4" s="711" t="s">
        <v>445</v>
      </c>
      <c r="GW4" s="711" t="s">
        <v>446</v>
      </c>
      <c r="GX4" s="711" t="s">
        <v>447</v>
      </c>
      <c r="GY4" s="711" t="s">
        <v>448</v>
      </c>
      <c r="GZ4" s="711" t="s">
        <v>449</v>
      </c>
      <c r="HA4" s="711" t="s">
        <v>450</v>
      </c>
      <c r="HB4" s="711" t="s">
        <v>451</v>
      </c>
      <c r="HC4" s="711" t="s">
        <v>452</v>
      </c>
      <c r="HD4" s="711" t="s">
        <v>453</v>
      </c>
      <c r="HE4" s="711" t="s">
        <v>454</v>
      </c>
      <c r="HF4" s="711" t="s">
        <v>455</v>
      </c>
      <c r="HG4" s="711" t="s">
        <v>456</v>
      </c>
      <c r="HH4" s="711" t="s">
        <v>457</v>
      </c>
      <c r="HI4" s="711" t="s">
        <v>458</v>
      </c>
      <c r="HJ4" s="711" t="s">
        <v>459</v>
      </c>
      <c r="HK4" s="711" t="s">
        <v>460</v>
      </c>
      <c r="HL4" s="711" t="s">
        <v>461</v>
      </c>
      <c r="HM4" s="711" t="s">
        <v>462</v>
      </c>
      <c r="HN4" s="711" t="s">
        <v>463</v>
      </c>
      <c r="HO4" s="711" t="s">
        <v>464</v>
      </c>
      <c r="HP4" s="711" t="s">
        <v>465</v>
      </c>
      <c r="HQ4" s="711" t="s">
        <v>466</v>
      </c>
      <c r="HR4" s="711" t="s">
        <v>467</v>
      </c>
      <c r="HS4" s="711" t="s">
        <v>468</v>
      </c>
      <c r="HT4" s="711" t="s">
        <v>469</v>
      </c>
      <c r="HU4" s="711" t="s">
        <v>470</v>
      </c>
      <c r="HV4" s="711" t="s">
        <v>471</v>
      </c>
      <c r="HW4" s="711" t="s">
        <v>472</v>
      </c>
      <c r="HX4" s="711" t="s">
        <v>473</v>
      </c>
      <c r="HY4" s="711" t="s">
        <v>474</v>
      </c>
      <c r="HZ4" s="711" t="s">
        <v>475</v>
      </c>
      <c r="IA4" s="711" t="s">
        <v>476</v>
      </c>
      <c r="IB4" s="711" t="s">
        <v>477</v>
      </c>
      <c r="IC4" s="711" t="s">
        <v>478</v>
      </c>
      <c r="ID4" s="711" t="s">
        <v>479</v>
      </c>
      <c r="IE4" s="711" t="s">
        <v>480</v>
      </c>
      <c r="IF4" s="711" t="s">
        <v>481</v>
      </c>
      <c r="IG4" s="711" t="s">
        <v>482</v>
      </c>
      <c r="IH4" s="711" t="s">
        <v>483</v>
      </c>
      <c r="II4" s="711" t="s">
        <v>1361</v>
      </c>
      <c r="IJ4" s="711" t="s">
        <v>1362</v>
      </c>
      <c r="IK4" s="711" t="s">
        <v>1363</v>
      </c>
      <c r="IL4" s="711" t="s">
        <v>1364</v>
      </c>
      <c r="IM4" s="711" t="s">
        <v>1365</v>
      </c>
      <c r="IN4" s="711" t="s">
        <v>1761</v>
      </c>
      <c r="IO4" s="711" t="s">
        <v>1762</v>
      </c>
      <c r="IP4" s="711" t="s">
        <v>1500</v>
      </c>
      <c r="IQ4" s="711" t="s">
        <v>1501</v>
      </c>
      <c r="IR4" s="711" t="s">
        <v>1950</v>
      </c>
      <c r="IS4" s="711" t="s">
        <v>1952</v>
      </c>
      <c r="IT4" s="711" t="s">
        <v>1954</v>
      </c>
      <c r="IU4" s="711" t="s">
        <v>1956</v>
      </c>
      <c r="IV4" s="711" t="s">
        <v>1958</v>
      </c>
      <c r="IW4" s="711" t="s">
        <v>484</v>
      </c>
      <c r="IX4" s="711" t="s">
        <v>485</v>
      </c>
      <c r="IY4" s="711" t="s">
        <v>486</v>
      </c>
      <c r="IZ4" s="711" t="s">
        <v>487</v>
      </c>
      <c r="JA4" s="711" t="s">
        <v>488</v>
      </c>
      <c r="JB4" s="711" t="s">
        <v>489</v>
      </c>
      <c r="JC4" s="711" t="s">
        <v>490</v>
      </c>
      <c r="JD4" s="711" t="s">
        <v>491</v>
      </c>
      <c r="JE4" s="711" t="s">
        <v>492</v>
      </c>
      <c r="JF4" s="711" t="s">
        <v>493</v>
      </c>
      <c r="JG4" s="711" t="s">
        <v>494</v>
      </c>
      <c r="JH4" s="711" t="s">
        <v>495</v>
      </c>
      <c r="JI4" s="711" t="s">
        <v>496</v>
      </c>
      <c r="JJ4" s="711" t="s">
        <v>497</v>
      </c>
      <c r="JK4" s="711" t="s">
        <v>498</v>
      </c>
      <c r="JL4" s="711" t="s">
        <v>499</v>
      </c>
      <c r="JM4" s="711" t="s">
        <v>500</v>
      </c>
      <c r="JN4" s="711" t="s">
        <v>501</v>
      </c>
      <c r="JO4" s="711" t="s">
        <v>502</v>
      </c>
      <c r="JP4" s="711" t="s">
        <v>503</v>
      </c>
      <c r="JQ4" s="711" t="s">
        <v>504</v>
      </c>
      <c r="JR4" s="711" t="s">
        <v>505</v>
      </c>
      <c r="JS4" s="711" t="s">
        <v>506</v>
      </c>
      <c r="JT4" s="711" t="s">
        <v>507</v>
      </c>
      <c r="JU4" s="711" t="s">
        <v>508</v>
      </c>
      <c r="JV4" s="711" t="s">
        <v>509</v>
      </c>
      <c r="JW4" s="711" t="s">
        <v>510</v>
      </c>
      <c r="JX4" s="711" t="s">
        <v>511</v>
      </c>
      <c r="JY4" s="711" t="s">
        <v>512</v>
      </c>
      <c r="JZ4" s="711" t="s">
        <v>513</v>
      </c>
      <c r="KA4" s="711" t="s">
        <v>514</v>
      </c>
      <c r="KB4" s="711" t="s">
        <v>515</v>
      </c>
      <c r="KC4" s="711" t="s">
        <v>516</v>
      </c>
      <c r="KD4" s="711" t="s">
        <v>816</v>
      </c>
      <c r="KE4" s="711" t="s">
        <v>2106</v>
      </c>
      <c r="KF4" s="711" t="s">
        <v>1982</v>
      </c>
      <c r="KG4" s="711" t="s">
        <v>817</v>
      </c>
    </row>
    <row r="5" spans="1:293" ht="32.25" customHeight="1" thickBot="1" x14ac:dyDescent="0.3">
      <c r="A5" s="1308"/>
      <c r="B5" s="277" t="s">
        <v>2044</v>
      </c>
      <c r="C5" s="467" t="s">
        <v>97</v>
      </c>
      <c r="D5" s="467" t="s">
        <v>97</v>
      </c>
      <c r="E5" s="467" t="s">
        <v>97</v>
      </c>
      <c r="F5" s="467" t="s">
        <v>97</v>
      </c>
      <c r="G5" s="467" t="s">
        <v>97</v>
      </c>
      <c r="H5" s="467" t="s">
        <v>97</v>
      </c>
      <c r="I5" s="467" t="s">
        <v>97</v>
      </c>
      <c r="J5" s="468"/>
      <c r="K5" s="469">
        <v>181</v>
      </c>
      <c r="L5" s="469">
        <v>181</v>
      </c>
      <c r="M5" s="469">
        <v>181</v>
      </c>
      <c r="N5" s="469">
        <v>181</v>
      </c>
      <c r="O5" s="469">
        <v>181</v>
      </c>
      <c r="P5" s="469">
        <v>181</v>
      </c>
      <c r="Q5" s="469">
        <v>181</v>
      </c>
      <c r="R5" s="469">
        <v>181</v>
      </c>
      <c r="S5" s="469">
        <v>181</v>
      </c>
      <c r="T5" s="469">
        <v>181</v>
      </c>
      <c r="U5" s="469">
        <v>181</v>
      </c>
      <c r="V5" s="469">
        <v>181</v>
      </c>
      <c r="W5" s="469">
        <v>181</v>
      </c>
      <c r="X5" s="469">
        <v>181</v>
      </c>
      <c r="Y5" s="469">
        <v>181</v>
      </c>
      <c r="Z5" s="469">
        <v>181</v>
      </c>
      <c r="AA5" s="469">
        <v>181</v>
      </c>
      <c r="AB5" s="469">
        <v>181</v>
      </c>
      <c r="AC5" s="469">
        <v>181</v>
      </c>
      <c r="AD5" s="469">
        <v>181</v>
      </c>
      <c r="AE5" s="469">
        <v>181</v>
      </c>
      <c r="AF5" s="469">
        <v>181</v>
      </c>
      <c r="AG5" s="469">
        <v>181</v>
      </c>
      <c r="AH5" s="469">
        <v>181</v>
      </c>
      <c r="AI5" s="469">
        <v>181</v>
      </c>
      <c r="AJ5" s="469">
        <v>181</v>
      </c>
      <c r="AK5" s="469">
        <v>181</v>
      </c>
      <c r="AL5" s="469">
        <v>181</v>
      </c>
      <c r="AM5" s="469">
        <v>181</v>
      </c>
      <c r="AN5" s="469">
        <v>181</v>
      </c>
      <c r="AO5" s="469">
        <v>181</v>
      </c>
      <c r="AP5" s="469">
        <v>181</v>
      </c>
      <c r="AQ5" s="469">
        <v>181</v>
      </c>
      <c r="AR5" s="469">
        <v>181</v>
      </c>
      <c r="AS5" s="469">
        <v>181</v>
      </c>
      <c r="AT5" s="469">
        <v>181</v>
      </c>
      <c r="AU5" s="469">
        <v>181</v>
      </c>
      <c r="AV5" s="469">
        <v>181</v>
      </c>
      <c r="AW5" s="469">
        <v>181</v>
      </c>
      <c r="AX5" s="469">
        <v>181</v>
      </c>
      <c r="AY5" s="469">
        <v>181</v>
      </c>
      <c r="AZ5" s="469">
        <v>181</v>
      </c>
      <c r="BA5" s="469">
        <v>181</v>
      </c>
      <c r="BB5" s="469">
        <v>181</v>
      </c>
      <c r="BC5" s="469">
        <v>181</v>
      </c>
      <c r="BD5" s="469">
        <v>181</v>
      </c>
      <c r="BE5" s="469">
        <v>181</v>
      </c>
      <c r="BF5" s="469">
        <v>181</v>
      </c>
      <c r="BG5" s="469">
        <v>181</v>
      </c>
      <c r="BH5" s="469">
        <v>181</v>
      </c>
      <c r="BI5" s="469">
        <v>181</v>
      </c>
      <c r="BJ5" s="469">
        <v>181</v>
      </c>
      <c r="BK5" s="469">
        <v>181</v>
      </c>
      <c r="BL5" s="469">
        <v>181</v>
      </c>
      <c r="BM5" s="469">
        <v>181</v>
      </c>
      <c r="BN5" s="469">
        <v>181</v>
      </c>
      <c r="BO5" s="469">
        <v>181</v>
      </c>
      <c r="BP5" s="469">
        <v>181</v>
      </c>
      <c r="BQ5" s="469">
        <v>181</v>
      </c>
      <c r="BR5" s="469">
        <v>181</v>
      </c>
      <c r="BS5" s="469">
        <v>181</v>
      </c>
      <c r="BT5" s="469">
        <v>181</v>
      </c>
      <c r="BU5" s="469">
        <v>181</v>
      </c>
      <c r="BV5" s="469">
        <v>181</v>
      </c>
      <c r="BW5" s="469">
        <v>181</v>
      </c>
      <c r="BX5" s="469">
        <v>181</v>
      </c>
      <c r="BY5" s="469">
        <v>181</v>
      </c>
      <c r="BZ5" s="469">
        <v>181</v>
      </c>
      <c r="CA5" s="469">
        <v>181</v>
      </c>
      <c r="CB5" s="469">
        <v>181</v>
      </c>
      <c r="CC5" s="469">
        <v>181</v>
      </c>
      <c r="CD5" s="469">
        <v>181</v>
      </c>
      <c r="CE5" s="469">
        <v>181</v>
      </c>
      <c r="CF5" s="469">
        <v>181</v>
      </c>
      <c r="CG5" s="469">
        <v>181</v>
      </c>
      <c r="CH5" s="469">
        <v>181</v>
      </c>
      <c r="CI5" s="469">
        <v>181</v>
      </c>
      <c r="CJ5" s="469">
        <v>181</v>
      </c>
      <c r="CK5" s="469">
        <v>181</v>
      </c>
      <c r="CL5" s="469">
        <v>181</v>
      </c>
      <c r="CM5" s="469">
        <v>181</v>
      </c>
      <c r="CN5" s="469">
        <v>181</v>
      </c>
      <c r="CO5" s="469">
        <v>181</v>
      </c>
      <c r="CP5" s="469">
        <v>181</v>
      </c>
      <c r="CQ5" s="469">
        <v>181</v>
      </c>
      <c r="CR5" s="469">
        <v>181</v>
      </c>
      <c r="CS5" s="469">
        <v>181</v>
      </c>
      <c r="CT5" s="469">
        <v>181</v>
      </c>
      <c r="CU5" s="469">
        <v>181</v>
      </c>
      <c r="CV5" s="469">
        <v>181</v>
      </c>
      <c r="CW5" s="469">
        <v>181</v>
      </c>
      <c r="CX5" s="469">
        <v>181</v>
      </c>
      <c r="CY5" s="469">
        <v>181</v>
      </c>
      <c r="CZ5" s="469">
        <v>181</v>
      </c>
      <c r="DA5" s="469">
        <v>181</v>
      </c>
      <c r="DB5" s="469">
        <v>181</v>
      </c>
      <c r="DC5" s="469">
        <v>181</v>
      </c>
      <c r="DD5" s="469">
        <v>181</v>
      </c>
      <c r="DE5" s="469">
        <v>181</v>
      </c>
      <c r="DF5" s="469">
        <v>181</v>
      </c>
      <c r="DG5" s="469">
        <v>181</v>
      </c>
      <c r="DH5" s="469">
        <v>181</v>
      </c>
      <c r="DI5" s="469">
        <v>181</v>
      </c>
      <c r="DJ5" s="469">
        <v>181</v>
      </c>
      <c r="DK5" s="469">
        <v>181</v>
      </c>
      <c r="DL5" s="469">
        <v>91</v>
      </c>
      <c r="DM5" s="469">
        <v>181</v>
      </c>
      <c r="DN5" s="469">
        <v>181</v>
      </c>
      <c r="DO5" s="469">
        <v>181</v>
      </c>
      <c r="DP5" s="469">
        <v>181</v>
      </c>
      <c r="DQ5" s="469">
        <v>181</v>
      </c>
      <c r="DR5" s="469">
        <v>181</v>
      </c>
      <c r="DS5" s="469">
        <v>181</v>
      </c>
      <c r="DT5" s="469">
        <v>181</v>
      </c>
      <c r="DU5" s="469">
        <v>181</v>
      </c>
      <c r="DV5" s="469">
        <v>181</v>
      </c>
      <c r="DW5" s="469">
        <v>181</v>
      </c>
      <c r="DX5" s="469">
        <v>181</v>
      </c>
      <c r="DY5" s="469">
        <v>181</v>
      </c>
      <c r="DZ5" s="469">
        <v>181</v>
      </c>
      <c r="EA5" s="469">
        <v>181</v>
      </c>
      <c r="EB5" s="469">
        <v>181</v>
      </c>
      <c r="EC5" s="469">
        <v>181</v>
      </c>
      <c r="ED5" s="469">
        <v>181</v>
      </c>
      <c r="EE5" s="469">
        <v>181</v>
      </c>
      <c r="EF5" s="469">
        <v>181</v>
      </c>
      <c r="EG5" s="469">
        <v>181</v>
      </c>
      <c r="EH5" s="469">
        <v>181</v>
      </c>
      <c r="EI5" s="469">
        <v>181</v>
      </c>
      <c r="EJ5" s="469">
        <v>181</v>
      </c>
      <c r="EK5" s="469">
        <v>181</v>
      </c>
      <c r="EL5" s="469">
        <v>181</v>
      </c>
      <c r="EM5" s="469">
        <v>181</v>
      </c>
      <c r="EN5" s="469">
        <v>181</v>
      </c>
      <c r="EO5" s="469">
        <v>181</v>
      </c>
      <c r="EP5" s="469">
        <v>181</v>
      </c>
      <c r="EQ5" s="469">
        <v>181</v>
      </c>
      <c r="ER5" s="469">
        <v>181</v>
      </c>
      <c r="ES5" s="469">
        <v>181</v>
      </c>
      <c r="ET5" s="469">
        <v>181</v>
      </c>
      <c r="EU5" s="469">
        <v>181</v>
      </c>
      <c r="EV5" s="469">
        <v>181</v>
      </c>
      <c r="EW5" s="469">
        <v>181</v>
      </c>
      <c r="EX5" s="469">
        <v>181</v>
      </c>
      <c r="EY5" s="469">
        <v>181</v>
      </c>
      <c r="EZ5" s="469">
        <v>181</v>
      </c>
      <c r="FA5" s="469">
        <v>181</v>
      </c>
      <c r="FB5" s="469">
        <v>181</v>
      </c>
      <c r="FC5" s="469">
        <v>181</v>
      </c>
      <c r="FD5" s="469">
        <v>181</v>
      </c>
      <c r="FE5" s="469">
        <v>181</v>
      </c>
      <c r="FF5" s="469">
        <v>181</v>
      </c>
      <c r="FG5" s="469">
        <v>181</v>
      </c>
      <c r="FH5" s="469">
        <v>181</v>
      </c>
      <c r="FI5" s="469">
        <v>181</v>
      </c>
      <c r="FJ5" s="469">
        <v>181</v>
      </c>
      <c r="FK5" s="469">
        <v>181</v>
      </c>
      <c r="FL5" s="469">
        <v>181</v>
      </c>
      <c r="FM5" s="469">
        <v>181</v>
      </c>
      <c r="FN5" s="469">
        <v>181</v>
      </c>
      <c r="FO5" s="469">
        <v>181</v>
      </c>
      <c r="FP5" s="469">
        <v>181</v>
      </c>
      <c r="FQ5" s="469">
        <v>181</v>
      </c>
      <c r="FR5" s="469">
        <v>181</v>
      </c>
      <c r="FS5" s="469">
        <v>181</v>
      </c>
      <c r="FT5" s="469">
        <v>181</v>
      </c>
      <c r="FU5" s="469">
        <v>181</v>
      </c>
      <c r="FV5" s="469">
        <v>181</v>
      </c>
      <c r="FW5" s="469">
        <v>181</v>
      </c>
      <c r="FX5" s="469">
        <v>181</v>
      </c>
      <c r="FY5" s="469">
        <v>181</v>
      </c>
      <c r="FZ5" s="469">
        <v>181</v>
      </c>
      <c r="GA5" s="469">
        <v>181</v>
      </c>
      <c r="GB5" s="469">
        <v>181</v>
      </c>
      <c r="GC5" s="469">
        <v>181</v>
      </c>
      <c r="GD5" s="469">
        <v>181</v>
      </c>
      <c r="GE5" s="469">
        <v>181</v>
      </c>
      <c r="GF5" s="469">
        <v>181</v>
      </c>
      <c r="GG5" s="469">
        <v>181</v>
      </c>
      <c r="GH5" s="469">
        <v>181</v>
      </c>
      <c r="GI5" s="469">
        <v>181</v>
      </c>
      <c r="GJ5" s="469">
        <v>181</v>
      </c>
      <c r="GK5" s="469">
        <v>181</v>
      </c>
      <c r="GL5" s="469">
        <v>181</v>
      </c>
      <c r="GM5" s="469">
        <v>181</v>
      </c>
      <c r="GN5" s="469">
        <v>181</v>
      </c>
      <c r="GO5" s="469">
        <v>181</v>
      </c>
      <c r="GP5" s="469">
        <v>181</v>
      </c>
      <c r="GQ5" s="469">
        <v>181</v>
      </c>
      <c r="GR5" s="469">
        <v>181</v>
      </c>
      <c r="GS5" s="469">
        <v>181</v>
      </c>
      <c r="GT5" s="469">
        <v>181</v>
      </c>
      <c r="GU5" s="469">
        <v>181</v>
      </c>
      <c r="GV5" s="469">
        <v>181</v>
      </c>
      <c r="GW5" s="469">
        <v>181</v>
      </c>
      <c r="GX5" s="469">
        <v>181</v>
      </c>
      <c r="GY5" s="469">
        <v>181</v>
      </c>
      <c r="GZ5" s="469">
        <v>181</v>
      </c>
      <c r="HA5" s="469">
        <v>181</v>
      </c>
      <c r="HB5" s="469">
        <v>181</v>
      </c>
      <c r="HC5" s="469">
        <v>181</v>
      </c>
      <c r="HD5" s="469">
        <v>181</v>
      </c>
      <c r="HE5" s="469">
        <v>181</v>
      </c>
      <c r="HF5" s="469">
        <v>181</v>
      </c>
      <c r="HG5" s="469">
        <v>181</v>
      </c>
      <c r="HH5" s="469">
        <v>181</v>
      </c>
      <c r="HI5" s="469">
        <v>181</v>
      </c>
      <c r="HJ5" s="469">
        <v>181</v>
      </c>
      <c r="HK5" s="469">
        <v>181</v>
      </c>
      <c r="HL5" s="469">
        <v>181</v>
      </c>
      <c r="HM5" s="469">
        <v>181</v>
      </c>
      <c r="HN5" s="469">
        <v>181</v>
      </c>
      <c r="HO5" s="469">
        <v>181</v>
      </c>
      <c r="HP5" s="469">
        <v>181</v>
      </c>
      <c r="HQ5" s="469">
        <v>181</v>
      </c>
      <c r="HR5" s="469">
        <v>181</v>
      </c>
      <c r="HS5" s="469">
        <v>181</v>
      </c>
      <c r="HT5" s="469">
        <v>181</v>
      </c>
      <c r="HU5" s="469">
        <v>181</v>
      </c>
      <c r="HV5" s="469">
        <v>181</v>
      </c>
      <c r="HW5" s="469">
        <v>181</v>
      </c>
      <c r="HX5" s="469">
        <v>181</v>
      </c>
      <c r="HY5" s="469">
        <v>181</v>
      </c>
      <c r="HZ5" s="469">
        <v>181</v>
      </c>
      <c r="IA5" s="469">
        <v>181</v>
      </c>
      <c r="IB5" s="469">
        <v>181</v>
      </c>
      <c r="IC5" s="469">
        <v>181</v>
      </c>
      <c r="ID5" s="469">
        <v>181</v>
      </c>
      <c r="IE5" s="469">
        <v>181</v>
      </c>
      <c r="IF5" s="469">
        <v>181</v>
      </c>
      <c r="IG5" s="469">
        <v>181</v>
      </c>
      <c r="IH5" s="469">
        <v>181</v>
      </c>
      <c r="II5" s="469">
        <v>181</v>
      </c>
      <c r="IJ5" s="469">
        <v>181</v>
      </c>
      <c r="IK5" s="469">
        <v>181</v>
      </c>
      <c r="IL5" s="469">
        <v>181</v>
      </c>
      <c r="IM5" s="469">
        <v>181</v>
      </c>
      <c r="IN5" s="469">
        <v>181</v>
      </c>
      <c r="IO5" s="469">
        <v>181</v>
      </c>
      <c r="IP5" s="469">
        <v>181</v>
      </c>
      <c r="IQ5" s="469">
        <v>181</v>
      </c>
      <c r="IR5" s="469">
        <v>181</v>
      </c>
      <c r="IS5" s="469">
        <v>181</v>
      </c>
      <c r="IT5" s="469">
        <v>181</v>
      </c>
      <c r="IU5" s="469">
        <v>181</v>
      </c>
      <c r="IV5" s="469">
        <v>181</v>
      </c>
      <c r="IW5" s="469">
        <v>181</v>
      </c>
      <c r="IX5" s="469">
        <v>181</v>
      </c>
      <c r="IY5" s="469">
        <v>181</v>
      </c>
      <c r="IZ5" s="469">
        <v>181</v>
      </c>
      <c r="JA5" s="469">
        <v>181</v>
      </c>
      <c r="JB5" s="469">
        <v>181</v>
      </c>
      <c r="JC5" s="469">
        <v>181</v>
      </c>
      <c r="JD5" s="469">
        <v>181</v>
      </c>
      <c r="JE5" s="469">
        <v>181</v>
      </c>
      <c r="JF5" s="469">
        <v>181</v>
      </c>
      <c r="JG5" s="469">
        <v>181</v>
      </c>
      <c r="JH5" s="469">
        <v>181</v>
      </c>
      <c r="JI5" s="469">
        <v>181</v>
      </c>
      <c r="JJ5" s="469">
        <v>181</v>
      </c>
      <c r="JK5" s="469">
        <v>181</v>
      </c>
      <c r="JL5" s="469">
        <v>181</v>
      </c>
      <c r="JM5" s="469">
        <v>181</v>
      </c>
      <c r="JN5" s="469">
        <v>181</v>
      </c>
      <c r="JO5" s="469">
        <v>181</v>
      </c>
      <c r="JP5" s="469">
        <v>181</v>
      </c>
      <c r="JQ5" s="469">
        <v>181</v>
      </c>
      <c r="JR5" s="469">
        <v>181</v>
      </c>
      <c r="JS5" s="469">
        <v>181</v>
      </c>
      <c r="JT5" s="469">
        <v>161</v>
      </c>
      <c r="JU5" s="469">
        <v>161</v>
      </c>
      <c r="JV5" s="469">
        <v>161</v>
      </c>
      <c r="JW5" s="469">
        <v>161</v>
      </c>
      <c r="JX5" s="469">
        <v>181</v>
      </c>
      <c r="JY5" s="469">
        <v>181</v>
      </c>
      <c r="JZ5" s="469">
        <v>181</v>
      </c>
      <c r="KA5" s="469">
        <v>181</v>
      </c>
      <c r="KB5" s="469">
        <v>181</v>
      </c>
      <c r="KC5" s="469">
        <v>181</v>
      </c>
      <c r="KD5" s="469">
        <v>161</v>
      </c>
      <c r="KE5" s="469">
        <v>72</v>
      </c>
      <c r="KF5" s="469">
        <v>181</v>
      </c>
      <c r="KG5" s="469">
        <v>181</v>
      </c>
    </row>
    <row r="6" spans="1:293" ht="23.25" customHeight="1" thickTop="1" x14ac:dyDescent="0.25">
      <c r="A6" s="1308"/>
      <c r="B6" s="44" t="s">
        <v>578</v>
      </c>
      <c r="C6" s="470">
        <v>31885</v>
      </c>
      <c r="D6" s="470">
        <v>14849</v>
      </c>
      <c r="E6" s="470">
        <v>5682</v>
      </c>
      <c r="F6" s="470">
        <v>5086</v>
      </c>
      <c r="G6" s="470">
        <v>6110</v>
      </c>
      <c r="H6" s="470">
        <v>54</v>
      </c>
      <c r="I6" s="470">
        <v>103</v>
      </c>
      <c r="J6" s="471"/>
      <c r="K6" s="470">
        <v>1608</v>
      </c>
      <c r="L6" s="1400" t="s">
        <v>273</v>
      </c>
      <c r="M6" s="1400" t="s">
        <v>273</v>
      </c>
      <c r="N6" s="470">
        <v>292</v>
      </c>
      <c r="O6" s="470">
        <v>260</v>
      </c>
      <c r="P6" s="1400" t="s">
        <v>273</v>
      </c>
      <c r="Q6" s="470">
        <v>224</v>
      </c>
      <c r="R6" s="470">
        <v>258</v>
      </c>
      <c r="S6" s="470">
        <v>150</v>
      </c>
      <c r="T6" s="470">
        <v>126</v>
      </c>
      <c r="U6" s="470">
        <v>140</v>
      </c>
      <c r="V6" s="470">
        <v>111</v>
      </c>
      <c r="W6" s="470">
        <v>138</v>
      </c>
      <c r="X6" s="470">
        <v>230</v>
      </c>
      <c r="Y6" s="470">
        <v>119</v>
      </c>
      <c r="Z6" s="470">
        <v>119</v>
      </c>
      <c r="AA6" s="470">
        <v>81</v>
      </c>
      <c r="AB6" s="470">
        <v>118</v>
      </c>
      <c r="AC6" s="470">
        <v>90</v>
      </c>
      <c r="AD6" s="470">
        <v>82</v>
      </c>
      <c r="AE6" s="470">
        <v>70</v>
      </c>
      <c r="AF6" s="470">
        <v>56</v>
      </c>
      <c r="AG6" s="470">
        <v>191</v>
      </c>
      <c r="AH6" s="1400" t="s">
        <v>273</v>
      </c>
      <c r="AI6" s="470">
        <v>115</v>
      </c>
      <c r="AJ6" s="470">
        <v>65</v>
      </c>
      <c r="AK6" s="470">
        <v>199</v>
      </c>
      <c r="AL6" s="470">
        <v>281</v>
      </c>
      <c r="AM6" s="470">
        <v>209</v>
      </c>
      <c r="AN6" s="470">
        <v>141</v>
      </c>
      <c r="AO6" s="470">
        <v>165</v>
      </c>
      <c r="AP6" s="470">
        <v>102</v>
      </c>
      <c r="AQ6" s="1400" t="s">
        <v>273</v>
      </c>
      <c r="AR6" s="1400" t="s">
        <v>273</v>
      </c>
      <c r="AS6" s="470">
        <v>773</v>
      </c>
      <c r="AT6" s="470">
        <v>296</v>
      </c>
      <c r="AU6" s="470">
        <v>252</v>
      </c>
      <c r="AV6" s="1400" t="s">
        <v>273</v>
      </c>
      <c r="AW6" s="470">
        <v>166</v>
      </c>
      <c r="AX6" s="470">
        <v>213</v>
      </c>
      <c r="AY6" s="470">
        <v>108</v>
      </c>
      <c r="AZ6" s="470">
        <v>88</v>
      </c>
      <c r="BA6" s="470">
        <v>97</v>
      </c>
      <c r="BB6" s="470">
        <v>127</v>
      </c>
      <c r="BC6" s="470">
        <v>90</v>
      </c>
      <c r="BD6" s="470">
        <v>109</v>
      </c>
      <c r="BE6" s="470">
        <v>62</v>
      </c>
      <c r="BF6" s="470">
        <v>313</v>
      </c>
      <c r="BG6" s="470">
        <v>168</v>
      </c>
      <c r="BH6" s="470">
        <v>122</v>
      </c>
      <c r="BI6" s="470">
        <v>119</v>
      </c>
      <c r="BJ6" s="470">
        <v>75</v>
      </c>
      <c r="BK6" s="470">
        <v>102</v>
      </c>
      <c r="BL6" s="1400" t="s">
        <v>273</v>
      </c>
      <c r="BM6" s="470">
        <v>458</v>
      </c>
      <c r="BN6" s="470">
        <v>340</v>
      </c>
      <c r="BO6" s="470">
        <v>157</v>
      </c>
      <c r="BP6" s="470">
        <v>231</v>
      </c>
      <c r="BQ6" s="470">
        <v>162</v>
      </c>
      <c r="BR6" s="470">
        <v>181</v>
      </c>
      <c r="BS6" s="470">
        <v>83</v>
      </c>
      <c r="BT6" s="1400" t="s">
        <v>273</v>
      </c>
      <c r="BU6" s="470">
        <v>270</v>
      </c>
      <c r="BV6" s="1400" t="s">
        <v>273</v>
      </c>
      <c r="BW6" s="470">
        <v>159</v>
      </c>
      <c r="BX6" s="470">
        <v>136</v>
      </c>
      <c r="BY6" s="470">
        <v>138</v>
      </c>
      <c r="BZ6" s="1400" t="s">
        <v>273</v>
      </c>
      <c r="CA6" s="1400" t="s">
        <v>273</v>
      </c>
      <c r="CB6" s="1400" t="s">
        <v>273</v>
      </c>
      <c r="CC6" s="470">
        <v>80</v>
      </c>
      <c r="CD6" s="1400" t="s">
        <v>273</v>
      </c>
      <c r="CE6" s="470">
        <v>72</v>
      </c>
      <c r="CF6" s="1400" t="s">
        <v>273</v>
      </c>
      <c r="CG6" s="1400" t="s">
        <v>273</v>
      </c>
      <c r="CH6" s="1400" t="s">
        <v>273</v>
      </c>
      <c r="CI6" s="1400" t="s">
        <v>273</v>
      </c>
      <c r="CJ6" s="1400" t="s">
        <v>273</v>
      </c>
      <c r="CK6" s="1400" t="s">
        <v>273</v>
      </c>
      <c r="CL6" s="1400" t="s">
        <v>273</v>
      </c>
      <c r="CM6" s="1400" t="s">
        <v>273</v>
      </c>
      <c r="CN6" s="1400" t="s">
        <v>273</v>
      </c>
      <c r="CO6" s="1400" t="s">
        <v>273</v>
      </c>
      <c r="CP6" s="1400" t="s">
        <v>273</v>
      </c>
      <c r="CQ6" s="1400" t="s">
        <v>273</v>
      </c>
      <c r="CR6" s="1400" t="s">
        <v>273</v>
      </c>
      <c r="CS6" s="1400" t="s">
        <v>273</v>
      </c>
      <c r="CT6" s="1400" t="s">
        <v>273</v>
      </c>
      <c r="CU6" s="1400" t="s">
        <v>273</v>
      </c>
      <c r="CV6" s="470">
        <v>59</v>
      </c>
      <c r="CW6" s="1400" t="s">
        <v>273</v>
      </c>
      <c r="CX6" s="470">
        <v>126</v>
      </c>
      <c r="CY6" s="1400" t="s">
        <v>273</v>
      </c>
      <c r="CZ6" s="470">
        <v>57</v>
      </c>
      <c r="DA6" s="470">
        <v>45</v>
      </c>
      <c r="DB6" s="1400" t="s">
        <v>273</v>
      </c>
      <c r="DC6" s="470">
        <v>640</v>
      </c>
      <c r="DD6" s="1400" t="s">
        <v>273</v>
      </c>
      <c r="DE6" s="1400" t="s">
        <v>273</v>
      </c>
      <c r="DF6" s="1400" t="s">
        <v>273</v>
      </c>
      <c r="DG6" s="470">
        <v>205</v>
      </c>
      <c r="DH6" s="470">
        <v>130</v>
      </c>
      <c r="DI6" s="470">
        <v>52</v>
      </c>
      <c r="DJ6" s="470">
        <v>280</v>
      </c>
      <c r="DK6" s="470">
        <v>205</v>
      </c>
      <c r="DL6" s="1400" t="s">
        <v>273</v>
      </c>
      <c r="DM6" s="1400" t="s">
        <v>273</v>
      </c>
      <c r="DN6" s="1400" t="s">
        <v>273</v>
      </c>
      <c r="DO6" s="1400" t="s">
        <v>273</v>
      </c>
      <c r="DP6" s="470">
        <v>349</v>
      </c>
      <c r="DQ6" s="1400" t="s">
        <v>273</v>
      </c>
      <c r="DR6" s="1400" t="s">
        <v>273</v>
      </c>
      <c r="DS6" s="470">
        <v>267</v>
      </c>
      <c r="DT6" s="1400" t="s">
        <v>273</v>
      </c>
      <c r="DU6" s="1400" t="s">
        <v>273</v>
      </c>
      <c r="DV6" s="1400" t="s">
        <v>273</v>
      </c>
      <c r="DW6" s="1400" t="s">
        <v>273</v>
      </c>
      <c r="DX6" s="1400" t="s">
        <v>273</v>
      </c>
      <c r="DY6" s="1400" t="s">
        <v>273</v>
      </c>
      <c r="DZ6" s="1400" t="s">
        <v>273</v>
      </c>
      <c r="EA6" s="1400" t="s">
        <v>273</v>
      </c>
      <c r="EB6" s="1400" t="s">
        <v>273</v>
      </c>
      <c r="EC6" s="1400" t="s">
        <v>273</v>
      </c>
      <c r="ED6" s="1400" t="s">
        <v>273</v>
      </c>
      <c r="EE6" s="1400" t="s">
        <v>273</v>
      </c>
      <c r="EF6" s="470">
        <v>91</v>
      </c>
      <c r="EG6" s="470">
        <v>28</v>
      </c>
      <c r="EH6" s="470">
        <v>22</v>
      </c>
      <c r="EI6" s="470">
        <v>20</v>
      </c>
      <c r="EJ6" s="470">
        <v>22</v>
      </c>
      <c r="EK6" s="470">
        <v>26</v>
      </c>
      <c r="EL6" s="470">
        <v>71</v>
      </c>
      <c r="EM6" s="470">
        <v>47</v>
      </c>
      <c r="EN6" s="470">
        <v>34</v>
      </c>
      <c r="EO6" s="470">
        <v>27</v>
      </c>
      <c r="EP6" s="470">
        <v>33</v>
      </c>
      <c r="EQ6" s="470">
        <v>36</v>
      </c>
      <c r="ER6" s="470">
        <v>100</v>
      </c>
      <c r="ES6" s="470">
        <v>18</v>
      </c>
      <c r="ET6" s="470">
        <v>29</v>
      </c>
      <c r="EU6" s="470">
        <v>19</v>
      </c>
      <c r="EV6" s="470">
        <v>31</v>
      </c>
      <c r="EW6" s="470">
        <v>53</v>
      </c>
      <c r="EX6" s="470">
        <v>60</v>
      </c>
      <c r="EY6" s="470">
        <v>69</v>
      </c>
      <c r="EZ6" s="470">
        <v>91</v>
      </c>
      <c r="FA6" s="470">
        <v>55</v>
      </c>
      <c r="FB6" s="470">
        <v>32</v>
      </c>
      <c r="FC6" s="470">
        <v>26</v>
      </c>
      <c r="FD6" s="470">
        <v>30</v>
      </c>
      <c r="FE6" s="470">
        <v>56</v>
      </c>
      <c r="FF6" s="470">
        <v>11</v>
      </c>
      <c r="FG6" s="470">
        <v>33</v>
      </c>
      <c r="FH6" s="470">
        <v>32</v>
      </c>
      <c r="FI6" s="470">
        <v>20</v>
      </c>
      <c r="FJ6" s="470">
        <v>60</v>
      </c>
      <c r="FK6" s="470">
        <v>33</v>
      </c>
      <c r="FL6" s="470">
        <v>37</v>
      </c>
      <c r="FM6" s="470">
        <v>23</v>
      </c>
      <c r="FN6" s="470">
        <v>14</v>
      </c>
      <c r="FO6" s="470">
        <v>14</v>
      </c>
      <c r="FP6" s="470">
        <v>81</v>
      </c>
      <c r="FQ6" s="470">
        <v>36</v>
      </c>
      <c r="FR6" s="470">
        <v>30</v>
      </c>
      <c r="FS6" s="470">
        <v>73</v>
      </c>
      <c r="FT6" s="470">
        <v>88</v>
      </c>
      <c r="FU6" s="470">
        <v>66</v>
      </c>
      <c r="FV6" s="470">
        <v>125</v>
      </c>
      <c r="FW6" s="470">
        <v>45</v>
      </c>
      <c r="FX6" s="470">
        <v>16</v>
      </c>
      <c r="FY6" s="470">
        <v>25</v>
      </c>
      <c r="FZ6" s="470">
        <v>44</v>
      </c>
      <c r="GA6" s="470">
        <v>35</v>
      </c>
      <c r="GB6" s="470">
        <v>27</v>
      </c>
      <c r="GC6" s="470">
        <v>13</v>
      </c>
      <c r="GD6" s="470">
        <v>13</v>
      </c>
      <c r="GE6" s="470">
        <v>19</v>
      </c>
      <c r="GF6" s="470">
        <v>41</v>
      </c>
      <c r="GG6" s="470">
        <v>80</v>
      </c>
      <c r="GH6" s="470">
        <v>23</v>
      </c>
      <c r="GI6" s="470">
        <v>24</v>
      </c>
      <c r="GJ6" s="470">
        <v>22</v>
      </c>
      <c r="GK6" s="470">
        <v>23</v>
      </c>
      <c r="GL6" s="470">
        <v>18</v>
      </c>
      <c r="GM6" s="470">
        <v>11</v>
      </c>
      <c r="GN6" s="470">
        <v>21</v>
      </c>
      <c r="GO6" s="470">
        <v>41</v>
      </c>
      <c r="GP6" s="470">
        <v>21</v>
      </c>
      <c r="GQ6" s="470">
        <v>55</v>
      </c>
      <c r="GR6" s="470">
        <v>44</v>
      </c>
      <c r="GS6" s="470">
        <v>35</v>
      </c>
      <c r="GT6" s="470">
        <v>29</v>
      </c>
      <c r="GU6" s="470">
        <v>23</v>
      </c>
      <c r="GV6" s="470">
        <v>45</v>
      </c>
      <c r="GW6" s="470">
        <v>18</v>
      </c>
      <c r="GX6" s="470">
        <v>37</v>
      </c>
      <c r="GY6" s="470">
        <v>12</v>
      </c>
      <c r="GZ6" s="470">
        <v>47</v>
      </c>
      <c r="HA6" s="470">
        <v>23</v>
      </c>
      <c r="HB6" s="470">
        <v>16</v>
      </c>
      <c r="HC6" s="470">
        <v>99</v>
      </c>
      <c r="HD6" s="470">
        <v>73</v>
      </c>
      <c r="HE6" s="470">
        <v>24</v>
      </c>
      <c r="HF6" s="470">
        <v>18</v>
      </c>
      <c r="HG6" s="470">
        <v>21</v>
      </c>
      <c r="HH6" s="470">
        <v>41</v>
      </c>
      <c r="HI6" s="470">
        <v>23</v>
      </c>
      <c r="HJ6" s="470">
        <v>23</v>
      </c>
      <c r="HK6" s="470">
        <v>19</v>
      </c>
      <c r="HL6" s="470">
        <v>29</v>
      </c>
      <c r="HM6" s="470">
        <v>36</v>
      </c>
      <c r="HN6" s="470">
        <v>36</v>
      </c>
      <c r="HO6" s="470">
        <v>14</v>
      </c>
      <c r="HP6" s="470">
        <v>70</v>
      </c>
      <c r="HQ6" s="470">
        <v>67</v>
      </c>
      <c r="HR6" s="470">
        <v>44</v>
      </c>
      <c r="HS6" s="470">
        <v>27</v>
      </c>
      <c r="HT6" s="470">
        <v>50</v>
      </c>
      <c r="HU6" s="470">
        <v>66</v>
      </c>
      <c r="HV6" s="470">
        <v>34</v>
      </c>
      <c r="HW6" s="470">
        <v>35</v>
      </c>
      <c r="HX6" s="470">
        <v>18</v>
      </c>
      <c r="HY6" s="470">
        <v>27</v>
      </c>
      <c r="HZ6" s="470">
        <v>20</v>
      </c>
      <c r="IA6" s="470">
        <v>23</v>
      </c>
      <c r="IB6" s="470">
        <v>16</v>
      </c>
      <c r="IC6" s="470">
        <v>16</v>
      </c>
      <c r="ID6" s="470">
        <v>31</v>
      </c>
      <c r="IE6" s="470">
        <v>25</v>
      </c>
      <c r="IF6" s="470">
        <v>52</v>
      </c>
      <c r="IG6" s="470">
        <v>26</v>
      </c>
      <c r="IH6" s="470">
        <v>23</v>
      </c>
      <c r="II6" s="470">
        <v>25</v>
      </c>
      <c r="IJ6" s="470">
        <v>243</v>
      </c>
      <c r="IK6" s="470">
        <v>163</v>
      </c>
      <c r="IL6" s="470">
        <v>87</v>
      </c>
      <c r="IM6" s="470">
        <v>36</v>
      </c>
      <c r="IN6" s="470">
        <v>40</v>
      </c>
      <c r="IO6" s="470">
        <v>33</v>
      </c>
      <c r="IP6" s="470">
        <v>33</v>
      </c>
      <c r="IQ6" s="470">
        <v>26</v>
      </c>
      <c r="IR6" s="470">
        <v>64</v>
      </c>
      <c r="IS6" s="470">
        <v>66</v>
      </c>
      <c r="IT6" s="470">
        <v>41</v>
      </c>
      <c r="IU6" s="470">
        <v>26</v>
      </c>
      <c r="IV6" s="470">
        <v>25</v>
      </c>
      <c r="IW6" s="470">
        <v>27</v>
      </c>
      <c r="IX6" s="470">
        <v>25</v>
      </c>
      <c r="IY6" s="470">
        <v>53</v>
      </c>
      <c r="IZ6" s="470">
        <v>11</v>
      </c>
      <c r="JA6" s="470">
        <v>17</v>
      </c>
      <c r="JB6" s="470">
        <v>11</v>
      </c>
      <c r="JC6" s="470">
        <v>23</v>
      </c>
      <c r="JD6" s="470">
        <v>20</v>
      </c>
      <c r="JE6" s="470">
        <v>16</v>
      </c>
      <c r="JF6" s="470">
        <v>12</v>
      </c>
      <c r="JG6" s="470">
        <v>9</v>
      </c>
      <c r="JH6" s="470">
        <v>17</v>
      </c>
      <c r="JI6" s="470">
        <v>24</v>
      </c>
      <c r="JJ6" s="470">
        <v>163</v>
      </c>
      <c r="JK6" s="470">
        <v>60</v>
      </c>
      <c r="JL6" s="470">
        <v>39</v>
      </c>
      <c r="JM6" s="470">
        <v>16</v>
      </c>
      <c r="JN6" s="470">
        <v>39</v>
      </c>
      <c r="JO6" s="470">
        <v>22</v>
      </c>
      <c r="JP6" s="470">
        <v>22</v>
      </c>
      <c r="JQ6" s="470">
        <v>38</v>
      </c>
      <c r="JR6" s="470">
        <v>47</v>
      </c>
      <c r="JS6" s="470">
        <v>116</v>
      </c>
      <c r="JT6" s="470">
        <v>15</v>
      </c>
      <c r="JU6" s="470">
        <v>21</v>
      </c>
      <c r="JV6" s="470">
        <v>30</v>
      </c>
      <c r="JW6" s="470">
        <v>29</v>
      </c>
      <c r="JX6" s="470">
        <v>57</v>
      </c>
      <c r="JY6" s="470">
        <v>28</v>
      </c>
      <c r="JZ6" s="470">
        <v>12</v>
      </c>
      <c r="KA6" s="470">
        <v>14</v>
      </c>
      <c r="KB6" s="470">
        <v>23</v>
      </c>
      <c r="KC6" s="470">
        <v>20</v>
      </c>
      <c r="KD6" s="470">
        <v>29</v>
      </c>
      <c r="KE6" s="470">
        <v>41</v>
      </c>
      <c r="KF6" s="1400" t="s">
        <v>273</v>
      </c>
      <c r="KG6" s="1400" t="s">
        <v>273</v>
      </c>
    </row>
    <row r="7" spans="1:293" ht="23.25" customHeight="1" x14ac:dyDescent="0.25">
      <c r="A7" s="1308"/>
      <c r="B7" s="45" t="s">
        <v>819</v>
      </c>
      <c r="C7" s="472">
        <v>2857</v>
      </c>
      <c r="D7" s="472">
        <v>1383</v>
      </c>
      <c r="E7" s="472">
        <v>737</v>
      </c>
      <c r="F7" s="472">
        <v>304</v>
      </c>
      <c r="G7" s="472">
        <v>430</v>
      </c>
      <c r="H7" s="472">
        <v>0</v>
      </c>
      <c r="I7" s="472" t="s">
        <v>97</v>
      </c>
      <c r="J7" s="471"/>
      <c r="K7" s="472">
        <v>160</v>
      </c>
      <c r="L7" s="1401" t="s">
        <v>273</v>
      </c>
      <c r="M7" s="1401" t="s">
        <v>273</v>
      </c>
      <c r="N7" s="472">
        <v>18</v>
      </c>
      <c r="O7" s="472">
        <v>30</v>
      </c>
      <c r="P7" s="1401" t="s">
        <v>273</v>
      </c>
      <c r="Q7" s="472">
        <v>23</v>
      </c>
      <c r="R7" s="472">
        <v>26</v>
      </c>
      <c r="S7" s="472">
        <v>11</v>
      </c>
      <c r="T7" s="472">
        <v>11</v>
      </c>
      <c r="U7" s="472">
        <v>11</v>
      </c>
      <c r="V7" s="472">
        <v>7</v>
      </c>
      <c r="W7" s="472">
        <v>12</v>
      </c>
      <c r="X7" s="472">
        <v>21</v>
      </c>
      <c r="Y7" s="472">
        <v>11</v>
      </c>
      <c r="Z7" s="472">
        <v>8</v>
      </c>
      <c r="AA7" s="472">
        <v>9</v>
      </c>
      <c r="AB7" s="472">
        <v>14</v>
      </c>
      <c r="AC7" s="472">
        <v>9</v>
      </c>
      <c r="AD7" s="472">
        <v>7</v>
      </c>
      <c r="AE7" s="472">
        <v>5</v>
      </c>
      <c r="AF7" s="472">
        <v>4</v>
      </c>
      <c r="AG7" s="472">
        <v>17</v>
      </c>
      <c r="AH7" s="1401" t="s">
        <v>273</v>
      </c>
      <c r="AI7" s="472">
        <v>9</v>
      </c>
      <c r="AJ7" s="472">
        <v>5</v>
      </c>
      <c r="AK7" s="472">
        <v>18</v>
      </c>
      <c r="AL7" s="472">
        <v>35</v>
      </c>
      <c r="AM7" s="472">
        <v>25</v>
      </c>
      <c r="AN7" s="472">
        <v>12</v>
      </c>
      <c r="AO7" s="472">
        <v>11</v>
      </c>
      <c r="AP7" s="472">
        <v>4</v>
      </c>
      <c r="AQ7" s="1401" t="s">
        <v>273</v>
      </c>
      <c r="AR7" s="1401" t="s">
        <v>273</v>
      </c>
      <c r="AS7" s="472">
        <v>76</v>
      </c>
      <c r="AT7" s="472">
        <v>17</v>
      </c>
      <c r="AU7" s="472">
        <v>19</v>
      </c>
      <c r="AV7" s="1401" t="s">
        <v>273</v>
      </c>
      <c r="AW7" s="472">
        <v>51</v>
      </c>
      <c r="AX7" s="472">
        <v>16</v>
      </c>
      <c r="AY7" s="472">
        <v>11</v>
      </c>
      <c r="AZ7" s="472">
        <v>6</v>
      </c>
      <c r="BA7" s="472">
        <v>11</v>
      </c>
      <c r="BB7" s="472">
        <v>7</v>
      </c>
      <c r="BC7" s="472">
        <v>3</v>
      </c>
      <c r="BD7" s="472">
        <v>5</v>
      </c>
      <c r="BE7" s="472">
        <v>3</v>
      </c>
      <c r="BF7" s="472">
        <v>47</v>
      </c>
      <c r="BG7" s="472">
        <v>22</v>
      </c>
      <c r="BH7" s="472">
        <v>26</v>
      </c>
      <c r="BI7" s="472">
        <v>22</v>
      </c>
      <c r="BJ7" s="472">
        <v>10</v>
      </c>
      <c r="BK7" s="472">
        <v>14</v>
      </c>
      <c r="BL7" s="1401" t="s">
        <v>273</v>
      </c>
      <c r="BM7" s="472">
        <v>80</v>
      </c>
      <c r="BN7" s="472">
        <v>34</v>
      </c>
      <c r="BO7" s="472">
        <v>15</v>
      </c>
      <c r="BP7" s="472">
        <v>21</v>
      </c>
      <c r="BQ7" s="472">
        <v>16</v>
      </c>
      <c r="BR7" s="472">
        <v>26</v>
      </c>
      <c r="BS7" s="472">
        <v>10</v>
      </c>
      <c r="BT7" s="1401" t="s">
        <v>273</v>
      </c>
      <c r="BU7" s="472">
        <v>43</v>
      </c>
      <c r="BV7" s="1401" t="s">
        <v>273</v>
      </c>
      <c r="BW7" s="472">
        <v>24</v>
      </c>
      <c r="BX7" s="472">
        <v>14</v>
      </c>
      <c r="BY7" s="472">
        <v>21</v>
      </c>
      <c r="BZ7" s="1401" t="s">
        <v>273</v>
      </c>
      <c r="CA7" s="1401" t="s">
        <v>273</v>
      </c>
      <c r="CB7" s="1401" t="s">
        <v>273</v>
      </c>
      <c r="CC7" s="472">
        <v>16</v>
      </c>
      <c r="CD7" s="1401" t="s">
        <v>273</v>
      </c>
      <c r="CE7" s="472">
        <v>5</v>
      </c>
      <c r="CF7" s="1401" t="s">
        <v>273</v>
      </c>
      <c r="CG7" s="1401" t="s">
        <v>273</v>
      </c>
      <c r="CH7" s="1401" t="s">
        <v>273</v>
      </c>
      <c r="CI7" s="1401" t="s">
        <v>273</v>
      </c>
      <c r="CJ7" s="1401" t="s">
        <v>273</v>
      </c>
      <c r="CK7" s="1401" t="s">
        <v>273</v>
      </c>
      <c r="CL7" s="1401" t="s">
        <v>273</v>
      </c>
      <c r="CM7" s="1401" t="s">
        <v>273</v>
      </c>
      <c r="CN7" s="1401" t="s">
        <v>273</v>
      </c>
      <c r="CO7" s="1401" t="s">
        <v>273</v>
      </c>
      <c r="CP7" s="1401" t="s">
        <v>273</v>
      </c>
      <c r="CQ7" s="1401" t="s">
        <v>273</v>
      </c>
      <c r="CR7" s="1401" t="s">
        <v>273</v>
      </c>
      <c r="CS7" s="1401" t="s">
        <v>273</v>
      </c>
      <c r="CT7" s="1401" t="s">
        <v>273</v>
      </c>
      <c r="CU7" s="1401" t="s">
        <v>273</v>
      </c>
      <c r="CV7" s="472">
        <v>12</v>
      </c>
      <c r="CW7" s="1401" t="s">
        <v>273</v>
      </c>
      <c r="CX7" s="472">
        <v>0</v>
      </c>
      <c r="CY7" s="1401" t="s">
        <v>273</v>
      </c>
      <c r="CZ7" s="472">
        <v>12</v>
      </c>
      <c r="DA7" s="472">
        <v>10</v>
      </c>
      <c r="DB7" s="1401" t="s">
        <v>273</v>
      </c>
      <c r="DC7" s="472">
        <v>299</v>
      </c>
      <c r="DD7" s="1401" t="s">
        <v>273</v>
      </c>
      <c r="DE7" s="1401" t="s">
        <v>273</v>
      </c>
      <c r="DF7" s="1401" t="s">
        <v>273</v>
      </c>
      <c r="DG7" s="472">
        <v>24</v>
      </c>
      <c r="DH7" s="472">
        <v>23</v>
      </c>
      <c r="DI7" s="472">
        <v>5</v>
      </c>
      <c r="DJ7" s="472">
        <v>129</v>
      </c>
      <c r="DK7" s="472">
        <v>53</v>
      </c>
      <c r="DL7" s="1401" t="s">
        <v>273</v>
      </c>
      <c r="DM7" s="1401" t="s">
        <v>273</v>
      </c>
      <c r="DN7" s="1401" t="s">
        <v>273</v>
      </c>
      <c r="DO7" s="1401" t="s">
        <v>273</v>
      </c>
      <c r="DP7" s="472">
        <v>21</v>
      </c>
      <c r="DQ7" s="1401" t="s">
        <v>273</v>
      </c>
      <c r="DR7" s="1401" t="s">
        <v>273</v>
      </c>
      <c r="DS7" s="472">
        <v>23</v>
      </c>
      <c r="DT7" s="1401" t="s">
        <v>273</v>
      </c>
      <c r="DU7" s="1401" t="s">
        <v>273</v>
      </c>
      <c r="DV7" s="1401" t="s">
        <v>273</v>
      </c>
      <c r="DW7" s="1401" t="s">
        <v>273</v>
      </c>
      <c r="DX7" s="1401" t="s">
        <v>273</v>
      </c>
      <c r="DY7" s="1401" t="s">
        <v>273</v>
      </c>
      <c r="DZ7" s="1401" t="s">
        <v>273</v>
      </c>
      <c r="EA7" s="1401" t="s">
        <v>273</v>
      </c>
      <c r="EB7" s="1401" t="s">
        <v>273</v>
      </c>
      <c r="EC7" s="1401" t="s">
        <v>273</v>
      </c>
      <c r="ED7" s="1401" t="s">
        <v>273</v>
      </c>
      <c r="EE7" s="1401" t="s">
        <v>273</v>
      </c>
      <c r="EF7" s="472">
        <v>6</v>
      </c>
      <c r="EG7" s="472">
        <v>1</v>
      </c>
      <c r="EH7" s="472">
        <v>1</v>
      </c>
      <c r="EI7" s="472">
        <v>1</v>
      </c>
      <c r="EJ7" s="472">
        <v>1</v>
      </c>
      <c r="EK7" s="472">
        <v>2</v>
      </c>
      <c r="EL7" s="472">
        <v>5</v>
      </c>
      <c r="EM7" s="472">
        <v>2</v>
      </c>
      <c r="EN7" s="472">
        <v>2</v>
      </c>
      <c r="EO7" s="472">
        <v>2</v>
      </c>
      <c r="EP7" s="472">
        <v>3</v>
      </c>
      <c r="EQ7" s="472">
        <v>2</v>
      </c>
      <c r="ER7" s="472">
        <v>8</v>
      </c>
      <c r="ES7" s="472">
        <v>1</v>
      </c>
      <c r="ET7" s="472">
        <v>1</v>
      </c>
      <c r="EU7" s="472">
        <v>1</v>
      </c>
      <c r="EV7" s="472">
        <v>3</v>
      </c>
      <c r="EW7" s="472">
        <v>2</v>
      </c>
      <c r="EX7" s="472">
        <v>3</v>
      </c>
      <c r="EY7" s="472">
        <v>4</v>
      </c>
      <c r="EZ7" s="472">
        <v>2</v>
      </c>
      <c r="FA7" s="472">
        <v>8</v>
      </c>
      <c r="FB7" s="472">
        <v>1</v>
      </c>
      <c r="FC7" s="472">
        <v>1</v>
      </c>
      <c r="FD7" s="472">
        <v>1</v>
      </c>
      <c r="FE7" s="472">
        <v>4</v>
      </c>
      <c r="FF7" s="472">
        <v>0</v>
      </c>
      <c r="FG7" s="472">
        <v>1</v>
      </c>
      <c r="FH7" s="472">
        <v>1</v>
      </c>
      <c r="FI7" s="472">
        <v>0</v>
      </c>
      <c r="FJ7" s="472">
        <v>4</v>
      </c>
      <c r="FK7" s="472">
        <v>5</v>
      </c>
      <c r="FL7" s="472">
        <v>3</v>
      </c>
      <c r="FM7" s="472">
        <v>0</v>
      </c>
      <c r="FN7" s="472">
        <v>1</v>
      </c>
      <c r="FO7" s="472">
        <v>0</v>
      </c>
      <c r="FP7" s="472">
        <v>5</v>
      </c>
      <c r="FQ7" s="472">
        <v>2</v>
      </c>
      <c r="FR7" s="472">
        <v>2</v>
      </c>
      <c r="FS7" s="472">
        <v>6</v>
      </c>
      <c r="FT7" s="472">
        <v>7</v>
      </c>
      <c r="FU7" s="472">
        <v>7</v>
      </c>
      <c r="FV7" s="472">
        <v>11</v>
      </c>
      <c r="FW7" s="472">
        <v>3</v>
      </c>
      <c r="FX7" s="472">
        <v>1</v>
      </c>
      <c r="FY7" s="472">
        <v>0</v>
      </c>
      <c r="FZ7" s="472">
        <v>2</v>
      </c>
      <c r="GA7" s="472">
        <v>3</v>
      </c>
      <c r="GB7" s="472">
        <v>1</v>
      </c>
      <c r="GC7" s="472">
        <v>0</v>
      </c>
      <c r="GD7" s="472">
        <v>1</v>
      </c>
      <c r="GE7" s="472">
        <v>0</v>
      </c>
      <c r="GF7" s="472">
        <v>2</v>
      </c>
      <c r="GG7" s="472">
        <v>3</v>
      </c>
      <c r="GH7" s="472">
        <v>2</v>
      </c>
      <c r="GI7" s="472">
        <v>3</v>
      </c>
      <c r="GJ7" s="472">
        <v>1</v>
      </c>
      <c r="GK7" s="472">
        <v>2</v>
      </c>
      <c r="GL7" s="472">
        <v>0</v>
      </c>
      <c r="GM7" s="472">
        <v>0</v>
      </c>
      <c r="GN7" s="472">
        <v>1</v>
      </c>
      <c r="GO7" s="472">
        <v>1</v>
      </c>
      <c r="GP7" s="472">
        <v>0</v>
      </c>
      <c r="GQ7" s="472">
        <v>4</v>
      </c>
      <c r="GR7" s="472">
        <v>4</v>
      </c>
      <c r="GS7" s="472">
        <v>1</v>
      </c>
      <c r="GT7" s="472">
        <v>1</v>
      </c>
      <c r="GU7" s="472">
        <v>1</v>
      </c>
      <c r="GV7" s="472">
        <v>3</v>
      </c>
      <c r="GW7" s="472">
        <v>0</v>
      </c>
      <c r="GX7" s="472">
        <v>1</v>
      </c>
      <c r="GY7" s="472">
        <v>0</v>
      </c>
      <c r="GZ7" s="472">
        <v>2</v>
      </c>
      <c r="HA7" s="472">
        <v>1</v>
      </c>
      <c r="HB7" s="472">
        <v>1</v>
      </c>
      <c r="HC7" s="472">
        <v>8</v>
      </c>
      <c r="HD7" s="472">
        <v>6</v>
      </c>
      <c r="HE7" s="472">
        <v>1</v>
      </c>
      <c r="HF7" s="472">
        <v>1</v>
      </c>
      <c r="HG7" s="472">
        <v>0</v>
      </c>
      <c r="HH7" s="472">
        <v>1</v>
      </c>
      <c r="HI7" s="472">
        <v>0</v>
      </c>
      <c r="HJ7" s="472">
        <v>0</v>
      </c>
      <c r="HK7" s="472">
        <v>2</v>
      </c>
      <c r="HL7" s="472">
        <v>1</v>
      </c>
      <c r="HM7" s="472">
        <v>2</v>
      </c>
      <c r="HN7" s="472">
        <v>1</v>
      </c>
      <c r="HO7" s="472">
        <v>0</v>
      </c>
      <c r="HP7" s="472">
        <v>5</v>
      </c>
      <c r="HQ7" s="472">
        <v>6</v>
      </c>
      <c r="HR7" s="472">
        <v>4</v>
      </c>
      <c r="HS7" s="472">
        <v>1</v>
      </c>
      <c r="HT7" s="472">
        <v>3</v>
      </c>
      <c r="HU7" s="472">
        <v>6</v>
      </c>
      <c r="HV7" s="472">
        <v>3</v>
      </c>
      <c r="HW7" s="472">
        <v>1</v>
      </c>
      <c r="HX7" s="472">
        <v>2</v>
      </c>
      <c r="HY7" s="472">
        <v>0</v>
      </c>
      <c r="HZ7" s="472">
        <v>2</v>
      </c>
      <c r="IA7" s="472">
        <v>0</v>
      </c>
      <c r="IB7" s="472">
        <v>0</v>
      </c>
      <c r="IC7" s="472">
        <v>1</v>
      </c>
      <c r="ID7" s="472">
        <v>0</v>
      </c>
      <c r="IE7" s="472">
        <v>1</v>
      </c>
      <c r="IF7" s="472">
        <v>5</v>
      </c>
      <c r="IG7" s="472">
        <v>1</v>
      </c>
      <c r="IH7" s="472">
        <v>3</v>
      </c>
      <c r="II7" s="472">
        <v>0</v>
      </c>
      <c r="IJ7" s="472">
        <v>8</v>
      </c>
      <c r="IK7" s="472">
        <v>10</v>
      </c>
      <c r="IL7" s="472">
        <v>5</v>
      </c>
      <c r="IM7" s="472">
        <v>1</v>
      </c>
      <c r="IN7" s="472">
        <v>3</v>
      </c>
      <c r="IO7" s="472">
        <v>2</v>
      </c>
      <c r="IP7" s="472">
        <v>3</v>
      </c>
      <c r="IQ7" s="472">
        <v>0</v>
      </c>
      <c r="IR7" s="472">
        <v>1</v>
      </c>
      <c r="IS7" s="472">
        <v>6</v>
      </c>
      <c r="IT7" s="472">
        <v>1</v>
      </c>
      <c r="IU7" s="472">
        <v>1</v>
      </c>
      <c r="IV7" s="472">
        <v>0</v>
      </c>
      <c r="IW7" s="472">
        <v>1</v>
      </c>
      <c r="IX7" s="472">
        <v>1</v>
      </c>
      <c r="IY7" s="472">
        <v>4</v>
      </c>
      <c r="IZ7" s="472">
        <v>1</v>
      </c>
      <c r="JA7" s="472">
        <v>0</v>
      </c>
      <c r="JB7" s="472">
        <v>0</v>
      </c>
      <c r="JC7" s="472">
        <v>1</v>
      </c>
      <c r="JD7" s="472">
        <v>2</v>
      </c>
      <c r="JE7" s="472">
        <v>1</v>
      </c>
      <c r="JF7" s="472">
        <v>1</v>
      </c>
      <c r="JG7" s="472">
        <v>1</v>
      </c>
      <c r="JH7" s="472">
        <v>2</v>
      </c>
      <c r="JI7" s="472">
        <v>2</v>
      </c>
      <c r="JJ7" s="472">
        <v>19</v>
      </c>
      <c r="JK7" s="472">
        <v>7</v>
      </c>
      <c r="JL7" s="472">
        <v>4</v>
      </c>
      <c r="JM7" s="472">
        <v>1</v>
      </c>
      <c r="JN7" s="472">
        <v>5</v>
      </c>
      <c r="JO7" s="472">
        <v>1</v>
      </c>
      <c r="JP7" s="472">
        <v>0</v>
      </c>
      <c r="JQ7" s="472">
        <v>1</v>
      </c>
      <c r="JR7" s="472">
        <v>2</v>
      </c>
      <c r="JS7" s="472">
        <v>2</v>
      </c>
      <c r="JT7" s="472">
        <v>1</v>
      </c>
      <c r="JU7" s="472">
        <v>1</v>
      </c>
      <c r="JV7" s="472">
        <v>3</v>
      </c>
      <c r="JW7" s="472">
        <v>1</v>
      </c>
      <c r="JX7" s="472">
        <v>2</v>
      </c>
      <c r="JY7" s="472">
        <v>1</v>
      </c>
      <c r="JZ7" s="472">
        <v>1</v>
      </c>
      <c r="KA7" s="472">
        <v>0</v>
      </c>
      <c r="KB7" s="472">
        <v>1</v>
      </c>
      <c r="KC7" s="472">
        <v>2</v>
      </c>
      <c r="KD7" s="472">
        <v>0</v>
      </c>
      <c r="KE7" s="472">
        <v>6</v>
      </c>
      <c r="KF7" s="1401" t="s">
        <v>273</v>
      </c>
      <c r="KG7" s="1401" t="s">
        <v>273</v>
      </c>
    </row>
    <row r="8" spans="1:293" ht="23.25" customHeight="1" x14ac:dyDescent="0.25">
      <c r="A8" s="1308"/>
      <c r="B8" s="278" t="s">
        <v>580</v>
      </c>
      <c r="C8" s="1058">
        <v>34742</v>
      </c>
      <c r="D8" s="1058">
        <v>16233</v>
      </c>
      <c r="E8" s="1058">
        <v>6420</v>
      </c>
      <c r="F8" s="1058">
        <v>5391</v>
      </c>
      <c r="G8" s="1058">
        <v>6540</v>
      </c>
      <c r="H8" s="1058">
        <v>54</v>
      </c>
      <c r="I8" s="1058">
        <v>103</v>
      </c>
      <c r="J8" s="471"/>
      <c r="K8" s="1058">
        <v>1769</v>
      </c>
      <c r="L8" s="1402" t="s">
        <v>2185</v>
      </c>
      <c r="M8" s="1402" t="s">
        <v>2185</v>
      </c>
      <c r="N8" s="1058">
        <v>311</v>
      </c>
      <c r="O8" s="1058">
        <v>291</v>
      </c>
      <c r="P8" s="1402" t="s">
        <v>2185</v>
      </c>
      <c r="Q8" s="1058">
        <v>248</v>
      </c>
      <c r="R8" s="1058">
        <v>285</v>
      </c>
      <c r="S8" s="1058">
        <v>161</v>
      </c>
      <c r="T8" s="1058">
        <v>138</v>
      </c>
      <c r="U8" s="1058">
        <v>151</v>
      </c>
      <c r="V8" s="1058">
        <v>119</v>
      </c>
      <c r="W8" s="1058">
        <v>151</v>
      </c>
      <c r="X8" s="1058">
        <v>251</v>
      </c>
      <c r="Y8" s="1058">
        <v>131</v>
      </c>
      <c r="Z8" s="1058">
        <v>128</v>
      </c>
      <c r="AA8" s="1058">
        <v>90</v>
      </c>
      <c r="AB8" s="1058">
        <v>132</v>
      </c>
      <c r="AC8" s="1058">
        <v>99</v>
      </c>
      <c r="AD8" s="1058">
        <v>90</v>
      </c>
      <c r="AE8" s="1058">
        <v>76</v>
      </c>
      <c r="AF8" s="1058">
        <v>61</v>
      </c>
      <c r="AG8" s="1058">
        <v>208</v>
      </c>
      <c r="AH8" s="1402" t="s">
        <v>2185</v>
      </c>
      <c r="AI8" s="1058">
        <v>124</v>
      </c>
      <c r="AJ8" s="1058">
        <v>70</v>
      </c>
      <c r="AK8" s="1058">
        <v>217</v>
      </c>
      <c r="AL8" s="1058">
        <v>317</v>
      </c>
      <c r="AM8" s="1058">
        <v>235</v>
      </c>
      <c r="AN8" s="1058">
        <v>153</v>
      </c>
      <c r="AO8" s="1058">
        <v>177</v>
      </c>
      <c r="AP8" s="1058">
        <v>106</v>
      </c>
      <c r="AQ8" s="1402" t="s">
        <v>2185</v>
      </c>
      <c r="AR8" s="1402" t="s">
        <v>2185</v>
      </c>
      <c r="AS8" s="1058">
        <v>850</v>
      </c>
      <c r="AT8" s="1058">
        <v>314</v>
      </c>
      <c r="AU8" s="1058">
        <v>272</v>
      </c>
      <c r="AV8" s="1402" t="s">
        <v>2185</v>
      </c>
      <c r="AW8" s="1058">
        <v>218</v>
      </c>
      <c r="AX8" s="1058">
        <v>230</v>
      </c>
      <c r="AY8" s="1058">
        <v>120</v>
      </c>
      <c r="AZ8" s="1058">
        <v>94</v>
      </c>
      <c r="BA8" s="1058">
        <v>108</v>
      </c>
      <c r="BB8" s="1058">
        <v>134</v>
      </c>
      <c r="BC8" s="1058">
        <v>94</v>
      </c>
      <c r="BD8" s="1058">
        <v>115</v>
      </c>
      <c r="BE8" s="1058">
        <v>65</v>
      </c>
      <c r="BF8" s="1058">
        <v>360</v>
      </c>
      <c r="BG8" s="1058">
        <v>191</v>
      </c>
      <c r="BH8" s="1058">
        <v>148</v>
      </c>
      <c r="BI8" s="1058">
        <v>142</v>
      </c>
      <c r="BJ8" s="1058">
        <v>85</v>
      </c>
      <c r="BK8" s="1058">
        <v>116</v>
      </c>
      <c r="BL8" s="1402" t="s">
        <v>2185</v>
      </c>
      <c r="BM8" s="1058">
        <v>538</v>
      </c>
      <c r="BN8" s="1058">
        <v>375</v>
      </c>
      <c r="BO8" s="1058">
        <v>172</v>
      </c>
      <c r="BP8" s="1058">
        <v>252</v>
      </c>
      <c r="BQ8" s="1058">
        <v>179</v>
      </c>
      <c r="BR8" s="1058">
        <v>207</v>
      </c>
      <c r="BS8" s="1058">
        <v>93</v>
      </c>
      <c r="BT8" s="1402" t="s">
        <v>2185</v>
      </c>
      <c r="BU8" s="1058">
        <v>313</v>
      </c>
      <c r="BV8" s="1402" t="s">
        <v>2185</v>
      </c>
      <c r="BW8" s="1058">
        <v>183</v>
      </c>
      <c r="BX8" s="1058">
        <v>151</v>
      </c>
      <c r="BY8" s="1058">
        <v>160</v>
      </c>
      <c r="BZ8" s="1402" t="s">
        <v>2185</v>
      </c>
      <c r="CA8" s="1402" t="s">
        <v>2185</v>
      </c>
      <c r="CB8" s="1402" t="s">
        <v>2185</v>
      </c>
      <c r="CC8" s="1058">
        <v>96</v>
      </c>
      <c r="CD8" s="1402" t="s">
        <v>2185</v>
      </c>
      <c r="CE8" s="1058">
        <v>77</v>
      </c>
      <c r="CF8" s="1402" t="s">
        <v>2185</v>
      </c>
      <c r="CG8" s="1402" t="s">
        <v>2185</v>
      </c>
      <c r="CH8" s="1402" t="s">
        <v>2185</v>
      </c>
      <c r="CI8" s="1402" t="s">
        <v>2185</v>
      </c>
      <c r="CJ8" s="1402" t="s">
        <v>2185</v>
      </c>
      <c r="CK8" s="1402" t="s">
        <v>2185</v>
      </c>
      <c r="CL8" s="1402" t="s">
        <v>2185</v>
      </c>
      <c r="CM8" s="1402" t="s">
        <v>2185</v>
      </c>
      <c r="CN8" s="1402" t="s">
        <v>2185</v>
      </c>
      <c r="CO8" s="1402" t="s">
        <v>2185</v>
      </c>
      <c r="CP8" s="1402" t="s">
        <v>2185</v>
      </c>
      <c r="CQ8" s="1402" t="s">
        <v>2185</v>
      </c>
      <c r="CR8" s="1402" t="s">
        <v>2185</v>
      </c>
      <c r="CS8" s="1402" t="s">
        <v>2185</v>
      </c>
      <c r="CT8" s="1402" t="s">
        <v>2185</v>
      </c>
      <c r="CU8" s="1402" t="s">
        <v>2185</v>
      </c>
      <c r="CV8" s="1058">
        <v>72</v>
      </c>
      <c r="CW8" s="1402" t="s">
        <v>2185</v>
      </c>
      <c r="CX8" s="1058">
        <v>127</v>
      </c>
      <c r="CY8" s="1402" t="s">
        <v>2185</v>
      </c>
      <c r="CZ8" s="1059">
        <v>70</v>
      </c>
      <c r="DA8" s="1059">
        <v>55</v>
      </c>
      <c r="DB8" s="1402" t="s">
        <v>2185</v>
      </c>
      <c r="DC8" s="1058">
        <v>940</v>
      </c>
      <c r="DD8" s="1402" t="s">
        <v>2185</v>
      </c>
      <c r="DE8" s="1402" t="s">
        <v>2185</v>
      </c>
      <c r="DF8" s="1402" t="s">
        <v>2185</v>
      </c>
      <c r="DG8" s="1058">
        <v>229</v>
      </c>
      <c r="DH8" s="1058">
        <v>154</v>
      </c>
      <c r="DI8" s="1058">
        <v>58</v>
      </c>
      <c r="DJ8" s="1058">
        <v>409</v>
      </c>
      <c r="DK8" s="1058">
        <v>258</v>
      </c>
      <c r="DL8" s="1402" t="s">
        <v>2185</v>
      </c>
      <c r="DM8" s="1402" t="s">
        <v>2185</v>
      </c>
      <c r="DN8" s="1402" t="s">
        <v>2185</v>
      </c>
      <c r="DO8" s="1402" t="s">
        <v>2185</v>
      </c>
      <c r="DP8" s="1059">
        <v>370</v>
      </c>
      <c r="DQ8" s="1402" t="s">
        <v>2185</v>
      </c>
      <c r="DR8" s="1402" t="s">
        <v>2185</v>
      </c>
      <c r="DS8" s="1058">
        <v>290</v>
      </c>
      <c r="DT8" s="1402" t="s">
        <v>2185</v>
      </c>
      <c r="DU8" s="1402" t="s">
        <v>2185</v>
      </c>
      <c r="DV8" s="1402" t="s">
        <v>2185</v>
      </c>
      <c r="DW8" s="1402" t="s">
        <v>2185</v>
      </c>
      <c r="DX8" s="1402" t="s">
        <v>2185</v>
      </c>
      <c r="DY8" s="1402" t="s">
        <v>2185</v>
      </c>
      <c r="DZ8" s="1402" t="s">
        <v>2185</v>
      </c>
      <c r="EA8" s="1402" t="s">
        <v>2185</v>
      </c>
      <c r="EB8" s="1402" t="s">
        <v>2185</v>
      </c>
      <c r="EC8" s="1402" t="s">
        <v>2185</v>
      </c>
      <c r="ED8" s="1402" t="s">
        <v>2185</v>
      </c>
      <c r="EE8" s="1402" t="s">
        <v>2185</v>
      </c>
      <c r="EF8" s="1058">
        <v>98</v>
      </c>
      <c r="EG8" s="1058">
        <v>30</v>
      </c>
      <c r="EH8" s="1058">
        <v>23</v>
      </c>
      <c r="EI8" s="1058">
        <v>22</v>
      </c>
      <c r="EJ8" s="1058">
        <v>24</v>
      </c>
      <c r="EK8" s="1058">
        <v>29</v>
      </c>
      <c r="EL8" s="1058">
        <v>77</v>
      </c>
      <c r="EM8" s="1058">
        <v>49</v>
      </c>
      <c r="EN8" s="1058">
        <v>36</v>
      </c>
      <c r="EO8" s="1058">
        <v>29</v>
      </c>
      <c r="EP8" s="1058">
        <v>36</v>
      </c>
      <c r="EQ8" s="1058">
        <v>39</v>
      </c>
      <c r="ER8" s="1058">
        <v>108</v>
      </c>
      <c r="ES8" s="1058">
        <v>19</v>
      </c>
      <c r="ET8" s="1058">
        <v>30</v>
      </c>
      <c r="EU8" s="1058">
        <v>21</v>
      </c>
      <c r="EV8" s="1058">
        <v>35</v>
      </c>
      <c r="EW8" s="1058">
        <v>55</v>
      </c>
      <c r="EX8" s="1058">
        <v>64</v>
      </c>
      <c r="EY8" s="1058">
        <v>74</v>
      </c>
      <c r="EZ8" s="1058">
        <v>93</v>
      </c>
      <c r="FA8" s="1058">
        <v>64</v>
      </c>
      <c r="FB8" s="1058">
        <v>34</v>
      </c>
      <c r="FC8" s="1058">
        <v>28</v>
      </c>
      <c r="FD8" s="1058">
        <v>31</v>
      </c>
      <c r="FE8" s="1058">
        <v>61</v>
      </c>
      <c r="FF8" s="1058">
        <v>12</v>
      </c>
      <c r="FG8" s="1058">
        <v>35</v>
      </c>
      <c r="FH8" s="1058">
        <v>33</v>
      </c>
      <c r="FI8" s="1058">
        <v>21</v>
      </c>
      <c r="FJ8" s="1058">
        <v>64</v>
      </c>
      <c r="FK8" s="1058">
        <v>39</v>
      </c>
      <c r="FL8" s="1058">
        <v>41</v>
      </c>
      <c r="FM8" s="1058">
        <v>23</v>
      </c>
      <c r="FN8" s="1058">
        <v>15</v>
      </c>
      <c r="FO8" s="1058">
        <v>14</v>
      </c>
      <c r="FP8" s="1058">
        <v>86</v>
      </c>
      <c r="FQ8" s="1058">
        <v>39</v>
      </c>
      <c r="FR8" s="1058">
        <v>32</v>
      </c>
      <c r="FS8" s="1058">
        <v>80</v>
      </c>
      <c r="FT8" s="1058">
        <v>96</v>
      </c>
      <c r="FU8" s="1058">
        <v>74</v>
      </c>
      <c r="FV8" s="1058">
        <v>137</v>
      </c>
      <c r="FW8" s="1058">
        <v>48</v>
      </c>
      <c r="FX8" s="1058">
        <v>17</v>
      </c>
      <c r="FY8" s="1058">
        <v>26</v>
      </c>
      <c r="FZ8" s="1058">
        <v>46</v>
      </c>
      <c r="GA8" s="1058">
        <v>38</v>
      </c>
      <c r="GB8" s="1058">
        <v>28</v>
      </c>
      <c r="GC8" s="1058">
        <v>13</v>
      </c>
      <c r="GD8" s="1058">
        <v>14</v>
      </c>
      <c r="GE8" s="1058">
        <v>20</v>
      </c>
      <c r="GF8" s="1058">
        <v>44</v>
      </c>
      <c r="GG8" s="1058">
        <v>84</v>
      </c>
      <c r="GH8" s="1058">
        <v>25</v>
      </c>
      <c r="GI8" s="1058">
        <v>27</v>
      </c>
      <c r="GJ8" s="1058">
        <v>23</v>
      </c>
      <c r="GK8" s="1058">
        <v>25</v>
      </c>
      <c r="GL8" s="1058">
        <v>19</v>
      </c>
      <c r="GM8" s="1058">
        <v>11</v>
      </c>
      <c r="GN8" s="1058">
        <v>22</v>
      </c>
      <c r="GO8" s="1058">
        <v>42</v>
      </c>
      <c r="GP8" s="1058">
        <v>22</v>
      </c>
      <c r="GQ8" s="1058">
        <v>60</v>
      </c>
      <c r="GR8" s="1058">
        <v>48</v>
      </c>
      <c r="GS8" s="1058">
        <v>36</v>
      </c>
      <c r="GT8" s="1058">
        <v>30</v>
      </c>
      <c r="GU8" s="1058">
        <v>25</v>
      </c>
      <c r="GV8" s="1058">
        <v>48</v>
      </c>
      <c r="GW8" s="1058">
        <v>19</v>
      </c>
      <c r="GX8" s="1058">
        <v>38</v>
      </c>
      <c r="GY8" s="1058">
        <v>13</v>
      </c>
      <c r="GZ8" s="1058">
        <v>50</v>
      </c>
      <c r="HA8" s="1058">
        <v>24</v>
      </c>
      <c r="HB8" s="1058">
        <v>17</v>
      </c>
      <c r="HC8" s="1058">
        <v>108</v>
      </c>
      <c r="HD8" s="1058">
        <v>80</v>
      </c>
      <c r="HE8" s="1058">
        <v>25</v>
      </c>
      <c r="HF8" s="1058">
        <v>20</v>
      </c>
      <c r="HG8" s="1058">
        <v>22</v>
      </c>
      <c r="HH8" s="1058">
        <v>42</v>
      </c>
      <c r="HI8" s="1058">
        <v>23</v>
      </c>
      <c r="HJ8" s="1058">
        <v>24</v>
      </c>
      <c r="HK8" s="1058">
        <v>21</v>
      </c>
      <c r="HL8" s="1058">
        <v>31</v>
      </c>
      <c r="HM8" s="1058">
        <v>39</v>
      </c>
      <c r="HN8" s="1058">
        <v>37</v>
      </c>
      <c r="HO8" s="1058">
        <v>15</v>
      </c>
      <c r="HP8" s="1058">
        <v>75</v>
      </c>
      <c r="HQ8" s="1058">
        <v>74</v>
      </c>
      <c r="HR8" s="1058">
        <v>49</v>
      </c>
      <c r="HS8" s="1058">
        <v>29</v>
      </c>
      <c r="HT8" s="1058">
        <v>54</v>
      </c>
      <c r="HU8" s="1058">
        <v>72</v>
      </c>
      <c r="HV8" s="1058">
        <v>37</v>
      </c>
      <c r="HW8" s="1058">
        <v>37</v>
      </c>
      <c r="HX8" s="1058">
        <v>20</v>
      </c>
      <c r="HY8" s="1058">
        <v>27</v>
      </c>
      <c r="HZ8" s="1058">
        <v>22</v>
      </c>
      <c r="IA8" s="1058">
        <v>24</v>
      </c>
      <c r="IB8" s="1058">
        <v>16</v>
      </c>
      <c r="IC8" s="1058">
        <v>18</v>
      </c>
      <c r="ID8" s="1058">
        <v>31</v>
      </c>
      <c r="IE8" s="1058">
        <v>26</v>
      </c>
      <c r="IF8" s="1058">
        <v>57</v>
      </c>
      <c r="IG8" s="1058">
        <v>28</v>
      </c>
      <c r="IH8" s="1058">
        <v>26</v>
      </c>
      <c r="II8" s="1058">
        <v>26</v>
      </c>
      <c r="IJ8" s="1058">
        <v>251</v>
      </c>
      <c r="IK8" s="1058">
        <v>174</v>
      </c>
      <c r="IL8" s="1058">
        <v>92</v>
      </c>
      <c r="IM8" s="1058">
        <v>38</v>
      </c>
      <c r="IN8" s="1058">
        <v>44</v>
      </c>
      <c r="IO8" s="1058">
        <v>36</v>
      </c>
      <c r="IP8" s="1058">
        <v>37</v>
      </c>
      <c r="IQ8" s="1058">
        <v>27</v>
      </c>
      <c r="IR8" s="1058">
        <v>66</v>
      </c>
      <c r="IS8" s="1058">
        <v>73</v>
      </c>
      <c r="IT8" s="1058">
        <v>43</v>
      </c>
      <c r="IU8" s="1058">
        <v>27</v>
      </c>
      <c r="IV8" s="1058">
        <v>26</v>
      </c>
      <c r="IW8" s="1058">
        <v>29</v>
      </c>
      <c r="IX8" s="1058">
        <v>27</v>
      </c>
      <c r="IY8" s="1058">
        <v>57</v>
      </c>
      <c r="IZ8" s="1058">
        <v>13</v>
      </c>
      <c r="JA8" s="1058">
        <v>17</v>
      </c>
      <c r="JB8" s="1058">
        <v>11</v>
      </c>
      <c r="JC8" s="1058">
        <v>25</v>
      </c>
      <c r="JD8" s="1058">
        <v>22</v>
      </c>
      <c r="JE8" s="1058">
        <v>18</v>
      </c>
      <c r="JF8" s="1058">
        <v>13</v>
      </c>
      <c r="JG8" s="1058">
        <v>10</v>
      </c>
      <c r="JH8" s="1058">
        <v>20</v>
      </c>
      <c r="JI8" s="1058">
        <v>27</v>
      </c>
      <c r="JJ8" s="1058">
        <v>182</v>
      </c>
      <c r="JK8" s="1058">
        <v>67</v>
      </c>
      <c r="JL8" s="1058">
        <v>43</v>
      </c>
      <c r="JM8" s="1058">
        <v>17</v>
      </c>
      <c r="JN8" s="1058">
        <v>45</v>
      </c>
      <c r="JO8" s="1058">
        <v>24</v>
      </c>
      <c r="JP8" s="1058">
        <v>23</v>
      </c>
      <c r="JQ8" s="1058">
        <v>40</v>
      </c>
      <c r="JR8" s="1058">
        <v>50</v>
      </c>
      <c r="JS8" s="1058">
        <v>119</v>
      </c>
      <c r="JT8" s="1058">
        <v>17</v>
      </c>
      <c r="JU8" s="1058">
        <v>22</v>
      </c>
      <c r="JV8" s="1058">
        <v>34</v>
      </c>
      <c r="JW8" s="1058">
        <v>30</v>
      </c>
      <c r="JX8" s="1058">
        <v>60</v>
      </c>
      <c r="JY8" s="1058">
        <v>29</v>
      </c>
      <c r="JZ8" s="1058">
        <v>13</v>
      </c>
      <c r="KA8" s="1058">
        <v>15</v>
      </c>
      <c r="KB8" s="1058">
        <v>24</v>
      </c>
      <c r="KC8" s="1058">
        <v>22</v>
      </c>
      <c r="KD8" s="1058">
        <v>29</v>
      </c>
      <c r="KE8" s="1058">
        <v>48</v>
      </c>
      <c r="KF8" s="1402" t="s">
        <v>2185</v>
      </c>
      <c r="KG8" s="1402" t="s">
        <v>2185</v>
      </c>
    </row>
    <row r="9" spans="1:293" ht="23.25" customHeight="1" x14ac:dyDescent="0.25">
      <c r="A9" s="1308"/>
      <c r="B9" s="279" t="s">
        <v>581</v>
      </c>
      <c r="C9" s="475">
        <v>1626</v>
      </c>
      <c r="D9" s="475">
        <v>1012</v>
      </c>
      <c r="E9" s="475">
        <v>234</v>
      </c>
      <c r="F9" s="475">
        <v>158</v>
      </c>
      <c r="G9" s="475">
        <v>220</v>
      </c>
      <c r="H9" s="475">
        <v>0</v>
      </c>
      <c r="I9" s="475" t="s">
        <v>97</v>
      </c>
      <c r="J9" s="471"/>
      <c r="K9" s="475">
        <v>215</v>
      </c>
      <c r="L9" s="1403" t="s">
        <v>273</v>
      </c>
      <c r="M9" s="1403" t="s">
        <v>273</v>
      </c>
      <c r="N9" s="475">
        <v>10</v>
      </c>
      <c r="O9" s="475">
        <v>8</v>
      </c>
      <c r="P9" s="1403" t="s">
        <v>273</v>
      </c>
      <c r="Q9" s="475">
        <v>14</v>
      </c>
      <c r="R9" s="475">
        <v>0</v>
      </c>
      <c r="S9" s="475">
        <v>7</v>
      </c>
      <c r="T9" s="475">
        <v>8</v>
      </c>
      <c r="U9" s="475">
        <v>9</v>
      </c>
      <c r="V9" s="475">
        <v>5</v>
      </c>
      <c r="W9" s="475">
        <v>7</v>
      </c>
      <c r="X9" s="475">
        <v>16</v>
      </c>
      <c r="Y9" s="475">
        <v>14</v>
      </c>
      <c r="Z9" s="475">
        <v>5</v>
      </c>
      <c r="AA9" s="475">
        <v>1</v>
      </c>
      <c r="AB9" s="475">
        <v>4</v>
      </c>
      <c r="AC9" s="475">
        <v>8</v>
      </c>
      <c r="AD9" s="475">
        <v>5</v>
      </c>
      <c r="AE9" s="475">
        <v>4</v>
      </c>
      <c r="AF9" s="475">
        <v>4</v>
      </c>
      <c r="AG9" s="475">
        <v>15</v>
      </c>
      <c r="AH9" s="1403" t="s">
        <v>273</v>
      </c>
      <c r="AI9" s="475">
        <v>0</v>
      </c>
      <c r="AJ9" s="475">
        <v>3</v>
      </c>
      <c r="AK9" s="475">
        <v>0</v>
      </c>
      <c r="AL9" s="475">
        <v>20</v>
      </c>
      <c r="AM9" s="475">
        <v>15</v>
      </c>
      <c r="AN9" s="475">
        <v>15</v>
      </c>
      <c r="AO9" s="475">
        <v>8</v>
      </c>
      <c r="AP9" s="475">
        <v>4</v>
      </c>
      <c r="AQ9" s="1403" t="s">
        <v>273</v>
      </c>
      <c r="AR9" s="1403" t="s">
        <v>273</v>
      </c>
      <c r="AS9" s="475">
        <v>10</v>
      </c>
      <c r="AT9" s="475">
        <v>15</v>
      </c>
      <c r="AU9" s="475">
        <v>18</v>
      </c>
      <c r="AV9" s="1403" t="s">
        <v>273</v>
      </c>
      <c r="AW9" s="475">
        <v>8</v>
      </c>
      <c r="AX9" s="475">
        <v>16</v>
      </c>
      <c r="AY9" s="475">
        <v>5</v>
      </c>
      <c r="AZ9" s="475">
        <v>6</v>
      </c>
      <c r="BA9" s="475">
        <v>0</v>
      </c>
      <c r="BB9" s="475">
        <v>6</v>
      </c>
      <c r="BC9" s="475">
        <v>4</v>
      </c>
      <c r="BD9" s="475">
        <v>5</v>
      </c>
      <c r="BE9" s="475">
        <v>3</v>
      </c>
      <c r="BF9" s="475">
        <v>36</v>
      </c>
      <c r="BG9" s="475">
        <v>12</v>
      </c>
      <c r="BH9" s="475">
        <v>16</v>
      </c>
      <c r="BI9" s="475">
        <v>18</v>
      </c>
      <c r="BJ9" s="475">
        <v>6</v>
      </c>
      <c r="BK9" s="475">
        <v>8</v>
      </c>
      <c r="BL9" s="1403" t="s">
        <v>273</v>
      </c>
      <c r="BM9" s="475">
        <v>60</v>
      </c>
      <c r="BN9" s="475">
        <v>49</v>
      </c>
      <c r="BO9" s="475">
        <v>11</v>
      </c>
      <c r="BP9" s="475">
        <v>36</v>
      </c>
      <c r="BQ9" s="475">
        <v>20</v>
      </c>
      <c r="BR9" s="475">
        <v>15</v>
      </c>
      <c r="BS9" s="475">
        <v>7</v>
      </c>
      <c r="BT9" s="1403" t="s">
        <v>273</v>
      </c>
      <c r="BU9" s="475">
        <v>26</v>
      </c>
      <c r="BV9" s="1403" t="s">
        <v>273</v>
      </c>
      <c r="BW9" s="475">
        <v>10</v>
      </c>
      <c r="BX9" s="475">
        <v>4</v>
      </c>
      <c r="BY9" s="475">
        <v>12</v>
      </c>
      <c r="BZ9" s="1403" t="s">
        <v>273</v>
      </c>
      <c r="CA9" s="1403" t="s">
        <v>273</v>
      </c>
      <c r="CB9" s="1403" t="s">
        <v>273</v>
      </c>
      <c r="CC9" s="475">
        <v>4</v>
      </c>
      <c r="CD9" s="1403" t="s">
        <v>273</v>
      </c>
      <c r="CE9" s="475">
        <v>5</v>
      </c>
      <c r="CF9" s="1403" t="s">
        <v>273</v>
      </c>
      <c r="CG9" s="1403" t="s">
        <v>273</v>
      </c>
      <c r="CH9" s="1403" t="s">
        <v>273</v>
      </c>
      <c r="CI9" s="1403" t="s">
        <v>273</v>
      </c>
      <c r="CJ9" s="1403" t="s">
        <v>273</v>
      </c>
      <c r="CK9" s="1403" t="s">
        <v>273</v>
      </c>
      <c r="CL9" s="1403" t="s">
        <v>273</v>
      </c>
      <c r="CM9" s="1403" t="s">
        <v>273</v>
      </c>
      <c r="CN9" s="1403" t="s">
        <v>273</v>
      </c>
      <c r="CO9" s="1403" t="s">
        <v>273</v>
      </c>
      <c r="CP9" s="1403" t="s">
        <v>273</v>
      </c>
      <c r="CQ9" s="1403" t="s">
        <v>273</v>
      </c>
      <c r="CR9" s="1403" t="s">
        <v>273</v>
      </c>
      <c r="CS9" s="1403" t="s">
        <v>273</v>
      </c>
      <c r="CT9" s="1403" t="s">
        <v>273</v>
      </c>
      <c r="CU9" s="1403" t="s">
        <v>273</v>
      </c>
      <c r="CV9" s="475">
        <v>4</v>
      </c>
      <c r="CW9" s="1403" t="s">
        <v>273</v>
      </c>
      <c r="CX9" s="475" t="s">
        <v>97</v>
      </c>
      <c r="CY9" s="1403" t="s">
        <v>273</v>
      </c>
      <c r="CZ9" s="475">
        <v>4</v>
      </c>
      <c r="DA9" s="475">
        <v>4</v>
      </c>
      <c r="DB9" s="1403" t="s">
        <v>273</v>
      </c>
      <c r="DC9" s="475">
        <v>53</v>
      </c>
      <c r="DD9" s="1403" t="s">
        <v>273</v>
      </c>
      <c r="DE9" s="1403" t="s">
        <v>273</v>
      </c>
      <c r="DF9" s="1403" t="s">
        <v>273</v>
      </c>
      <c r="DG9" s="475">
        <v>6</v>
      </c>
      <c r="DH9" s="475">
        <v>7</v>
      </c>
      <c r="DI9" s="475">
        <v>1</v>
      </c>
      <c r="DJ9" s="475">
        <v>44</v>
      </c>
      <c r="DK9" s="475">
        <v>21</v>
      </c>
      <c r="DL9" s="1403" t="s">
        <v>273</v>
      </c>
      <c r="DM9" s="1403" t="s">
        <v>273</v>
      </c>
      <c r="DN9" s="1403" t="s">
        <v>273</v>
      </c>
      <c r="DO9" s="1403" t="s">
        <v>273</v>
      </c>
      <c r="DP9" s="475">
        <v>23</v>
      </c>
      <c r="DQ9" s="1403" t="s">
        <v>273</v>
      </c>
      <c r="DR9" s="1403" t="s">
        <v>273</v>
      </c>
      <c r="DS9" s="475">
        <v>11</v>
      </c>
      <c r="DT9" s="1403" t="s">
        <v>273</v>
      </c>
      <c r="DU9" s="1403" t="s">
        <v>273</v>
      </c>
      <c r="DV9" s="1403" t="s">
        <v>273</v>
      </c>
      <c r="DW9" s="1403" t="s">
        <v>273</v>
      </c>
      <c r="DX9" s="1403" t="s">
        <v>273</v>
      </c>
      <c r="DY9" s="1403" t="s">
        <v>273</v>
      </c>
      <c r="DZ9" s="1403" t="s">
        <v>273</v>
      </c>
      <c r="EA9" s="1403" t="s">
        <v>273</v>
      </c>
      <c r="EB9" s="1403" t="s">
        <v>273</v>
      </c>
      <c r="EC9" s="1403" t="s">
        <v>273</v>
      </c>
      <c r="ED9" s="1403" t="s">
        <v>273</v>
      </c>
      <c r="EE9" s="1403" t="s">
        <v>273</v>
      </c>
      <c r="EF9" s="475">
        <v>2</v>
      </c>
      <c r="EG9" s="475">
        <v>0</v>
      </c>
      <c r="EH9" s="475">
        <v>0</v>
      </c>
      <c r="EI9" s="475">
        <v>1</v>
      </c>
      <c r="EJ9" s="475">
        <v>0</v>
      </c>
      <c r="EK9" s="475">
        <v>1</v>
      </c>
      <c r="EL9" s="475">
        <v>3</v>
      </c>
      <c r="EM9" s="475">
        <v>1</v>
      </c>
      <c r="EN9" s="475">
        <v>1</v>
      </c>
      <c r="EO9" s="475">
        <v>1</v>
      </c>
      <c r="EP9" s="475">
        <v>0</v>
      </c>
      <c r="EQ9" s="475">
        <v>1</v>
      </c>
      <c r="ER9" s="475">
        <v>2</v>
      </c>
      <c r="ES9" s="475">
        <v>1</v>
      </c>
      <c r="ET9" s="475">
        <v>2</v>
      </c>
      <c r="EU9" s="475">
        <v>1</v>
      </c>
      <c r="EV9" s="475">
        <v>2</v>
      </c>
      <c r="EW9" s="475">
        <v>2</v>
      </c>
      <c r="EX9" s="475">
        <v>2</v>
      </c>
      <c r="EY9" s="475">
        <v>2</v>
      </c>
      <c r="EZ9" s="475">
        <v>3</v>
      </c>
      <c r="FA9" s="475">
        <v>3</v>
      </c>
      <c r="FB9" s="475">
        <v>1</v>
      </c>
      <c r="FC9" s="475">
        <v>0</v>
      </c>
      <c r="FD9" s="475">
        <v>0</v>
      </c>
      <c r="FE9" s="475">
        <v>2</v>
      </c>
      <c r="FF9" s="475">
        <v>0</v>
      </c>
      <c r="FG9" s="475">
        <v>1</v>
      </c>
      <c r="FH9" s="475">
        <v>1</v>
      </c>
      <c r="FI9" s="475">
        <v>0</v>
      </c>
      <c r="FJ9" s="475">
        <v>1</v>
      </c>
      <c r="FK9" s="475">
        <v>1</v>
      </c>
      <c r="FL9" s="475">
        <v>0</v>
      </c>
      <c r="FM9" s="475">
        <v>0</v>
      </c>
      <c r="FN9" s="475">
        <v>0</v>
      </c>
      <c r="FO9" s="475">
        <v>0</v>
      </c>
      <c r="FP9" s="475">
        <v>1</v>
      </c>
      <c r="FQ9" s="475">
        <v>0</v>
      </c>
      <c r="FR9" s="475">
        <v>0</v>
      </c>
      <c r="FS9" s="475">
        <v>1</v>
      </c>
      <c r="FT9" s="475">
        <v>2</v>
      </c>
      <c r="FU9" s="475">
        <v>4</v>
      </c>
      <c r="FV9" s="475">
        <v>5</v>
      </c>
      <c r="FW9" s="475">
        <v>0</v>
      </c>
      <c r="FX9" s="475">
        <v>0</v>
      </c>
      <c r="FY9" s="475">
        <v>0</v>
      </c>
      <c r="FZ9" s="475">
        <v>1</v>
      </c>
      <c r="GA9" s="475">
        <v>1</v>
      </c>
      <c r="GB9" s="475">
        <v>1</v>
      </c>
      <c r="GC9" s="475">
        <v>0</v>
      </c>
      <c r="GD9" s="475">
        <v>0</v>
      </c>
      <c r="GE9" s="475">
        <v>0</v>
      </c>
      <c r="GF9" s="475">
        <v>1</v>
      </c>
      <c r="GG9" s="475">
        <v>2</v>
      </c>
      <c r="GH9" s="475">
        <v>0</v>
      </c>
      <c r="GI9" s="475">
        <v>0</v>
      </c>
      <c r="GJ9" s="475">
        <v>0</v>
      </c>
      <c r="GK9" s="475">
        <v>0</v>
      </c>
      <c r="GL9" s="475">
        <v>0</v>
      </c>
      <c r="GM9" s="475">
        <v>0</v>
      </c>
      <c r="GN9" s="475">
        <v>0</v>
      </c>
      <c r="GO9" s="475">
        <v>1</v>
      </c>
      <c r="GP9" s="475">
        <v>1</v>
      </c>
      <c r="GQ9" s="475">
        <v>2</v>
      </c>
      <c r="GR9" s="475">
        <v>2</v>
      </c>
      <c r="GS9" s="475">
        <v>1</v>
      </c>
      <c r="GT9" s="475">
        <v>1</v>
      </c>
      <c r="GU9" s="475">
        <v>1</v>
      </c>
      <c r="GV9" s="475">
        <v>1</v>
      </c>
      <c r="GW9" s="475">
        <v>1</v>
      </c>
      <c r="GX9" s="475">
        <v>1</v>
      </c>
      <c r="GY9" s="475">
        <v>0</v>
      </c>
      <c r="GZ9" s="475">
        <v>1</v>
      </c>
      <c r="HA9" s="475">
        <v>0</v>
      </c>
      <c r="HB9" s="475">
        <v>0</v>
      </c>
      <c r="HC9" s="475">
        <v>3</v>
      </c>
      <c r="HD9" s="475">
        <v>2</v>
      </c>
      <c r="HE9" s="475">
        <v>0</v>
      </c>
      <c r="HF9" s="475">
        <v>0</v>
      </c>
      <c r="HG9" s="475">
        <v>1</v>
      </c>
      <c r="HH9" s="475">
        <v>1</v>
      </c>
      <c r="HI9" s="475">
        <v>0</v>
      </c>
      <c r="HJ9" s="475">
        <v>0</v>
      </c>
      <c r="HK9" s="475">
        <v>0</v>
      </c>
      <c r="HL9" s="475">
        <v>0</v>
      </c>
      <c r="HM9" s="475">
        <v>1</v>
      </c>
      <c r="HN9" s="475">
        <v>1</v>
      </c>
      <c r="HO9" s="475">
        <v>0</v>
      </c>
      <c r="HP9" s="475">
        <v>1</v>
      </c>
      <c r="HQ9" s="475">
        <v>2</v>
      </c>
      <c r="HR9" s="475">
        <v>1</v>
      </c>
      <c r="HS9" s="475">
        <v>0</v>
      </c>
      <c r="HT9" s="475">
        <v>1</v>
      </c>
      <c r="HU9" s="475">
        <v>0</v>
      </c>
      <c r="HV9" s="475">
        <v>2</v>
      </c>
      <c r="HW9" s="475">
        <v>1</v>
      </c>
      <c r="HX9" s="475">
        <v>1</v>
      </c>
      <c r="HY9" s="475">
        <v>0</v>
      </c>
      <c r="HZ9" s="475">
        <v>1</v>
      </c>
      <c r="IA9" s="475">
        <v>0</v>
      </c>
      <c r="IB9" s="475">
        <v>0</v>
      </c>
      <c r="IC9" s="475">
        <v>0</v>
      </c>
      <c r="ID9" s="475">
        <v>1</v>
      </c>
      <c r="IE9" s="475">
        <v>0</v>
      </c>
      <c r="IF9" s="475">
        <v>2</v>
      </c>
      <c r="IG9" s="475">
        <v>0</v>
      </c>
      <c r="IH9" s="475">
        <v>0</v>
      </c>
      <c r="II9" s="475">
        <v>0</v>
      </c>
      <c r="IJ9" s="475">
        <v>0</v>
      </c>
      <c r="IK9" s="475">
        <v>5</v>
      </c>
      <c r="IL9" s="475">
        <v>3</v>
      </c>
      <c r="IM9" s="475">
        <v>1</v>
      </c>
      <c r="IN9" s="475">
        <v>1</v>
      </c>
      <c r="IO9" s="475">
        <v>0</v>
      </c>
      <c r="IP9" s="475">
        <v>0</v>
      </c>
      <c r="IQ9" s="475">
        <v>1</v>
      </c>
      <c r="IR9" s="475">
        <v>0</v>
      </c>
      <c r="IS9" s="475">
        <v>1</v>
      </c>
      <c r="IT9" s="475">
        <v>1</v>
      </c>
      <c r="IU9" s="475">
        <v>0</v>
      </c>
      <c r="IV9" s="475">
        <v>1</v>
      </c>
      <c r="IW9" s="475">
        <v>1</v>
      </c>
      <c r="IX9" s="475">
        <v>1</v>
      </c>
      <c r="IY9" s="475">
        <v>1</v>
      </c>
      <c r="IZ9" s="475">
        <v>0</v>
      </c>
      <c r="JA9" s="475" t="s">
        <v>97</v>
      </c>
      <c r="JB9" s="475" t="s">
        <v>97</v>
      </c>
      <c r="JC9" s="475">
        <v>0</v>
      </c>
      <c r="JD9" s="475">
        <v>0</v>
      </c>
      <c r="JE9" s="475">
        <v>0</v>
      </c>
      <c r="JF9" s="475">
        <v>0</v>
      </c>
      <c r="JG9" s="475">
        <v>0</v>
      </c>
      <c r="JH9" s="475">
        <v>0</v>
      </c>
      <c r="JI9" s="475">
        <v>0</v>
      </c>
      <c r="JJ9" s="475">
        <v>9</v>
      </c>
      <c r="JK9" s="475">
        <v>1</v>
      </c>
      <c r="JL9" s="475">
        <v>0</v>
      </c>
      <c r="JM9" s="475">
        <v>0</v>
      </c>
      <c r="JN9" s="475">
        <v>2</v>
      </c>
      <c r="JO9" s="475">
        <v>1</v>
      </c>
      <c r="JP9" s="475">
        <v>1</v>
      </c>
      <c r="JQ9" s="475">
        <v>1</v>
      </c>
      <c r="JR9" s="475">
        <v>1</v>
      </c>
      <c r="JS9" s="475">
        <v>3</v>
      </c>
      <c r="JT9" s="475">
        <v>0</v>
      </c>
      <c r="JU9" s="475">
        <v>0</v>
      </c>
      <c r="JV9" s="475">
        <v>1</v>
      </c>
      <c r="JW9" s="475">
        <v>1</v>
      </c>
      <c r="JX9" s="475">
        <v>1</v>
      </c>
      <c r="JY9" s="475">
        <v>1</v>
      </c>
      <c r="JZ9" s="475">
        <v>0</v>
      </c>
      <c r="KA9" s="475">
        <v>0</v>
      </c>
      <c r="KB9" s="475">
        <v>1</v>
      </c>
      <c r="KC9" s="475">
        <v>0</v>
      </c>
      <c r="KD9" s="475">
        <v>0</v>
      </c>
      <c r="KE9" s="475">
        <v>1</v>
      </c>
      <c r="KF9" s="1403" t="s">
        <v>273</v>
      </c>
      <c r="KG9" s="1403" t="s">
        <v>273</v>
      </c>
    </row>
    <row r="10" spans="1:293" ht="23.25" customHeight="1" x14ac:dyDescent="0.25">
      <c r="A10" s="1308"/>
      <c r="B10" s="280" t="s">
        <v>582</v>
      </c>
      <c r="C10" s="476">
        <v>904</v>
      </c>
      <c r="D10" s="476">
        <v>330</v>
      </c>
      <c r="E10" s="476">
        <v>116</v>
      </c>
      <c r="F10" s="476">
        <v>120</v>
      </c>
      <c r="G10" s="476">
        <v>335</v>
      </c>
      <c r="H10" s="476">
        <v>1</v>
      </c>
      <c r="I10" s="476">
        <v>0</v>
      </c>
      <c r="J10" s="471"/>
      <c r="K10" s="476">
        <v>47</v>
      </c>
      <c r="L10" s="1404" t="s">
        <v>273</v>
      </c>
      <c r="M10" s="1404" t="s">
        <v>273</v>
      </c>
      <c r="N10" s="476">
        <v>4</v>
      </c>
      <c r="O10" s="476">
        <v>7</v>
      </c>
      <c r="P10" s="1404" t="s">
        <v>273</v>
      </c>
      <c r="Q10" s="476">
        <v>6</v>
      </c>
      <c r="R10" s="476">
        <v>6</v>
      </c>
      <c r="S10" s="476">
        <v>4</v>
      </c>
      <c r="T10" s="476">
        <v>1</v>
      </c>
      <c r="U10" s="476">
        <v>6</v>
      </c>
      <c r="V10" s="476">
        <v>3</v>
      </c>
      <c r="W10" s="476">
        <v>4</v>
      </c>
      <c r="X10" s="476">
        <v>4</v>
      </c>
      <c r="Y10" s="476">
        <v>3</v>
      </c>
      <c r="Z10" s="476">
        <v>3</v>
      </c>
      <c r="AA10" s="476">
        <v>1</v>
      </c>
      <c r="AB10" s="476">
        <v>2</v>
      </c>
      <c r="AC10" s="476">
        <v>2</v>
      </c>
      <c r="AD10" s="476">
        <v>2</v>
      </c>
      <c r="AE10" s="476">
        <v>1</v>
      </c>
      <c r="AF10" s="476">
        <v>1</v>
      </c>
      <c r="AG10" s="476">
        <v>4</v>
      </c>
      <c r="AH10" s="1404" t="s">
        <v>273</v>
      </c>
      <c r="AI10" s="476">
        <v>2</v>
      </c>
      <c r="AJ10" s="476">
        <v>2</v>
      </c>
      <c r="AK10" s="476">
        <v>4</v>
      </c>
      <c r="AL10" s="476">
        <v>5</v>
      </c>
      <c r="AM10" s="476">
        <v>5</v>
      </c>
      <c r="AN10" s="476">
        <v>3</v>
      </c>
      <c r="AO10" s="476">
        <v>4</v>
      </c>
      <c r="AP10" s="476">
        <v>2</v>
      </c>
      <c r="AQ10" s="1404" t="s">
        <v>273</v>
      </c>
      <c r="AR10" s="1404" t="s">
        <v>273</v>
      </c>
      <c r="AS10" s="476">
        <v>16</v>
      </c>
      <c r="AT10" s="476">
        <v>7</v>
      </c>
      <c r="AU10" s="476">
        <v>6</v>
      </c>
      <c r="AV10" s="1404" t="s">
        <v>273</v>
      </c>
      <c r="AW10" s="476">
        <v>3</v>
      </c>
      <c r="AX10" s="476">
        <v>3</v>
      </c>
      <c r="AY10" s="476">
        <v>3</v>
      </c>
      <c r="AZ10" s="476">
        <v>1</v>
      </c>
      <c r="BA10" s="476">
        <v>2</v>
      </c>
      <c r="BB10" s="476">
        <v>3</v>
      </c>
      <c r="BC10" s="476">
        <v>2</v>
      </c>
      <c r="BD10" s="476">
        <v>2</v>
      </c>
      <c r="BE10" s="476">
        <v>1</v>
      </c>
      <c r="BF10" s="476">
        <v>8</v>
      </c>
      <c r="BG10" s="476">
        <v>3</v>
      </c>
      <c r="BH10" s="476">
        <v>4</v>
      </c>
      <c r="BI10" s="476">
        <v>3</v>
      </c>
      <c r="BJ10" s="476">
        <v>1</v>
      </c>
      <c r="BK10" s="476">
        <v>2</v>
      </c>
      <c r="BL10" s="1404" t="s">
        <v>273</v>
      </c>
      <c r="BM10" s="476">
        <v>9</v>
      </c>
      <c r="BN10" s="476">
        <v>14</v>
      </c>
      <c r="BO10" s="476">
        <v>5</v>
      </c>
      <c r="BP10" s="476">
        <v>7</v>
      </c>
      <c r="BQ10" s="476">
        <v>3</v>
      </c>
      <c r="BR10" s="476">
        <v>3</v>
      </c>
      <c r="BS10" s="476">
        <v>1</v>
      </c>
      <c r="BT10" s="1404" t="s">
        <v>273</v>
      </c>
      <c r="BU10" s="476">
        <v>3</v>
      </c>
      <c r="BV10" s="1404" t="s">
        <v>273</v>
      </c>
      <c r="BW10" s="476">
        <v>4</v>
      </c>
      <c r="BX10" s="476">
        <v>2</v>
      </c>
      <c r="BY10" s="476">
        <v>3</v>
      </c>
      <c r="BZ10" s="1404" t="s">
        <v>273</v>
      </c>
      <c r="CA10" s="1404" t="s">
        <v>273</v>
      </c>
      <c r="CB10" s="1404" t="s">
        <v>273</v>
      </c>
      <c r="CC10" s="476">
        <v>2</v>
      </c>
      <c r="CD10" s="1404" t="s">
        <v>273</v>
      </c>
      <c r="CE10" s="476">
        <v>2</v>
      </c>
      <c r="CF10" s="1404" t="s">
        <v>273</v>
      </c>
      <c r="CG10" s="1404" t="s">
        <v>273</v>
      </c>
      <c r="CH10" s="1404" t="s">
        <v>273</v>
      </c>
      <c r="CI10" s="1404" t="s">
        <v>273</v>
      </c>
      <c r="CJ10" s="1404" t="s">
        <v>273</v>
      </c>
      <c r="CK10" s="1404" t="s">
        <v>273</v>
      </c>
      <c r="CL10" s="1404" t="s">
        <v>273</v>
      </c>
      <c r="CM10" s="1404" t="s">
        <v>273</v>
      </c>
      <c r="CN10" s="1404" t="s">
        <v>273</v>
      </c>
      <c r="CO10" s="1404" t="s">
        <v>273</v>
      </c>
      <c r="CP10" s="1404" t="s">
        <v>273</v>
      </c>
      <c r="CQ10" s="1404" t="s">
        <v>273</v>
      </c>
      <c r="CR10" s="1404" t="s">
        <v>273</v>
      </c>
      <c r="CS10" s="1404" t="s">
        <v>273</v>
      </c>
      <c r="CT10" s="1404" t="s">
        <v>273</v>
      </c>
      <c r="CU10" s="1404" t="s">
        <v>273</v>
      </c>
      <c r="CV10" s="476">
        <v>1</v>
      </c>
      <c r="CW10" s="1404" t="s">
        <v>273</v>
      </c>
      <c r="CX10" s="476">
        <v>1</v>
      </c>
      <c r="CY10" s="1404" t="s">
        <v>273</v>
      </c>
      <c r="CZ10" s="476">
        <v>1</v>
      </c>
      <c r="DA10" s="476">
        <v>1</v>
      </c>
      <c r="DB10" s="1404" t="s">
        <v>273</v>
      </c>
      <c r="DC10" s="476">
        <v>39</v>
      </c>
      <c r="DD10" s="1404" t="s">
        <v>273</v>
      </c>
      <c r="DE10" s="1404" t="s">
        <v>273</v>
      </c>
      <c r="DF10" s="1404" t="s">
        <v>273</v>
      </c>
      <c r="DG10" s="476">
        <v>3</v>
      </c>
      <c r="DH10" s="476">
        <v>2</v>
      </c>
      <c r="DI10" s="476">
        <v>1</v>
      </c>
      <c r="DJ10" s="476">
        <v>12</v>
      </c>
      <c r="DK10" s="476">
        <v>8</v>
      </c>
      <c r="DL10" s="1404" t="s">
        <v>273</v>
      </c>
      <c r="DM10" s="1404" t="s">
        <v>273</v>
      </c>
      <c r="DN10" s="1404" t="s">
        <v>273</v>
      </c>
      <c r="DO10" s="1404" t="s">
        <v>273</v>
      </c>
      <c r="DP10" s="476">
        <v>4</v>
      </c>
      <c r="DQ10" s="1404" t="s">
        <v>273</v>
      </c>
      <c r="DR10" s="1404" t="s">
        <v>273</v>
      </c>
      <c r="DS10" s="476">
        <v>3</v>
      </c>
      <c r="DT10" s="1404" t="s">
        <v>273</v>
      </c>
      <c r="DU10" s="1404" t="s">
        <v>273</v>
      </c>
      <c r="DV10" s="1404" t="s">
        <v>273</v>
      </c>
      <c r="DW10" s="1404" t="s">
        <v>273</v>
      </c>
      <c r="DX10" s="1404" t="s">
        <v>273</v>
      </c>
      <c r="DY10" s="1404" t="s">
        <v>273</v>
      </c>
      <c r="DZ10" s="1404" t="s">
        <v>273</v>
      </c>
      <c r="EA10" s="1404" t="s">
        <v>273</v>
      </c>
      <c r="EB10" s="1404" t="s">
        <v>273</v>
      </c>
      <c r="EC10" s="1404" t="s">
        <v>273</v>
      </c>
      <c r="ED10" s="1404" t="s">
        <v>273</v>
      </c>
      <c r="EE10" s="1404" t="s">
        <v>273</v>
      </c>
      <c r="EF10" s="476">
        <v>4</v>
      </c>
      <c r="EG10" s="476">
        <v>1</v>
      </c>
      <c r="EH10" s="476">
        <v>1</v>
      </c>
      <c r="EI10" s="476">
        <v>0</v>
      </c>
      <c r="EJ10" s="476">
        <v>1</v>
      </c>
      <c r="EK10" s="476">
        <v>1</v>
      </c>
      <c r="EL10" s="476">
        <v>4</v>
      </c>
      <c r="EM10" s="476">
        <v>1</v>
      </c>
      <c r="EN10" s="476">
        <v>2</v>
      </c>
      <c r="EO10" s="476">
        <v>1</v>
      </c>
      <c r="EP10" s="476">
        <v>2</v>
      </c>
      <c r="EQ10" s="476">
        <v>2</v>
      </c>
      <c r="ER10" s="476">
        <v>6</v>
      </c>
      <c r="ES10" s="476">
        <v>1</v>
      </c>
      <c r="ET10" s="476">
        <v>1</v>
      </c>
      <c r="EU10" s="476">
        <v>1</v>
      </c>
      <c r="EV10" s="476">
        <v>2</v>
      </c>
      <c r="EW10" s="476">
        <v>2</v>
      </c>
      <c r="EX10" s="476">
        <v>3</v>
      </c>
      <c r="EY10" s="476">
        <v>3</v>
      </c>
      <c r="EZ10" s="476">
        <v>1</v>
      </c>
      <c r="FA10" s="476">
        <v>2</v>
      </c>
      <c r="FB10" s="476">
        <v>1</v>
      </c>
      <c r="FC10" s="476">
        <v>1</v>
      </c>
      <c r="FD10" s="476">
        <v>2</v>
      </c>
      <c r="FE10" s="476">
        <v>3</v>
      </c>
      <c r="FF10" s="476">
        <v>1</v>
      </c>
      <c r="FG10" s="476">
        <v>1</v>
      </c>
      <c r="FH10" s="476">
        <v>1</v>
      </c>
      <c r="FI10" s="476">
        <v>1</v>
      </c>
      <c r="FJ10" s="476">
        <v>3</v>
      </c>
      <c r="FK10" s="476">
        <v>3</v>
      </c>
      <c r="FL10" s="476">
        <v>3</v>
      </c>
      <c r="FM10" s="476">
        <v>1</v>
      </c>
      <c r="FN10" s="476">
        <v>1</v>
      </c>
      <c r="FO10" s="476">
        <v>0</v>
      </c>
      <c r="FP10" s="476">
        <v>4</v>
      </c>
      <c r="FQ10" s="476">
        <v>2</v>
      </c>
      <c r="FR10" s="476">
        <v>1</v>
      </c>
      <c r="FS10" s="476">
        <v>4</v>
      </c>
      <c r="FT10" s="476">
        <v>6</v>
      </c>
      <c r="FU10" s="476">
        <v>2</v>
      </c>
      <c r="FV10" s="476">
        <v>6</v>
      </c>
      <c r="FW10" s="476">
        <v>2</v>
      </c>
      <c r="FX10" s="476">
        <v>0</v>
      </c>
      <c r="FY10" s="476">
        <v>1</v>
      </c>
      <c r="FZ10" s="476">
        <v>2</v>
      </c>
      <c r="GA10" s="476">
        <v>2</v>
      </c>
      <c r="GB10" s="476">
        <v>1</v>
      </c>
      <c r="GC10" s="476">
        <v>0</v>
      </c>
      <c r="GD10" s="476">
        <v>1</v>
      </c>
      <c r="GE10" s="476">
        <v>1</v>
      </c>
      <c r="GF10" s="476">
        <v>2</v>
      </c>
      <c r="GG10" s="476">
        <v>4</v>
      </c>
      <c r="GH10" s="476">
        <v>1</v>
      </c>
      <c r="GI10" s="476">
        <v>1</v>
      </c>
      <c r="GJ10" s="476">
        <v>1</v>
      </c>
      <c r="GK10" s="476">
        <v>1</v>
      </c>
      <c r="GL10" s="476">
        <v>0</v>
      </c>
      <c r="GM10" s="476">
        <v>0</v>
      </c>
      <c r="GN10" s="476">
        <v>1</v>
      </c>
      <c r="GO10" s="476">
        <v>1</v>
      </c>
      <c r="GP10" s="476">
        <v>0</v>
      </c>
      <c r="GQ10" s="476">
        <v>3</v>
      </c>
      <c r="GR10" s="476">
        <v>2</v>
      </c>
      <c r="GS10" s="476">
        <v>1</v>
      </c>
      <c r="GT10" s="476">
        <v>1</v>
      </c>
      <c r="GU10" s="476">
        <v>1</v>
      </c>
      <c r="GV10" s="476">
        <v>3</v>
      </c>
      <c r="GW10" s="476">
        <v>1</v>
      </c>
      <c r="GX10" s="476">
        <v>2</v>
      </c>
      <c r="GY10" s="476">
        <v>0</v>
      </c>
      <c r="GZ10" s="476">
        <v>2</v>
      </c>
      <c r="HA10" s="476">
        <v>1</v>
      </c>
      <c r="HB10" s="476">
        <v>1</v>
      </c>
      <c r="HC10" s="476">
        <v>7</v>
      </c>
      <c r="HD10" s="476">
        <v>4</v>
      </c>
      <c r="HE10" s="476">
        <v>1</v>
      </c>
      <c r="HF10" s="476">
        <v>1</v>
      </c>
      <c r="HG10" s="476">
        <v>1</v>
      </c>
      <c r="HH10" s="476">
        <v>1</v>
      </c>
      <c r="HI10" s="476">
        <v>0</v>
      </c>
      <c r="HJ10" s="476">
        <v>1</v>
      </c>
      <c r="HK10" s="476">
        <v>1</v>
      </c>
      <c r="HL10" s="476">
        <v>1</v>
      </c>
      <c r="HM10" s="476">
        <v>2</v>
      </c>
      <c r="HN10" s="476">
        <v>1</v>
      </c>
      <c r="HO10" s="476">
        <v>1</v>
      </c>
      <c r="HP10" s="476">
        <v>3</v>
      </c>
      <c r="HQ10" s="476">
        <v>3</v>
      </c>
      <c r="HR10" s="476">
        <v>2</v>
      </c>
      <c r="HS10" s="476">
        <v>1</v>
      </c>
      <c r="HT10" s="476">
        <v>5</v>
      </c>
      <c r="HU10" s="476">
        <v>3</v>
      </c>
      <c r="HV10" s="476">
        <v>1</v>
      </c>
      <c r="HW10" s="476">
        <v>1</v>
      </c>
      <c r="HX10" s="476">
        <v>1</v>
      </c>
      <c r="HY10" s="476">
        <v>0</v>
      </c>
      <c r="HZ10" s="476">
        <v>1</v>
      </c>
      <c r="IA10" s="476">
        <v>0</v>
      </c>
      <c r="IB10" s="476">
        <v>0</v>
      </c>
      <c r="IC10" s="476">
        <v>1</v>
      </c>
      <c r="ID10" s="476">
        <v>1</v>
      </c>
      <c r="IE10" s="476">
        <v>1</v>
      </c>
      <c r="IF10" s="476">
        <v>2</v>
      </c>
      <c r="IG10" s="476">
        <v>1</v>
      </c>
      <c r="IH10" s="476">
        <v>2</v>
      </c>
      <c r="II10" s="476">
        <v>1</v>
      </c>
      <c r="IJ10" s="476">
        <v>10</v>
      </c>
      <c r="IK10" s="476">
        <v>9</v>
      </c>
      <c r="IL10" s="476">
        <v>4</v>
      </c>
      <c r="IM10" s="476">
        <v>1</v>
      </c>
      <c r="IN10" s="476">
        <v>2</v>
      </c>
      <c r="IO10" s="476">
        <v>2</v>
      </c>
      <c r="IP10" s="476">
        <v>3</v>
      </c>
      <c r="IQ10" s="476">
        <v>1</v>
      </c>
      <c r="IR10" s="476">
        <v>0</v>
      </c>
      <c r="IS10" s="476">
        <v>5</v>
      </c>
      <c r="IT10" s="476">
        <v>2</v>
      </c>
      <c r="IU10" s="476">
        <v>1</v>
      </c>
      <c r="IV10" s="476">
        <v>1</v>
      </c>
      <c r="IW10" s="476">
        <v>1</v>
      </c>
      <c r="IX10" s="476">
        <v>1</v>
      </c>
      <c r="IY10" s="476">
        <v>2</v>
      </c>
      <c r="IZ10" s="476">
        <v>0</v>
      </c>
      <c r="JA10" s="476" t="s">
        <v>97</v>
      </c>
      <c r="JB10" s="476" t="s">
        <v>97</v>
      </c>
      <c r="JC10" s="476">
        <v>0</v>
      </c>
      <c r="JD10" s="476">
        <v>0</v>
      </c>
      <c r="JE10" s="476">
        <v>0</v>
      </c>
      <c r="JF10" s="476">
        <v>0</v>
      </c>
      <c r="JG10" s="476">
        <v>0</v>
      </c>
      <c r="JH10" s="476">
        <v>0</v>
      </c>
      <c r="JI10" s="476">
        <v>1</v>
      </c>
      <c r="JJ10" s="476">
        <v>6</v>
      </c>
      <c r="JK10" s="476">
        <v>2</v>
      </c>
      <c r="JL10" s="476">
        <v>2</v>
      </c>
      <c r="JM10" s="476">
        <v>0</v>
      </c>
      <c r="JN10" s="476">
        <v>2</v>
      </c>
      <c r="JO10" s="476">
        <v>0</v>
      </c>
      <c r="JP10" s="476">
        <v>0</v>
      </c>
      <c r="JQ10" s="476">
        <v>1</v>
      </c>
      <c r="JR10" s="476">
        <v>1</v>
      </c>
      <c r="JS10" s="476">
        <v>4</v>
      </c>
      <c r="JT10" s="476">
        <v>0</v>
      </c>
      <c r="JU10" s="476">
        <v>0</v>
      </c>
      <c r="JV10" s="476">
        <v>1</v>
      </c>
      <c r="JW10" s="476">
        <v>1</v>
      </c>
      <c r="JX10" s="476">
        <v>2</v>
      </c>
      <c r="JY10" s="476">
        <v>1</v>
      </c>
      <c r="JZ10" s="476">
        <v>0</v>
      </c>
      <c r="KA10" s="476">
        <v>1</v>
      </c>
      <c r="KB10" s="476">
        <v>1</v>
      </c>
      <c r="KC10" s="476">
        <v>0</v>
      </c>
      <c r="KD10" s="476">
        <v>1</v>
      </c>
      <c r="KE10" s="476">
        <v>3</v>
      </c>
      <c r="KF10" s="1404" t="s">
        <v>273</v>
      </c>
      <c r="KG10" s="1404" t="s">
        <v>273</v>
      </c>
    </row>
    <row r="11" spans="1:293" ht="23.25" customHeight="1" x14ac:dyDescent="0.25">
      <c r="A11" s="1308"/>
      <c r="B11" s="280" t="s">
        <v>2039</v>
      </c>
      <c r="C11" s="476">
        <v>2831</v>
      </c>
      <c r="D11" s="476">
        <v>1608</v>
      </c>
      <c r="E11" s="476">
        <v>450</v>
      </c>
      <c r="F11" s="476">
        <v>429</v>
      </c>
      <c r="G11" s="476">
        <v>335</v>
      </c>
      <c r="H11" s="476" t="s">
        <v>97</v>
      </c>
      <c r="I11" s="476">
        <v>6</v>
      </c>
      <c r="J11" s="471"/>
      <c r="K11" s="476">
        <v>189</v>
      </c>
      <c r="L11" s="1404" t="s">
        <v>273</v>
      </c>
      <c r="M11" s="1404" t="s">
        <v>273</v>
      </c>
      <c r="N11" s="476">
        <v>25</v>
      </c>
      <c r="O11" s="476">
        <v>28</v>
      </c>
      <c r="P11" s="1404" t="s">
        <v>273</v>
      </c>
      <c r="Q11" s="476">
        <v>22</v>
      </c>
      <c r="R11" s="476">
        <v>35</v>
      </c>
      <c r="S11" s="476">
        <v>15</v>
      </c>
      <c r="T11" s="476">
        <v>11</v>
      </c>
      <c r="U11" s="476">
        <v>14</v>
      </c>
      <c r="V11" s="476">
        <v>6</v>
      </c>
      <c r="W11" s="476">
        <v>11</v>
      </c>
      <c r="X11" s="476">
        <v>7</v>
      </c>
      <c r="Y11" s="476">
        <v>9</v>
      </c>
      <c r="Z11" s="476">
        <v>7</v>
      </c>
      <c r="AA11" s="476">
        <v>7</v>
      </c>
      <c r="AB11" s="476">
        <v>8</v>
      </c>
      <c r="AC11" s="476">
        <v>8</v>
      </c>
      <c r="AD11" s="476">
        <v>6</v>
      </c>
      <c r="AE11" s="476">
        <v>6</v>
      </c>
      <c r="AF11" s="476">
        <v>5</v>
      </c>
      <c r="AG11" s="476">
        <v>14</v>
      </c>
      <c r="AH11" s="1404" t="s">
        <v>273</v>
      </c>
      <c r="AI11" s="476">
        <v>10</v>
      </c>
      <c r="AJ11" s="476">
        <v>5</v>
      </c>
      <c r="AK11" s="476">
        <v>16</v>
      </c>
      <c r="AL11" s="476">
        <v>22</v>
      </c>
      <c r="AM11" s="476">
        <v>22</v>
      </c>
      <c r="AN11" s="476">
        <v>16</v>
      </c>
      <c r="AO11" s="476">
        <v>17</v>
      </c>
      <c r="AP11" s="476">
        <v>8</v>
      </c>
      <c r="AQ11" s="1404" t="s">
        <v>273</v>
      </c>
      <c r="AR11" s="1404" t="s">
        <v>273</v>
      </c>
      <c r="AS11" s="476">
        <v>89</v>
      </c>
      <c r="AT11" s="476">
        <v>42</v>
      </c>
      <c r="AU11" s="476">
        <v>21</v>
      </c>
      <c r="AV11" s="1404" t="s">
        <v>273</v>
      </c>
      <c r="AW11" s="476">
        <v>13</v>
      </c>
      <c r="AX11" s="476">
        <v>21</v>
      </c>
      <c r="AY11" s="476">
        <v>10</v>
      </c>
      <c r="AZ11" s="476">
        <v>12</v>
      </c>
      <c r="BA11" s="476">
        <v>11</v>
      </c>
      <c r="BB11" s="476">
        <v>8</v>
      </c>
      <c r="BC11" s="476">
        <v>7</v>
      </c>
      <c r="BD11" s="476" t="s">
        <v>97</v>
      </c>
      <c r="BE11" s="476" t="s">
        <v>97</v>
      </c>
      <c r="BF11" s="476">
        <v>33</v>
      </c>
      <c r="BG11" s="476">
        <v>16</v>
      </c>
      <c r="BH11" s="476">
        <v>18</v>
      </c>
      <c r="BI11" s="476">
        <v>11</v>
      </c>
      <c r="BJ11" s="476">
        <v>8</v>
      </c>
      <c r="BK11" s="476">
        <v>14</v>
      </c>
      <c r="BL11" s="1404" t="s">
        <v>273</v>
      </c>
      <c r="BM11" s="476">
        <v>61</v>
      </c>
      <c r="BN11" s="476">
        <v>40</v>
      </c>
      <c r="BO11" s="476">
        <v>17</v>
      </c>
      <c r="BP11" s="476">
        <v>26</v>
      </c>
      <c r="BQ11" s="476">
        <v>19</v>
      </c>
      <c r="BR11" s="476">
        <v>16</v>
      </c>
      <c r="BS11" s="476">
        <v>8</v>
      </c>
      <c r="BT11" s="1404" t="s">
        <v>273</v>
      </c>
      <c r="BU11" s="476">
        <v>15</v>
      </c>
      <c r="BV11" s="1404" t="s">
        <v>273</v>
      </c>
      <c r="BW11" s="476">
        <v>18</v>
      </c>
      <c r="BX11" s="476">
        <v>9</v>
      </c>
      <c r="BY11" s="476">
        <v>9</v>
      </c>
      <c r="BZ11" s="1404" t="s">
        <v>273</v>
      </c>
      <c r="CA11" s="1404" t="s">
        <v>273</v>
      </c>
      <c r="CB11" s="1404" t="s">
        <v>273</v>
      </c>
      <c r="CC11" s="476">
        <v>5</v>
      </c>
      <c r="CD11" s="1404" t="s">
        <v>273</v>
      </c>
      <c r="CE11" s="476">
        <v>4</v>
      </c>
      <c r="CF11" s="1404" t="s">
        <v>273</v>
      </c>
      <c r="CG11" s="1404" t="s">
        <v>273</v>
      </c>
      <c r="CH11" s="1404" t="s">
        <v>273</v>
      </c>
      <c r="CI11" s="1404" t="s">
        <v>273</v>
      </c>
      <c r="CJ11" s="1404" t="s">
        <v>273</v>
      </c>
      <c r="CK11" s="1404" t="s">
        <v>273</v>
      </c>
      <c r="CL11" s="1404" t="s">
        <v>273</v>
      </c>
      <c r="CM11" s="1404" t="s">
        <v>273</v>
      </c>
      <c r="CN11" s="1404" t="s">
        <v>273</v>
      </c>
      <c r="CO11" s="1404" t="s">
        <v>273</v>
      </c>
      <c r="CP11" s="1404" t="s">
        <v>273</v>
      </c>
      <c r="CQ11" s="1404" t="s">
        <v>273</v>
      </c>
      <c r="CR11" s="1404" t="s">
        <v>273</v>
      </c>
      <c r="CS11" s="1404" t="s">
        <v>273</v>
      </c>
      <c r="CT11" s="1404" t="s">
        <v>273</v>
      </c>
      <c r="CU11" s="1404" t="s">
        <v>273</v>
      </c>
      <c r="CV11" s="476">
        <v>4</v>
      </c>
      <c r="CW11" s="1404" t="s">
        <v>273</v>
      </c>
      <c r="CX11" s="476">
        <v>14</v>
      </c>
      <c r="CY11" s="1404" t="s">
        <v>273</v>
      </c>
      <c r="CZ11" s="476">
        <v>3</v>
      </c>
      <c r="DA11" s="476">
        <v>2</v>
      </c>
      <c r="DB11" s="1404" t="s">
        <v>273</v>
      </c>
      <c r="DC11" s="476">
        <v>23</v>
      </c>
      <c r="DD11" s="1404" t="s">
        <v>273</v>
      </c>
      <c r="DE11" s="1404" t="s">
        <v>273</v>
      </c>
      <c r="DF11" s="1404" t="s">
        <v>273</v>
      </c>
      <c r="DG11" s="476">
        <v>13</v>
      </c>
      <c r="DH11" s="476">
        <v>4</v>
      </c>
      <c r="DI11" s="476">
        <v>3</v>
      </c>
      <c r="DJ11" s="476">
        <v>27</v>
      </c>
      <c r="DK11" s="476">
        <v>20</v>
      </c>
      <c r="DL11" s="1404" t="s">
        <v>273</v>
      </c>
      <c r="DM11" s="1404" t="s">
        <v>273</v>
      </c>
      <c r="DN11" s="1404" t="s">
        <v>273</v>
      </c>
      <c r="DO11" s="1404" t="s">
        <v>273</v>
      </c>
      <c r="DP11" s="476">
        <v>28</v>
      </c>
      <c r="DQ11" s="1404" t="s">
        <v>273</v>
      </c>
      <c r="DR11" s="1404" t="s">
        <v>273</v>
      </c>
      <c r="DS11" s="476">
        <v>25</v>
      </c>
      <c r="DT11" s="1404" t="s">
        <v>273</v>
      </c>
      <c r="DU11" s="1404" t="s">
        <v>273</v>
      </c>
      <c r="DV11" s="1404" t="s">
        <v>273</v>
      </c>
      <c r="DW11" s="1404" t="s">
        <v>273</v>
      </c>
      <c r="DX11" s="1404" t="s">
        <v>273</v>
      </c>
      <c r="DY11" s="1404" t="s">
        <v>273</v>
      </c>
      <c r="DZ11" s="1404" t="s">
        <v>273</v>
      </c>
      <c r="EA11" s="1404" t="s">
        <v>273</v>
      </c>
      <c r="EB11" s="1404" t="s">
        <v>273</v>
      </c>
      <c r="EC11" s="1404" t="s">
        <v>273</v>
      </c>
      <c r="ED11" s="1404" t="s">
        <v>273</v>
      </c>
      <c r="EE11" s="1404" t="s">
        <v>273</v>
      </c>
      <c r="EF11" s="476">
        <v>4</v>
      </c>
      <c r="EG11" s="476">
        <v>1</v>
      </c>
      <c r="EH11" s="476">
        <v>1</v>
      </c>
      <c r="EI11" s="476">
        <v>0</v>
      </c>
      <c r="EJ11" s="476">
        <v>1</v>
      </c>
      <c r="EK11" s="476">
        <v>1</v>
      </c>
      <c r="EL11" s="476">
        <v>3</v>
      </c>
      <c r="EM11" s="476">
        <v>2</v>
      </c>
      <c r="EN11" s="476">
        <v>1</v>
      </c>
      <c r="EO11" s="476">
        <v>1</v>
      </c>
      <c r="EP11" s="476">
        <v>1</v>
      </c>
      <c r="EQ11" s="476">
        <v>1</v>
      </c>
      <c r="ER11" s="476">
        <v>4</v>
      </c>
      <c r="ES11" s="476">
        <v>0</v>
      </c>
      <c r="ET11" s="476">
        <v>1</v>
      </c>
      <c r="EU11" s="476">
        <v>0</v>
      </c>
      <c r="EV11" s="476">
        <v>1</v>
      </c>
      <c r="EW11" s="476">
        <v>3</v>
      </c>
      <c r="EX11" s="476">
        <v>3</v>
      </c>
      <c r="EY11" s="476">
        <v>4</v>
      </c>
      <c r="EZ11" s="476">
        <v>6</v>
      </c>
      <c r="FA11" s="476">
        <v>2</v>
      </c>
      <c r="FB11" s="476">
        <v>1</v>
      </c>
      <c r="FC11" s="476">
        <v>1</v>
      </c>
      <c r="FD11" s="476">
        <v>1</v>
      </c>
      <c r="FE11" s="476">
        <v>2</v>
      </c>
      <c r="FF11" s="476">
        <v>0</v>
      </c>
      <c r="FG11" s="476">
        <v>1</v>
      </c>
      <c r="FH11" s="476">
        <v>1</v>
      </c>
      <c r="FI11" s="476">
        <v>1</v>
      </c>
      <c r="FJ11" s="476">
        <v>2</v>
      </c>
      <c r="FK11" s="476">
        <v>1</v>
      </c>
      <c r="FL11" s="476">
        <v>1</v>
      </c>
      <c r="FM11" s="476">
        <v>1</v>
      </c>
      <c r="FN11" s="476">
        <v>0</v>
      </c>
      <c r="FO11" s="476">
        <v>0</v>
      </c>
      <c r="FP11" s="476">
        <v>4</v>
      </c>
      <c r="FQ11" s="476">
        <v>1</v>
      </c>
      <c r="FR11" s="476">
        <v>1</v>
      </c>
      <c r="FS11" s="476">
        <v>3</v>
      </c>
      <c r="FT11" s="476">
        <v>3</v>
      </c>
      <c r="FU11" s="476">
        <v>4</v>
      </c>
      <c r="FV11" s="476">
        <v>6</v>
      </c>
      <c r="FW11" s="476">
        <v>2</v>
      </c>
      <c r="FX11" s="476">
        <v>0</v>
      </c>
      <c r="FY11" s="476">
        <v>1</v>
      </c>
      <c r="FZ11" s="476">
        <v>2</v>
      </c>
      <c r="GA11" s="476">
        <v>1</v>
      </c>
      <c r="GB11" s="476">
        <v>1</v>
      </c>
      <c r="GC11" s="476">
        <v>0</v>
      </c>
      <c r="GD11" s="476">
        <v>0</v>
      </c>
      <c r="GE11" s="476">
        <v>0</v>
      </c>
      <c r="GF11" s="476">
        <v>2</v>
      </c>
      <c r="GG11" s="476">
        <v>3</v>
      </c>
      <c r="GH11" s="476">
        <v>0</v>
      </c>
      <c r="GI11" s="476">
        <v>1</v>
      </c>
      <c r="GJ11" s="476">
        <v>1</v>
      </c>
      <c r="GK11" s="476">
        <v>1</v>
      </c>
      <c r="GL11" s="476">
        <v>0</v>
      </c>
      <c r="GM11" s="476">
        <v>0</v>
      </c>
      <c r="GN11" s="476">
        <v>1</v>
      </c>
      <c r="GO11" s="476">
        <v>2</v>
      </c>
      <c r="GP11" s="476">
        <v>0</v>
      </c>
      <c r="GQ11" s="476">
        <v>2</v>
      </c>
      <c r="GR11" s="476">
        <v>1</v>
      </c>
      <c r="GS11" s="476">
        <v>1</v>
      </c>
      <c r="GT11" s="476">
        <v>1</v>
      </c>
      <c r="GU11" s="476">
        <v>1</v>
      </c>
      <c r="GV11" s="476">
        <v>2</v>
      </c>
      <c r="GW11" s="476">
        <v>1</v>
      </c>
      <c r="GX11" s="476">
        <v>1</v>
      </c>
      <c r="GY11" s="476">
        <v>0</v>
      </c>
      <c r="GZ11" s="476">
        <v>2</v>
      </c>
      <c r="HA11" s="476">
        <v>1</v>
      </c>
      <c r="HB11" s="476">
        <v>1</v>
      </c>
      <c r="HC11" s="476">
        <v>5</v>
      </c>
      <c r="HD11" s="476">
        <v>3</v>
      </c>
      <c r="HE11" s="476">
        <v>1</v>
      </c>
      <c r="HF11" s="476">
        <v>0</v>
      </c>
      <c r="HG11" s="476">
        <v>0</v>
      </c>
      <c r="HH11" s="476">
        <v>1</v>
      </c>
      <c r="HI11" s="476">
        <v>0</v>
      </c>
      <c r="HJ11" s="476">
        <v>1</v>
      </c>
      <c r="HK11" s="476">
        <v>1</v>
      </c>
      <c r="HL11" s="476">
        <v>1</v>
      </c>
      <c r="HM11" s="476">
        <v>2</v>
      </c>
      <c r="HN11" s="476">
        <v>2</v>
      </c>
      <c r="HO11" s="476">
        <v>0</v>
      </c>
      <c r="HP11" s="476">
        <v>3</v>
      </c>
      <c r="HQ11" s="476">
        <v>5</v>
      </c>
      <c r="HR11" s="476">
        <v>2</v>
      </c>
      <c r="HS11" s="476">
        <v>1</v>
      </c>
      <c r="HT11" s="476">
        <v>2</v>
      </c>
      <c r="HU11" s="476">
        <v>2</v>
      </c>
      <c r="HV11" s="476">
        <v>1</v>
      </c>
      <c r="HW11" s="476">
        <v>1</v>
      </c>
      <c r="HX11" s="476">
        <v>0</v>
      </c>
      <c r="HY11" s="476">
        <v>1</v>
      </c>
      <c r="HZ11" s="476">
        <v>1</v>
      </c>
      <c r="IA11" s="476">
        <v>1</v>
      </c>
      <c r="IB11" s="476">
        <v>0</v>
      </c>
      <c r="IC11" s="476">
        <v>0</v>
      </c>
      <c r="ID11" s="476">
        <v>1</v>
      </c>
      <c r="IE11" s="476">
        <v>1</v>
      </c>
      <c r="IF11" s="476">
        <v>3</v>
      </c>
      <c r="IG11" s="476">
        <v>1</v>
      </c>
      <c r="IH11" s="476">
        <v>1</v>
      </c>
      <c r="II11" s="476">
        <v>1</v>
      </c>
      <c r="IJ11" s="476">
        <v>15</v>
      </c>
      <c r="IK11" s="476">
        <v>8</v>
      </c>
      <c r="IL11" s="476">
        <v>4</v>
      </c>
      <c r="IM11" s="476">
        <v>2</v>
      </c>
      <c r="IN11" s="476">
        <v>2</v>
      </c>
      <c r="IO11" s="476">
        <v>1</v>
      </c>
      <c r="IP11" s="476">
        <v>1</v>
      </c>
      <c r="IQ11" s="476">
        <v>1</v>
      </c>
      <c r="IR11" s="476" t="s">
        <v>97</v>
      </c>
      <c r="IS11" s="476" t="s">
        <v>97</v>
      </c>
      <c r="IT11" s="476" t="s">
        <v>97</v>
      </c>
      <c r="IU11" s="476" t="s">
        <v>97</v>
      </c>
      <c r="IV11" s="476" t="s">
        <v>97</v>
      </c>
      <c r="IW11" s="476">
        <v>1</v>
      </c>
      <c r="IX11" s="476">
        <v>2</v>
      </c>
      <c r="IY11" s="476">
        <v>3</v>
      </c>
      <c r="IZ11" s="476">
        <v>1</v>
      </c>
      <c r="JA11" s="476">
        <v>1</v>
      </c>
      <c r="JB11" s="476">
        <v>1</v>
      </c>
      <c r="JC11" s="476">
        <v>1</v>
      </c>
      <c r="JD11" s="476">
        <v>1</v>
      </c>
      <c r="JE11" s="476">
        <v>1</v>
      </c>
      <c r="JF11" s="476">
        <v>1</v>
      </c>
      <c r="JG11" s="476">
        <v>1</v>
      </c>
      <c r="JH11" s="476">
        <v>1</v>
      </c>
      <c r="JI11" s="476">
        <v>2</v>
      </c>
      <c r="JJ11" s="476">
        <v>16</v>
      </c>
      <c r="JK11" s="476">
        <v>4</v>
      </c>
      <c r="JL11" s="476">
        <v>2</v>
      </c>
      <c r="JM11" s="476">
        <v>1</v>
      </c>
      <c r="JN11" s="476">
        <v>2</v>
      </c>
      <c r="JO11" s="476">
        <v>1</v>
      </c>
      <c r="JP11" s="476">
        <v>1</v>
      </c>
      <c r="JQ11" s="476">
        <v>2</v>
      </c>
      <c r="JR11" s="476">
        <v>3</v>
      </c>
      <c r="JS11" s="476">
        <v>7</v>
      </c>
      <c r="JT11" s="476">
        <v>1</v>
      </c>
      <c r="JU11" s="476">
        <v>1</v>
      </c>
      <c r="JV11" s="476">
        <v>3</v>
      </c>
      <c r="JW11" s="476">
        <v>2</v>
      </c>
      <c r="JX11" s="476">
        <v>3</v>
      </c>
      <c r="JY11" s="476">
        <v>2</v>
      </c>
      <c r="JZ11" s="476">
        <v>0</v>
      </c>
      <c r="KA11" s="476">
        <v>1</v>
      </c>
      <c r="KB11" s="476">
        <v>1</v>
      </c>
      <c r="KC11" s="476">
        <v>1</v>
      </c>
      <c r="KD11" s="476">
        <v>2</v>
      </c>
      <c r="KE11" s="476" t="s">
        <v>97</v>
      </c>
      <c r="KF11" s="1404" t="s">
        <v>273</v>
      </c>
      <c r="KG11" s="1404" t="s">
        <v>273</v>
      </c>
    </row>
    <row r="12" spans="1:293" ht="23.25" customHeight="1" x14ac:dyDescent="0.25">
      <c r="A12" s="1308"/>
      <c r="B12" s="280" t="s">
        <v>584</v>
      </c>
      <c r="C12" s="477">
        <v>1774</v>
      </c>
      <c r="D12" s="477">
        <v>1056</v>
      </c>
      <c r="E12" s="477">
        <v>435</v>
      </c>
      <c r="F12" s="477">
        <v>184</v>
      </c>
      <c r="G12" s="477">
        <v>97</v>
      </c>
      <c r="H12" s="477" t="s">
        <v>97</v>
      </c>
      <c r="I12" s="477" t="s">
        <v>97</v>
      </c>
      <c r="J12" s="471"/>
      <c r="K12" s="476">
        <v>164</v>
      </c>
      <c r="L12" s="1405" t="s">
        <v>273</v>
      </c>
      <c r="M12" s="1405" t="s">
        <v>273</v>
      </c>
      <c r="N12" s="477">
        <v>15</v>
      </c>
      <c r="O12" s="477">
        <v>9</v>
      </c>
      <c r="P12" s="1405" t="s">
        <v>273</v>
      </c>
      <c r="Q12" s="477">
        <v>16</v>
      </c>
      <c r="R12" s="477">
        <v>17</v>
      </c>
      <c r="S12" s="477">
        <v>7</v>
      </c>
      <c r="T12" s="477">
        <v>6</v>
      </c>
      <c r="U12" s="477">
        <v>8</v>
      </c>
      <c r="V12" s="477">
        <v>6</v>
      </c>
      <c r="W12" s="477">
        <v>9</v>
      </c>
      <c r="X12" s="477">
        <v>12</v>
      </c>
      <c r="Y12" s="477">
        <v>9</v>
      </c>
      <c r="Z12" s="477">
        <v>6</v>
      </c>
      <c r="AA12" s="477">
        <v>5</v>
      </c>
      <c r="AB12" s="477">
        <v>6</v>
      </c>
      <c r="AC12" s="477">
        <v>5</v>
      </c>
      <c r="AD12" s="477">
        <v>5</v>
      </c>
      <c r="AE12" s="477">
        <v>4</v>
      </c>
      <c r="AF12" s="477">
        <v>4</v>
      </c>
      <c r="AG12" s="477">
        <v>10</v>
      </c>
      <c r="AH12" s="1405" t="s">
        <v>273</v>
      </c>
      <c r="AI12" s="477">
        <v>5</v>
      </c>
      <c r="AJ12" s="477">
        <v>3</v>
      </c>
      <c r="AK12" s="477">
        <v>24</v>
      </c>
      <c r="AL12" s="477">
        <v>20</v>
      </c>
      <c r="AM12" s="477">
        <v>12</v>
      </c>
      <c r="AN12" s="477">
        <v>13</v>
      </c>
      <c r="AO12" s="477">
        <v>9</v>
      </c>
      <c r="AP12" s="477">
        <v>4</v>
      </c>
      <c r="AQ12" s="1405" t="s">
        <v>273</v>
      </c>
      <c r="AR12" s="1405" t="s">
        <v>273</v>
      </c>
      <c r="AS12" s="477">
        <v>81</v>
      </c>
      <c r="AT12" s="477">
        <v>11</v>
      </c>
      <c r="AU12" s="477">
        <v>17</v>
      </c>
      <c r="AV12" s="1405" t="s">
        <v>273</v>
      </c>
      <c r="AW12" s="477">
        <v>15</v>
      </c>
      <c r="AX12" s="477">
        <v>14</v>
      </c>
      <c r="AY12" s="477">
        <v>7</v>
      </c>
      <c r="AZ12" s="477">
        <v>4</v>
      </c>
      <c r="BA12" s="477">
        <v>16</v>
      </c>
      <c r="BB12" s="477">
        <v>6</v>
      </c>
      <c r="BC12" s="477">
        <v>4</v>
      </c>
      <c r="BD12" s="477">
        <v>5</v>
      </c>
      <c r="BE12" s="477">
        <v>4</v>
      </c>
      <c r="BF12" s="477">
        <v>50</v>
      </c>
      <c r="BG12" s="477">
        <v>24</v>
      </c>
      <c r="BH12" s="477">
        <v>13</v>
      </c>
      <c r="BI12" s="477">
        <v>14</v>
      </c>
      <c r="BJ12" s="477">
        <v>6</v>
      </c>
      <c r="BK12" s="477">
        <v>11</v>
      </c>
      <c r="BL12" s="1405" t="s">
        <v>273</v>
      </c>
      <c r="BM12" s="477">
        <v>58</v>
      </c>
      <c r="BN12" s="477">
        <v>33</v>
      </c>
      <c r="BO12" s="477">
        <v>10</v>
      </c>
      <c r="BP12" s="477">
        <v>20</v>
      </c>
      <c r="BQ12" s="477">
        <v>12</v>
      </c>
      <c r="BR12" s="477">
        <v>20</v>
      </c>
      <c r="BS12" s="477">
        <v>7</v>
      </c>
      <c r="BT12" s="1405" t="s">
        <v>273</v>
      </c>
      <c r="BU12" s="477">
        <v>24</v>
      </c>
      <c r="BV12" s="1405" t="s">
        <v>273</v>
      </c>
      <c r="BW12" s="477">
        <v>14</v>
      </c>
      <c r="BX12" s="477">
        <v>8</v>
      </c>
      <c r="BY12" s="477">
        <v>14</v>
      </c>
      <c r="BZ12" s="1405" t="s">
        <v>273</v>
      </c>
      <c r="CA12" s="1405" t="s">
        <v>273</v>
      </c>
      <c r="CB12" s="1405" t="s">
        <v>273</v>
      </c>
      <c r="CC12" s="477">
        <v>16</v>
      </c>
      <c r="CD12" s="1405" t="s">
        <v>273</v>
      </c>
      <c r="CE12" s="477">
        <v>4</v>
      </c>
      <c r="CF12" s="1405" t="s">
        <v>273</v>
      </c>
      <c r="CG12" s="1405" t="s">
        <v>273</v>
      </c>
      <c r="CH12" s="1405" t="s">
        <v>273</v>
      </c>
      <c r="CI12" s="1405" t="s">
        <v>273</v>
      </c>
      <c r="CJ12" s="1405" t="s">
        <v>273</v>
      </c>
      <c r="CK12" s="1405" t="s">
        <v>273</v>
      </c>
      <c r="CL12" s="1405" t="s">
        <v>273</v>
      </c>
      <c r="CM12" s="1405" t="s">
        <v>273</v>
      </c>
      <c r="CN12" s="1405" t="s">
        <v>273</v>
      </c>
      <c r="CO12" s="1405" t="s">
        <v>273</v>
      </c>
      <c r="CP12" s="1405" t="s">
        <v>273</v>
      </c>
      <c r="CQ12" s="1405" t="s">
        <v>273</v>
      </c>
      <c r="CR12" s="1405" t="s">
        <v>273</v>
      </c>
      <c r="CS12" s="1405" t="s">
        <v>273</v>
      </c>
      <c r="CT12" s="1405" t="s">
        <v>273</v>
      </c>
      <c r="CU12" s="1405" t="s">
        <v>273</v>
      </c>
      <c r="CV12" s="477">
        <v>11</v>
      </c>
      <c r="CW12" s="1405" t="s">
        <v>273</v>
      </c>
      <c r="CX12" s="477" t="s">
        <v>97</v>
      </c>
      <c r="CY12" s="1405" t="s">
        <v>273</v>
      </c>
      <c r="CZ12" s="477">
        <v>11</v>
      </c>
      <c r="DA12" s="477">
        <v>9</v>
      </c>
      <c r="DB12" s="1405" t="s">
        <v>273</v>
      </c>
      <c r="DC12" s="477">
        <v>144</v>
      </c>
      <c r="DD12" s="1405" t="s">
        <v>273</v>
      </c>
      <c r="DE12" s="1405" t="s">
        <v>273</v>
      </c>
      <c r="DF12" s="1405" t="s">
        <v>273</v>
      </c>
      <c r="DG12" s="477">
        <v>20</v>
      </c>
      <c r="DH12" s="477">
        <v>12</v>
      </c>
      <c r="DI12" s="477">
        <v>3</v>
      </c>
      <c r="DJ12" s="477">
        <v>95</v>
      </c>
      <c r="DK12" s="477">
        <v>28</v>
      </c>
      <c r="DL12" s="1405" t="s">
        <v>273</v>
      </c>
      <c r="DM12" s="1405" t="s">
        <v>273</v>
      </c>
      <c r="DN12" s="1405" t="s">
        <v>273</v>
      </c>
      <c r="DO12" s="1405" t="s">
        <v>273</v>
      </c>
      <c r="DP12" s="477">
        <v>15</v>
      </c>
      <c r="DQ12" s="1405" t="s">
        <v>273</v>
      </c>
      <c r="DR12" s="1405" t="s">
        <v>273</v>
      </c>
      <c r="DS12" s="477">
        <v>15</v>
      </c>
      <c r="DT12" s="1405" t="s">
        <v>273</v>
      </c>
      <c r="DU12" s="1405" t="s">
        <v>273</v>
      </c>
      <c r="DV12" s="1405" t="s">
        <v>273</v>
      </c>
      <c r="DW12" s="1405" t="s">
        <v>273</v>
      </c>
      <c r="DX12" s="1405" t="s">
        <v>273</v>
      </c>
      <c r="DY12" s="1405" t="s">
        <v>273</v>
      </c>
      <c r="DZ12" s="1405" t="s">
        <v>273</v>
      </c>
      <c r="EA12" s="1405" t="s">
        <v>273</v>
      </c>
      <c r="EB12" s="1405" t="s">
        <v>273</v>
      </c>
      <c r="EC12" s="1405" t="s">
        <v>273</v>
      </c>
      <c r="ED12" s="1405" t="s">
        <v>273</v>
      </c>
      <c r="EE12" s="1405" t="s">
        <v>273</v>
      </c>
      <c r="EF12" s="477">
        <v>0</v>
      </c>
      <c r="EG12" s="477">
        <v>0</v>
      </c>
      <c r="EH12" s="477">
        <v>0</v>
      </c>
      <c r="EI12" s="477">
        <v>0</v>
      </c>
      <c r="EJ12" s="477">
        <v>0</v>
      </c>
      <c r="EK12" s="477">
        <v>0</v>
      </c>
      <c r="EL12" s="477">
        <v>0</v>
      </c>
      <c r="EM12" s="477">
        <v>0</v>
      </c>
      <c r="EN12" s="477">
        <v>0</v>
      </c>
      <c r="EO12" s="477">
        <v>0</v>
      </c>
      <c r="EP12" s="477">
        <v>0</v>
      </c>
      <c r="EQ12" s="477">
        <v>0</v>
      </c>
      <c r="ER12" s="477">
        <v>0</v>
      </c>
      <c r="ES12" s="477">
        <v>0</v>
      </c>
      <c r="ET12" s="477">
        <v>0</v>
      </c>
      <c r="EU12" s="477">
        <v>0</v>
      </c>
      <c r="EV12" s="477">
        <v>0</v>
      </c>
      <c r="EW12" s="477">
        <v>0</v>
      </c>
      <c r="EX12" s="477">
        <v>0</v>
      </c>
      <c r="EY12" s="477">
        <v>0</v>
      </c>
      <c r="EZ12" s="477">
        <v>0</v>
      </c>
      <c r="FA12" s="477">
        <v>3</v>
      </c>
      <c r="FB12" s="477">
        <v>0</v>
      </c>
      <c r="FC12" s="477">
        <v>0</v>
      </c>
      <c r="FD12" s="477">
        <v>0</v>
      </c>
      <c r="FE12" s="477">
        <v>1</v>
      </c>
      <c r="FF12" s="477">
        <v>0</v>
      </c>
      <c r="FG12" s="477">
        <v>0</v>
      </c>
      <c r="FH12" s="477">
        <v>0</v>
      </c>
      <c r="FI12" s="477">
        <v>0</v>
      </c>
      <c r="FJ12" s="477">
        <v>0</v>
      </c>
      <c r="FK12" s="477">
        <v>0</v>
      </c>
      <c r="FL12" s="477">
        <v>0</v>
      </c>
      <c r="FM12" s="477">
        <v>0</v>
      </c>
      <c r="FN12" s="477">
        <v>0</v>
      </c>
      <c r="FO12" s="477">
        <v>0</v>
      </c>
      <c r="FP12" s="477">
        <v>0</v>
      </c>
      <c r="FQ12" s="477">
        <v>0</v>
      </c>
      <c r="FR12" s="477">
        <v>0</v>
      </c>
      <c r="FS12" s="477">
        <v>2</v>
      </c>
      <c r="FT12" s="477">
        <v>0</v>
      </c>
      <c r="FU12" s="477">
        <v>4</v>
      </c>
      <c r="FV12" s="477">
        <v>1</v>
      </c>
      <c r="FW12" s="477">
        <v>0</v>
      </c>
      <c r="FX12" s="477">
        <v>0</v>
      </c>
      <c r="FY12" s="477">
        <v>0</v>
      </c>
      <c r="FZ12" s="477">
        <v>0</v>
      </c>
      <c r="GA12" s="477">
        <v>0</v>
      </c>
      <c r="GB12" s="477">
        <v>0</v>
      </c>
      <c r="GC12" s="477">
        <v>0</v>
      </c>
      <c r="GD12" s="477">
        <v>0</v>
      </c>
      <c r="GE12" s="477">
        <v>0</v>
      </c>
      <c r="GF12" s="477">
        <v>0</v>
      </c>
      <c r="GG12" s="477">
        <v>0</v>
      </c>
      <c r="GH12" s="477">
        <v>0</v>
      </c>
      <c r="GI12" s="477">
        <v>0</v>
      </c>
      <c r="GJ12" s="477">
        <v>0</v>
      </c>
      <c r="GK12" s="477">
        <v>0</v>
      </c>
      <c r="GL12" s="477">
        <v>0</v>
      </c>
      <c r="GM12" s="477">
        <v>0</v>
      </c>
      <c r="GN12" s="477">
        <v>0</v>
      </c>
      <c r="GO12" s="477">
        <v>0</v>
      </c>
      <c r="GP12" s="477">
        <v>0</v>
      </c>
      <c r="GQ12" s="477">
        <v>0</v>
      </c>
      <c r="GR12" s="477">
        <v>2</v>
      </c>
      <c r="GS12" s="477">
        <v>0</v>
      </c>
      <c r="GT12" s="477">
        <v>0</v>
      </c>
      <c r="GU12" s="477">
        <v>0</v>
      </c>
      <c r="GV12" s="477">
        <v>0</v>
      </c>
      <c r="GW12" s="477">
        <v>0</v>
      </c>
      <c r="GX12" s="477">
        <v>0</v>
      </c>
      <c r="GY12" s="477">
        <v>0</v>
      </c>
      <c r="GZ12" s="477">
        <v>0</v>
      </c>
      <c r="HA12" s="477">
        <v>0</v>
      </c>
      <c r="HB12" s="477">
        <v>0</v>
      </c>
      <c r="HC12" s="477">
        <v>1</v>
      </c>
      <c r="HD12" s="477">
        <v>0</v>
      </c>
      <c r="HE12" s="477">
        <v>0</v>
      </c>
      <c r="HF12" s="477">
        <v>0</v>
      </c>
      <c r="HG12" s="477">
        <v>0</v>
      </c>
      <c r="HH12" s="477">
        <v>0</v>
      </c>
      <c r="HI12" s="477">
        <v>0</v>
      </c>
      <c r="HJ12" s="477">
        <v>0</v>
      </c>
      <c r="HK12" s="477">
        <v>0</v>
      </c>
      <c r="HL12" s="477">
        <v>0</v>
      </c>
      <c r="HM12" s="477">
        <v>0</v>
      </c>
      <c r="HN12" s="477">
        <v>0</v>
      </c>
      <c r="HO12" s="477">
        <v>0</v>
      </c>
      <c r="HP12" s="477">
        <v>0</v>
      </c>
      <c r="HQ12" s="477">
        <v>0</v>
      </c>
      <c r="HR12" s="477">
        <v>0</v>
      </c>
      <c r="HS12" s="477">
        <v>0</v>
      </c>
      <c r="HT12" s="477">
        <v>0</v>
      </c>
      <c r="HU12" s="477">
        <v>1</v>
      </c>
      <c r="HV12" s="477">
        <v>0</v>
      </c>
      <c r="HW12" s="477">
        <v>0</v>
      </c>
      <c r="HX12" s="477">
        <v>0</v>
      </c>
      <c r="HY12" s="477">
        <v>0</v>
      </c>
      <c r="HZ12" s="477">
        <v>0</v>
      </c>
      <c r="IA12" s="477">
        <v>0</v>
      </c>
      <c r="IB12" s="477">
        <v>0</v>
      </c>
      <c r="IC12" s="477">
        <v>0</v>
      </c>
      <c r="ID12" s="477">
        <v>0</v>
      </c>
      <c r="IE12" s="477">
        <v>0</v>
      </c>
      <c r="IF12" s="477">
        <v>0</v>
      </c>
      <c r="IG12" s="477">
        <v>0</v>
      </c>
      <c r="IH12" s="477">
        <v>0</v>
      </c>
      <c r="II12" s="477">
        <v>0</v>
      </c>
      <c r="IJ12" s="477">
        <v>0</v>
      </c>
      <c r="IK12" s="477">
        <v>1</v>
      </c>
      <c r="IL12" s="477">
        <v>0</v>
      </c>
      <c r="IM12" s="477">
        <v>0</v>
      </c>
      <c r="IN12" s="477">
        <v>0</v>
      </c>
      <c r="IO12" s="477">
        <v>0</v>
      </c>
      <c r="IP12" s="477">
        <v>0</v>
      </c>
      <c r="IQ12" s="477">
        <v>0</v>
      </c>
      <c r="IR12" s="477">
        <v>0</v>
      </c>
      <c r="IS12" s="477">
        <v>0</v>
      </c>
      <c r="IT12" s="477">
        <v>0</v>
      </c>
      <c r="IU12" s="477">
        <v>0</v>
      </c>
      <c r="IV12" s="477">
        <v>0</v>
      </c>
      <c r="IW12" s="477">
        <v>0</v>
      </c>
      <c r="IX12" s="477">
        <v>0</v>
      </c>
      <c r="IY12" s="477">
        <v>0</v>
      </c>
      <c r="IZ12" s="477">
        <v>0</v>
      </c>
      <c r="JA12" s="477">
        <v>0</v>
      </c>
      <c r="JB12" s="477">
        <v>0</v>
      </c>
      <c r="JC12" s="477">
        <v>0</v>
      </c>
      <c r="JD12" s="477">
        <v>1</v>
      </c>
      <c r="JE12" s="477">
        <v>0</v>
      </c>
      <c r="JF12" s="477">
        <v>0</v>
      </c>
      <c r="JG12" s="477">
        <v>0</v>
      </c>
      <c r="JH12" s="477">
        <v>1</v>
      </c>
      <c r="JI12" s="477">
        <v>0</v>
      </c>
      <c r="JJ12" s="477">
        <v>7</v>
      </c>
      <c r="JK12" s="477">
        <v>3</v>
      </c>
      <c r="JL12" s="477">
        <v>0</v>
      </c>
      <c r="JM12" s="477">
        <v>0</v>
      </c>
      <c r="JN12" s="477">
        <v>1</v>
      </c>
      <c r="JO12" s="477">
        <v>0</v>
      </c>
      <c r="JP12" s="477">
        <v>0</v>
      </c>
      <c r="JQ12" s="477">
        <v>0</v>
      </c>
      <c r="JR12" s="477">
        <v>0</v>
      </c>
      <c r="JS12" s="477">
        <v>1</v>
      </c>
      <c r="JT12" s="477">
        <v>0</v>
      </c>
      <c r="JU12" s="477">
        <v>0</v>
      </c>
      <c r="JV12" s="477">
        <v>0</v>
      </c>
      <c r="JW12" s="477">
        <v>0</v>
      </c>
      <c r="JX12" s="477">
        <v>0</v>
      </c>
      <c r="JY12" s="477">
        <v>0</v>
      </c>
      <c r="JZ12" s="477">
        <v>0</v>
      </c>
      <c r="KA12" s="477">
        <v>0</v>
      </c>
      <c r="KB12" s="477">
        <v>0</v>
      </c>
      <c r="KC12" s="477">
        <v>0</v>
      </c>
      <c r="KD12" s="477">
        <v>0</v>
      </c>
      <c r="KE12" s="477">
        <v>0</v>
      </c>
      <c r="KF12" s="1405" t="s">
        <v>273</v>
      </c>
      <c r="KG12" s="1405" t="s">
        <v>273</v>
      </c>
    </row>
    <row r="13" spans="1:293" ht="23.25" customHeight="1" x14ac:dyDescent="0.25">
      <c r="A13" s="1308"/>
      <c r="B13" s="280" t="s">
        <v>585</v>
      </c>
      <c r="C13" s="477">
        <v>41</v>
      </c>
      <c r="D13" s="477">
        <v>19</v>
      </c>
      <c r="E13" s="477">
        <v>5</v>
      </c>
      <c r="F13" s="477">
        <v>8</v>
      </c>
      <c r="G13" s="477">
        <v>7</v>
      </c>
      <c r="H13" s="477">
        <v>0</v>
      </c>
      <c r="I13" s="477">
        <v>0</v>
      </c>
      <c r="J13" s="471"/>
      <c r="K13" s="476">
        <v>1</v>
      </c>
      <c r="L13" s="1405" t="s">
        <v>273</v>
      </c>
      <c r="M13" s="1405" t="s">
        <v>273</v>
      </c>
      <c r="N13" s="477">
        <v>0</v>
      </c>
      <c r="O13" s="477">
        <v>0</v>
      </c>
      <c r="P13" s="1405" t="s">
        <v>273</v>
      </c>
      <c r="Q13" s="477">
        <v>0</v>
      </c>
      <c r="R13" s="477">
        <v>0</v>
      </c>
      <c r="S13" s="477">
        <v>0</v>
      </c>
      <c r="T13" s="477">
        <v>0</v>
      </c>
      <c r="U13" s="477">
        <v>0</v>
      </c>
      <c r="V13" s="477">
        <v>0</v>
      </c>
      <c r="W13" s="477">
        <v>0</v>
      </c>
      <c r="X13" s="477">
        <v>0</v>
      </c>
      <c r="Y13" s="477">
        <v>0</v>
      </c>
      <c r="Z13" s="477">
        <v>0</v>
      </c>
      <c r="AA13" s="477">
        <v>0</v>
      </c>
      <c r="AB13" s="477">
        <v>0</v>
      </c>
      <c r="AC13" s="477">
        <v>0</v>
      </c>
      <c r="AD13" s="477">
        <v>0</v>
      </c>
      <c r="AE13" s="477">
        <v>0</v>
      </c>
      <c r="AF13" s="477">
        <v>0</v>
      </c>
      <c r="AG13" s="477">
        <v>0</v>
      </c>
      <c r="AH13" s="1405" t="s">
        <v>273</v>
      </c>
      <c r="AI13" s="477">
        <v>0</v>
      </c>
      <c r="AJ13" s="477">
        <v>0</v>
      </c>
      <c r="AK13" s="477">
        <v>0</v>
      </c>
      <c r="AL13" s="477">
        <v>0</v>
      </c>
      <c r="AM13" s="477">
        <v>0</v>
      </c>
      <c r="AN13" s="477">
        <v>0</v>
      </c>
      <c r="AO13" s="477">
        <v>0</v>
      </c>
      <c r="AP13" s="477">
        <v>0</v>
      </c>
      <c r="AQ13" s="1405" t="s">
        <v>273</v>
      </c>
      <c r="AR13" s="1405" t="s">
        <v>273</v>
      </c>
      <c r="AS13" s="477">
        <v>2</v>
      </c>
      <c r="AT13" s="477">
        <v>0</v>
      </c>
      <c r="AU13" s="477">
        <v>0</v>
      </c>
      <c r="AV13" s="1405" t="s">
        <v>273</v>
      </c>
      <c r="AW13" s="477">
        <v>0</v>
      </c>
      <c r="AX13" s="477">
        <v>0</v>
      </c>
      <c r="AY13" s="477">
        <v>0</v>
      </c>
      <c r="AZ13" s="477">
        <v>0</v>
      </c>
      <c r="BA13" s="477">
        <v>0</v>
      </c>
      <c r="BB13" s="477">
        <v>0</v>
      </c>
      <c r="BC13" s="477">
        <v>0</v>
      </c>
      <c r="BD13" s="477">
        <v>0</v>
      </c>
      <c r="BE13" s="477">
        <v>0</v>
      </c>
      <c r="BF13" s="477">
        <v>0</v>
      </c>
      <c r="BG13" s="477">
        <v>0</v>
      </c>
      <c r="BH13" s="477">
        <v>0</v>
      </c>
      <c r="BI13" s="477">
        <v>0</v>
      </c>
      <c r="BJ13" s="477">
        <v>0</v>
      </c>
      <c r="BK13" s="477">
        <v>0</v>
      </c>
      <c r="BL13" s="1405" t="s">
        <v>273</v>
      </c>
      <c r="BM13" s="477">
        <v>0</v>
      </c>
      <c r="BN13" s="477">
        <v>0</v>
      </c>
      <c r="BO13" s="477">
        <v>0</v>
      </c>
      <c r="BP13" s="477">
        <v>0</v>
      </c>
      <c r="BQ13" s="477">
        <v>0</v>
      </c>
      <c r="BR13" s="477">
        <v>0</v>
      </c>
      <c r="BS13" s="477">
        <v>0</v>
      </c>
      <c r="BT13" s="1405" t="s">
        <v>273</v>
      </c>
      <c r="BU13" s="477">
        <v>0</v>
      </c>
      <c r="BV13" s="1405" t="s">
        <v>273</v>
      </c>
      <c r="BW13" s="477">
        <v>0</v>
      </c>
      <c r="BX13" s="477">
        <v>0</v>
      </c>
      <c r="BY13" s="477">
        <v>0</v>
      </c>
      <c r="BZ13" s="1405" t="s">
        <v>273</v>
      </c>
      <c r="CA13" s="1405" t="s">
        <v>273</v>
      </c>
      <c r="CB13" s="1405" t="s">
        <v>273</v>
      </c>
      <c r="CC13" s="477">
        <v>0</v>
      </c>
      <c r="CD13" s="1405" t="s">
        <v>273</v>
      </c>
      <c r="CE13" s="477">
        <v>0</v>
      </c>
      <c r="CF13" s="1405" t="s">
        <v>273</v>
      </c>
      <c r="CG13" s="1405" t="s">
        <v>273</v>
      </c>
      <c r="CH13" s="1405" t="s">
        <v>273</v>
      </c>
      <c r="CI13" s="1405" t="s">
        <v>273</v>
      </c>
      <c r="CJ13" s="1405" t="s">
        <v>273</v>
      </c>
      <c r="CK13" s="1405" t="s">
        <v>273</v>
      </c>
      <c r="CL13" s="1405" t="s">
        <v>273</v>
      </c>
      <c r="CM13" s="1405" t="s">
        <v>273</v>
      </c>
      <c r="CN13" s="1405" t="s">
        <v>273</v>
      </c>
      <c r="CO13" s="1405" t="s">
        <v>273</v>
      </c>
      <c r="CP13" s="1405" t="s">
        <v>273</v>
      </c>
      <c r="CQ13" s="1405" t="s">
        <v>273</v>
      </c>
      <c r="CR13" s="1405" t="s">
        <v>273</v>
      </c>
      <c r="CS13" s="1405" t="s">
        <v>273</v>
      </c>
      <c r="CT13" s="1405" t="s">
        <v>273</v>
      </c>
      <c r="CU13" s="1405" t="s">
        <v>273</v>
      </c>
      <c r="CV13" s="477">
        <v>0</v>
      </c>
      <c r="CW13" s="1405" t="s">
        <v>273</v>
      </c>
      <c r="CX13" s="477">
        <v>0</v>
      </c>
      <c r="CY13" s="1405" t="s">
        <v>273</v>
      </c>
      <c r="CZ13" s="477">
        <v>0</v>
      </c>
      <c r="DA13" s="477">
        <v>0</v>
      </c>
      <c r="DB13" s="1405" t="s">
        <v>273</v>
      </c>
      <c r="DC13" s="477">
        <v>0</v>
      </c>
      <c r="DD13" s="1405" t="s">
        <v>273</v>
      </c>
      <c r="DE13" s="1405" t="s">
        <v>273</v>
      </c>
      <c r="DF13" s="1405" t="s">
        <v>273</v>
      </c>
      <c r="DG13" s="477">
        <v>0</v>
      </c>
      <c r="DH13" s="477">
        <v>0</v>
      </c>
      <c r="DI13" s="477">
        <v>0</v>
      </c>
      <c r="DJ13" s="477">
        <v>0</v>
      </c>
      <c r="DK13" s="477">
        <v>0</v>
      </c>
      <c r="DL13" s="1405" t="s">
        <v>273</v>
      </c>
      <c r="DM13" s="1405" t="s">
        <v>273</v>
      </c>
      <c r="DN13" s="1405" t="s">
        <v>273</v>
      </c>
      <c r="DO13" s="1405" t="s">
        <v>273</v>
      </c>
      <c r="DP13" s="477">
        <v>0</v>
      </c>
      <c r="DQ13" s="1405" t="s">
        <v>273</v>
      </c>
      <c r="DR13" s="1405" t="s">
        <v>273</v>
      </c>
      <c r="DS13" s="477">
        <v>0</v>
      </c>
      <c r="DT13" s="1405" t="s">
        <v>273</v>
      </c>
      <c r="DU13" s="1405" t="s">
        <v>273</v>
      </c>
      <c r="DV13" s="1405" t="s">
        <v>273</v>
      </c>
      <c r="DW13" s="1405" t="s">
        <v>273</v>
      </c>
      <c r="DX13" s="1405" t="s">
        <v>273</v>
      </c>
      <c r="DY13" s="1405" t="s">
        <v>273</v>
      </c>
      <c r="DZ13" s="1405" t="s">
        <v>273</v>
      </c>
      <c r="EA13" s="1405" t="s">
        <v>273</v>
      </c>
      <c r="EB13" s="1405" t="s">
        <v>273</v>
      </c>
      <c r="EC13" s="1405" t="s">
        <v>273</v>
      </c>
      <c r="ED13" s="1405" t="s">
        <v>273</v>
      </c>
      <c r="EE13" s="1405" t="s">
        <v>273</v>
      </c>
      <c r="EF13" s="477">
        <v>0</v>
      </c>
      <c r="EG13" s="477">
        <v>0</v>
      </c>
      <c r="EH13" s="477">
        <v>0</v>
      </c>
      <c r="EI13" s="477">
        <v>0</v>
      </c>
      <c r="EJ13" s="477">
        <v>0</v>
      </c>
      <c r="EK13" s="477">
        <v>0</v>
      </c>
      <c r="EL13" s="477">
        <v>0</v>
      </c>
      <c r="EM13" s="477">
        <v>0</v>
      </c>
      <c r="EN13" s="477">
        <v>0</v>
      </c>
      <c r="EO13" s="477">
        <v>0</v>
      </c>
      <c r="EP13" s="477">
        <v>0</v>
      </c>
      <c r="EQ13" s="477">
        <v>0</v>
      </c>
      <c r="ER13" s="477">
        <v>0</v>
      </c>
      <c r="ES13" s="477">
        <v>0</v>
      </c>
      <c r="ET13" s="477">
        <v>0</v>
      </c>
      <c r="EU13" s="477">
        <v>0</v>
      </c>
      <c r="EV13" s="477">
        <v>0</v>
      </c>
      <c r="EW13" s="477">
        <v>0</v>
      </c>
      <c r="EX13" s="477">
        <v>0</v>
      </c>
      <c r="EY13" s="477">
        <v>0</v>
      </c>
      <c r="EZ13" s="477">
        <v>0</v>
      </c>
      <c r="FA13" s="477">
        <v>0</v>
      </c>
      <c r="FB13" s="477">
        <v>0</v>
      </c>
      <c r="FC13" s="477">
        <v>0</v>
      </c>
      <c r="FD13" s="477">
        <v>0</v>
      </c>
      <c r="FE13" s="477">
        <v>0</v>
      </c>
      <c r="FF13" s="477">
        <v>0</v>
      </c>
      <c r="FG13" s="477">
        <v>0</v>
      </c>
      <c r="FH13" s="477">
        <v>0</v>
      </c>
      <c r="FI13" s="477">
        <v>0</v>
      </c>
      <c r="FJ13" s="477">
        <v>0</v>
      </c>
      <c r="FK13" s="477">
        <v>0</v>
      </c>
      <c r="FL13" s="477">
        <v>0</v>
      </c>
      <c r="FM13" s="477">
        <v>0</v>
      </c>
      <c r="FN13" s="477">
        <v>0</v>
      </c>
      <c r="FO13" s="477">
        <v>0</v>
      </c>
      <c r="FP13" s="477">
        <v>0</v>
      </c>
      <c r="FQ13" s="477">
        <v>0</v>
      </c>
      <c r="FR13" s="477">
        <v>0</v>
      </c>
      <c r="FS13" s="477">
        <v>0</v>
      </c>
      <c r="FT13" s="477">
        <v>0</v>
      </c>
      <c r="FU13" s="477">
        <v>0</v>
      </c>
      <c r="FV13" s="477">
        <v>0</v>
      </c>
      <c r="FW13" s="477">
        <v>0</v>
      </c>
      <c r="FX13" s="477">
        <v>0</v>
      </c>
      <c r="FY13" s="477">
        <v>0</v>
      </c>
      <c r="FZ13" s="477">
        <v>0</v>
      </c>
      <c r="GA13" s="477">
        <v>0</v>
      </c>
      <c r="GB13" s="477">
        <v>0</v>
      </c>
      <c r="GC13" s="477">
        <v>0</v>
      </c>
      <c r="GD13" s="477">
        <v>0</v>
      </c>
      <c r="GE13" s="477">
        <v>0</v>
      </c>
      <c r="GF13" s="477">
        <v>0</v>
      </c>
      <c r="GG13" s="477">
        <v>0</v>
      </c>
      <c r="GH13" s="477">
        <v>0</v>
      </c>
      <c r="GI13" s="477">
        <v>0</v>
      </c>
      <c r="GJ13" s="477">
        <v>0</v>
      </c>
      <c r="GK13" s="477">
        <v>0</v>
      </c>
      <c r="GL13" s="477">
        <v>0</v>
      </c>
      <c r="GM13" s="477">
        <v>0</v>
      </c>
      <c r="GN13" s="477">
        <v>0</v>
      </c>
      <c r="GO13" s="477">
        <v>0</v>
      </c>
      <c r="GP13" s="477">
        <v>0</v>
      </c>
      <c r="GQ13" s="477">
        <v>0</v>
      </c>
      <c r="GR13" s="477">
        <v>0</v>
      </c>
      <c r="GS13" s="477">
        <v>0</v>
      </c>
      <c r="GT13" s="477">
        <v>0</v>
      </c>
      <c r="GU13" s="477">
        <v>0</v>
      </c>
      <c r="GV13" s="477">
        <v>0</v>
      </c>
      <c r="GW13" s="477">
        <v>0</v>
      </c>
      <c r="GX13" s="477">
        <v>0</v>
      </c>
      <c r="GY13" s="477">
        <v>0</v>
      </c>
      <c r="GZ13" s="477">
        <v>0</v>
      </c>
      <c r="HA13" s="477">
        <v>0</v>
      </c>
      <c r="HB13" s="477">
        <v>0</v>
      </c>
      <c r="HC13" s="477">
        <v>0</v>
      </c>
      <c r="HD13" s="477">
        <v>0</v>
      </c>
      <c r="HE13" s="477">
        <v>0</v>
      </c>
      <c r="HF13" s="477">
        <v>0</v>
      </c>
      <c r="HG13" s="477">
        <v>0</v>
      </c>
      <c r="HH13" s="477">
        <v>0</v>
      </c>
      <c r="HI13" s="477">
        <v>0</v>
      </c>
      <c r="HJ13" s="477">
        <v>0</v>
      </c>
      <c r="HK13" s="477">
        <v>0</v>
      </c>
      <c r="HL13" s="477">
        <v>0</v>
      </c>
      <c r="HM13" s="477">
        <v>0</v>
      </c>
      <c r="HN13" s="477">
        <v>0</v>
      </c>
      <c r="HO13" s="477">
        <v>0</v>
      </c>
      <c r="HP13" s="477">
        <v>0</v>
      </c>
      <c r="HQ13" s="477">
        <v>0</v>
      </c>
      <c r="HR13" s="477">
        <v>0</v>
      </c>
      <c r="HS13" s="477">
        <v>0</v>
      </c>
      <c r="HT13" s="477">
        <v>0</v>
      </c>
      <c r="HU13" s="477">
        <v>0</v>
      </c>
      <c r="HV13" s="477">
        <v>0</v>
      </c>
      <c r="HW13" s="477">
        <v>0</v>
      </c>
      <c r="HX13" s="477">
        <v>0</v>
      </c>
      <c r="HY13" s="477">
        <v>0</v>
      </c>
      <c r="HZ13" s="477">
        <v>0</v>
      </c>
      <c r="IA13" s="477">
        <v>0</v>
      </c>
      <c r="IB13" s="477">
        <v>0</v>
      </c>
      <c r="IC13" s="477">
        <v>0</v>
      </c>
      <c r="ID13" s="477">
        <v>0</v>
      </c>
      <c r="IE13" s="477">
        <v>0</v>
      </c>
      <c r="IF13" s="477">
        <v>0</v>
      </c>
      <c r="IG13" s="477">
        <v>0</v>
      </c>
      <c r="IH13" s="477">
        <v>0</v>
      </c>
      <c r="II13" s="477">
        <v>0</v>
      </c>
      <c r="IJ13" s="477">
        <v>0</v>
      </c>
      <c r="IK13" s="477">
        <v>0</v>
      </c>
      <c r="IL13" s="477">
        <v>0</v>
      </c>
      <c r="IM13" s="477">
        <v>0</v>
      </c>
      <c r="IN13" s="477">
        <v>0</v>
      </c>
      <c r="IO13" s="477">
        <v>0</v>
      </c>
      <c r="IP13" s="477">
        <v>0</v>
      </c>
      <c r="IQ13" s="477">
        <v>0</v>
      </c>
      <c r="IR13" s="477">
        <v>0</v>
      </c>
      <c r="IS13" s="477">
        <v>0</v>
      </c>
      <c r="IT13" s="477">
        <v>0</v>
      </c>
      <c r="IU13" s="477">
        <v>0</v>
      </c>
      <c r="IV13" s="477">
        <v>0</v>
      </c>
      <c r="IW13" s="477">
        <v>0</v>
      </c>
      <c r="IX13" s="477">
        <v>0</v>
      </c>
      <c r="IY13" s="477">
        <v>0</v>
      </c>
      <c r="IZ13" s="477">
        <v>0</v>
      </c>
      <c r="JA13" s="477">
        <v>0</v>
      </c>
      <c r="JB13" s="477">
        <v>0</v>
      </c>
      <c r="JC13" s="477">
        <v>0</v>
      </c>
      <c r="JD13" s="477">
        <v>0</v>
      </c>
      <c r="JE13" s="477">
        <v>0</v>
      </c>
      <c r="JF13" s="477">
        <v>0</v>
      </c>
      <c r="JG13" s="477">
        <v>0</v>
      </c>
      <c r="JH13" s="477">
        <v>0</v>
      </c>
      <c r="JI13" s="477">
        <v>0</v>
      </c>
      <c r="JJ13" s="477">
        <v>0</v>
      </c>
      <c r="JK13" s="477">
        <v>0</v>
      </c>
      <c r="JL13" s="477">
        <v>0</v>
      </c>
      <c r="JM13" s="477">
        <v>0</v>
      </c>
      <c r="JN13" s="477">
        <v>0</v>
      </c>
      <c r="JO13" s="477">
        <v>0</v>
      </c>
      <c r="JP13" s="477">
        <v>0</v>
      </c>
      <c r="JQ13" s="477">
        <v>0</v>
      </c>
      <c r="JR13" s="477">
        <v>0</v>
      </c>
      <c r="JS13" s="477">
        <v>0</v>
      </c>
      <c r="JT13" s="477">
        <v>0</v>
      </c>
      <c r="JU13" s="477">
        <v>0</v>
      </c>
      <c r="JV13" s="477">
        <v>0</v>
      </c>
      <c r="JW13" s="477">
        <v>0</v>
      </c>
      <c r="JX13" s="477">
        <v>0</v>
      </c>
      <c r="JY13" s="477">
        <v>0</v>
      </c>
      <c r="JZ13" s="477">
        <v>0</v>
      </c>
      <c r="KA13" s="477">
        <v>0</v>
      </c>
      <c r="KB13" s="477">
        <v>0</v>
      </c>
      <c r="KC13" s="477">
        <v>0</v>
      </c>
      <c r="KD13" s="477">
        <v>0</v>
      </c>
      <c r="KE13" s="477">
        <v>0</v>
      </c>
      <c r="KF13" s="1405" t="s">
        <v>273</v>
      </c>
      <c r="KG13" s="1405" t="s">
        <v>273</v>
      </c>
    </row>
    <row r="14" spans="1:293" ht="23.25" customHeight="1" x14ac:dyDescent="0.25">
      <c r="A14" s="1308"/>
      <c r="B14" s="280" t="s">
        <v>586</v>
      </c>
      <c r="C14" s="477">
        <v>1515</v>
      </c>
      <c r="D14" s="477">
        <v>734</v>
      </c>
      <c r="E14" s="477">
        <v>235</v>
      </c>
      <c r="F14" s="477">
        <v>98</v>
      </c>
      <c r="G14" s="477">
        <v>446</v>
      </c>
      <c r="H14" s="477">
        <v>1</v>
      </c>
      <c r="I14" s="477" t="s">
        <v>97</v>
      </c>
      <c r="J14" s="471"/>
      <c r="K14" s="476">
        <v>96</v>
      </c>
      <c r="L14" s="1405" t="s">
        <v>273</v>
      </c>
      <c r="M14" s="1405" t="s">
        <v>273</v>
      </c>
      <c r="N14" s="477">
        <v>6</v>
      </c>
      <c r="O14" s="477">
        <v>38</v>
      </c>
      <c r="P14" s="1405" t="s">
        <v>273</v>
      </c>
      <c r="Q14" s="477">
        <v>6</v>
      </c>
      <c r="R14" s="477">
        <v>0</v>
      </c>
      <c r="S14" s="477">
        <v>5</v>
      </c>
      <c r="T14" s="477">
        <v>3</v>
      </c>
      <c r="U14" s="477">
        <v>4</v>
      </c>
      <c r="V14" s="477">
        <v>2</v>
      </c>
      <c r="W14" s="477">
        <v>7</v>
      </c>
      <c r="X14" s="477">
        <v>19</v>
      </c>
      <c r="Y14" s="477">
        <v>10</v>
      </c>
      <c r="Z14" s="477">
        <v>0</v>
      </c>
      <c r="AA14" s="477">
        <v>5</v>
      </c>
      <c r="AB14" s="477">
        <v>5</v>
      </c>
      <c r="AC14" s="477">
        <v>9</v>
      </c>
      <c r="AD14" s="477">
        <v>7</v>
      </c>
      <c r="AE14" s="477">
        <v>0</v>
      </c>
      <c r="AF14" s="477">
        <v>3</v>
      </c>
      <c r="AG14" s="477">
        <v>7</v>
      </c>
      <c r="AH14" s="1405" t="s">
        <v>273</v>
      </c>
      <c r="AI14" s="477">
        <v>0</v>
      </c>
      <c r="AJ14" s="477">
        <v>4</v>
      </c>
      <c r="AK14" s="477">
        <v>2</v>
      </c>
      <c r="AL14" s="477">
        <v>19</v>
      </c>
      <c r="AM14" s="477">
        <v>14</v>
      </c>
      <c r="AN14" s="477">
        <v>11</v>
      </c>
      <c r="AO14" s="477">
        <v>4</v>
      </c>
      <c r="AP14" s="477">
        <v>6</v>
      </c>
      <c r="AQ14" s="1405" t="s">
        <v>273</v>
      </c>
      <c r="AR14" s="1405" t="s">
        <v>273</v>
      </c>
      <c r="AS14" s="477">
        <v>25</v>
      </c>
      <c r="AT14" s="477">
        <v>7</v>
      </c>
      <c r="AU14" s="477">
        <v>9</v>
      </c>
      <c r="AV14" s="1405" t="s">
        <v>273</v>
      </c>
      <c r="AW14" s="477">
        <v>19</v>
      </c>
      <c r="AX14" s="477">
        <v>2</v>
      </c>
      <c r="AY14" s="477">
        <v>3</v>
      </c>
      <c r="AZ14" s="477">
        <v>0</v>
      </c>
      <c r="BA14" s="477">
        <v>12</v>
      </c>
      <c r="BB14" s="477">
        <v>1</v>
      </c>
      <c r="BC14" s="477">
        <v>0</v>
      </c>
      <c r="BD14" s="477">
        <v>1</v>
      </c>
      <c r="BE14" s="477">
        <v>4</v>
      </c>
      <c r="BF14" s="477">
        <v>17</v>
      </c>
      <c r="BG14" s="477">
        <v>4</v>
      </c>
      <c r="BH14" s="477">
        <v>15</v>
      </c>
      <c r="BI14" s="477">
        <v>11</v>
      </c>
      <c r="BJ14" s="477">
        <v>5</v>
      </c>
      <c r="BK14" s="477">
        <v>4</v>
      </c>
      <c r="BL14" s="1405" t="s">
        <v>273</v>
      </c>
      <c r="BM14" s="477">
        <v>26</v>
      </c>
      <c r="BN14" s="477">
        <v>50</v>
      </c>
      <c r="BO14" s="477">
        <v>31</v>
      </c>
      <c r="BP14" s="477">
        <v>20</v>
      </c>
      <c r="BQ14" s="477">
        <v>10</v>
      </c>
      <c r="BR14" s="477">
        <v>6</v>
      </c>
      <c r="BS14" s="477">
        <v>2</v>
      </c>
      <c r="BT14" s="1405" t="s">
        <v>273</v>
      </c>
      <c r="BU14" s="477">
        <v>16</v>
      </c>
      <c r="BV14" s="1405" t="s">
        <v>273</v>
      </c>
      <c r="BW14" s="477">
        <v>7</v>
      </c>
      <c r="BX14" s="477">
        <v>4</v>
      </c>
      <c r="BY14" s="477">
        <v>31</v>
      </c>
      <c r="BZ14" s="1405" t="s">
        <v>273</v>
      </c>
      <c r="CA14" s="1405" t="s">
        <v>273</v>
      </c>
      <c r="CB14" s="1405" t="s">
        <v>273</v>
      </c>
      <c r="CC14" s="477">
        <v>1</v>
      </c>
      <c r="CD14" s="1405" t="s">
        <v>273</v>
      </c>
      <c r="CE14" s="477">
        <v>12</v>
      </c>
      <c r="CF14" s="1405" t="s">
        <v>273</v>
      </c>
      <c r="CG14" s="1405" t="s">
        <v>273</v>
      </c>
      <c r="CH14" s="1405" t="s">
        <v>273</v>
      </c>
      <c r="CI14" s="1405" t="s">
        <v>273</v>
      </c>
      <c r="CJ14" s="1405" t="s">
        <v>273</v>
      </c>
      <c r="CK14" s="1405" t="s">
        <v>273</v>
      </c>
      <c r="CL14" s="1405" t="s">
        <v>273</v>
      </c>
      <c r="CM14" s="1405" t="s">
        <v>273</v>
      </c>
      <c r="CN14" s="1405" t="s">
        <v>273</v>
      </c>
      <c r="CO14" s="1405" t="s">
        <v>273</v>
      </c>
      <c r="CP14" s="1405" t="s">
        <v>273</v>
      </c>
      <c r="CQ14" s="1405" t="s">
        <v>273</v>
      </c>
      <c r="CR14" s="1405" t="s">
        <v>273</v>
      </c>
      <c r="CS14" s="1405" t="s">
        <v>273</v>
      </c>
      <c r="CT14" s="1405" t="s">
        <v>273</v>
      </c>
      <c r="CU14" s="1405" t="s">
        <v>273</v>
      </c>
      <c r="CV14" s="477">
        <v>1</v>
      </c>
      <c r="CW14" s="1405" t="s">
        <v>273</v>
      </c>
      <c r="CX14" s="477">
        <v>0</v>
      </c>
      <c r="CY14" s="1405" t="s">
        <v>273</v>
      </c>
      <c r="CZ14" s="477">
        <v>0</v>
      </c>
      <c r="DA14" s="477">
        <v>1</v>
      </c>
      <c r="DB14" s="1405" t="s">
        <v>273</v>
      </c>
      <c r="DC14" s="477">
        <v>22</v>
      </c>
      <c r="DD14" s="1405" t="s">
        <v>273</v>
      </c>
      <c r="DE14" s="1405" t="s">
        <v>273</v>
      </c>
      <c r="DF14" s="1405" t="s">
        <v>273</v>
      </c>
      <c r="DG14" s="477">
        <v>1</v>
      </c>
      <c r="DH14" s="477">
        <v>2</v>
      </c>
      <c r="DI14" s="477">
        <v>0</v>
      </c>
      <c r="DJ14" s="477">
        <v>9</v>
      </c>
      <c r="DK14" s="477">
        <v>6</v>
      </c>
      <c r="DL14" s="1405" t="s">
        <v>273</v>
      </c>
      <c r="DM14" s="1405" t="s">
        <v>273</v>
      </c>
      <c r="DN14" s="1405" t="s">
        <v>273</v>
      </c>
      <c r="DO14" s="1405" t="s">
        <v>273</v>
      </c>
      <c r="DP14" s="477">
        <v>5</v>
      </c>
      <c r="DQ14" s="1405" t="s">
        <v>273</v>
      </c>
      <c r="DR14" s="1405" t="s">
        <v>273</v>
      </c>
      <c r="DS14" s="477">
        <v>6</v>
      </c>
      <c r="DT14" s="1405" t="s">
        <v>273</v>
      </c>
      <c r="DU14" s="1405" t="s">
        <v>273</v>
      </c>
      <c r="DV14" s="1405" t="s">
        <v>273</v>
      </c>
      <c r="DW14" s="1405" t="s">
        <v>273</v>
      </c>
      <c r="DX14" s="1405" t="s">
        <v>273</v>
      </c>
      <c r="DY14" s="1405" t="s">
        <v>273</v>
      </c>
      <c r="DZ14" s="1405" t="s">
        <v>273</v>
      </c>
      <c r="EA14" s="1405" t="s">
        <v>273</v>
      </c>
      <c r="EB14" s="1405" t="s">
        <v>273</v>
      </c>
      <c r="EC14" s="1405" t="s">
        <v>273</v>
      </c>
      <c r="ED14" s="1405" t="s">
        <v>273</v>
      </c>
      <c r="EE14" s="1405" t="s">
        <v>273</v>
      </c>
      <c r="EF14" s="477">
        <v>4</v>
      </c>
      <c r="EG14" s="477">
        <v>2</v>
      </c>
      <c r="EH14" s="477">
        <v>1</v>
      </c>
      <c r="EI14" s="477">
        <v>0</v>
      </c>
      <c r="EJ14" s="477">
        <v>2</v>
      </c>
      <c r="EK14" s="477">
        <v>1</v>
      </c>
      <c r="EL14" s="477">
        <v>6</v>
      </c>
      <c r="EM14" s="477">
        <v>0</v>
      </c>
      <c r="EN14" s="477">
        <v>2</v>
      </c>
      <c r="EO14" s="477">
        <v>0</v>
      </c>
      <c r="EP14" s="477">
        <v>1</v>
      </c>
      <c r="EQ14" s="477">
        <v>1</v>
      </c>
      <c r="ER14" s="477">
        <v>7</v>
      </c>
      <c r="ES14" s="477">
        <v>0</v>
      </c>
      <c r="ET14" s="477">
        <v>20</v>
      </c>
      <c r="EU14" s="477">
        <v>1</v>
      </c>
      <c r="EV14" s="477">
        <v>3</v>
      </c>
      <c r="EW14" s="477">
        <v>1</v>
      </c>
      <c r="EX14" s="477">
        <v>2</v>
      </c>
      <c r="EY14" s="477">
        <v>1</v>
      </c>
      <c r="EZ14" s="477">
        <v>4</v>
      </c>
      <c r="FA14" s="477">
        <v>3</v>
      </c>
      <c r="FB14" s="477">
        <v>1</v>
      </c>
      <c r="FC14" s="477">
        <v>1</v>
      </c>
      <c r="FD14" s="477">
        <v>23</v>
      </c>
      <c r="FE14" s="477">
        <v>2</v>
      </c>
      <c r="FF14" s="477">
        <v>14</v>
      </c>
      <c r="FG14" s="477">
        <v>2</v>
      </c>
      <c r="FH14" s="477">
        <v>1</v>
      </c>
      <c r="FI14" s="477">
        <v>0</v>
      </c>
      <c r="FJ14" s="477">
        <v>3</v>
      </c>
      <c r="FK14" s="477">
        <v>6</v>
      </c>
      <c r="FL14" s="477">
        <v>3</v>
      </c>
      <c r="FM14" s="477">
        <v>2</v>
      </c>
      <c r="FN14" s="477">
        <v>1</v>
      </c>
      <c r="FO14" s="477">
        <v>1</v>
      </c>
      <c r="FP14" s="477">
        <v>2</v>
      </c>
      <c r="FQ14" s="477">
        <v>1</v>
      </c>
      <c r="FR14" s="477">
        <v>2</v>
      </c>
      <c r="FS14" s="477">
        <v>4</v>
      </c>
      <c r="FT14" s="477">
        <v>12</v>
      </c>
      <c r="FU14" s="477">
        <v>1</v>
      </c>
      <c r="FV14" s="477">
        <v>6</v>
      </c>
      <c r="FW14" s="477">
        <v>3</v>
      </c>
      <c r="FX14" s="477">
        <v>1</v>
      </c>
      <c r="FY14" s="477">
        <v>0</v>
      </c>
      <c r="FZ14" s="477">
        <v>2</v>
      </c>
      <c r="GA14" s="477">
        <v>1</v>
      </c>
      <c r="GB14" s="477">
        <v>3</v>
      </c>
      <c r="GC14" s="477">
        <v>1</v>
      </c>
      <c r="GD14" s="477">
        <v>1</v>
      </c>
      <c r="GE14" s="477">
        <v>7</v>
      </c>
      <c r="GF14" s="477">
        <v>2</v>
      </c>
      <c r="GG14" s="477">
        <v>4</v>
      </c>
      <c r="GH14" s="477">
        <v>3</v>
      </c>
      <c r="GI14" s="477">
        <v>2</v>
      </c>
      <c r="GJ14" s="477">
        <v>1</v>
      </c>
      <c r="GK14" s="477">
        <v>0</v>
      </c>
      <c r="GL14" s="477">
        <v>0</v>
      </c>
      <c r="GM14" s="477">
        <v>0</v>
      </c>
      <c r="GN14" s="477">
        <v>1</v>
      </c>
      <c r="GO14" s="477">
        <v>1</v>
      </c>
      <c r="GP14" s="477">
        <v>0</v>
      </c>
      <c r="GQ14" s="477">
        <v>2</v>
      </c>
      <c r="GR14" s="477">
        <v>15</v>
      </c>
      <c r="GS14" s="477">
        <v>1</v>
      </c>
      <c r="GT14" s="477">
        <v>0</v>
      </c>
      <c r="GU14" s="477">
        <v>1</v>
      </c>
      <c r="GV14" s="477">
        <v>1</v>
      </c>
      <c r="GW14" s="477">
        <v>0</v>
      </c>
      <c r="GX14" s="477">
        <v>3</v>
      </c>
      <c r="GY14" s="477">
        <v>0</v>
      </c>
      <c r="GZ14" s="477">
        <v>4</v>
      </c>
      <c r="HA14" s="477">
        <v>30</v>
      </c>
      <c r="HB14" s="477">
        <v>1</v>
      </c>
      <c r="HC14" s="477">
        <v>5</v>
      </c>
      <c r="HD14" s="477">
        <v>8</v>
      </c>
      <c r="HE14" s="477">
        <v>0</v>
      </c>
      <c r="HF14" s="477">
        <v>0</v>
      </c>
      <c r="HG14" s="477">
        <v>0</v>
      </c>
      <c r="HH14" s="477">
        <v>1</v>
      </c>
      <c r="HI14" s="477">
        <v>0</v>
      </c>
      <c r="HJ14" s="477">
        <v>1</v>
      </c>
      <c r="HK14" s="477">
        <v>1</v>
      </c>
      <c r="HL14" s="477">
        <v>2</v>
      </c>
      <c r="HM14" s="477">
        <v>2</v>
      </c>
      <c r="HN14" s="477">
        <v>1</v>
      </c>
      <c r="HO14" s="477">
        <v>0</v>
      </c>
      <c r="HP14" s="477">
        <v>4</v>
      </c>
      <c r="HQ14" s="477">
        <v>6</v>
      </c>
      <c r="HR14" s="477">
        <v>7</v>
      </c>
      <c r="HS14" s="477">
        <v>3</v>
      </c>
      <c r="HT14" s="477">
        <v>4</v>
      </c>
      <c r="HU14" s="477">
        <v>3</v>
      </c>
      <c r="HV14" s="477">
        <v>3</v>
      </c>
      <c r="HW14" s="477">
        <v>1</v>
      </c>
      <c r="HX14" s="477">
        <v>2</v>
      </c>
      <c r="HY14" s="477">
        <v>0</v>
      </c>
      <c r="HZ14" s="477">
        <v>1</v>
      </c>
      <c r="IA14" s="477">
        <v>0</v>
      </c>
      <c r="IB14" s="477">
        <v>1</v>
      </c>
      <c r="IC14" s="477">
        <v>6</v>
      </c>
      <c r="ID14" s="477">
        <v>1</v>
      </c>
      <c r="IE14" s="477">
        <v>2</v>
      </c>
      <c r="IF14" s="477">
        <v>3</v>
      </c>
      <c r="IG14" s="477">
        <v>0</v>
      </c>
      <c r="IH14" s="477">
        <v>0</v>
      </c>
      <c r="II14" s="477">
        <v>1</v>
      </c>
      <c r="IJ14" s="477">
        <v>3</v>
      </c>
      <c r="IK14" s="477">
        <v>6</v>
      </c>
      <c r="IL14" s="477">
        <v>2</v>
      </c>
      <c r="IM14" s="477">
        <v>1</v>
      </c>
      <c r="IN14" s="477">
        <v>4</v>
      </c>
      <c r="IO14" s="477">
        <v>1</v>
      </c>
      <c r="IP14" s="477">
        <v>1</v>
      </c>
      <c r="IQ14" s="477">
        <v>0</v>
      </c>
      <c r="IR14" s="477">
        <v>0</v>
      </c>
      <c r="IS14" s="477">
        <v>0</v>
      </c>
      <c r="IT14" s="477">
        <v>0</v>
      </c>
      <c r="IU14" s="477">
        <v>0</v>
      </c>
      <c r="IV14" s="477">
        <v>0</v>
      </c>
      <c r="IW14" s="477">
        <v>0</v>
      </c>
      <c r="IX14" s="477">
        <v>0</v>
      </c>
      <c r="IY14" s="477">
        <v>1</v>
      </c>
      <c r="IZ14" s="477">
        <v>1</v>
      </c>
      <c r="JA14" s="477">
        <v>0</v>
      </c>
      <c r="JB14" s="477">
        <v>0</v>
      </c>
      <c r="JC14" s="477">
        <v>0</v>
      </c>
      <c r="JD14" s="477">
        <v>2</v>
      </c>
      <c r="JE14" s="477">
        <v>0</v>
      </c>
      <c r="JF14" s="477">
        <v>0</v>
      </c>
      <c r="JG14" s="477">
        <v>0</v>
      </c>
      <c r="JH14" s="477">
        <v>0</v>
      </c>
      <c r="JI14" s="477">
        <v>2</v>
      </c>
      <c r="JJ14" s="477">
        <v>9</v>
      </c>
      <c r="JK14" s="477">
        <v>6</v>
      </c>
      <c r="JL14" s="477">
        <v>0</v>
      </c>
      <c r="JM14" s="477">
        <v>0</v>
      </c>
      <c r="JN14" s="477">
        <v>2</v>
      </c>
      <c r="JO14" s="477">
        <v>1</v>
      </c>
      <c r="JP14" s="477">
        <v>0</v>
      </c>
      <c r="JQ14" s="477">
        <v>1</v>
      </c>
      <c r="JR14" s="477">
        <v>1</v>
      </c>
      <c r="JS14" s="477">
        <v>2</v>
      </c>
      <c r="JT14" s="477">
        <v>1</v>
      </c>
      <c r="JU14" s="477">
        <v>0</v>
      </c>
      <c r="JV14" s="477">
        <v>1</v>
      </c>
      <c r="JW14" s="477">
        <v>0</v>
      </c>
      <c r="JX14" s="477">
        <v>2</v>
      </c>
      <c r="JY14" s="477">
        <v>1</v>
      </c>
      <c r="JZ14" s="477">
        <v>1</v>
      </c>
      <c r="KA14" s="477">
        <v>1</v>
      </c>
      <c r="KB14" s="477">
        <v>1</v>
      </c>
      <c r="KC14" s="477">
        <v>0</v>
      </c>
      <c r="KD14" s="477">
        <v>1</v>
      </c>
      <c r="KE14" s="477">
        <v>0</v>
      </c>
      <c r="KF14" s="1405" t="s">
        <v>273</v>
      </c>
      <c r="KG14" s="1405" t="s">
        <v>273</v>
      </c>
    </row>
    <row r="15" spans="1:293" ht="23.25" customHeight="1" x14ac:dyDescent="0.25">
      <c r="A15" s="1308"/>
      <c r="B15" s="280" t="s">
        <v>587</v>
      </c>
      <c r="C15" s="477">
        <v>217</v>
      </c>
      <c r="D15" s="477">
        <v>112</v>
      </c>
      <c r="E15" s="477">
        <v>104</v>
      </c>
      <c r="F15" s="477" t="s">
        <v>97</v>
      </c>
      <c r="G15" s="477" t="s">
        <v>97</v>
      </c>
      <c r="H15" s="477" t="s">
        <v>97</v>
      </c>
      <c r="I15" s="477" t="s">
        <v>97</v>
      </c>
      <c r="J15" s="471"/>
      <c r="K15" s="476" t="s">
        <v>97</v>
      </c>
      <c r="L15" s="1405" t="s">
        <v>273</v>
      </c>
      <c r="M15" s="1405" t="s">
        <v>273</v>
      </c>
      <c r="N15" s="477" t="s">
        <v>97</v>
      </c>
      <c r="O15" s="477" t="s">
        <v>97</v>
      </c>
      <c r="P15" s="1405" t="s">
        <v>273</v>
      </c>
      <c r="Q15" s="477" t="s">
        <v>97</v>
      </c>
      <c r="R15" s="477" t="s">
        <v>97</v>
      </c>
      <c r="S15" s="477" t="s">
        <v>97</v>
      </c>
      <c r="T15" s="477" t="s">
        <v>97</v>
      </c>
      <c r="U15" s="477" t="s">
        <v>97</v>
      </c>
      <c r="V15" s="477" t="s">
        <v>97</v>
      </c>
      <c r="W15" s="477" t="s">
        <v>97</v>
      </c>
      <c r="X15" s="477">
        <v>75</v>
      </c>
      <c r="Y15" s="477" t="s">
        <v>97</v>
      </c>
      <c r="Z15" s="477" t="s">
        <v>97</v>
      </c>
      <c r="AA15" s="477" t="s">
        <v>97</v>
      </c>
      <c r="AB15" s="477" t="s">
        <v>97</v>
      </c>
      <c r="AC15" s="477" t="s">
        <v>97</v>
      </c>
      <c r="AD15" s="477" t="s">
        <v>97</v>
      </c>
      <c r="AE15" s="477" t="s">
        <v>97</v>
      </c>
      <c r="AF15" s="477" t="s">
        <v>97</v>
      </c>
      <c r="AG15" s="477" t="s">
        <v>97</v>
      </c>
      <c r="AH15" s="1405" t="s">
        <v>273</v>
      </c>
      <c r="AI15" s="477" t="s">
        <v>97</v>
      </c>
      <c r="AJ15" s="477" t="s">
        <v>97</v>
      </c>
      <c r="AK15" s="477" t="s">
        <v>97</v>
      </c>
      <c r="AL15" s="477" t="s">
        <v>97</v>
      </c>
      <c r="AM15" s="477" t="s">
        <v>97</v>
      </c>
      <c r="AN15" s="477" t="s">
        <v>97</v>
      </c>
      <c r="AO15" s="477" t="s">
        <v>97</v>
      </c>
      <c r="AP15" s="477" t="s">
        <v>97</v>
      </c>
      <c r="AQ15" s="1405" t="s">
        <v>273</v>
      </c>
      <c r="AR15" s="1405" t="s">
        <v>273</v>
      </c>
      <c r="AS15" s="477" t="s">
        <v>97</v>
      </c>
      <c r="AT15" s="477" t="s">
        <v>97</v>
      </c>
      <c r="AU15" s="477" t="s">
        <v>97</v>
      </c>
      <c r="AV15" s="1405" t="s">
        <v>273</v>
      </c>
      <c r="AW15" s="477" t="s">
        <v>97</v>
      </c>
      <c r="AX15" s="477" t="s">
        <v>97</v>
      </c>
      <c r="AY15" s="477" t="s">
        <v>97</v>
      </c>
      <c r="AZ15" s="477">
        <v>16</v>
      </c>
      <c r="BA15" s="477" t="s">
        <v>97</v>
      </c>
      <c r="BB15" s="477">
        <v>1</v>
      </c>
      <c r="BC15" s="477" t="s">
        <v>97</v>
      </c>
      <c r="BD15" s="477" t="s">
        <v>97</v>
      </c>
      <c r="BE15" s="477" t="s">
        <v>97</v>
      </c>
      <c r="BF15" s="477" t="s">
        <v>97</v>
      </c>
      <c r="BG15" s="477" t="s">
        <v>97</v>
      </c>
      <c r="BH15" s="477" t="s">
        <v>97</v>
      </c>
      <c r="BI15" s="477">
        <v>0</v>
      </c>
      <c r="BJ15" s="477" t="s">
        <v>97</v>
      </c>
      <c r="BK15" s="477" t="s">
        <v>97</v>
      </c>
      <c r="BL15" s="1405" t="s">
        <v>273</v>
      </c>
      <c r="BM15" s="477" t="s">
        <v>97</v>
      </c>
      <c r="BN15" s="477" t="s">
        <v>97</v>
      </c>
      <c r="BO15" s="477">
        <v>19</v>
      </c>
      <c r="BP15" s="477" t="s">
        <v>97</v>
      </c>
      <c r="BQ15" s="477" t="s">
        <v>97</v>
      </c>
      <c r="BR15" s="477" t="s">
        <v>97</v>
      </c>
      <c r="BS15" s="477" t="s">
        <v>97</v>
      </c>
      <c r="BT15" s="1405" t="s">
        <v>273</v>
      </c>
      <c r="BU15" s="477" t="s">
        <v>97</v>
      </c>
      <c r="BV15" s="1405" t="s">
        <v>273</v>
      </c>
      <c r="BW15" s="477" t="s">
        <v>97</v>
      </c>
      <c r="BX15" s="477" t="s">
        <v>97</v>
      </c>
      <c r="BY15" s="477" t="s">
        <v>97</v>
      </c>
      <c r="BZ15" s="1405" t="s">
        <v>273</v>
      </c>
      <c r="CA15" s="1405" t="s">
        <v>273</v>
      </c>
      <c r="CB15" s="1405" t="s">
        <v>273</v>
      </c>
      <c r="CC15" s="477" t="s">
        <v>97</v>
      </c>
      <c r="CD15" s="1405" t="s">
        <v>273</v>
      </c>
      <c r="CE15" s="477" t="s">
        <v>97</v>
      </c>
      <c r="CF15" s="1405" t="s">
        <v>273</v>
      </c>
      <c r="CG15" s="1405" t="s">
        <v>273</v>
      </c>
      <c r="CH15" s="1405" t="s">
        <v>273</v>
      </c>
      <c r="CI15" s="1405" t="s">
        <v>273</v>
      </c>
      <c r="CJ15" s="1405" t="s">
        <v>273</v>
      </c>
      <c r="CK15" s="1405" t="s">
        <v>273</v>
      </c>
      <c r="CL15" s="1405" t="s">
        <v>273</v>
      </c>
      <c r="CM15" s="1405" t="s">
        <v>273</v>
      </c>
      <c r="CN15" s="1405" t="s">
        <v>273</v>
      </c>
      <c r="CO15" s="1405" t="s">
        <v>273</v>
      </c>
      <c r="CP15" s="1405" t="s">
        <v>273</v>
      </c>
      <c r="CQ15" s="1405" t="s">
        <v>273</v>
      </c>
      <c r="CR15" s="1405" t="s">
        <v>273</v>
      </c>
      <c r="CS15" s="1405" t="s">
        <v>273</v>
      </c>
      <c r="CT15" s="1405" t="s">
        <v>273</v>
      </c>
      <c r="CU15" s="1405" t="s">
        <v>273</v>
      </c>
      <c r="CV15" s="477" t="s">
        <v>97</v>
      </c>
      <c r="CW15" s="1405" t="s">
        <v>273</v>
      </c>
      <c r="CX15" s="477" t="s">
        <v>97</v>
      </c>
      <c r="CY15" s="1405" t="s">
        <v>273</v>
      </c>
      <c r="CZ15" s="477" t="s">
        <v>97</v>
      </c>
      <c r="DA15" s="477" t="s">
        <v>97</v>
      </c>
      <c r="DB15" s="1405" t="s">
        <v>273</v>
      </c>
      <c r="DC15" s="477">
        <v>29</v>
      </c>
      <c r="DD15" s="1405" t="s">
        <v>273</v>
      </c>
      <c r="DE15" s="1405" t="s">
        <v>273</v>
      </c>
      <c r="DF15" s="1405" t="s">
        <v>273</v>
      </c>
      <c r="DG15" s="477" t="s">
        <v>97</v>
      </c>
      <c r="DH15" s="477">
        <v>37</v>
      </c>
      <c r="DI15" s="477" t="s">
        <v>97</v>
      </c>
      <c r="DJ15" s="477" t="s">
        <v>97</v>
      </c>
      <c r="DK15" s="477" t="s">
        <v>97</v>
      </c>
      <c r="DL15" s="1405" t="s">
        <v>273</v>
      </c>
      <c r="DM15" s="1405" t="s">
        <v>273</v>
      </c>
      <c r="DN15" s="1405" t="s">
        <v>273</v>
      </c>
      <c r="DO15" s="1405" t="s">
        <v>273</v>
      </c>
      <c r="DP15" s="477" t="s">
        <v>97</v>
      </c>
      <c r="DQ15" s="1405" t="s">
        <v>273</v>
      </c>
      <c r="DR15" s="1405" t="s">
        <v>273</v>
      </c>
      <c r="DS15" s="477" t="s">
        <v>97</v>
      </c>
      <c r="DT15" s="1405" t="s">
        <v>273</v>
      </c>
      <c r="DU15" s="1405" t="s">
        <v>273</v>
      </c>
      <c r="DV15" s="1405" t="s">
        <v>273</v>
      </c>
      <c r="DW15" s="1405" t="s">
        <v>273</v>
      </c>
      <c r="DX15" s="1405" t="s">
        <v>273</v>
      </c>
      <c r="DY15" s="1405" t="s">
        <v>273</v>
      </c>
      <c r="DZ15" s="1405" t="s">
        <v>273</v>
      </c>
      <c r="EA15" s="1405" t="s">
        <v>273</v>
      </c>
      <c r="EB15" s="1405" t="s">
        <v>273</v>
      </c>
      <c r="EC15" s="1405" t="s">
        <v>273</v>
      </c>
      <c r="ED15" s="1405" t="s">
        <v>273</v>
      </c>
      <c r="EE15" s="1405" t="s">
        <v>273</v>
      </c>
      <c r="EF15" s="477" t="s">
        <v>97</v>
      </c>
      <c r="EG15" s="477" t="s">
        <v>97</v>
      </c>
      <c r="EH15" s="477" t="s">
        <v>97</v>
      </c>
      <c r="EI15" s="477" t="s">
        <v>97</v>
      </c>
      <c r="EJ15" s="477" t="s">
        <v>97</v>
      </c>
      <c r="EK15" s="477" t="s">
        <v>97</v>
      </c>
      <c r="EL15" s="477" t="s">
        <v>97</v>
      </c>
      <c r="EM15" s="477" t="s">
        <v>97</v>
      </c>
      <c r="EN15" s="477" t="s">
        <v>97</v>
      </c>
      <c r="EO15" s="477" t="s">
        <v>97</v>
      </c>
      <c r="EP15" s="477" t="s">
        <v>97</v>
      </c>
      <c r="EQ15" s="477" t="s">
        <v>97</v>
      </c>
      <c r="ER15" s="477" t="s">
        <v>97</v>
      </c>
      <c r="ES15" s="477" t="s">
        <v>97</v>
      </c>
      <c r="ET15" s="477" t="s">
        <v>97</v>
      </c>
      <c r="EU15" s="477" t="s">
        <v>97</v>
      </c>
      <c r="EV15" s="477" t="s">
        <v>97</v>
      </c>
      <c r="EW15" s="477" t="s">
        <v>97</v>
      </c>
      <c r="EX15" s="477" t="s">
        <v>97</v>
      </c>
      <c r="EY15" s="477" t="s">
        <v>97</v>
      </c>
      <c r="EZ15" s="477" t="s">
        <v>97</v>
      </c>
      <c r="FA15" s="477" t="s">
        <v>97</v>
      </c>
      <c r="FB15" s="477" t="s">
        <v>97</v>
      </c>
      <c r="FC15" s="477" t="s">
        <v>97</v>
      </c>
      <c r="FD15" s="477" t="s">
        <v>97</v>
      </c>
      <c r="FE15" s="477" t="s">
        <v>97</v>
      </c>
      <c r="FF15" s="477" t="s">
        <v>97</v>
      </c>
      <c r="FG15" s="477" t="s">
        <v>97</v>
      </c>
      <c r="FH15" s="477" t="s">
        <v>97</v>
      </c>
      <c r="FI15" s="477" t="s">
        <v>97</v>
      </c>
      <c r="FJ15" s="477" t="s">
        <v>97</v>
      </c>
      <c r="FK15" s="477" t="s">
        <v>97</v>
      </c>
      <c r="FL15" s="477" t="s">
        <v>97</v>
      </c>
      <c r="FM15" s="477" t="s">
        <v>97</v>
      </c>
      <c r="FN15" s="477" t="s">
        <v>97</v>
      </c>
      <c r="FO15" s="477" t="s">
        <v>97</v>
      </c>
      <c r="FP15" s="477" t="s">
        <v>97</v>
      </c>
      <c r="FQ15" s="477" t="s">
        <v>97</v>
      </c>
      <c r="FR15" s="477" t="s">
        <v>97</v>
      </c>
      <c r="FS15" s="477" t="s">
        <v>97</v>
      </c>
      <c r="FT15" s="477" t="s">
        <v>97</v>
      </c>
      <c r="FU15" s="477" t="s">
        <v>97</v>
      </c>
      <c r="FV15" s="477" t="s">
        <v>97</v>
      </c>
      <c r="FW15" s="477" t="s">
        <v>97</v>
      </c>
      <c r="FX15" s="477" t="s">
        <v>97</v>
      </c>
      <c r="FY15" s="477" t="s">
        <v>97</v>
      </c>
      <c r="FZ15" s="477" t="s">
        <v>97</v>
      </c>
      <c r="GA15" s="477" t="s">
        <v>97</v>
      </c>
      <c r="GB15" s="477" t="s">
        <v>97</v>
      </c>
      <c r="GC15" s="477" t="s">
        <v>97</v>
      </c>
      <c r="GD15" s="477" t="s">
        <v>97</v>
      </c>
      <c r="GE15" s="477" t="s">
        <v>97</v>
      </c>
      <c r="GF15" s="477" t="s">
        <v>97</v>
      </c>
      <c r="GG15" s="477" t="s">
        <v>97</v>
      </c>
      <c r="GH15" s="477" t="s">
        <v>97</v>
      </c>
      <c r="GI15" s="477" t="s">
        <v>97</v>
      </c>
      <c r="GJ15" s="477" t="s">
        <v>97</v>
      </c>
      <c r="GK15" s="477" t="s">
        <v>97</v>
      </c>
      <c r="GL15" s="477" t="s">
        <v>97</v>
      </c>
      <c r="GM15" s="477" t="s">
        <v>97</v>
      </c>
      <c r="GN15" s="477" t="s">
        <v>97</v>
      </c>
      <c r="GO15" s="477" t="s">
        <v>97</v>
      </c>
      <c r="GP15" s="477" t="s">
        <v>97</v>
      </c>
      <c r="GQ15" s="477" t="s">
        <v>97</v>
      </c>
      <c r="GR15" s="477" t="s">
        <v>97</v>
      </c>
      <c r="GS15" s="477" t="s">
        <v>97</v>
      </c>
      <c r="GT15" s="477" t="s">
        <v>97</v>
      </c>
      <c r="GU15" s="477" t="s">
        <v>97</v>
      </c>
      <c r="GV15" s="477" t="s">
        <v>97</v>
      </c>
      <c r="GW15" s="477" t="s">
        <v>97</v>
      </c>
      <c r="GX15" s="477" t="s">
        <v>97</v>
      </c>
      <c r="GY15" s="477" t="s">
        <v>97</v>
      </c>
      <c r="GZ15" s="477" t="s">
        <v>97</v>
      </c>
      <c r="HA15" s="477" t="s">
        <v>97</v>
      </c>
      <c r="HB15" s="477" t="s">
        <v>97</v>
      </c>
      <c r="HC15" s="477" t="s">
        <v>97</v>
      </c>
      <c r="HD15" s="477" t="s">
        <v>97</v>
      </c>
      <c r="HE15" s="477" t="s">
        <v>97</v>
      </c>
      <c r="HF15" s="477" t="s">
        <v>97</v>
      </c>
      <c r="HG15" s="477" t="s">
        <v>97</v>
      </c>
      <c r="HH15" s="477" t="s">
        <v>97</v>
      </c>
      <c r="HI15" s="477" t="s">
        <v>97</v>
      </c>
      <c r="HJ15" s="477" t="s">
        <v>97</v>
      </c>
      <c r="HK15" s="477" t="s">
        <v>97</v>
      </c>
      <c r="HL15" s="477" t="s">
        <v>97</v>
      </c>
      <c r="HM15" s="477" t="s">
        <v>97</v>
      </c>
      <c r="HN15" s="477" t="s">
        <v>97</v>
      </c>
      <c r="HO15" s="477" t="s">
        <v>97</v>
      </c>
      <c r="HP15" s="477" t="s">
        <v>97</v>
      </c>
      <c r="HQ15" s="477" t="s">
        <v>97</v>
      </c>
      <c r="HR15" s="477" t="s">
        <v>97</v>
      </c>
      <c r="HS15" s="477" t="s">
        <v>97</v>
      </c>
      <c r="HT15" s="477" t="s">
        <v>97</v>
      </c>
      <c r="HU15" s="477" t="s">
        <v>97</v>
      </c>
      <c r="HV15" s="477" t="s">
        <v>97</v>
      </c>
      <c r="HW15" s="477" t="s">
        <v>97</v>
      </c>
      <c r="HX15" s="477" t="s">
        <v>97</v>
      </c>
      <c r="HY15" s="477" t="s">
        <v>97</v>
      </c>
      <c r="HZ15" s="477" t="s">
        <v>97</v>
      </c>
      <c r="IA15" s="477" t="s">
        <v>97</v>
      </c>
      <c r="IB15" s="477" t="s">
        <v>97</v>
      </c>
      <c r="IC15" s="477" t="s">
        <v>97</v>
      </c>
      <c r="ID15" s="477" t="s">
        <v>97</v>
      </c>
      <c r="IE15" s="477" t="s">
        <v>97</v>
      </c>
      <c r="IF15" s="477" t="s">
        <v>97</v>
      </c>
      <c r="IG15" s="477" t="s">
        <v>97</v>
      </c>
      <c r="IH15" s="477" t="s">
        <v>97</v>
      </c>
      <c r="II15" s="477" t="s">
        <v>97</v>
      </c>
      <c r="IJ15" s="477" t="s">
        <v>97</v>
      </c>
      <c r="IK15" s="477" t="s">
        <v>97</v>
      </c>
      <c r="IL15" s="477" t="s">
        <v>97</v>
      </c>
      <c r="IM15" s="477" t="s">
        <v>97</v>
      </c>
      <c r="IN15" s="477" t="s">
        <v>97</v>
      </c>
      <c r="IO15" s="477" t="s">
        <v>97</v>
      </c>
      <c r="IP15" s="477" t="s">
        <v>97</v>
      </c>
      <c r="IQ15" s="477" t="s">
        <v>97</v>
      </c>
      <c r="IR15" s="477" t="s">
        <v>97</v>
      </c>
      <c r="IS15" s="477" t="s">
        <v>97</v>
      </c>
      <c r="IT15" s="477" t="s">
        <v>97</v>
      </c>
      <c r="IU15" s="477" t="s">
        <v>97</v>
      </c>
      <c r="IV15" s="477" t="s">
        <v>97</v>
      </c>
      <c r="IW15" s="477" t="s">
        <v>97</v>
      </c>
      <c r="IX15" s="477" t="s">
        <v>97</v>
      </c>
      <c r="IY15" s="477" t="s">
        <v>97</v>
      </c>
      <c r="IZ15" s="477" t="s">
        <v>97</v>
      </c>
      <c r="JA15" s="477" t="s">
        <v>97</v>
      </c>
      <c r="JB15" s="477" t="s">
        <v>97</v>
      </c>
      <c r="JC15" s="477" t="s">
        <v>97</v>
      </c>
      <c r="JD15" s="477" t="s">
        <v>97</v>
      </c>
      <c r="JE15" s="477" t="s">
        <v>97</v>
      </c>
      <c r="JF15" s="477" t="s">
        <v>97</v>
      </c>
      <c r="JG15" s="477" t="s">
        <v>97</v>
      </c>
      <c r="JH15" s="477" t="s">
        <v>97</v>
      </c>
      <c r="JI15" s="477" t="s">
        <v>97</v>
      </c>
      <c r="JJ15" s="477" t="s">
        <v>97</v>
      </c>
      <c r="JK15" s="477" t="s">
        <v>97</v>
      </c>
      <c r="JL15" s="477" t="s">
        <v>97</v>
      </c>
      <c r="JM15" s="477" t="s">
        <v>97</v>
      </c>
      <c r="JN15" s="477" t="s">
        <v>97</v>
      </c>
      <c r="JO15" s="477" t="s">
        <v>97</v>
      </c>
      <c r="JP15" s="477" t="s">
        <v>97</v>
      </c>
      <c r="JQ15" s="477" t="s">
        <v>97</v>
      </c>
      <c r="JR15" s="477" t="s">
        <v>97</v>
      </c>
      <c r="JS15" s="477" t="s">
        <v>97</v>
      </c>
      <c r="JT15" s="477" t="s">
        <v>97</v>
      </c>
      <c r="JU15" s="477" t="s">
        <v>97</v>
      </c>
      <c r="JV15" s="477" t="s">
        <v>97</v>
      </c>
      <c r="JW15" s="477" t="s">
        <v>97</v>
      </c>
      <c r="JX15" s="477" t="s">
        <v>97</v>
      </c>
      <c r="JY15" s="477" t="s">
        <v>97</v>
      </c>
      <c r="JZ15" s="477" t="s">
        <v>97</v>
      </c>
      <c r="KA15" s="477" t="s">
        <v>97</v>
      </c>
      <c r="KB15" s="477" t="s">
        <v>97</v>
      </c>
      <c r="KC15" s="477" t="s">
        <v>97</v>
      </c>
      <c r="KD15" s="477" t="s">
        <v>97</v>
      </c>
      <c r="KE15" s="477" t="s">
        <v>97</v>
      </c>
      <c r="KF15" s="1405" t="s">
        <v>273</v>
      </c>
      <c r="KG15" s="1405" t="s">
        <v>273</v>
      </c>
    </row>
    <row r="16" spans="1:293" ht="23.25" customHeight="1" x14ac:dyDescent="0.25">
      <c r="A16" s="1308"/>
      <c r="B16" s="281" t="s">
        <v>588</v>
      </c>
      <c r="C16" s="478">
        <v>1154</v>
      </c>
      <c r="D16" s="478">
        <v>615</v>
      </c>
      <c r="E16" s="478">
        <v>295</v>
      </c>
      <c r="F16" s="478">
        <v>35</v>
      </c>
      <c r="G16" s="478">
        <v>202</v>
      </c>
      <c r="H16" s="478">
        <v>5</v>
      </c>
      <c r="I16" s="478" t="s">
        <v>97</v>
      </c>
      <c r="J16" s="471"/>
      <c r="K16" s="478">
        <v>38</v>
      </c>
      <c r="L16" s="1406" t="s">
        <v>273</v>
      </c>
      <c r="M16" s="1406" t="s">
        <v>273</v>
      </c>
      <c r="N16" s="478">
        <v>2</v>
      </c>
      <c r="O16" s="478">
        <v>19</v>
      </c>
      <c r="P16" s="1406" t="s">
        <v>273</v>
      </c>
      <c r="Q16" s="478">
        <v>4</v>
      </c>
      <c r="R16" s="478">
        <v>38</v>
      </c>
      <c r="S16" s="478">
        <v>0</v>
      </c>
      <c r="T16" s="478">
        <v>1</v>
      </c>
      <c r="U16" s="478">
        <v>0</v>
      </c>
      <c r="V16" s="478">
        <v>0</v>
      </c>
      <c r="W16" s="478">
        <v>1</v>
      </c>
      <c r="X16" s="478">
        <v>2</v>
      </c>
      <c r="Y16" s="478">
        <v>0</v>
      </c>
      <c r="Z16" s="478">
        <v>1</v>
      </c>
      <c r="AA16" s="478">
        <v>10</v>
      </c>
      <c r="AB16" s="478">
        <v>0</v>
      </c>
      <c r="AC16" s="478">
        <v>1</v>
      </c>
      <c r="AD16" s="478">
        <v>0</v>
      </c>
      <c r="AE16" s="478">
        <v>0</v>
      </c>
      <c r="AF16" s="478">
        <v>0</v>
      </c>
      <c r="AG16" s="478">
        <v>0</v>
      </c>
      <c r="AH16" s="1406" t="s">
        <v>273</v>
      </c>
      <c r="AI16" s="478">
        <v>17</v>
      </c>
      <c r="AJ16" s="478">
        <v>1</v>
      </c>
      <c r="AK16" s="478">
        <v>41</v>
      </c>
      <c r="AL16" s="478">
        <v>3</v>
      </c>
      <c r="AM16" s="478">
        <v>2</v>
      </c>
      <c r="AN16" s="478">
        <v>1</v>
      </c>
      <c r="AO16" s="478">
        <v>1</v>
      </c>
      <c r="AP16" s="478">
        <v>1</v>
      </c>
      <c r="AQ16" s="1406" t="s">
        <v>273</v>
      </c>
      <c r="AR16" s="1406" t="s">
        <v>273</v>
      </c>
      <c r="AS16" s="478">
        <v>116</v>
      </c>
      <c r="AT16" s="478">
        <v>8</v>
      </c>
      <c r="AU16" s="478">
        <v>1</v>
      </c>
      <c r="AV16" s="1406" t="s">
        <v>273</v>
      </c>
      <c r="AW16" s="478">
        <v>14</v>
      </c>
      <c r="AX16" s="478">
        <v>2</v>
      </c>
      <c r="AY16" s="478">
        <v>0</v>
      </c>
      <c r="AZ16" s="478">
        <v>1</v>
      </c>
      <c r="BA16" s="478">
        <v>57</v>
      </c>
      <c r="BB16" s="478">
        <v>1</v>
      </c>
      <c r="BC16" s="478">
        <v>1</v>
      </c>
      <c r="BD16" s="478">
        <v>1</v>
      </c>
      <c r="BE16" s="478">
        <v>0</v>
      </c>
      <c r="BF16" s="478">
        <v>3</v>
      </c>
      <c r="BG16" s="478">
        <v>1</v>
      </c>
      <c r="BH16" s="478">
        <v>2</v>
      </c>
      <c r="BI16" s="478">
        <v>2</v>
      </c>
      <c r="BJ16" s="478">
        <v>0</v>
      </c>
      <c r="BK16" s="478">
        <v>0</v>
      </c>
      <c r="BL16" s="1406" t="s">
        <v>273</v>
      </c>
      <c r="BM16" s="478">
        <v>5</v>
      </c>
      <c r="BN16" s="478">
        <v>5</v>
      </c>
      <c r="BO16" s="478">
        <v>5</v>
      </c>
      <c r="BP16" s="478">
        <v>3</v>
      </c>
      <c r="BQ16" s="478">
        <v>2</v>
      </c>
      <c r="BR16" s="478">
        <v>3</v>
      </c>
      <c r="BS16" s="478">
        <v>1</v>
      </c>
      <c r="BT16" s="1406" t="s">
        <v>273</v>
      </c>
      <c r="BU16" s="478">
        <v>9</v>
      </c>
      <c r="BV16" s="1406" t="s">
        <v>273</v>
      </c>
      <c r="BW16" s="478">
        <v>5</v>
      </c>
      <c r="BX16" s="478">
        <v>1</v>
      </c>
      <c r="BY16" s="478">
        <v>7</v>
      </c>
      <c r="BZ16" s="1406" t="s">
        <v>273</v>
      </c>
      <c r="CA16" s="1406" t="s">
        <v>273</v>
      </c>
      <c r="CB16" s="1406" t="s">
        <v>273</v>
      </c>
      <c r="CC16" s="478">
        <v>3</v>
      </c>
      <c r="CD16" s="1406" t="s">
        <v>273</v>
      </c>
      <c r="CE16" s="478">
        <v>1</v>
      </c>
      <c r="CF16" s="1406" t="s">
        <v>273</v>
      </c>
      <c r="CG16" s="1406" t="s">
        <v>273</v>
      </c>
      <c r="CH16" s="1406" t="s">
        <v>273</v>
      </c>
      <c r="CI16" s="1406" t="s">
        <v>273</v>
      </c>
      <c r="CJ16" s="1406" t="s">
        <v>273</v>
      </c>
      <c r="CK16" s="1406" t="s">
        <v>273</v>
      </c>
      <c r="CL16" s="1406" t="s">
        <v>273</v>
      </c>
      <c r="CM16" s="1406" t="s">
        <v>273</v>
      </c>
      <c r="CN16" s="1406" t="s">
        <v>273</v>
      </c>
      <c r="CO16" s="1406" t="s">
        <v>273</v>
      </c>
      <c r="CP16" s="1406" t="s">
        <v>273</v>
      </c>
      <c r="CQ16" s="1406" t="s">
        <v>273</v>
      </c>
      <c r="CR16" s="1406" t="s">
        <v>273</v>
      </c>
      <c r="CS16" s="1406" t="s">
        <v>273</v>
      </c>
      <c r="CT16" s="1406" t="s">
        <v>273</v>
      </c>
      <c r="CU16" s="1406" t="s">
        <v>273</v>
      </c>
      <c r="CV16" s="478">
        <v>4</v>
      </c>
      <c r="CW16" s="1406" t="s">
        <v>273</v>
      </c>
      <c r="CX16" s="478">
        <v>0</v>
      </c>
      <c r="CY16" s="1406" t="s">
        <v>273</v>
      </c>
      <c r="CZ16" s="478">
        <v>2</v>
      </c>
      <c r="DA16" s="478">
        <v>2</v>
      </c>
      <c r="DB16" s="1406" t="s">
        <v>273</v>
      </c>
      <c r="DC16" s="478">
        <v>184</v>
      </c>
      <c r="DD16" s="1406" t="s">
        <v>273</v>
      </c>
      <c r="DE16" s="1406" t="s">
        <v>273</v>
      </c>
      <c r="DF16" s="1406" t="s">
        <v>273</v>
      </c>
      <c r="DG16" s="478">
        <v>6</v>
      </c>
      <c r="DH16" s="478">
        <v>1</v>
      </c>
      <c r="DI16" s="478">
        <v>0</v>
      </c>
      <c r="DJ16" s="478">
        <v>25</v>
      </c>
      <c r="DK16" s="478">
        <v>16</v>
      </c>
      <c r="DL16" s="1406" t="s">
        <v>273</v>
      </c>
      <c r="DM16" s="1406" t="s">
        <v>273</v>
      </c>
      <c r="DN16" s="1406" t="s">
        <v>273</v>
      </c>
      <c r="DO16" s="1406" t="s">
        <v>273</v>
      </c>
      <c r="DP16" s="478">
        <v>1</v>
      </c>
      <c r="DQ16" s="1406" t="s">
        <v>273</v>
      </c>
      <c r="DR16" s="1406" t="s">
        <v>273</v>
      </c>
      <c r="DS16" s="478">
        <v>0</v>
      </c>
      <c r="DT16" s="1406" t="s">
        <v>273</v>
      </c>
      <c r="DU16" s="1406" t="s">
        <v>273</v>
      </c>
      <c r="DV16" s="1406" t="s">
        <v>273</v>
      </c>
      <c r="DW16" s="1406" t="s">
        <v>273</v>
      </c>
      <c r="DX16" s="1406" t="s">
        <v>273</v>
      </c>
      <c r="DY16" s="1406" t="s">
        <v>273</v>
      </c>
      <c r="DZ16" s="1406" t="s">
        <v>273</v>
      </c>
      <c r="EA16" s="1406" t="s">
        <v>273</v>
      </c>
      <c r="EB16" s="1406" t="s">
        <v>273</v>
      </c>
      <c r="EC16" s="1406" t="s">
        <v>273</v>
      </c>
      <c r="ED16" s="1406" t="s">
        <v>273</v>
      </c>
      <c r="EE16" s="1406" t="s">
        <v>273</v>
      </c>
      <c r="EF16" s="478">
        <v>1</v>
      </c>
      <c r="EG16" s="478">
        <v>0</v>
      </c>
      <c r="EH16" s="478">
        <v>0</v>
      </c>
      <c r="EI16" s="478">
        <v>0</v>
      </c>
      <c r="EJ16" s="478">
        <v>0</v>
      </c>
      <c r="EK16" s="478">
        <v>0</v>
      </c>
      <c r="EL16" s="478">
        <v>2</v>
      </c>
      <c r="EM16" s="478">
        <v>0</v>
      </c>
      <c r="EN16" s="478">
        <v>1</v>
      </c>
      <c r="EO16" s="478">
        <v>0</v>
      </c>
      <c r="EP16" s="478">
        <v>0</v>
      </c>
      <c r="EQ16" s="478">
        <v>0</v>
      </c>
      <c r="ER16" s="478">
        <v>2</v>
      </c>
      <c r="ES16" s="478">
        <v>0</v>
      </c>
      <c r="ET16" s="478">
        <v>0</v>
      </c>
      <c r="EU16" s="478">
        <v>0</v>
      </c>
      <c r="EV16" s="478">
        <v>1</v>
      </c>
      <c r="EW16" s="478">
        <v>1</v>
      </c>
      <c r="EX16" s="478">
        <v>0</v>
      </c>
      <c r="EY16" s="478">
        <v>1</v>
      </c>
      <c r="EZ16" s="478">
        <v>0</v>
      </c>
      <c r="FA16" s="478">
        <v>1</v>
      </c>
      <c r="FB16" s="478">
        <v>0</v>
      </c>
      <c r="FC16" s="478">
        <v>0</v>
      </c>
      <c r="FD16" s="478">
        <v>0</v>
      </c>
      <c r="FE16" s="478">
        <v>0</v>
      </c>
      <c r="FF16" s="478">
        <v>0</v>
      </c>
      <c r="FG16" s="478">
        <v>1</v>
      </c>
      <c r="FH16" s="478">
        <v>1</v>
      </c>
      <c r="FI16" s="478">
        <v>0</v>
      </c>
      <c r="FJ16" s="478">
        <v>1</v>
      </c>
      <c r="FK16" s="478">
        <v>1</v>
      </c>
      <c r="FL16" s="478">
        <v>1</v>
      </c>
      <c r="FM16" s="478">
        <v>1</v>
      </c>
      <c r="FN16" s="478">
        <v>0</v>
      </c>
      <c r="FO16" s="478">
        <v>0</v>
      </c>
      <c r="FP16" s="478">
        <v>3</v>
      </c>
      <c r="FQ16" s="478">
        <v>1</v>
      </c>
      <c r="FR16" s="478">
        <v>0</v>
      </c>
      <c r="FS16" s="478">
        <v>3</v>
      </c>
      <c r="FT16" s="478">
        <v>2</v>
      </c>
      <c r="FU16" s="478">
        <v>2</v>
      </c>
      <c r="FV16" s="478">
        <v>2</v>
      </c>
      <c r="FW16" s="478">
        <v>1</v>
      </c>
      <c r="FX16" s="478">
        <v>0</v>
      </c>
      <c r="FY16" s="478">
        <v>0</v>
      </c>
      <c r="FZ16" s="478">
        <v>1</v>
      </c>
      <c r="GA16" s="478">
        <v>1</v>
      </c>
      <c r="GB16" s="478">
        <v>1</v>
      </c>
      <c r="GC16" s="478">
        <v>0</v>
      </c>
      <c r="GD16" s="478">
        <v>0</v>
      </c>
      <c r="GE16" s="478">
        <v>0</v>
      </c>
      <c r="GF16" s="478">
        <v>1</v>
      </c>
      <c r="GG16" s="478">
        <v>2</v>
      </c>
      <c r="GH16" s="478">
        <v>1</v>
      </c>
      <c r="GI16" s="478">
        <v>0</v>
      </c>
      <c r="GJ16" s="478">
        <v>0</v>
      </c>
      <c r="GK16" s="478">
        <v>0</v>
      </c>
      <c r="GL16" s="478">
        <v>0</v>
      </c>
      <c r="GM16" s="478">
        <v>0</v>
      </c>
      <c r="GN16" s="478">
        <v>1</v>
      </c>
      <c r="GO16" s="478">
        <v>0</v>
      </c>
      <c r="GP16" s="478">
        <v>0</v>
      </c>
      <c r="GQ16" s="478">
        <v>1</v>
      </c>
      <c r="GR16" s="478">
        <v>1</v>
      </c>
      <c r="GS16" s="478">
        <v>1</v>
      </c>
      <c r="GT16" s="478">
        <v>0</v>
      </c>
      <c r="GU16" s="478">
        <v>0</v>
      </c>
      <c r="GV16" s="478">
        <v>3</v>
      </c>
      <c r="GW16" s="478">
        <v>0</v>
      </c>
      <c r="GX16" s="478">
        <v>1</v>
      </c>
      <c r="GY16" s="478">
        <v>0</v>
      </c>
      <c r="GZ16" s="478">
        <v>1</v>
      </c>
      <c r="HA16" s="478">
        <v>0</v>
      </c>
      <c r="HB16" s="478">
        <v>1</v>
      </c>
      <c r="HC16" s="478">
        <v>5</v>
      </c>
      <c r="HD16" s="478">
        <v>2</v>
      </c>
      <c r="HE16" s="478">
        <v>0</v>
      </c>
      <c r="HF16" s="478">
        <v>0</v>
      </c>
      <c r="HG16" s="478">
        <v>0</v>
      </c>
      <c r="HH16" s="478">
        <v>0</v>
      </c>
      <c r="HI16" s="478">
        <v>0</v>
      </c>
      <c r="HJ16" s="478">
        <v>0</v>
      </c>
      <c r="HK16" s="478">
        <v>0</v>
      </c>
      <c r="HL16" s="478">
        <v>1</v>
      </c>
      <c r="HM16" s="478">
        <v>1</v>
      </c>
      <c r="HN16" s="478">
        <v>1</v>
      </c>
      <c r="HO16" s="478">
        <v>0</v>
      </c>
      <c r="HP16" s="478">
        <v>0</v>
      </c>
      <c r="HQ16" s="478">
        <v>1</v>
      </c>
      <c r="HR16" s="478">
        <v>0</v>
      </c>
      <c r="HS16" s="478">
        <v>1</v>
      </c>
      <c r="HT16" s="478">
        <v>1</v>
      </c>
      <c r="HU16" s="478">
        <v>2</v>
      </c>
      <c r="HV16" s="478">
        <v>0</v>
      </c>
      <c r="HW16" s="478">
        <v>0</v>
      </c>
      <c r="HX16" s="478">
        <v>0</v>
      </c>
      <c r="HY16" s="478">
        <v>0</v>
      </c>
      <c r="HZ16" s="478">
        <v>0</v>
      </c>
      <c r="IA16" s="478">
        <v>0</v>
      </c>
      <c r="IB16" s="478">
        <v>0</v>
      </c>
      <c r="IC16" s="478">
        <v>1</v>
      </c>
      <c r="ID16" s="478">
        <v>0</v>
      </c>
      <c r="IE16" s="478">
        <v>0</v>
      </c>
      <c r="IF16" s="478">
        <v>1</v>
      </c>
      <c r="IG16" s="478">
        <v>1</v>
      </c>
      <c r="IH16" s="478">
        <v>0</v>
      </c>
      <c r="II16" s="478">
        <v>0</v>
      </c>
      <c r="IJ16" s="478">
        <v>22</v>
      </c>
      <c r="IK16" s="478">
        <v>5</v>
      </c>
      <c r="IL16" s="478">
        <v>1</v>
      </c>
      <c r="IM16" s="478">
        <v>0</v>
      </c>
      <c r="IN16" s="478">
        <v>1</v>
      </c>
      <c r="IO16" s="478">
        <v>1</v>
      </c>
      <c r="IP16" s="478">
        <v>1</v>
      </c>
      <c r="IQ16" s="478">
        <v>0</v>
      </c>
      <c r="IR16" s="478" t="s">
        <v>97</v>
      </c>
      <c r="IS16" s="478">
        <v>0</v>
      </c>
      <c r="IT16" s="478">
        <v>0</v>
      </c>
      <c r="IU16" s="478">
        <v>1</v>
      </c>
      <c r="IV16" s="478">
        <v>1</v>
      </c>
      <c r="IW16" s="478">
        <v>0</v>
      </c>
      <c r="IX16" s="478">
        <v>1</v>
      </c>
      <c r="IY16" s="478">
        <v>1</v>
      </c>
      <c r="IZ16" s="478">
        <v>0</v>
      </c>
      <c r="JA16" s="478" t="s">
        <v>97</v>
      </c>
      <c r="JB16" s="478" t="s">
        <v>97</v>
      </c>
      <c r="JC16" s="478">
        <v>0</v>
      </c>
      <c r="JD16" s="478">
        <v>0</v>
      </c>
      <c r="JE16" s="478">
        <v>0</v>
      </c>
      <c r="JF16" s="478">
        <v>0</v>
      </c>
      <c r="JG16" s="478">
        <v>0</v>
      </c>
      <c r="JH16" s="478">
        <v>0</v>
      </c>
      <c r="JI16" s="478">
        <v>0</v>
      </c>
      <c r="JJ16" s="478">
        <v>4</v>
      </c>
      <c r="JK16" s="478">
        <v>1</v>
      </c>
      <c r="JL16" s="478">
        <v>1</v>
      </c>
      <c r="JM16" s="478">
        <v>0</v>
      </c>
      <c r="JN16" s="478">
        <v>0</v>
      </c>
      <c r="JO16" s="478">
        <v>0</v>
      </c>
      <c r="JP16" s="478">
        <v>0</v>
      </c>
      <c r="JQ16" s="478">
        <v>0</v>
      </c>
      <c r="JR16" s="478">
        <v>2</v>
      </c>
      <c r="JS16" s="478">
        <v>8</v>
      </c>
      <c r="JT16" s="478">
        <v>0</v>
      </c>
      <c r="JU16" s="478">
        <v>0</v>
      </c>
      <c r="JV16" s="478">
        <v>0</v>
      </c>
      <c r="JW16" s="478">
        <v>1</v>
      </c>
      <c r="JX16" s="478">
        <v>2</v>
      </c>
      <c r="JY16" s="478">
        <v>0</v>
      </c>
      <c r="JZ16" s="478">
        <v>0</v>
      </c>
      <c r="KA16" s="478">
        <v>0</v>
      </c>
      <c r="KB16" s="478">
        <v>0</v>
      </c>
      <c r="KC16" s="478">
        <v>0</v>
      </c>
      <c r="KD16" s="478">
        <v>1</v>
      </c>
      <c r="KE16" s="478">
        <v>8</v>
      </c>
      <c r="KF16" s="1406" t="s">
        <v>273</v>
      </c>
      <c r="KG16" s="1406" t="s">
        <v>273</v>
      </c>
    </row>
    <row r="17" spans="1:293" ht="23.25" customHeight="1" x14ac:dyDescent="0.25">
      <c r="A17" s="1308"/>
      <c r="B17" s="282" t="s">
        <v>589</v>
      </c>
      <c r="C17" s="1058">
        <v>10065</v>
      </c>
      <c r="D17" s="1058">
        <v>5491</v>
      </c>
      <c r="E17" s="1058">
        <v>1878</v>
      </c>
      <c r="F17" s="1058">
        <v>1034</v>
      </c>
      <c r="G17" s="1058">
        <v>1645</v>
      </c>
      <c r="H17" s="1058">
        <v>7</v>
      </c>
      <c r="I17" s="1058">
        <v>6</v>
      </c>
      <c r="J17" s="471"/>
      <c r="K17" s="1058">
        <v>753</v>
      </c>
      <c r="L17" s="1407" t="s">
        <v>273</v>
      </c>
      <c r="M17" s="1407" t="s">
        <v>273</v>
      </c>
      <c r="N17" s="1058">
        <v>64</v>
      </c>
      <c r="O17" s="1058">
        <v>112</v>
      </c>
      <c r="P17" s="1407" t="s">
        <v>273</v>
      </c>
      <c r="Q17" s="1058">
        <v>71</v>
      </c>
      <c r="R17" s="1058">
        <v>99</v>
      </c>
      <c r="S17" s="1058">
        <v>41</v>
      </c>
      <c r="T17" s="1058">
        <v>33</v>
      </c>
      <c r="U17" s="1058">
        <v>44</v>
      </c>
      <c r="V17" s="1058">
        <v>24</v>
      </c>
      <c r="W17" s="1058">
        <v>41</v>
      </c>
      <c r="X17" s="1058">
        <v>138</v>
      </c>
      <c r="Y17" s="1058">
        <v>48</v>
      </c>
      <c r="Z17" s="1058">
        <v>24</v>
      </c>
      <c r="AA17" s="1058">
        <v>32</v>
      </c>
      <c r="AB17" s="1058">
        <v>29</v>
      </c>
      <c r="AC17" s="1058">
        <v>35</v>
      </c>
      <c r="AD17" s="1058">
        <v>27</v>
      </c>
      <c r="AE17" s="1058">
        <v>19</v>
      </c>
      <c r="AF17" s="1058">
        <v>20</v>
      </c>
      <c r="AG17" s="1058">
        <v>54</v>
      </c>
      <c r="AH17" s="1407" t="s">
        <v>273</v>
      </c>
      <c r="AI17" s="1058">
        <v>36</v>
      </c>
      <c r="AJ17" s="1058">
        <v>20</v>
      </c>
      <c r="AK17" s="1058">
        <v>91</v>
      </c>
      <c r="AL17" s="1058">
        <v>92</v>
      </c>
      <c r="AM17" s="1058">
        <v>73</v>
      </c>
      <c r="AN17" s="1058">
        <v>63</v>
      </c>
      <c r="AO17" s="1058">
        <v>46</v>
      </c>
      <c r="AP17" s="1058">
        <v>27</v>
      </c>
      <c r="AQ17" s="1407" t="s">
        <v>273</v>
      </c>
      <c r="AR17" s="1407" t="s">
        <v>273</v>
      </c>
      <c r="AS17" s="1058">
        <v>342</v>
      </c>
      <c r="AT17" s="1058">
        <v>92</v>
      </c>
      <c r="AU17" s="1058">
        <v>74</v>
      </c>
      <c r="AV17" s="1407" t="s">
        <v>273</v>
      </c>
      <c r="AW17" s="1058">
        <v>76</v>
      </c>
      <c r="AX17" s="1058">
        <v>60</v>
      </c>
      <c r="AY17" s="1058">
        <v>32</v>
      </c>
      <c r="AZ17" s="1058">
        <v>41</v>
      </c>
      <c r="BA17" s="1058">
        <v>100</v>
      </c>
      <c r="BB17" s="1058">
        <v>28</v>
      </c>
      <c r="BC17" s="1058">
        <v>20</v>
      </c>
      <c r="BD17" s="1058">
        <v>16</v>
      </c>
      <c r="BE17" s="1058">
        <v>15</v>
      </c>
      <c r="BF17" s="1058">
        <v>150</v>
      </c>
      <c r="BG17" s="1058">
        <v>63</v>
      </c>
      <c r="BH17" s="1058">
        <v>70</v>
      </c>
      <c r="BI17" s="1058">
        <v>62</v>
      </c>
      <c r="BJ17" s="1058">
        <v>30</v>
      </c>
      <c r="BK17" s="1058">
        <v>43</v>
      </c>
      <c r="BL17" s="1407" t="s">
        <v>273</v>
      </c>
      <c r="BM17" s="1058">
        <v>222</v>
      </c>
      <c r="BN17" s="1058">
        <v>193</v>
      </c>
      <c r="BO17" s="1058">
        <v>101</v>
      </c>
      <c r="BP17" s="1058">
        <v>115</v>
      </c>
      <c r="BQ17" s="1058">
        <v>68</v>
      </c>
      <c r="BR17" s="1058">
        <v>66</v>
      </c>
      <c r="BS17" s="1058">
        <v>29</v>
      </c>
      <c r="BT17" s="1407" t="s">
        <v>273</v>
      </c>
      <c r="BU17" s="1058">
        <v>95</v>
      </c>
      <c r="BV17" s="1407" t="s">
        <v>273</v>
      </c>
      <c r="BW17" s="1058">
        <v>62</v>
      </c>
      <c r="BX17" s="1058">
        <v>31</v>
      </c>
      <c r="BY17" s="1058">
        <v>77</v>
      </c>
      <c r="BZ17" s="1407" t="s">
        <v>273</v>
      </c>
      <c r="CA17" s="1407" t="s">
        <v>273</v>
      </c>
      <c r="CB17" s="1407" t="s">
        <v>273</v>
      </c>
      <c r="CC17" s="1058">
        <v>34</v>
      </c>
      <c r="CD17" s="1407" t="s">
        <v>273</v>
      </c>
      <c r="CE17" s="1058">
        <v>32</v>
      </c>
      <c r="CF17" s="1407" t="s">
        <v>273</v>
      </c>
      <c r="CG17" s="1407" t="s">
        <v>273</v>
      </c>
      <c r="CH17" s="1407" t="s">
        <v>273</v>
      </c>
      <c r="CI17" s="1407" t="s">
        <v>273</v>
      </c>
      <c r="CJ17" s="1407" t="s">
        <v>273</v>
      </c>
      <c r="CK17" s="1407" t="s">
        <v>273</v>
      </c>
      <c r="CL17" s="1407" t="s">
        <v>273</v>
      </c>
      <c r="CM17" s="1407" t="s">
        <v>273</v>
      </c>
      <c r="CN17" s="1407" t="s">
        <v>273</v>
      </c>
      <c r="CO17" s="1407" t="s">
        <v>273</v>
      </c>
      <c r="CP17" s="1407" t="s">
        <v>273</v>
      </c>
      <c r="CQ17" s="1407" t="s">
        <v>273</v>
      </c>
      <c r="CR17" s="1407" t="s">
        <v>273</v>
      </c>
      <c r="CS17" s="1407" t="s">
        <v>273</v>
      </c>
      <c r="CT17" s="1407" t="s">
        <v>273</v>
      </c>
      <c r="CU17" s="1407" t="s">
        <v>273</v>
      </c>
      <c r="CV17" s="1058">
        <v>28</v>
      </c>
      <c r="CW17" s="1407" t="s">
        <v>273</v>
      </c>
      <c r="CX17" s="1058">
        <v>16</v>
      </c>
      <c r="CY17" s="1407" t="s">
        <v>273</v>
      </c>
      <c r="CZ17" s="1058">
        <v>25</v>
      </c>
      <c r="DA17" s="1058">
        <v>22</v>
      </c>
      <c r="DB17" s="1407" t="s">
        <v>273</v>
      </c>
      <c r="DC17" s="1058">
        <v>498</v>
      </c>
      <c r="DD17" s="1407" t="s">
        <v>273</v>
      </c>
      <c r="DE17" s="1407" t="s">
        <v>273</v>
      </c>
      <c r="DF17" s="1407" t="s">
        <v>273</v>
      </c>
      <c r="DG17" s="1058">
        <v>51</v>
      </c>
      <c r="DH17" s="1058">
        <v>69</v>
      </c>
      <c r="DI17" s="1058">
        <v>11</v>
      </c>
      <c r="DJ17" s="1058">
        <v>215</v>
      </c>
      <c r="DK17" s="1058">
        <v>102</v>
      </c>
      <c r="DL17" s="1407" t="s">
        <v>273</v>
      </c>
      <c r="DM17" s="1407" t="s">
        <v>273</v>
      </c>
      <c r="DN17" s="1407" t="s">
        <v>273</v>
      </c>
      <c r="DO17" s="1407" t="s">
        <v>273</v>
      </c>
      <c r="DP17" s="1058">
        <v>79</v>
      </c>
      <c r="DQ17" s="1407" t="s">
        <v>273</v>
      </c>
      <c r="DR17" s="1407" t="s">
        <v>273</v>
      </c>
      <c r="DS17" s="1058">
        <v>62</v>
      </c>
      <c r="DT17" s="1407" t="s">
        <v>273</v>
      </c>
      <c r="DU17" s="1407" t="s">
        <v>273</v>
      </c>
      <c r="DV17" s="1407" t="s">
        <v>273</v>
      </c>
      <c r="DW17" s="1407" t="s">
        <v>273</v>
      </c>
      <c r="DX17" s="1407" t="s">
        <v>273</v>
      </c>
      <c r="DY17" s="1407" t="s">
        <v>273</v>
      </c>
      <c r="DZ17" s="1407" t="s">
        <v>273</v>
      </c>
      <c r="EA17" s="1407" t="s">
        <v>273</v>
      </c>
      <c r="EB17" s="1407" t="s">
        <v>273</v>
      </c>
      <c r="EC17" s="1407" t="s">
        <v>273</v>
      </c>
      <c r="ED17" s="1407" t="s">
        <v>273</v>
      </c>
      <c r="EE17" s="1407" t="s">
        <v>273</v>
      </c>
      <c r="EF17" s="1058">
        <v>19</v>
      </c>
      <c r="EG17" s="1058">
        <v>7</v>
      </c>
      <c r="EH17" s="1058">
        <v>6</v>
      </c>
      <c r="EI17" s="1058">
        <v>3</v>
      </c>
      <c r="EJ17" s="1058">
        <v>6</v>
      </c>
      <c r="EK17" s="1058">
        <v>5</v>
      </c>
      <c r="EL17" s="1058">
        <v>21</v>
      </c>
      <c r="EM17" s="1058">
        <v>7</v>
      </c>
      <c r="EN17" s="1058">
        <v>11</v>
      </c>
      <c r="EO17" s="1058">
        <v>6</v>
      </c>
      <c r="EP17" s="1058">
        <v>8</v>
      </c>
      <c r="EQ17" s="1058">
        <v>8</v>
      </c>
      <c r="ER17" s="1058">
        <v>24</v>
      </c>
      <c r="ES17" s="1058">
        <v>5</v>
      </c>
      <c r="ET17" s="1058">
        <v>25</v>
      </c>
      <c r="EU17" s="1058">
        <v>5</v>
      </c>
      <c r="EV17" s="1058">
        <v>11</v>
      </c>
      <c r="EW17" s="1058">
        <v>11</v>
      </c>
      <c r="EX17" s="1058">
        <v>12</v>
      </c>
      <c r="EY17" s="1058">
        <v>14</v>
      </c>
      <c r="EZ17" s="1058">
        <v>17</v>
      </c>
      <c r="FA17" s="1058">
        <v>17</v>
      </c>
      <c r="FB17" s="1058">
        <v>7</v>
      </c>
      <c r="FC17" s="1058">
        <v>6</v>
      </c>
      <c r="FD17" s="1058">
        <v>29</v>
      </c>
      <c r="FE17" s="1058">
        <v>13</v>
      </c>
      <c r="FF17" s="1058">
        <v>17</v>
      </c>
      <c r="FG17" s="1058">
        <v>9</v>
      </c>
      <c r="FH17" s="1058">
        <v>7</v>
      </c>
      <c r="FI17" s="1058">
        <v>4</v>
      </c>
      <c r="FJ17" s="1058">
        <v>13</v>
      </c>
      <c r="FK17" s="1058">
        <v>14</v>
      </c>
      <c r="FL17" s="1058">
        <v>10</v>
      </c>
      <c r="FM17" s="1058">
        <v>7</v>
      </c>
      <c r="FN17" s="1058">
        <v>4</v>
      </c>
      <c r="FO17" s="1058">
        <v>4</v>
      </c>
      <c r="FP17" s="1058">
        <v>16</v>
      </c>
      <c r="FQ17" s="1058">
        <v>9</v>
      </c>
      <c r="FR17" s="1058">
        <v>7</v>
      </c>
      <c r="FS17" s="1058">
        <v>19</v>
      </c>
      <c r="FT17" s="1058">
        <v>28</v>
      </c>
      <c r="FU17" s="1058">
        <v>19</v>
      </c>
      <c r="FV17" s="1058">
        <v>28</v>
      </c>
      <c r="FW17" s="1058">
        <v>11</v>
      </c>
      <c r="FX17" s="1058">
        <v>5</v>
      </c>
      <c r="FY17" s="1058">
        <v>4</v>
      </c>
      <c r="FZ17" s="1058">
        <v>11</v>
      </c>
      <c r="GA17" s="1058">
        <v>9</v>
      </c>
      <c r="GB17" s="1058">
        <v>9</v>
      </c>
      <c r="GC17" s="1058">
        <v>3</v>
      </c>
      <c r="GD17" s="1058">
        <v>5</v>
      </c>
      <c r="GE17" s="1058">
        <v>11</v>
      </c>
      <c r="GF17" s="1058">
        <v>11</v>
      </c>
      <c r="GG17" s="1058">
        <v>18</v>
      </c>
      <c r="GH17" s="1058">
        <v>8</v>
      </c>
      <c r="GI17" s="1058">
        <v>6</v>
      </c>
      <c r="GJ17" s="1058">
        <v>5</v>
      </c>
      <c r="GK17" s="1058">
        <v>4</v>
      </c>
      <c r="GL17" s="1058">
        <v>4</v>
      </c>
      <c r="GM17" s="1058">
        <v>2</v>
      </c>
      <c r="GN17" s="1058">
        <v>7</v>
      </c>
      <c r="GO17" s="1058">
        <v>8</v>
      </c>
      <c r="GP17" s="1058">
        <v>4</v>
      </c>
      <c r="GQ17" s="1058">
        <v>13</v>
      </c>
      <c r="GR17" s="1058">
        <v>25</v>
      </c>
      <c r="GS17" s="1058">
        <v>6</v>
      </c>
      <c r="GT17" s="1058">
        <v>5</v>
      </c>
      <c r="GU17" s="1058">
        <v>7</v>
      </c>
      <c r="GV17" s="1058">
        <v>13</v>
      </c>
      <c r="GW17" s="1058">
        <v>5</v>
      </c>
      <c r="GX17" s="1058">
        <v>11</v>
      </c>
      <c r="GY17" s="1058">
        <v>2</v>
      </c>
      <c r="GZ17" s="1058">
        <v>13</v>
      </c>
      <c r="HA17" s="1058">
        <v>35</v>
      </c>
      <c r="HB17" s="1058">
        <v>6</v>
      </c>
      <c r="HC17" s="1058">
        <v>28</v>
      </c>
      <c r="HD17" s="1058">
        <v>22</v>
      </c>
      <c r="HE17" s="1058">
        <v>5</v>
      </c>
      <c r="HF17" s="1058">
        <v>3</v>
      </c>
      <c r="HG17" s="1058">
        <v>4</v>
      </c>
      <c r="HH17" s="1058">
        <v>7</v>
      </c>
      <c r="HI17" s="1058">
        <v>3</v>
      </c>
      <c r="HJ17" s="1058">
        <v>5</v>
      </c>
      <c r="HK17" s="1058">
        <v>5</v>
      </c>
      <c r="HL17" s="1058">
        <v>7</v>
      </c>
      <c r="HM17" s="1058">
        <v>9</v>
      </c>
      <c r="HN17" s="1058">
        <v>8</v>
      </c>
      <c r="HO17" s="1058">
        <v>3</v>
      </c>
      <c r="HP17" s="1058">
        <v>15</v>
      </c>
      <c r="HQ17" s="1058">
        <v>18</v>
      </c>
      <c r="HR17" s="1058">
        <v>15</v>
      </c>
      <c r="HS17" s="1058">
        <v>8</v>
      </c>
      <c r="HT17" s="1058">
        <v>17</v>
      </c>
      <c r="HU17" s="1058">
        <v>14</v>
      </c>
      <c r="HV17" s="1058">
        <v>11</v>
      </c>
      <c r="HW17" s="1058">
        <v>7</v>
      </c>
      <c r="HX17" s="1058">
        <v>6</v>
      </c>
      <c r="HY17" s="1058">
        <v>4</v>
      </c>
      <c r="HZ17" s="1058">
        <v>6</v>
      </c>
      <c r="IA17" s="1058">
        <v>3</v>
      </c>
      <c r="IB17" s="1058">
        <v>4</v>
      </c>
      <c r="IC17" s="1058">
        <v>11</v>
      </c>
      <c r="ID17" s="1058">
        <v>7</v>
      </c>
      <c r="IE17" s="1058">
        <v>7</v>
      </c>
      <c r="IF17" s="1058">
        <v>14</v>
      </c>
      <c r="IG17" s="1058">
        <v>6</v>
      </c>
      <c r="IH17" s="1058">
        <v>5</v>
      </c>
      <c r="II17" s="1058">
        <v>6</v>
      </c>
      <c r="IJ17" s="1058">
        <v>52</v>
      </c>
      <c r="IK17" s="1058">
        <v>37</v>
      </c>
      <c r="IL17" s="1058">
        <v>17</v>
      </c>
      <c r="IM17" s="1058">
        <v>7</v>
      </c>
      <c r="IN17" s="1058">
        <v>12</v>
      </c>
      <c r="IO17" s="1058">
        <v>8</v>
      </c>
      <c r="IP17" s="1058">
        <v>8</v>
      </c>
      <c r="IQ17" s="1058">
        <v>5</v>
      </c>
      <c r="IR17" s="1058">
        <v>1</v>
      </c>
      <c r="IS17" s="1058">
        <v>8</v>
      </c>
      <c r="IT17" s="1058">
        <v>4</v>
      </c>
      <c r="IU17" s="1058">
        <v>4</v>
      </c>
      <c r="IV17" s="1058">
        <v>4</v>
      </c>
      <c r="IW17" s="1058">
        <v>6</v>
      </c>
      <c r="IX17" s="1058">
        <v>7</v>
      </c>
      <c r="IY17" s="1058">
        <v>10</v>
      </c>
      <c r="IZ17" s="1058">
        <v>4</v>
      </c>
      <c r="JA17" s="1058">
        <v>2</v>
      </c>
      <c r="JB17" s="1058">
        <v>1</v>
      </c>
      <c r="JC17" s="1058">
        <v>5</v>
      </c>
      <c r="JD17" s="1058">
        <v>8</v>
      </c>
      <c r="JE17" s="1058">
        <v>3</v>
      </c>
      <c r="JF17" s="1058">
        <v>4</v>
      </c>
      <c r="JG17" s="1058">
        <v>3</v>
      </c>
      <c r="JH17" s="1058">
        <v>5</v>
      </c>
      <c r="JI17" s="1058">
        <v>7</v>
      </c>
      <c r="JJ17" s="1058">
        <v>53</v>
      </c>
      <c r="JK17" s="1058">
        <v>20</v>
      </c>
      <c r="JL17" s="1058">
        <v>8</v>
      </c>
      <c r="JM17" s="1058">
        <v>3</v>
      </c>
      <c r="JN17" s="1058">
        <v>11</v>
      </c>
      <c r="JO17" s="1058">
        <v>5</v>
      </c>
      <c r="JP17" s="1058">
        <v>4</v>
      </c>
      <c r="JQ17" s="1058">
        <v>9</v>
      </c>
      <c r="JR17" s="1058">
        <v>12</v>
      </c>
      <c r="JS17" s="1058">
        <v>27</v>
      </c>
      <c r="JT17" s="1058">
        <v>4</v>
      </c>
      <c r="JU17" s="1058">
        <v>4</v>
      </c>
      <c r="JV17" s="1058">
        <v>8</v>
      </c>
      <c r="JW17" s="1058">
        <v>7</v>
      </c>
      <c r="JX17" s="1058">
        <v>14</v>
      </c>
      <c r="JY17" s="1058">
        <v>7</v>
      </c>
      <c r="JZ17" s="1058">
        <v>4</v>
      </c>
      <c r="KA17" s="1058">
        <v>5</v>
      </c>
      <c r="KB17" s="1058">
        <v>6</v>
      </c>
      <c r="KC17" s="1058">
        <v>4</v>
      </c>
      <c r="KD17" s="1058">
        <v>8</v>
      </c>
      <c r="KE17" s="1058">
        <v>13</v>
      </c>
      <c r="KF17" s="1407" t="s">
        <v>273</v>
      </c>
      <c r="KG17" s="1407" t="s">
        <v>273</v>
      </c>
    </row>
    <row r="18" spans="1:293" ht="23.25" customHeight="1" x14ac:dyDescent="0.25">
      <c r="A18" s="1308"/>
      <c r="B18" s="282" t="s">
        <v>1</v>
      </c>
      <c r="C18" s="1058">
        <v>24677</v>
      </c>
      <c r="D18" s="1058">
        <v>10741</v>
      </c>
      <c r="E18" s="1058">
        <v>4541</v>
      </c>
      <c r="F18" s="1058">
        <v>4356</v>
      </c>
      <c r="G18" s="1058">
        <v>4894</v>
      </c>
      <c r="H18" s="1058">
        <v>46</v>
      </c>
      <c r="I18" s="1058">
        <v>96</v>
      </c>
      <c r="J18" s="471"/>
      <c r="K18" s="1058">
        <v>1016</v>
      </c>
      <c r="L18" s="1058">
        <v>444</v>
      </c>
      <c r="M18" s="1058">
        <v>547</v>
      </c>
      <c r="N18" s="1058">
        <v>246</v>
      </c>
      <c r="O18" s="1058">
        <v>179</v>
      </c>
      <c r="P18" s="1058">
        <v>230</v>
      </c>
      <c r="Q18" s="1058">
        <v>177</v>
      </c>
      <c r="R18" s="1058">
        <v>185</v>
      </c>
      <c r="S18" s="1058">
        <v>120</v>
      </c>
      <c r="T18" s="1058">
        <v>105</v>
      </c>
      <c r="U18" s="1058">
        <v>107</v>
      </c>
      <c r="V18" s="1058">
        <v>94</v>
      </c>
      <c r="W18" s="1058">
        <v>109</v>
      </c>
      <c r="X18" s="1058">
        <v>113</v>
      </c>
      <c r="Y18" s="1058">
        <v>82</v>
      </c>
      <c r="Z18" s="1058">
        <v>103</v>
      </c>
      <c r="AA18" s="1058">
        <v>58</v>
      </c>
      <c r="AB18" s="1058">
        <v>103</v>
      </c>
      <c r="AC18" s="1058">
        <v>64</v>
      </c>
      <c r="AD18" s="1058">
        <v>62</v>
      </c>
      <c r="AE18" s="1058">
        <v>57</v>
      </c>
      <c r="AF18" s="1058">
        <v>41</v>
      </c>
      <c r="AG18" s="1058">
        <v>154</v>
      </c>
      <c r="AH18" s="1058">
        <v>167</v>
      </c>
      <c r="AI18" s="1058">
        <v>88</v>
      </c>
      <c r="AJ18" s="1058">
        <v>49</v>
      </c>
      <c r="AK18" s="1058">
        <v>126</v>
      </c>
      <c r="AL18" s="1058">
        <v>224</v>
      </c>
      <c r="AM18" s="1058">
        <v>161</v>
      </c>
      <c r="AN18" s="1058">
        <v>89</v>
      </c>
      <c r="AO18" s="1058">
        <v>131</v>
      </c>
      <c r="AP18" s="1058">
        <v>79</v>
      </c>
      <c r="AQ18" s="1058">
        <v>87</v>
      </c>
      <c r="AR18" s="1058">
        <v>1288</v>
      </c>
      <c r="AS18" s="1058">
        <v>507</v>
      </c>
      <c r="AT18" s="1058">
        <v>221</v>
      </c>
      <c r="AU18" s="1058">
        <v>197</v>
      </c>
      <c r="AV18" s="1058">
        <v>24</v>
      </c>
      <c r="AW18" s="1058">
        <v>142</v>
      </c>
      <c r="AX18" s="1058">
        <v>169</v>
      </c>
      <c r="AY18" s="1058">
        <v>88</v>
      </c>
      <c r="AZ18" s="1058">
        <v>53</v>
      </c>
      <c r="BA18" s="1058">
        <v>7</v>
      </c>
      <c r="BB18" s="1058">
        <v>105</v>
      </c>
      <c r="BC18" s="1058">
        <v>73</v>
      </c>
      <c r="BD18" s="1058">
        <v>99</v>
      </c>
      <c r="BE18" s="1058">
        <v>50</v>
      </c>
      <c r="BF18" s="1058">
        <v>210</v>
      </c>
      <c r="BG18" s="1058">
        <v>128</v>
      </c>
      <c r="BH18" s="1058">
        <v>78</v>
      </c>
      <c r="BI18" s="1058">
        <v>79</v>
      </c>
      <c r="BJ18" s="1058">
        <v>55</v>
      </c>
      <c r="BK18" s="1058">
        <v>73</v>
      </c>
      <c r="BL18" s="1058">
        <v>451</v>
      </c>
      <c r="BM18" s="1058">
        <v>316</v>
      </c>
      <c r="BN18" s="1058">
        <v>181</v>
      </c>
      <c r="BO18" s="1058">
        <v>71</v>
      </c>
      <c r="BP18" s="1058">
        <v>136</v>
      </c>
      <c r="BQ18" s="1058">
        <v>110</v>
      </c>
      <c r="BR18" s="1058">
        <v>141</v>
      </c>
      <c r="BS18" s="1058">
        <v>64</v>
      </c>
      <c r="BT18" s="1058">
        <v>427</v>
      </c>
      <c r="BU18" s="1058">
        <v>218</v>
      </c>
      <c r="BV18" s="1058">
        <v>194</v>
      </c>
      <c r="BW18" s="1058">
        <v>121</v>
      </c>
      <c r="BX18" s="1058">
        <v>119</v>
      </c>
      <c r="BY18" s="1058">
        <v>82</v>
      </c>
      <c r="BZ18" s="1058">
        <v>90</v>
      </c>
      <c r="CA18" s="1058">
        <v>84</v>
      </c>
      <c r="CB18" s="1058">
        <v>85</v>
      </c>
      <c r="CC18" s="1058">
        <v>62</v>
      </c>
      <c r="CD18" s="1058">
        <v>54</v>
      </c>
      <c r="CE18" s="1058">
        <v>44</v>
      </c>
      <c r="CF18" s="1058">
        <v>42</v>
      </c>
      <c r="CG18" s="1058">
        <v>87</v>
      </c>
      <c r="CH18" s="1058">
        <v>49</v>
      </c>
      <c r="CI18" s="1058">
        <v>40</v>
      </c>
      <c r="CJ18" s="1058">
        <v>41</v>
      </c>
      <c r="CK18" s="1058">
        <v>23</v>
      </c>
      <c r="CL18" s="1058">
        <v>24</v>
      </c>
      <c r="CM18" s="1058">
        <v>27</v>
      </c>
      <c r="CN18" s="1058">
        <v>22</v>
      </c>
      <c r="CO18" s="1058">
        <v>18</v>
      </c>
      <c r="CP18" s="1058">
        <v>21</v>
      </c>
      <c r="CQ18" s="1058">
        <v>10</v>
      </c>
      <c r="CR18" s="1058">
        <v>11</v>
      </c>
      <c r="CS18" s="1058">
        <v>5</v>
      </c>
      <c r="CT18" s="1058">
        <v>7</v>
      </c>
      <c r="CU18" s="1058">
        <v>213</v>
      </c>
      <c r="CV18" s="1058">
        <v>43</v>
      </c>
      <c r="CW18" s="1058">
        <v>266</v>
      </c>
      <c r="CX18" s="1058">
        <v>110</v>
      </c>
      <c r="CY18" s="1058">
        <v>14</v>
      </c>
      <c r="CZ18" s="1058">
        <v>44</v>
      </c>
      <c r="DA18" s="1058">
        <v>33</v>
      </c>
      <c r="DB18" s="1058">
        <v>115</v>
      </c>
      <c r="DC18" s="1058">
        <v>442</v>
      </c>
      <c r="DD18" s="1058">
        <v>317</v>
      </c>
      <c r="DE18" s="1058">
        <v>126</v>
      </c>
      <c r="DF18" s="1058">
        <v>86</v>
      </c>
      <c r="DG18" s="1058">
        <v>177</v>
      </c>
      <c r="DH18" s="1058">
        <v>85</v>
      </c>
      <c r="DI18" s="1058">
        <v>46</v>
      </c>
      <c r="DJ18" s="1058">
        <v>193</v>
      </c>
      <c r="DK18" s="1058">
        <v>156</v>
      </c>
      <c r="DL18" s="1058">
        <v>45</v>
      </c>
      <c r="DM18" s="1058">
        <v>403</v>
      </c>
      <c r="DN18" s="1058">
        <v>423</v>
      </c>
      <c r="DO18" s="1058">
        <v>422</v>
      </c>
      <c r="DP18" s="1058">
        <v>291</v>
      </c>
      <c r="DQ18" s="1058">
        <v>301</v>
      </c>
      <c r="DR18" s="1058">
        <v>265</v>
      </c>
      <c r="DS18" s="1058">
        <v>227</v>
      </c>
      <c r="DT18" s="1058">
        <v>204</v>
      </c>
      <c r="DU18" s="1058">
        <v>130</v>
      </c>
      <c r="DV18" s="1058">
        <v>93</v>
      </c>
      <c r="DW18" s="1058">
        <v>108</v>
      </c>
      <c r="DX18" s="1058">
        <v>90</v>
      </c>
      <c r="DY18" s="1058">
        <v>78</v>
      </c>
      <c r="DZ18" s="1058">
        <v>281</v>
      </c>
      <c r="EA18" s="1058">
        <v>294</v>
      </c>
      <c r="EB18" s="1058">
        <v>247</v>
      </c>
      <c r="EC18" s="1058">
        <v>238</v>
      </c>
      <c r="ED18" s="1058">
        <v>167</v>
      </c>
      <c r="EE18" s="1058">
        <v>84</v>
      </c>
      <c r="EF18" s="1058">
        <v>79</v>
      </c>
      <c r="EG18" s="1058">
        <v>22</v>
      </c>
      <c r="EH18" s="1058">
        <v>17</v>
      </c>
      <c r="EI18" s="1058">
        <v>18</v>
      </c>
      <c r="EJ18" s="1058">
        <v>17</v>
      </c>
      <c r="EK18" s="1058">
        <v>23</v>
      </c>
      <c r="EL18" s="1058">
        <v>55</v>
      </c>
      <c r="EM18" s="1058">
        <v>42</v>
      </c>
      <c r="EN18" s="1058">
        <v>25</v>
      </c>
      <c r="EO18" s="1058">
        <v>23</v>
      </c>
      <c r="EP18" s="1058">
        <v>28</v>
      </c>
      <c r="EQ18" s="1058">
        <v>30</v>
      </c>
      <c r="ER18" s="1058">
        <v>84</v>
      </c>
      <c r="ES18" s="1058">
        <v>14</v>
      </c>
      <c r="ET18" s="1058">
        <v>4</v>
      </c>
      <c r="EU18" s="1058">
        <v>15</v>
      </c>
      <c r="EV18" s="1058">
        <v>24</v>
      </c>
      <c r="EW18" s="1058">
        <v>43</v>
      </c>
      <c r="EX18" s="1058">
        <v>51</v>
      </c>
      <c r="EY18" s="1058">
        <v>59</v>
      </c>
      <c r="EZ18" s="1058">
        <v>76</v>
      </c>
      <c r="FA18" s="1058">
        <v>47</v>
      </c>
      <c r="FB18" s="1058">
        <v>26</v>
      </c>
      <c r="FC18" s="1058">
        <v>21</v>
      </c>
      <c r="FD18" s="1058">
        <v>2</v>
      </c>
      <c r="FE18" s="1058">
        <v>47</v>
      </c>
      <c r="FF18" s="1058">
        <v>-5</v>
      </c>
      <c r="FG18" s="1058">
        <v>25</v>
      </c>
      <c r="FH18" s="1058">
        <v>26</v>
      </c>
      <c r="FI18" s="1058">
        <v>17</v>
      </c>
      <c r="FJ18" s="1058">
        <v>51</v>
      </c>
      <c r="FK18" s="1058">
        <v>24</v>
      </c>
      <c r="FL18" s="1058">
        <v>30</v>
      </c>
      <c r="FM18" s="1058">
        <v>16</v>
      </c>
      <c r="FN18" s="1058">
        <v>10</v>
      </c>
      <c r="FO18" s="1058">
        <v>10</v>
      </c>
      <c r="FP18" s="1058">
        <v>70</v>
      </c>
      <c r="FQ18" s="1058">
        <v>30</v>
      </c>
      <c r="FR18" s="1058">
        <v>25</v>
      </c>
      <c r="FS18" s="1058">
        <v>60</v>
      </c>
      <c r="FT18" s="1058">
        <v>68</v>
      </c>
      <c r="FU18" s="1058">
        <v>55</v>
      </c>
      <c r="FV18" s="1058">
        <v>108</v>
      </c>
      <c r="FW18" s="1058">
        <v>37</v>
      </c>
      <c r="FX18" s="1058">
        <v>12</v>
      </c>
      <c r="FY18" s="1058">
        <v>21</v>
      </c>
      <c r="FZ18" s="1058">
        <v>35</v>
      </c>
      <c r="GA18" s="1058">
        <v>28</v>
      </c>
      <c r="GB18" s="1058">
        <v>19</v>
      </c>
      <c r="GC18" s="1058">
        <v>10</v>
      </c>
      <c r="GD18" s="1058">
        <v>9</v>
      </c>
      <c r="GE18" s="1058">
        <v>9</v>
      </c>
      <c r="GF18" s="1058">
        <v>32</v>
      </c>
      <c r="GG18" s="1058">
        <v>65</v>
      </c>
      <c r="GH18" s="1058">
        <v>16</v>
      </c>
      <c r="GI18" s="1058">
        <v>20</v>
      </c>
      <c r="GJ18" s="1058">
        <v>18</v>
      </c>
      <c r="GK18" s="1058">
        <v>21</v>
      </c>
      <c r="GL18" s="1058">
        <v>15</v>
      </c>
      <c r="GM18" s="1058">
        <v>9</v>
      </c>
      <c r="GN18" s="1058">
        <v>15</v>
      </c>
      <c r="GO18" s="1058">
        <v>34</v>
      </c>
      <c r="GP18" s="1058">
        <v>18</v>
      </c>
      <c r="GQ18" s="1058">
        <v>47</v>
      </c>
      <c r="GR18" s="1058">
        <v>22</v>
      </c>
      <c r="GS18" s="1058">
        <v>29</v>
      </c>
      <c r="GT18" s="1058">
        <v>24</v>
      </c>
      <c r="GU18" s="1058">
        <v>18</v>
      </c>
      <c r="GV18" s="1058">
        <v>35</v>
      </c>
      <c r="GW18" s="1058">
        <v>13</v>
      </c>
      <c r="GX18" s="1058">
        <v>27</v>
      </c>
      <c r="GY18" s="1058">
        <v>10</v>
      </c>
      <c r="GZ18" s="1058">
        <v>36</v>
      </c>
      <c r="HA18" s="1058">
        <v>-10</v>
      </c>
      <c r="HB18" s="1058">
        <v>11</v>
      </c>
      <c r="HC18" s="1058">
        <v>79</v>
      </c>
      <c r="HD18" s="1058">
        <v>58</v>
      </c>
      <c r="HE18" s="1058">
        <v>20</v>
      </c>
      <c r="HF18" s="1058">
        <v>17</v>
      </c>
      <c r="HG18" s="1058">
        <v>17</v>
      </c>
      <c r="HH18" s="1058">
        <v>34</v>
      </c>
      <c r="HI18" s="1058">
        <v>20</v>
      </c>
      <c r="HJ18" s="1058">
        <v>18</v>
      </c>
      <c r="HK18" s="1058">
        <v>15</v>
      </c>
      <c r="HL18" s="1058">
        <v>23</v>
      </c>
      <c r="HM18" s="1058">
        <v>29</v>
      </c>
      <c r="HN18" s="1058">
        <v>29</v>
      </c>
      <c r="HO18" s="1058">
        <v>11</v>
      </c>
      <c r="HP18" s="1058">
        <v>60</v>
      </c>
      <c r="HQ18" s="1058">
        <v>55</v>
      </c>
      <c r="HR18" s="1058">
        <v>33</v>
      </c>
      <c r="HS18" s="1058">
        <v>20</v>
      </c>
      <c r="HT18" s="1058">
        <v>36</v>
      </c>
      <c r="HU18" s="1058">
        <v>58</v>
      </c>
      <c r="HV18" s="1058">
        <v>26</v>
      </c>
      <c r="HW18" s="1058">
        <v>29</v>
      </c>
      <c r="HX18" s="1058">
        <v>13</v>
      </c>
      <c r="HY18" s="1058">
        <v>23</v>
      </c>
      <c r="HZ18" s="1058">
        <v>15</v>
      </c>
      <c r="IA18" s="1058">
        <v>21</v>
      </c>
      <c r="IB18" s="1058">
        <v>12</v>
      </c>
      <c r="IC18" s="1058">
        <v>6</v>
      </c>
      <c r="ID18" s="1058">
        <v>24</v>
      </c>
      <c r="IE18" s="1058">
        <v>19</v>
      </c>
      <c r="IF18" s="1058">
        <v>43</v>
      </c>
      <c r="IG18" s="1058">
        <v>22</v>
      </c>
      <c r="IH18" s="1058">
        <v>21</v>
      </c>
      <c r="II18" s="1058">
        <v>19</v>
      </c>
      <c r="IJ18" s="1058">
        <v>199</v>
      </c>
      <c r="IK18" s="1058">
        <v>137</v>
      </c>
      <c r="IL18" s="1058">
        <v>75</v>
      </c>
      <c r="IM18" s="1058">
        <v>30</v>
      </c>
      <c r="IN18" s="1058">
        <v>31</v>
      </c>
      <c r="IO18" s="1058">
        <v>28</v>
      </c>
      <c r="IP18" s="1058">
        <v>28</v>
      </c>
      <c r="IQ18" s="1058">
        <v>21</v>
      </c>
      <c r="IR18" s="1058">
        <v>64</v>
      </c>
      <c r="IS18" s="1058">
        <v>64</v>
      </c>
      <c r="IT18" s="1058">
        <v>39</v>
      </c>
      <c r="IU18" s="1058">
        <v>23</v>
      </c>
      <c r="IV18" s="1058">
        <v>21</v>
      </c>
      <c r="IW18" s="1058">
        <v>23</v>
      </c>
      <c r="IX18" s="1058">
        <v>20</v>
      </c>
      <c r="IY18" s="1058">
        <v>47</v>
      </c>
      <c r="IZ18" s="1058">
        <v>9</v>
      </c>
      <c r="JA18" s="1058">
        <v>14</v>
      </c>
      <c r="JB18" s="1058">
        <v>9</v>
      </c>
      <c r="JC18" s="1058">
        <v>19</v>
      </c>
      <c r="JD18" s="1058">
        <v>14</v>
      </c>
      <c r="JE18" s="1058">
        <v>14</v>
      </c>
      <c r="JF18" s="1058">
        <v>9</v>
      </c>
      <c r="JG18" s="1058">
        <v>7</v>
      </c>
      <c r="JH18" s="1058">
        <v>14</v>
      </c>
      <c r="JI18" s="1058">
        <v>19</v>
      </c>
      <c r="JJ18" s="1058">
        <v>129</v>
      </c>
      <c r="JK18" s="1058">
        <v>46</v>
      </c>
      <c r="JL18" s="1058">
        <v>34</v>
      </c>
      <c r="JM18" s="1058">
        <v>13</v>
      </c>
      <c r="JN18" s="1058">
        <v>33</v>
      </c>
      <c r="JO18" s="1058">
        <v>18</v>
      </c>
      <c r="JP18" s="1058">
        <v>18</v>
      </c>
      <c r="JQ18" s="1058">
        <v>31</v>
      </c>
      <c r="JR18" s="1058">
        <v>38</v>
      </c>
      <c r="JS18" s="1058">
        <v>91</v>
      </c>
      <c r="JT18" s="1058">
        <v>12</v>
      </c>
      <c r="JU18" s="1058">
        <v>18</v>
      </c>
      <c r="JV18" s="1058">
        <v>25</v>
      </c>
      <c r="JW18" s="1058">
        <v>22</v>
      </c>
      <c r="JX18" s="1058">
        <v>45</v>
      </c>
      <c r="JY18" s="1058">
        <v>22</v>
      </c>
      <c r="JZ18" s="1058">
        <v>9</v>
      </c>
      <c r="KA18" s="1058">
        <v>9</v>
      </c>
      <c r="KB18" s="1058">
        <v>17</v>
      </c>
      <c r="KC18" s="1058">
        <v>17</v>
      </c>
      <c r="KD18" s="1058">
        <v>21</v>
      </c>
      <c r="KE18" s="1058">
        <v>34</v>
      </c>
      <c r="KF18" s="1058">
        <v>46</v>
      </c>
      <c r="KG18" s="1058">
        <v>96</v>
      </c>
    </row>
    <row r="19" spans="1:293" ht="23.25" customHeight="1" x14ac:dyDescent="0.25">
      <c r="A19" s="1308"/>
      <c r="B19" s="282" t="s">
        <v>590</v>
      </c>
      <c r="C19" s="1058">
        <v>4911</v>
      </c>
      <c r="D19" s="1058">
        <v>1623</v>
      </c>
      <c r="E19" s="1058">
        <v>732</v>
      </c>
      <c r="F19" s="1058">
        <v>1162</v>
      </c>
      <c r="G19" s="1058">
        <v>1376</v>
      </c>
      <c r="H19" s="1058">
        <v>16</v>
      </c>
      <c r="I19" s="1058" t="s">
        <v>97</v>
      </c>
      <c r="J19" s="471"/>
      <c r="K19" s="1058">
        <v>172</v>
      </c>
      <c r="L19" s="1058">
        <v>84</v>
      </c>
      <c r="M19" s="1058">
        <v>74</v>
      </c>
      <c r="N19" s="1058">
        <v>12</v>
      </c>
      <c r="O19" s="1058">
        <v>8</v>
      </c>
      <c r="P19" s="1058">
        <v>42</v>
      </c>
      <c r="Q19" s="1058">
        <v>14</v>
      </c>
      <c r="R19" s="1058">
        <v>8</v>
      </c>
      <c r="S19" s="1058">
        <v>8</v>
      </c>
      <c r="T19" s="1058">
        <v>13</v>
      </c>
      <c r="U19" s="1058">
        <v>12</v>
      </c>
      <c r="V19" s="1058">
        <v>27</v>
      </c>
      <c r="W19" s="1058">
        <v>24</v>
      </c>
      <c r="X19" s="1058">
        <v>18</v>
      </c>
      <c r="Y19" s="1058">
        <v>16</v>
      </c>
      <c r="Z19" s="1058">
        <v>26</v>
      </c>
      <c r="AA19" s="1058">
        <v>5</v>
      </c>
      <c r="AB19" s="1058">
        <v>12</v>
      </c>
      <c r="AC19" s="1058">
        <v>9</v>
      </c>
      <c r="AD19" s="1058">
        <v>21</v>
      </c>
      <c r="AE19" s="1058">
        <v>15</v>
      </c>
      <c r="AF19" s="1058">
        <v>16</v>
      </c>
      <c r="AG19" s="1058">
        <v>16</v>
      </c>
      <c r="AH19" s="1058">
        <v>12</v>
      </c>
      <c r="AI19" s="1058">
        <v>9</v>
      </c>
      <c r="AJ19" s="1058">
        <v>8</v>
      </c>
      <c r="AK19" s="1058">
        <v>12</v>
      </c>
      <c r="AL19" s="1058">
        <v>22</v>
      </c>
      <c r="AM19" s="1058">
        <v>24</v>
      </c>
      <c r="AN19" s="1058">
        <v>21</v>
      </c>
      <c r="AO19" s="1058">
        <v>25</v>
      </c>
      <c r="AP19" s="1058">
        <v>13</v>
      </c>
      <c r="AQ19" s="1058">
        <v>16</v>
      </c>
      <c r="AR19" s="1058">
        <v>104</v>
      </c>
      <c r="AS19" s="1058">
        <v>77</v>
      </c>
      <c r="AT19" s="1058">
        <v>13</v>
      </c>
      <c r="AU19" s="1058">
        <v>24</v>
      </c>
      <c r="AV19" s="1058">
        <v>35</v>
      </c>
      <c r="AW19" s="1058">
        <v>18</v>
      </c>
      <c r="AX19" s="1058">
        <v>26</v>
      </c>
      <c r="AY19" s="1058">
        <v>13</v>
      </c>
      <c r="AZ19" s="1058">
        <v>4</v>
      </c>
      <c r="BA19" s="1058">
        <v>10</v>
      </c>
      <c r="BB19" s="1058">
        <v>16</v>
      </c>
      <c r="BC19" s="1058">
        <v>12</v>
      </c>
      <c r="BD19" s="1058">
        <v>14</v>
      </c>
      <c r="BE19" s="1058">
        <v>8</v>
      </c>
      <c r="BF19" s="1058">
        <v>21</v>
      </c>
      <c r="BG19" s="1058">
        <v>49</v>
      </c>
      <c r="BH19" s="1058">
        <v>14</v>
      </c>
      <c r="BI19" s="1058">
        <v>34</v>
      </c>
      <c r="BJ19" s="1058">
        <v>25</v>
      </c>
      <c r="BK19" s="1058">
        <v>8</v>
      </c>
      <c r="BL19" s="1058">
        <v>78</v>
      </c>
      <c r="BM19" s="1058">
        <v>36</v>
      </c>
      <c r="BN19" s="1058">
        <v>57</v>
      </c>
      <c r="BO19" s="1058">
        <v>12</v>
      </c>
      <c r="BP19" s="1058">
        <v>25</v>
      </c>
      <c r="BQ19" s="1058">
        <v>7</v>
      </c>
      <c r="BR19" s="1058">
        <v>18</v>
      </c>
      <c r="BS19" s="1058">
        <v>19</v>
      </c>
      <c r="BT19" s="1058">
        <v>62</v>
      </c>
      <c r="BU19" s="1058">
        <v>48</v>
      </c>
      <c r="BV19" s="1058">
        <v>45</v>
      </c>
      <c r="BW19" s="1058">
        <v>10</v>
      </c>
      <c r="BX19" s="1058">
        <v>9</v>
      </c>
      <c r="BY19" s="1058">
        <v>19</v>
      </c>
      <c r="BZ19" s="1058">
        <v>27</v>
      </c>
      <c r="CA19" s="1058">
        <v>8</v>
      </c>
      <c r="CB19" s="1058">
        <v>25</v>
      </c>
      <c r="CC19" s="1058">
        <v>11</v>
      </c>
      <c r="CD19" s="1058">
        <v>15</v>
      </c>
      <c r="CE19" s="1058">
        <v>8</v>
      </c>
      <c r="CF19" s="1058">
        <v>5</v>
      </c>
      <c r="CG19" s="1058" t="s">
        <v>97</v>
      </c>
      <c r="CH19" s="1058" t="s">
        <v>97</v>
      </c>
      <c r="CI19" s="1058" t="s">
        <v>97</v>
      </c>
      <c r="CJ19" s="1058" t="s">
        <v>97</v>
      </c>
      <c r="CK19" s="1058" t="s">
        <v>97</v>
      </c>
      <c r="CL19" s="1058" t="s">
        <v>97</v>
      </c>
      <c r="CM19" s="1058" t="s">
        <v>97</v>
      </c>
      <c r="CN19" s="1058" t="s">
        <v>97</v>
      </c>
      <c r="CO19" s="1058" t="s">
        <v>97</v>
      </c>
      <c r="CP19" s="1058" t="s">
        <v>97</v>
      </c>
      <c r="CQ19" s="1058" t="s">
        <v>97</v>
      </c>
      <c r="CR19" s="1058" t="s">
        <v>97</v>
      </c>
      <c r="CS19" s="1058" t="s">
        <v>97</v>
      </c>
      <c r="CT19" s="1058" t="s">
        <v>97</v>
      </c>
      <c r="CU19" s="1058">
        <v>31</v>
      </c>
      <c r="CV19" s="1058">
        <v>7</v>
      </c>
      <c r="CW19" s="1058">
        <v>31</v>
      </c>
      <c r="CX19" s="1058">
        <v>19</v>
      </c>
      <c r="CY19" s="1058" t="s">
        <v>97</v>
      </c>
      <c r="CZ19" s="1058">
        <v>9</v>
      </c>
      <c r="DA19" s="1058">
        <v>6</v>
      </c>
      <c r="DB19" s="1058">
        <v>13</v>
      </c>
      <c r="DC19" s="1058">
        <v>127</v>
      </c>
      <c r="DD19" s="1058">
        <v>35</v>
      </c>
      <c r="DE19" s="1058">
        <v>36</v>
      </c>
      <c r="DF19" s="1058">
        <v>19</v>
      </c>
      <c r="DG19" s="1058">
        <v>24</v>
      </c>
      <c r="DH19" s="1058">
        <v>23</v>
      </c>
      <c r="DI19" s="1058">
        <v>2</v>
      </c>
      <c r="DJ19" s="1058">
        <v>27</v>
      </c>
      <c r="DK19" s="1058">
        <v>11</v>
      </c>
      <c r="DL19" s="1058">
        <v>3</v>
      </c>
      <c r="DM19" s="1058">
        <v>113</v>
      </c>
      <c r="DN19" s="1058">
        <v>94</v>
      </c>
      <c r="DO19" s="1058">
        <v>136</v>
      </c>
      <c r="DP19" s="1058">
        <v>124</v>
      </c>
      <c r="DQ19" s="1058">
        <v>97</v>
      </c>
      <c r="DR19" s="1058">
        <v>46</v>
      </c>
      <c r="DS19" s="1058">
        <v>80</v>
      </c>
      <c r="DT19" s="1058">
        <v>79</v>
      </c>
      <c r="DU19" s="1058">
        <v>41</v>
      </c>
      <c r="DV19" s="1058">
        <v>46</v>
      </c>
      <c r="DW19" s="1058">
        <v>18</v>
      </c>
      <c r="DX19" s="1058">
        <v>11</v>
      </c>
      <c r="DY19" s="1058">
        <v>16</v>
      </c>
      <c r="DZ19" s="1058">
        <v>62</v>
      </c>
      <c r="EA19" s="1058">
        <v>54</v>
      </c>
      <c r="EB19" s="1058">
        <v>47</v>
      </c>
      <c r="EC19" s="1058">
        <v>40</v>
      </c>
      <c r="ED19" s="1058">
        <v>25</v>
      </c>
      <c r="EE19" s="1058">
        <v>22</v>
      </c>
      <c r="EF19" s="1058">
        <v>18</v>
      </c>
      <c r="EG19" s="1058">
        <v>5</v>
      </c>
      <c r="EH19" s="1058">
        <v>3</v>
      </c>
      <c r="EI19" s="1058">
        <v>4</v>
      </c>
      <c r="EJ19" s="1058">
        <v>4</v>
      </c>
      <c r="EK19" s="1058">
        <v>5</v>
      </c>
      <c r="EL19" s="1058">
        <v>18</v>
      </c>
      <c r="EM19" s="1058">
        <v>11</v>
      </c>
      <c r="EN19" s="1058">
        <v>8</v>
      </c>
      <c r="EO19" s="1058">
        <v>6</v>
      </c>
      <c r="EP19" s="1058">
        <v>9</v>
      </c>
      <c r="EQ19" s="1058">
        <v>11</v>
      </c>
      <c r="ER19" s="1058">
        <v>28</v>
      </c>
      <c r="ES19" s="1058">
        <v>5</v>
      </c>
      <c r="ET19" s="1058">
        <v>7</v>
      </c>
      <c r="EU19" s="1058">
        <v>5</v>
      </c>
      <c r="EV19" s="1058">
        <v>9</v>
      </c>
      <c r="EW19" s="1058">
        <v>10</v>
      </c>
      <c r="EX19" s="1058">
        <v>18</v>
      </c>
      <c r="EY19" s="1058">
        <v>18</v>
      </c>
      <c r="EZ19" s="1058">
        <v>24</v>
      </c>
      <c r="FA19" s="1058">
        <v>14</v>
      </c>
      <c r="FB19" s="1058">
        <v>2</v>
      </c>
      <c r="FC19" s="1058">
        <v>2</v>
      </c>
      <c r="FD19" s="1058">
        <v>4</v>
      </c>
      <c r="FE19" s="1058">
        <v>13</v>
      </c>
      <c r="FF19" s="1058">
        <v>2</v>
      </c>
      <c r="FG19" s="1058">
        <v>4</v>
      </c>
      <c r="FH19" s="1058">
        <v>5</v>
      </c>
      <c r="FI19" s="1058">
        <v>3</v>
      </c>
      <c r="FJ19" s="1058">
        <v>11</v>
      </c>
      <c r="FK19" s="1058">
        <v>4</v>
      </c>
      <c r="FL19" s="1058">
        <v>5</v>
      </c>
      <c r="FM19" s="1058">
        <v>5</v>
      </c>
      <c r="FN19" s="1058">
        <v>2</v>
      </c>
      <c r="FO19" s="1058">
        <v>3</v>
      </c>
      <c r="FP19" s="1058">
        <v>18</v>
      </c>
      <c r="FQ19" s="1058">
        <v>6</v>
      </c>
      <c r="FR19" s="1058">
        <v>4</v>
      </c>
      <c r="FS19" s="1058">
        <v>7</v>
      </c>
      <c r="FT19" s="1058">
        <v>8</v>
      </c>
      <c r="FU19" s="1058">
        <v>7</v>
      </c>
      <c r="FV19" s="1058">
        <v>33</v>
      </c>
      <c r="FW19" s="1058">
        <v>9</v>
      </c>
      <c r="FX19" s="1058">
        <v>3</v>
      </c>
      <c r="FY19" s="1058">
        <v>8</v>
      </c>
      <c r="FZ19" s="1058">
        <v>7</v>
      </c>
      <c r="GA19" s="1058">
        <v>7</v>
      </c>
      <c r="GB19" s="1058">
        <v>7</v>
      </c>
      <c r="GC19" s="1058">
        <v>2</v>
      </c>
      <c r="GD19" s="1058">
        <v>3</v>
      </c>
      <c r="GE19" s="1058">
        <v>1</v>
      </c>
      <c r="GF19" s="1058">
        <v>7</v>
      </c>
      <c r="GG19" s="1058">
        <v>18</v>
      </c>
      <c r="GH19" s="1058">
        <v>2</v>
      </c>
      <c r="GI19" s="1058">
        <v>2</v>
      </c>
      <c r="GJ19" s="1058">
        <v>5</v>
      </c>
      <c r="GK19" s="1058">
        <v>4</v>
      </c>
      <c r="GL19" s="1058">
        <v>4</v>
      </c>
      <c r="GM19" s="1058">
        <v>2</v>
      </c>
      <c r="GN19" s="1058">
        <v>5</v>
      </c>
      <c r="GO19" s="1058">
        <v>8</v>
      </c>
      <c r="GP19" s="1058">
        <v>2</v>
      </c>
      <c r="GQ19" s="1058">
        <v>11</v>
      </c>
      <c r="GR19" s="1058">
        <v>4</v>
      </c>
      <c r="GS19" s="1058">
        <v>2</v>
      </c>
      <c r="GT19" s="1058">
        <v>6</v>
      </c>
      <c r="GU19" s="1058">
        <v>6</v>
      </c>
      <c r="GV19" s="1058">
        <v>8</v>
      </c>
      <c r="GW19" s="1058">
        <v>4</v>
      </c>
      <c r="GX19" s="1058">
        <v>3</v>
      </c>
      <c r="GY19" s="1058">
        <v>2</v>
      </c>
      <c r="GZ19" s="1058">
        <v>6</v>
      </c>
      <c r="HA19" s="1058">
        <v>5</v>
      </c>
      <c r="HB19" s="1058">
        <v>1</v>
      </c>
      <c r="HC19" s="1058">
        <v>23</v>
      </c>
      <c r="HD19" s="1058">
        <v>15</v>
      </c>
      <c r="HE19" s="1058">
        <v>7</v>
      </c>
      <c r="HF19" s="1058">
        <v>6</v>
      </c>
      <c r="HG19" s="1058">
        <v>3</v>
      </c>
      <c r="HH19" s="1058">
        <v>12</v>
      </c>
      <c r="HI19" s="1058">
        <v>6</v>
      </c>
      <c r="HJ19" s="1058">
        <v>7</v>
      </c>
      <c r="HK19" s="1058">
        <v>6</v>
      </c>
      <c r="HL19" s="1058">
        <v>10</v>
      </c>
      <c r="HM19" s="1058">
        <v>10</v>
      </c>
      <c r="HN19" s="1058">
        <v>9</v>
      </c>
      <c r="HO19" s="1058">
        <v>1</v>
      </c>
      <c r="HP19" s="1058">
        <v>11</v>
      </c>
      <c r="HQ19" s="1058">
        <v>5</v>
      </c>
      <c r="HR19" s="1058">
        <v>3</v>
      </c>
      <c r="HS19" s="1058">
        <v>5</v>
      </c>
      <c r="HT19" s="1058">
        <v>16</v>
      </c>
      <c r="HU19" s="1058">
        <v>9</v>
      </c>
      <c r="HV19" s="1058">
        <v>4</v>
      </c>
      <c r="HW19" s="1058">
        <v>9</v>
      </c>
      <c r="HX19" s="1058">
        <v>2</v>
      </c>
      <c r="HY19" s="1058">
        <v>6</v>
      </c>
      <c r="HZ19" s="1058">
        <v>4</v>
      </c>
      <c r="IA19" s="1058">
        <v>5</v>
      </c>
      <c r="IB19" s="1058">
        <v>4</v>
      </c>
      <c r="IC19" s="1058">
        <v>2</v>
      </c>
      <c r="ID19" s="1058">
        <v>4</v>
      </c>
      <c r="IE19" s="1058">
        <v>9</v>
      </c>
      <c r="IF19" s="1058">
        <v>11</v>
      </c>
      <c r="IG19" s="1058">
        <v>4</v>
      </c>
      <c r="IH19" s="1058">
        <v>5</v>
      </c>
      <c r="II19" s="1058">
        <v>3</v>
      </c>
      <c r="IJ19" s="1058">
        <v>32</v>
      </c>
      <c r="IK19" s="1058">
        <v>33</v>
      </c>
      <c r="IL19" s="1058">
        <v>15</v>
      </c>
      <c r="IM19" s="1058">
        <v>8</v>
      </c>
      <c r="IN19" s="1058">
        <v>10</v>
      </c>
      <c r="IO19" s="1058">
        <v>5</v>
      </c>
      <c r="IP19" s="1058">
        <v>5</v>
      </c>
      <c r="IQ19" s="1058">
        <v>5</v>
      </c>
      <c r="IR19" s="1058">
        <v>11</v>
      </c>
      <c r="IS19" s="1058">
        <v>10</v>
      </c>
      <c r="IT19" s="1058">
        <v>8</v>
      </c>
      <c r="IU19" s="1058">
        <v>3</v>
      </c>
      <c r="IV19" s="1058">
        <v>4</v>
      </c>
      <c r="IW19" s="1058">
        <v>7</v>
      </c>
      <c r="IX19" s="1058">
        <v>9</v>
      </c>
      <c r="IY19" s="1058">
        <v>19</v>
      </c>
      <c r="IZ19" s="1058">
        <v>2</v>
      </c>
      <c r="JA19" s="1058">
        <v>5</v>
      </c>
      <c r="JB19" s="1058">
        <v>3</v>
      </c>
      <c r="JC19" s="1058">
        <v>6</v>
      </c>
      <c r="JD19" s="1058">
        <v>6</v>
      </c>
      <c r="JE19" s="1058">
        <v>4</v>
      </c>
      <c r="JF19" s="1058">
        <v>3</v>
      </c>
      <c r="JG19" s="1058">
        <v>2</v>
      </c>
      <c r="JH19" s="1058">
        <v>6</v>
      </c>
      <c r="JI19" s="1058">
        <v>7</v>
      </c>
      <c r="JJ19" s="1058">
        <v>52</v>
      </c>
      <c r="JK19" s="1058">
        <v>19</v>
      </c>
      <c r="JL19" s="1058">
        <v>12</v>
      </c>
      <c r="JM19" s="1058">
        <v>7</v>
      </c>
      <c r="JN19" s="1058">
        <v>6</v>
      </c>
      <c r="JO19" s="1058">
        <v>6</v>
      </c>
      <c r="JP19" s="1058">
        <v>6</v>
      </c>
      <c r="JQ19" s="1058">
        <v>13</v>
      </c>
      <c r="JR19" s="1058">
        <v>16</v>
      </c>
      <c r="JS19" s="1058">
        <v>38</v>
      </c>
      <c r="JT19" s="1058">
        <v>6</v>
      </c>
      <c r="JU19" s="1058">
        <v>8</v>
      </c>
      <c r="JV19" s="1058">
        <v>14</v>
      </c>
      <c r="JW19" s="1058">
        <v>9</v>
      </c>
      <c r="JX19" s="1058">
        <v>17</v>
      </c>
      <c r="JY19" s="1058">
        <v>6</v>
      </c>
      <c r="JZ19" s="1058">
        <v>3</v>
      </c>
      <c r="KA19" s="1058">
        <v>5</v>
      </c>
      <c r="KB19" s="1058">
        <v>7</v>
      </c>
      <c r="KC19" s="1058">
        <v>6</v>
      </c>
      <c r="KD19" s="1058">
        <v>7</v>
      </c>
      <c r="KE19" s="1058">
        <v>17</v>
      </c>
      <c r="KF19" s="1058">
        <v>16</v>
      </c>
      <c r="KG19" s="1058" t="s">
        <v>97</v>
      </c>
    </row>
    <row r="20" spans="1:293" ht="23.25" customHeight="1" x14ac:dyDescent="0.25">
      <c r="A20" s="1308"/>
      <c r="B20" s="283" t="s">
        <v>591</v>
      </c>
      <c r="C20" s="1058">
        <v>19765</v>
      </c>
      <c r="D20" s="1058">
        <v>9117</v>
      </c>
      <c r="E20" s="1058">
        <v>3809</v>
      </c>
      <c r="F20" s="1058">
        <v>3194</v>
      </c>
      <c r="G20" s="1058">
        <v>3518</v>
      </c>
      <c r="H20" s="1058">
        <v>29</v>
      </c>
      <c r="I20" s="1058">
        <v>96</v>
      </c>
      <c r="J20" s="471"/>
      <c r="K20" s="1058">
        <v>843</v>
      </c>
      <c r="L20" s="1058">
        <v>360</v>
      </c>
      <c r="M20" s="1058">
        <v>473</v>
      </c>
      <c r="N20" s="1058">
        <v>233</v>
      </c>
      <c r="O20" s="1058">
        <v>170</v>
      </c>
      <c r="P20" s="1058">
        <v>188</v>
      </c>
      <c r="Q20" s="1058">
        <v>162</v>
      </c>
      <c r="R20" s="1058">
        <v>176</v>
      </c>
      <c r="S20" s="1058">
        <v>111</v>
      </c>
      <c r="T20" s="1058">
        <v>91</v>
      </c>
      <c r="U20" s="1058">
        <v>94</v>
      </c>
      <c r="V20" s="1058">
        <v>66</v>
      </c>
      <c r="W20" s="1058">
        <v>84</v>
      </c>
      <c r="X20" s="1058">
        <v>94</v>
      </c>
      <c r="Y20" s="1058">
        <v>66</v>
      </c>
      <c r="Z20" s="1058">
        <v>77</v>
      </c>
      <c r="AA20" s="1058">
        <v>52</v>
      </c>
      <c r="AB20" s="1058">
        <v>90</v>
      </c>
      <c r="AC20" s="1058">
        <v>54</v>
      </c>
      <c r="AD20" s="1058">
        <v>41</v>
      </c>
      <c r="AE20" s="1058">
        <v>42</v>
      </c>
      <c r="AF20" s="1058">
        <v>24</v>
      </c>
      <c r="AG20" s="1058">
        <v>138</v>
      </c>
      <c r="AH20" s="1058">
        <v>154</v>
      </c>
      <c r="AI20" s="1058">
        <v>79</v>
      </c>
      <c r="AJ20" s="1058">
        <v>41</v>
      </c>
      <c r="AK20" s="1058">
        <v>113</v>
      </c>
      <c r="AL20" s="1058">
        <v>202</v>
      </c>
      <c r="AM20" s="1058">
        <v>137</v>
      </c>
      <c r="AN20" s="1058">
        <v>68</v>
      </c>
      <c r="AO20" s="1058">
        <v>106</v>
      </c>
      <c r="AP20" s="1058">
        <v>65</v>
      </c>
      <c r="AQ20" s="1058">
        <v>71</v>
      </c>
      <c r="AR20" s="1058">
        <v>1184</v>
      </c>
      <c r="AS20" s="1058">
        <v>429</v>
      </c>
      <c r="AT20" s="1058">
        <v>207</v>
      </c>
      <c r="AU20" s="1058">
        <v>172</v>
      </c>
      <c r="AV20" s="1058">
        <v>-11</v>
      </c>
      <c r="AW20" s="1058">
        <v>123</v>
      </c>
      <c r="AX20" s="1058">
        <v>143</v>
      </c>
      <c r="AY20" s="1058">
        <v>74</v>
      </c>
      <c r="AZ20" s="1058">
        <v>49</v>
      </c>
      <c r="BA20" s="1058">
        <v>-2</v>
      </c>
      <c r="BB20" s="1058">
        <v>88</v>
      </c>
      <c r="BC20" s="1058">
        <v>61</v>
      </c>
      <c r="BD20" s="1058">
        <v>84</v>
      </c>
      <c r="BE20" s="1058">
        <v>42</v>
      </c>
      <c r="BF20" s="1058">
        <v>188</v>
      </c>
      <c r="BG20" s="1058">
        <v>78</v>
      </c>
      <c r="BH20" s="1058">
        <v>64</v>
      </c>
      <c r="BI20" s="1058">
        <v>44</v>
      </c>
      <c r="BJ20" s="1058">
        <v>30</v>
      </c>
      <c r="BK20" s="1058">
        <v>65</v>
      </c>
      <c r="BL20" s="1058">
        <v>373</v>
      </c>
      <c r="BM20" s="1058">
        <v>279</v>
      </c>
      <c r="BN20" s="1058">
        <v>123</v>
      </c>
      <c r="BO20" s="1058">
        <v>58</v>
      </c>
      <c r="BP20" s="1058">
        <v>111</v>
      </c>
      <c r="BQ20" s="1058">
        <v>103</v>
      </c>
      <c r="BR20" s="1058">
        <v>123</v>
      </c>
      <c r="BS20" s="1058">
        <v>44</v>
      </c>
      <c r="BT20" s="1058">
        <v>364</v>
      </c>
      <c r="BU20" s="1058">
        <v>170</v>
      </c>
      <c r="BV20" s="1058">
        <v>148</v>
      </c>
      <c r="BW20" s="1058">
        <v>110</v>
      </c>
      <c r="BX20" s="1058">
        <v>110</v>
      </c>
      <c r="BY20" s="1058">
        <v>62</v>
      </c>
      <c r="BZ20" s="1058">
        <v>62</v>
      </c>
      <c r="CA20" s="1058">
        <v>75</v>
      </c>
      <c r="CB20" s="1058">
        <v>59</v>
      </c>
      <c r="CC20" s="1058">
        <v>50</v>
      </c>
      <c r="CD20" s="1058">
        <v>39</v>
      </c>
      <c r="CE20" s="1058">
        <v>36</v>
      </c>
      <c r="CF20" s="1058">
        <v>36</v>
      </c>
      <c r="CG20" s="1058">
        <v>87</v>
      </c>
      <c r="CH20" s="1058">
        <v>49</v>
      </c>
      <c r="CI20" s="1058">
        <v>40</v>
      </c>
      <c r="CJ20" s="1058">
        <v>41</v>
      </c>
      <c r="CK20" s="1058">
        <v>23</v>
      </c>
      <c r="CL20" s="1058">
        <v>24</v>
      </c>
      <c r="CM20" s="1058">
        <v>27</v>
      </c>
      <c r="CN20" s="1058">
        <v>22</v>
      </c>
      <c r="CO20" s="1058">
        <v>18</v>
      </c>
      <c r="CP20" s="1058">
        <v>21</v>
      </c>
      <c r="CQ20" s="1058">
        <v>10</v>
      </c>
      <c r="CR20" s="1058">
        <v>11</v>
      </c>
      <c r="CS20" s="1058">
        <v>5</v>
      </c>
      <c r="CT20" s="1058">
        <v>7</v>
      </c>
      <c r="CU20" s="1058">
        <v>181</v>
      </c>
      <c r="CV20" s="1058">
        <v>35</v>
      </c>
      <c r="CW20" s="1058">
        <v>235</v>
      </c>
      <c r="CX20" s="1058">
        <v>91</v>
      </c>
      <c r="CY20" s="1058">
        <v>14</v>
      </c>
      <c r="CZ20" s="1058">
        <v>34</v>
      </c>
      <c r="DA20" s="1058">
        <v>26</v>
      </c>
      <c r="DB20" s="1058">
        <v>102</v>
      </c>
      <c r="DC20" s="1058">
        <v>314</v>
      </c>
      <c r="DD20" s="1058">
        <v>282</v>
      </c>
      <c r="DE20" s="1058">
        <v>89</v>
      </c>
      <c r="DF20" s="1058">
        <v>67</v>
      </c>
      <c r="DG20" s="1058">
        <v>153</v>
      </c>
      <c r="DH20" s="1058">
        <v>61</v>
      </c>
      <c r="DI20" s="1058">
        <v>44</v>
      </c>
      <c r="DJ20" s="1058">
        <v>165</v>
      </c>
      <c r="DK20" s="1058">
        <v>145</v>
      </c>
      <c r="DL20" s="1058">
        <v>41</v>
      </c>
      <c r="DM20" s="1058">
        <v>289</v>
      </c>
      <c r="DN20" s="1058">
        <v>329</v>
      </c>
      <c r="DO20" s="1058">
        <v>286</v>
      </c>
      <c r="DP20" s="1058">
        <v>166</v>
      </c>
      <c r="DQ20" s="1058">
        <v>203</v>
      </c>
      <c r="DR20" s="1058">
        <v>218</v>
      </c>
      <c r="DS20" s="1058">
        <v>146</v>
      </c>
      <c r="DT20" s="1058">
        <v>125</v>
      </c>
      <c r="DU20" s="1058">
        <v>89</v>
      </c>
      <c r="DV20" s="1058">
        <v>47</v>
      </c>
      <c r="DW20" s="1058">
        <v>89</v>
      </c>
      <c r="DX20" s="1058">
        <v>78</v>
      </c>
      <c r="DY20" s="1058">
        <v>62</v>
      </c>
      <c r="DZ20" s="1058">
        <v>218</v>
      </c>
      <c r="EA20" s="1058">
        <v>240</v>
      </c>
      <c r="EB20" s="1058">
        <v>199</v>
      </c>
      <c r="EC20" s="1058">
        <v>197</v>
      </c>
      <c r="ED20" s="1058">
        <v>141</v>
      </c>
      <c r="EE20" s="1058">
        <v>61</v>
      </c>
      <c r="EF20" s="1058">
        <v>60</v>
      </c>
      <c r="EG20" s="1058">
        <v>16</v>
      </c>
      <c r="EH20" s="1058">
        <v>13</v>
      </c>
      <c r="EI20" s="1058">
        <v>14</v>
      </c>
      <c r="EJ20" s="1058">
        <v>12</v>
      </c>
      <c r="EK20" s="1058">
        <v>18</v>
      </c>
      <c r="EL20" s="1058">
        <v>36</v>
      </c>
      <c r="EM20" s="1058">
        <v>30</v>
      </c>
      <c r="EN20" s="1058">
        <v>17</v>
      </c>
      <c r="EO20" s="1058">
        <v>16</v>
      </c>
      <c r="EP20" s="1058">
        <v>19</v>
      </c>
      <c r="EQ20" s="1058">
        <v>19</v>
      </c>
      <c r="ER20" s="1058">
        <v>55</v>
      </c>
      <c r="ES20" s="1058">
        <v>9</v>
      </c>
      <c r="ET20" s="1058">
        <v>-2</v>
      </c>
      <c r="EU20" s="1058">
        <v>10</v>
      </c>
      <c r="EV20" s="1058">
        <v>14</v>
      </c>
      <c r="EW20" s="1058">
        <v>32</v>
      </c>
      <c r="EX20" s="1058">
        <v>32</v>
      </c>
      <c r="EY20" s="1058">
        <v>40</v>
      </c>
      <c r="EZ20" s="1058">
        <v>51</v>
      </c>
      <c r="FA20" s="1058">
        <v>32</v>
      </c>
      <c r="FB20" s="1058">
        <v>23</v>
      </c>
      <c r="FC20" s="1058">
        <v>19</v>
      </c>
      <c r="FD20" s="1058">
        <v>-2</v>
      </c>
      <c r="FE20" s="1058">
        <v>33</v>
      </c>
      <c r="FF20" s="1058">
        <v>-7</v>
      </c>
      <c r="FG20" s="1058">
        <v>21</v>
      </c>
      <c r="FH20" s="1058">
        <v>20</v>
      </c>
      <c r="FI20" s="1058">
        <v>13</v>
      </c>
      <c r="FJ20" s="1058">
        <v>39</v>
      </c>
      <c r="FK20" s="1058">
        <v>20</v>
      </c>
      <c r="FL20" s="1058">
        <v>24</v>
      </c>
      <c r="FM20" s="1058">
        <v>11</v>
      </c>
      <c r="FN20" s="1058">
        <v>7</v>
      </c>
      <c r="FO20" s="1058">
        <v>7</v>
      </c>
      <c r="FP20" s="1058">
        <v>51</v>
      </c>
      <c r="FQ20" s="1058">
        <v>24</v>
      </c>
      <c r="FR20" s="1058">
        <v>20</v>
      </c>
      <c r="FS20" s="1058">
        <v>52</v>
      </c>
      <c r="FT20" s="1058">
        <v>59</v>
      </c>
      <c r="FU20" s="1058">
        <v>47</v>
      </c>
      <c r="FV20" s="1058">
        <v>75</v>
      </c>
      <c r="FW20" s="1058">
        <v>28</v>
      </c>
      <c r="FX20" s="1058">
        <v>9</v>
      </c>
      <c r="FY20" s="1058">
        <v>13</v>
      </c>
      <c r="FZ20" s="1058">
        <v>27</v>
      </c>
      <c r="GA20" s="1058">
        <v>21</v>
      </c>
      <c r="GB20" s="1058">
        <v>12</v>
      </c>
      <c r="GC20" s="1058">
        <v>7</v>
      </c>
      <c r="GD20" s="1058">
        <v>5</v>
      </c>
      <c r="GE20" s="1058">
        <v>7</v>
      </c>
      <c r="GF20" s="1058">
        <v>25</v>
      </c>
      <c r="GG20" s="1058">
        <v>47</v>
      </c>
      <c r="GH20" s="1058">
        <v>13</v>
      </c>
      <c r="GI20" s="1058">
        <v>18</v>
      </c>
      <c r="GJ20" s="1058">
        <v>13</v>
      </c>
      <c r="GK20" s="1058">
        <v>16</v>
      </c>
      <c r="GL20" s="1058">
        <v>10</v>
      </c>
      <c r="GM20" s="1058">
        <v>6</v>
      </c>
      <c r="GN20" s="1058">
        <v>9</v>
      </c>
      <c r="GO20" s="1058">
        <v>25</v>
      </c>
      <c r="GP20" s="1058">
        <v>16</v>
      </c>
      <c r="GQ20" s="1058">
        <v>35</v>
      </c>
      <c r="GR20" s="1058">
        <v>17</v>
      </c>
      <c r="GS20" s="1058">
        <v>26</v>
      </c>
      <c r="GT20" s="1058">
        <v>17</v>
      </c>
      <c r="GU20" s="1058">
        <v>12</v>
      </c>
      <c r="GV20" s="1058">
        <v>27</v>
      </c>
      <c r="GW20" s="1058">
        <v>9</v>
      </c>
      <c r="GX20" s="1058">
        <v>23</v>
      </c>
      <c r="GY20" s="1058">
        <v>7</v>
      </c>
      <c r="GZ20" s="1058">
        <v>30</v>
      </c>
      <c r="HA20" s="1058">
        <v>-16</v>
      </c>
      <c r="HB20" s="1058">
        <v>10</v>
      </c>
      <c r="HC20" s="1058">
        <v>56</v>
      </c>
      <c r="HD20" s="1058">
        <v>42</v>
      </c>
      <c r="HE20" s="1058">
        <v>12</v>
      </c>
      <c r="HF20" s="1058">
        <v>10</v>
      </c>
      <c r="HG20" s="1058">
        <v>13</v>
      </c>
      <c r="HH20" s="1058">
        <v>22</v>
      </c>
      <c r="HI20" s="1058">
        <v>13</v>
      </c>
      <c r="HJ20" s="1058">
        <v>11</v>
      </c>
      <c r="HK20" s="1058">
        <v>9</v>
      </c>
      <c r="HL20" s="1058">
        <v>12</v>
      </c>
      <c r="HM20" s="1058">
        <v>18</v>
      </c>
      <c r="HN20" s="1058">
        <v>20</v>
      </c>
      <c r="HO20" s="1058">
        <v>10</v>
      </c>
      <c r="HP20" s="1058">
        <v>49</v>
      </c>
      <c r="HQ20" s="1058">
        <v>49</v>
      </c>
      <c r="HR20" s="1058">
        <v>29</v>
      </c>
      <c r="HS20" s="1058">
        <v>14</v>
      </c>
      <c r="HT20" s="1058">
        <v>20</v>
      </c>
      <c r="HU20" s="1058">
        <v>49</v>
      </c>
      <c r="HV20" s="1058">
        <v>22</v>
      </c>
      <c r="HW20" s="1058">
        <v>20</v>
      </c>
      <c r="HX20" s="1058">
        <v>10</v>
      </c>
      <c r="HY20" s="1058">
        <v>17</v>
      </c>
      <c r="HZ20" s="1058">
        <v>10</v>
      </c>
      <c r="IA20" s="1058">
        <v>15</v>
      </c>
      <c r="IB20" s="1058">
        <v>7</v>
      </c>
      <c r="IC20" s="1058">
        <v>4</v>
      </c>
      <c r="ID20" s="1058">
        <v>20</v>
      </c>
      <c r="IE20" s="1058">
        <v>10</v>
      </c>
      <c r="IF20" s="1058">
        <v>31</v>
      </c>
      <c r="IG20" s="1058">
        <v>17</v>
      </c>
      <c r="IH20" s="1058">
        <v>15</v>
      </c>
      <c r="II20" s="1058">
        <v>16</v>
      </c>
      <c r="IJ20" s="1058">
        <v>166</v>
      </c>
      <c r="IK20" s="1058">
        <v>104</v>
      </c>
      <c r="IL20" s="1058">
        <v>60</v>
      </c>
      <c r="IM20" s="1058">
        <v>22</v>
      </c>
      <c r="IN20" s="1058">
        <v>21</v>
      </c>
      <c r="IO20" s="1058">
        <v>22</v>
      </c>
      <c r="IP20" s="1058">
        <v>22</v>
      </c>
      <c r="IQ20" s="1058">
        <v>16</v>
      </c>
      <c r="IR20" s="1058">
        <v>52</v>
      </c>
      <c r="IS20" s="1058">
        <v>53</v>
      </c>
      <c r="IT20" s="1058">
        <v>30</v>
      </c>
      <c r="IU20" s="1058">
        <v>20</v>
      </c>
      <c r="IV20" s="1058">
        <v>17</v>
      </c>
      <c r="IW20" s="1058">
        <v>15</v>
      </c>
      <c r="IX20" s="1058">
        <v>10</v>
      </c>
      <c r="IY20" s="1058">
        <v>27</v>
      </c>
      <c r="IZ20" s="1058">
        <v>6</v>
      </c>
      <c r="JA20" s="1058">
        <v>9</v>
      </c>
      <c r="JB20" s="1058">
        <v>6</v>
      </c>
      <c r="JC20" s="1058">
        <v>13</v>
      </c>
      <c r="JD20" s="1058">
        <v>7</v>
      </c>
      <c r="JE20" s="1058">
        <v>10</v>
      </c>
      <c r="JF20" s="1058">
        <v>5</v>
      </c>
      <c r="JG20" s="1058">
        <v>4</v>
      </c>
      <c r="JH20" s="1058">
        <v>8</v>
      </c>
      <c r="JI20" s="1058">
        <v>12</v>
      </c>
      <c r="JJ20" s="1058">
        <v>77</v>
      </c>
      <c r="JK20" s="1058">
        <v>27</v>
      </c>
      <c r="JL20" s="1058">
        <v>22</v>
      </c>
      <c r="JM20" s="1058">
        <v>6</v>
      </c>
      <c r="JN20" s="1058">
        <v>26</v>
      </c>
      <c r="JO20" s="1058">
        <v>12</v>
      </c>
      <c r="JP20" s="1058">
        <v>12</v>
      </c>
      <c r="JQ20" s="1058">
        <v>18</v>
      </c>
      <c r="JR20" s="1058">
        <v>21</v>
      </c>
      <c r="JS20" s="1058">
        <v>53</v>
      </c>
      <c r="JT20" s="1058">
        <v>5</v>
      </c>
      <c r="JU20" s="1058">
        <v>9</v>
      </c>
      <c r="JV20" s="1058">
        <v>11</v>
      </c>
      <c r="JW20" s="1058">
        <v>13</v>
      </c>
      <c r="JX20" s="1058">
        <v>28</v>
      </c>
      <c r="JY20" s="1058">
        <v>15</v>
      </c>
      <c r="JZ20" s="1058">
        <v>6</v>
      </c>
      <c r="KA20" s="1058">
        <v>4</v>
      </c>
      <c r="KB20" s="1058">
        <v>9</v>
      </c>
      <c r="KC20" s="1058">
        <v>11</v>
      </c>
      <c r="KD20" s="1058">
        <v>13</v>
      </c>
      <c r="KE20" s="1058">
        <v>16</v>
      </c>
      <c r="KF20" s="1058">
        <v>29</v>
      </c>
      <c r="KG20" s="1058">
        <v>96</v>
      </c>
    </row>
    <row r="21" spans="1:293" ht="18.600000000000001" customHeight="1" x14ac:dyDescent="0.25">
      <c r="A21" s="1315"/>
      <c r="B21" s="1316"/>
      <c r="C21" s="479"/>
      <c r="D21" s="479"/>
      <c r="E21" s="479"/>
      <c r="F21" s="479"/>
      <c r="G21" s="479"/>
      <c r="H21" s="479"/>
      <c r="I21" s="479"/>
      <c r="J21" s="479"/>
      <c r="K21" s="479"/>
      <c r="L21" s="480"/>
      <c r="M21" s="480"/>
      <c r="N21" s="480"/>
      <c r="O21" s="480"/>
      <c r="P21" s="480"/>
      <c r="Q21" s="480"/>
      <c r="R21" s="480"/>
      <c r="S21" s="480"/>
      <c r="T21" s="480"/>
      <c r="U21" s="480"/>
      <c r="V21" s="480"/>
      <c r="W21" s="480"/>
      <c r="X21" s="480"/>
      <c r="Y21" s="480"/>
      <c r="Z21" s="480"/>
      <c r="AA21" s="480"/>
      <c r="AB21" s="480"/>
      <c r="AC21" s="480"/>
      <c r="AD21" s="480"/>
      <c r="AE21" s="480"/>
      <c r="AF21" s="480"/>
      <c r="AG21" s="480"/>
      <c r="AH21" s="480"/>
      <c r="AI21" s="480"/>
      <c r="AJ21" s="480"/>
      <c r="AK21" s="480"/>
      <c r="AL21" s="480"/>
      <c r="AM21" s="480"/>
      <c r="AN21" s="480"/>
      <c r="AO21" s="480"/>
      <c r="AP21" s="480"/>
      <c r="AQ21" s="480"/>
      <c r="AR21" s="480"/>
      <c r="AS21" s="480"/>
      <c r="AT21" s="480"/>
      <c r="AU21" s="480"/>
      <c r="AV21" s="480"/>
      <c r="AW21" s="480"/>
      <c r="AX21" s="480"/>
      <c r="AY21" s="480"/>
      <c r="AZ21" s="480"/>
      <c r="BA21" s="480"/>
      <c r="BB21" s="480"/>
      <c r="BC21" s="480"/>
      <c r="BD21" s="480"/>
      <c r="BE21" s="480"/>
      <c r="BF21" s="480"/>
      <c r="BG21" s="480"/>
      <c r="BH21" s="480"/>
      <c r="BI21" s="480"/>
      <c r="BJ21" s="480"/>
      <c r="BK21" s="480"/>
      <c r="BL21" s="480"/>
      <c r="BM21" s="480"/>
      <c r="BN21" s="480"/>
      <c r="BO21" s="480"/>
      <c r="BP21" s="480"/>
      <c r="BQ21" s="480"/>
      <c r="BR21" s="480"/>
      <c r="BS21" s="480"/>
      <c r="BT21" s="480"/>
      <c r="BU21" s="480"/>
      <c r="BV21" s="480"/>
      <c r="BW21" s="480"/>
      <c r="BX21" s="480"/>
      <c r="BY21" s="480"/>
      <c r="BZ21" s="480"/>
      <c r="CA21" s="480"/>
      <c r="CB21" s="480"/>
      <c r="CC21" s="480"/>
      <c r="CD21" s="480"/>
      <c r="CE21" s="480"/>
      <c r="CF21" s="480"/>
      <c r="CG21" s="480"/>
      <c r="CH21" s="480"/>
      <c r="CI21" s="480"/>
      <c r="CJ21" s="480"/>
      <c r="CK21" s="480"/>
      <c r="CL21" s="480"/>
      <c r="CM21" s="480"/>
      <c r="CN21" s="480"/>
      <c r="CO21" s="480"/>
      <c r="CP21" s="480"/>
      <c r="CQ21" s="480"/>
      <c r="CR21" s="480"/>
      <c r="CS21" s="480"/>
      <c r="CT21" s="480"/>
      <c r="CU21" s="480"/>
      <c r="CV21" s="480"/>
      <c r="CW21" s="480"/>
      <c r="CX21" s="480"/>
      <c r="CY21" s="480"/>
      <c r="CZ21" s="480"/>
      <c r="DA21" s="480"/>
      <c r="DB21" s="480"/>
      <c r="DC21" s="480"/>
      <c r="DD21" s="480"/>
      <c r="DE21" s="480"/>
      <c r="DF21" s="480"/>
      <c r="DG21" s="480"/>
      <c r="DH21" s="480"/>
      <c r="DI21" s="480"/>
      <c r="DJ21" s="480"/>
      <c r="DK21" s="480"/>
      <c r="DL21" s="480"/>
      <c r="DM21" s="480"/>
      <c r="DN21" s="480"/>
      <c r="DO21" s="480"/>
      <c r="DP21" s="480"/>
      <c r="DQ21" s="480"/>
      <c r="DR21" s="480"/>
      <c r="DS21" s="480"/>
      <c r="DT21" s="480"/>
      <c r="DU21" s="480"/>
      <c r="DV21" s="480"/>
      <c r="DW21" s="480"/>
      <c r="DX21" s="480"/>
      <c r="DY21" s="480"/>
      <c r="DZ21" s="480"/>
      <c r="EA21" s="480"/>
      <c r="EB21" s="480"/>
      <c r="EC21" s="480"/>
      <c r="ED21" s="480"/>
      <c r="EE21" s="480"/>
      <c r="EF21" s="480"/>
      <c r="EG21" s="480"/>
      <c r="EH21" s="480"/>
      <c r="EI21" s="480"/>
      <c r="EJ21" s="480"/>
      <c r="EK21" s="480"/>
      <c r="EL21" s="480"/>
      <c r="EM21" s="480"/>
      <c r="EN21" s="480"/>
      <c r="EO21" s="480"/>
      <c r="EP21" s="480"/>
      <c r="EQ21" s="480"/>
      <c r="ER21" s="480"/>
      <c r="ES21" s="480"/>
      <c r="ET21" s="480"/>
      <c r="EU21" s="480"/>
      <c r="EV21" s="480"/>
      <c r="EW21" s="480"/>
      <c r="EX21" s="480"/>
      <c r="EY21" s="480"/>
      <c r="EZ21" s="480"/>
      <c r="FA21" s="480"/>
      <c r="FB21" s="480"/>
      <c r="FC21" s="480"/>
      <c r="FD21" s="480"/>
      <c r="FE21" s="480"/>
      <c r="FF21" s="480"/>
      <c r="FG21" s="480"/>
      <c r="FH21" s="480"/>
      <c r="FI21" s="480"/>
      <c r="FJ21" s="480"/>
      <c r="FK21" s="480"/>
      <c r="FL21" s="480"/>
      <c r="FM21" s="480"/>
      <c r="FN21" s="480"/>
      <c r="FO21" s="480"/>
      <c r="FP21" s="480"/>
      <c r="FQ21" s="480"/>
      <c r="FR21" s="480"/>
      <c r="FS21" s="480"/>
      <c r="FT21" s="480"/>
      <c r="FU21" s="480"/>
      <c r="FV21" s="480"/>
      <c r="FW21" s="480"/>
      <c r="FX21" s="480"/>
      <c r="FY21" s="480"/>
      <c r="FZ21" s="480"/>
      <c r="GA21" s="480"/>
      <c r="GB21" s="480"/>
      <c r="GC21" s="480"/>
      <c r="GD21" s="480"/>
      <c r="GE21" s="480"/>
      <c r="GF21" s="480"/>
      <c r="GG21" s="480"/>
      <c r="GH21" s="480"/>
      <c r="GI21" s="480"/>
      <c r="GJ21" s="480"/>
      <c r="GK21" s="480"/>
      <c r="GL21" s="480"/>
      <c r="GM21" s="480"/>
      <c r="GN21" s="480"/>
      <c r="GO21" s="480"/>
      <c r="GP21" s="480"/>
      <c r="GQ21" s="480"/>
      <c r="GR21" s="480"/>
      <c r="GS21" s="480"/>
      <c r="GT21" s="480"/>
      <c r="GU21" s="480"/>
      <c r="GV21" s="480"/>
      <c r="GW21" s="480"/>
      <c r="GX21" s="480"/>
      <c r="GY21" s="480"/>
      <c r="GZ21" s="480"/>
      <c r="HA21" s="480"/>
      <c r="HB21" s="480"/>
      <c r="HC21" s="480"/>
      <c r="HD21" s="480"/>
      <c r="HE21" s="480"/>
      <c r="HF21" s="480"/>
      <c r="HG21" s="480"/>
      <c r="HH21" s="480"/>
      <c r="HI21" s="480"/>
      <c r="HJ21" s="480"/>
      <c r="HK21" s="480"/>
      <c r="HL21" s="480"/>
      <c r="HM21" s="480"/>
      <c r="HN21" s="480"/>
      <c r="HO21" s="480"/>
      <c r="HP21" s="480"/>
      <c r="HQ21" s="480"/>
      <c r="HR21" s="480"/>
      <c r="HS21" s="480"/>
      <c r="HT21" s="480"/>
      <c r="HU21" s="480"/>
      <c r="HV21" s="480"/>
      <c r="HW21" s="480"/>
      <c r="HX21" s="480"/>
      <c r="HY21" s="480"/>
      <c r="HZ21" s="480"/>
      <c r="IA21" s="480"/>
      <c r="IB21" s="480"/>
      <c r="IC21" s="480"/>
      <c r="ID21" s="480"/>
      <c r="IE21" s="480"/>
      <c r="IF21" s="480"/>
      <c r="IG21" s="480"/>
      <c r="IH21" s="480"/>
      <c r="II21" s="480"/>
      <c r="IJ21" s="480"/>
      <c r="IK21" s="480"/>
      <c r="IL21" s="480"/>
      <c r="IM21" s="480"/>
      <c r="IN21" s="480"/>
      <c r="IO21" s="480"/>
      <c r="IP21" s="480"/>
      <c r="IQ21" s="480"/>
      <c r="IR21" s="480"/>
      <c r="IS21" s="480"/>
      <c r="IT21" s="480"/>
      <c r="IU21" s="480"/>
      <c r="IV21" s="480"/>
      <c r="IW21" s="480"/>
      <c r="IX21" s="480"/>
      <c r="IY21" s="480"/>
      <c r="IZ21" s="480"/>
      <c r="JA21" s="480"/>
      <c r="JB21" s="480"/>
      <c r="JC21" s="480"/>
      <c r="JD21" s="480"/>
      <c r="JE21" s="480"/>
      <c r="JF21" s="480"/>
      <c r="JG21" s="480"/>
      <c r="JH21" s="480"/>
      <c r="JI21" s="480"/>
      <c r="JJ21" s="480"/>
      <c r="JK21" s="480"/>
      <c r="JL21" s="480"/>
      <c r="JM21" s="480"/>
      <c r="JN21" s="480"/>
      <c r="JO21" s="480"/>
      <c r="JP21" s="480"/>
      <c r="JQ21" s="480"/>
      <c r="JR21" s="480"/>
      <c r="JS21" s="480"/>
      <c r="JT21" s="480"/>
      <c r="JU21" s="480"/>
      <c r="JV21" s="480"/>
      <c r="JW21" s="480"/>
      <c r="JX21" s="480"/>
      <c r="JY21" s="480"/>
      <c r="JZ21" s="480"/>
      <c r="KA21" s="480"/>
      <c r="KB21" s="480"/>
      <c r="KC21" s="480"/>
      <c r="KD21" s="480"/>
      <c r="KE21" s="480"/>
      <c r="KF21" s="480"/>
      <c r="KG21" s="480"/>
    </row>
    <row r="22" spans="1:293" ht="23.25" customHeight="1" x14ac:dyDescent="0.25">
      <c r="A22" s="1308"/>
      <c r="B22" s="356" t="s">
        <v>2040</v>
      </c>
      <c r="C22" s="1058"/>
      <c r="D22" s="1058"/>
      <c r="E22" s="1058"/>
      <c r="F22" s="1058"/>
      <c r="G22" s="1058"/>
      <c r="H22" s="1058"/>
      <c r="I22" s="1058"/>
      <c r="J22" s="481"/>
      <c r="K22" s="1058"/>
      <c r="L22" s="1058"/>
      <c r="M22" s="1058"/>
      <c r="N22" s="1058"/>
      <c r="O22" s="1058"/>
      <c r="P22" s="1058"/>
      <c r="Q22" s="1058"/>
      <c r="R22" s="1058"/>
      <c r="S22" s="1058"/>
      <c r="T22" s="1058"/>
      <c r="U22" s="1058"/>
      <c r="V22" s="1058"/>
      <c r="W22" s="1058"/>
      <c r="X22" s="1058"/>
      <c r="Y22" s="1058"/>
      <c r="Z22" s="1058"/>
      <c r="AA22" s="1058"/>
      <c r="AB22" s="1058"/>
      <c r="AC22" s="1058"/>
      <c r="AD22" s="1058"/>
      <c r="AE22" s="1058"/>
      <c r="AF22" s="1058"/>
      <c r="AG22" s="1058"/>
      <c r="AH22" s="1058"/>
      <c r="AI22" s="1058"/>
      <c r="AJ22" s="1058"/>
      <c r="AK22" s="1058"/>
      <c r="AL22" s="1058"/>
      <c r="AM22" s="1058"/>
      <c r="AN22" s="1058"/>
      <c r="AO22" s="1058"/>
      <c r="AP22" s="1058"/>
      <c r="AQ22" s="1058"/>
      <c r="AR22" s="1058"/>
      <c r="AS22" s="1058"/>
      <c r="AT22" s="1058"/>
      <c r="AU22" s="1058"/>
      <c r="AV22" s="1058"/>
      <c r="AW22" s="1058"/>
      <c r="AX22" s="1058"/>
      <c r="AY22" s="1058"/>
      <c r="AZ22" s="1058"/>
      <c r="BA22" s="1058"/>
      <c r="BB22" s="1058"/>
      <c r="BC22" s="1058"/>
      <c r="BD22" s="1058"/>
      <c r="BE22" s="1058"/>
      <c r="BF22" s="1058"/>
      <c r="BG22" s="1058"/>
      <c r="BH22" s="1058"/>
      <c r="BI22" s="1058"/>
      <c r="BJ22" s="1058"/>
      <c r="BK22" s="1058"/>
      <c r="BL22" s="1058"/>
      <c r="BM22" s="1058"/>
      <c r="BN22" s="1058"/>
      <c r="BO22" s="1058"/>
      <c r="BP22" s="1058"/>
      <c r="BQ22" s="1058"/>
      <c r="BR22" s="1058"/>
      <c r="BS22" s="1058"/>
      <c r="BT22" s="1058"/>
      <c r="BU22" s="1058"/>
      <c r="BV22" s="1058"/>
      <c r="BW22" s="1058"/>
      <c r="BX22" s="1058"/>
      <c r="BY22" s="1058"/>
      <c r="BZ22" s="1058"/>
      <c r="CA22" s="1058"/>
      <c r="CB22" s="1058"/>
      <c r="CC22" s="1058"/>
      <c r="CD22" s="1058"/>
      <c r="CE22" s="1058"/>
      <c r="CF22" s="1058"/>
      <c r="CG22" s="1058"/>
      <c r="CH22" s="1058"/>
      <c r="CI22" s="1058"/>
      <c r="CJ22" s="1058"/>
      <c r="CK22" s="1058"/>
      <c r="CL22" s="1058"/>
      <c r="CM22" s="1058"/>
      <c r="CN22" s="1058"/>
      <c r="CO22" s="1058"/>
      <c r="CP22" s="1058"/>
      <c r="CQ22" s="1058"/>
      <c r="CR22" s="1058"/>
      <c r="CS22" s="1058"/>
      <c r="CT22" s="1058"/>
      <c r="CU22" s="1058"/>
      <c r="CV22" s="1058"/>
      <c r="CW22" s="1058"/>
      <c r="CX22" s="1058"/>
      <c r="CY22" s="1058"/>
      <c r="CZ22" s="1058"/>
      <c r="DA22" s="1058"/>
      <c r="DB22" s="1058"/>
      <c r="DC22" s="1058"/>
      <c r="DD22" s="1058"/>
      <c r="DE22" s="1058"/>
      <c r="DF22" s="1058"/>
      <c r="DG22" s="1058"/>
      <c r="DH22" s="1058"/>
      <c r="DI22" s="1058"/>
      <c r="DJ22" s="1058"/>
      <c r="DK22" s="1058"/>
      <c r="DL22" s="1058"/>
      <c r="DM22" s="1058"/>
      <c r="DN22" s="1058"/>
      <c r="DO22" s="1058"/>
      <c r="DP22" s="1058"/>
      <c r="DQ22" s="1058"/>
      <c r="DR22" s="1058"/>
      <c r="DS22" s="1058"/>
      <c r="DT22" s="1058"/>
      <c r="DU22" s="1058"/>
      <c r="DV22" s="1058"/>
      <c r="DW22" s="1058"/>
      <c r="DX22" s="1058"/>
      <c r="DY22" s="1058"/>
      <c r="DZ22" s="1058"/>
      <c r="EA22" s="1058"/>
      <c r="EB22" s="1058"/>
      <c r="EC22" s="1058"/>
      <c r="ED22" s="1058"/>
      <c r="EE22" s="1058"/>
      <c r="EF22" s="1058"/>
      <c r="EG22" s="1058"/>
      <c r="EH22" s="1058"/>
      <c r="EI22" s="1058"/>
      <c r="EJ22" s="1058"/>
      <c r="EK22" s="1058"/>
      <c r="EL22" s="1058"/>
      <c r="EM22" s="1058"/>
      <c r="EN22" s="1058"/>
      <c r="EO22" s="1058"/>
      <c r="EP22" s="1058"/>
      <c r="EQ22" s="1058"/>
      <c r="ER22" s="1058"/>
      <c r="ES22" s="1058"/>
      <c r="ET22" s="1058"/>
      <c r="EU22" s="1058"/>
      <c r="EV22" s="1058"/>
      <c r="EW22" s="1058"/>
      <c r="EX22" s="1058"/>
      <c r="EY22" s="1058"/>
      <c r="EZ22" s="1058"/>
      <c r="FA22" s="1058"/>
      <c r="FB22" s="1058"/>
      <c r="FC22" s="1058"/>
      <c r="FD22" s="1058"/>
      <c r="FE22" s="1058"/>
      <c r="FF22" s="1058"/>
      <c r="FG22" s="1058"/>
      <c r="FH22" s="1058"/>
      <c r="FI22" s="1058"/>
      <c r="FJ22" s="1058"/>
      <c r="FK22" s="1058"/>
      <c r="FL22" s="1058"/>
      <c r="FM22" s="1058"/>
      <c r="FN22" s="1058"/>
      <c r="FO22" s="1058"/>
      <c r="FP22" s="1058"/>
      <c r="FQ22" s="1058"/>
      <c r="FR22" s="1058"/>
      <c r="FS22" s="1058"/>
      <c r="FT22" s="1058"/>
      <c r="FU22" s="1058"/>
      <c r="FV22" s="1058"/>
      <c r="FW22" s="1058"/>
      <c r="FX22" s="1058"/>
      <c r="FY22" s="1058"/>
      <c r="FZ22" s="1058"/>
      <c r="GA22" s="1058"/>
      <c r="GB22" s="1058"/>
      <c r="GC22" s="1058"/>
      <c r="GD22" s="1058"/>
      <c r="GE22" s="1058"/>
      <c r="GF22" s="1058"/>
      <c r="GG22" s="1058"/>
      <c r="GH22" s="1058"/>
      <c r="GI22" s="1058"/>
      <c r="GJ22" s="1058"/>
      <c r="GK22" s="1058"/>
      <c r="GL22" s="1058"/>
      <c r="GM22" s="1058"/>
      <c r="GN22" s="1058"/>
      <c r="GO22" s="1058"/>
      <c r="GP22" s="1058"/>
      <c r="GQ22" s="1058"/>
      <c r="GR22" s="1058"/>
      <c r="GS22" s="1058"/>
      <c r="GT22" s="1058"/>
      <c r="GU22" s="1058"/>
      <c r="GV22" s="1058"/>
      <c r="GW22" s="1058"/>
      <c r="GX22" s="1058"/>
      <c r="GY22" s="1058"/>
      <c r="GZ22" s="1058"/>
      <c r="HA22" s="1058"/>
      <c r="HB22" s="1058"/>
      <c r="HC22" s="1058"/>
      <c r="HD22" s="1058"/>
      <c r="HE22" s="1058"/>
      <c r="HF22" s="1058"/>
      <c r="HG22" s="1058"/>
      <c r="HH22" s="1058"/>
      <c r="HI22" s="1058"/>
      <c r="HJ22" s="1058"/>
      <c r="HK22" s="1058"/>
      <c r="HL22" s="1058"/>
      <c r="HM22" s="1058"/>
      <c r="HN22" s="1058"/>
      <c r="HO22" s="1058"/>
      <c r="HP22" s="1058"/>
      <c r="HQ22" s="1058"/>
      <c r="HR22" s="1058"/>
      <c r="HS22" s="1058"/>
      <c r="HT22" s="1058"/>
      <c r="HU22" s="1058"/>
      <c r="HV22" s="1058"/>
      <c r="HW22" s="1058"/>
      <c r="HX22" s="1058"/>
      <c r="HY22" s="1058"/>
      <c r="HZ22" s="1058"/>
      <c r="IA22" s="1058"/>
      <c r="IB22" s="1058"/>
      <c r="IC22" s="1058"/>
      <c r="ID22" s="1058"/>
      <c r="IE22" s="1058"/>
      <c r="IF22" s="1058"/>
      <c r="IG22" s="1058"/>
      <c r="IH22" s="1058"/>
      <c r="II22" s="1058"/>
      <c r="IJ22" s="1058"/>
      <c r="IK22" s="1058"/>
      <c r="IL22" s="1058"/>
      <c r="IM22" s="1058"/>
      <c r="IN22" s="1058"/>
      <c r="IO22" s="1058"/>
      <c r="IP22" s="1058"/>
      <c r="IQ22" s="1058"/>
      <c r="IR22" s="1058"/>
      <c r="IS22" s="1058"/>
      <c r="IT22" s="1058"/>
      <c r="IU22" s="1058"/>
      <c r="IV22" s="1058"/>
      <c r="IW22" s="1058"/>
      <c r="IX22" s="1058"/>
      <c r="IY22" s="1058"/>
      <c r="IZ22" s="1058"/>
      <c r="JA22" s="1058"/>
      <c r="JB22" s="1058"/>
      <c r="JC22" s="1058"/>
      <c r="JD22" s="1058"/>
      <c r="JE22" s="1058"/>
      <c r="JF22" s="1058"/>
      <c r="JG22" s="1058"/>
      <c r="JH22" s="1058"/>
      <c r="JI22" s="1058"/>
      <c r="JJ22" s="1058"/>
      <c r="JK22" s="1058"/>
      <c r="JL22" s="1058"/>
      <c r="JM22" s="1058"/>
      <c r="JN22" s="1058"/>
      <c r="JO22" s="1058"/>
      <c r="JP22" s="1058"/>
      <c r="JQ22" s="1058"/>
      <c r="JR22" s="1058"/>
      <c r="JS22" s="1058"/>
      <c r="JT22" s="1058"/>
      <c r="JU22" s="1058"/>
      <c r="JV22" s="1058"/>
      <c r="JW22" s="1058"/>
      <c r="JX22" s="1058"/>
      <c r="JY22" s="1058"/>
      <c r="JZ22" s="1058"/>
      <c r="KA22" s="1058"/>
      <c r="KB22" s="1058"/>
      <c r="KC22" s="1058"/>
      <c r="KD22" s="1058"/>
      <c r="KE22" s="1058"/>
      <c r="KF22" s="1058"/>
      <c r="KG22" s="1058"/>
    </row>
    <row r="23" spans="1:293" ht="23.25" customHeight="1" x14ac:dyDescent="0.25">
      <c r="A23" s="1308"/>
      <c r="B23" s="46" t="s">
        <v>2041</v>
      </c>
      <c r="C23" s="1058">
        <v>949867</v>
      </c>
      <c r="D23" s="1058">
        <v>437624</v>
      </c>
      <c r="E23" s="1058">
        <v>163414</v>
      </c>
      <c r="F23" s="1058">
        <v>152787</v>
      </c>
      <c r="G23" s="1058">
        <v>187145</v>
      </c>
      <c r="H23" s="1058">
        <v>3758</v>
      </c>
      <c r="I23" s="1058">
        <v>5136</v>
      </c>
      <c r="J23" s="481"/>
      <c r="K23" s="1058">
        <v>46437</v>
      </c>
      <c r="L23" s="1058">
        <v>20486</v>
      </c>
      <c r="M23" s="1058">
        <v>26452</v>
      </c>
      <c r="N23" s="1058">
        <v>10142</v>
      </c>
      <c r="O23" s="1058">
        <v>10447</v>
      </c>
      <c r="P23" s="1058">
        <v>10843</v>
      </c>
      <c r="Q23" s="1058">
        <v>7050</v>
      </c>
      <c r="R23" s="1058">
        <v>8138</v>
      </c>
      <c r="S23" s="1058">
        <v>5311</v>
      </c>
      <c r="T23" s="1058">
        <v>4055</v>
      </c>
      <c r="U23" s="1058">
        <v>4675</v>
      </c>
      <c r="V23" s="1058">
        <v>4162</v>
      </c>
      <c r="W23" s="1058">
        <v>4852</v>
      </c>
      <c r="X23" s="1058">
        <v>4640</v>
      </c>
      <c r="Y23" s="1058">
        <v>3594</v>
      </c>
      <c r="Z23" s="1058">
        <v>4081</v>
      </c>
      <c r="AA23" s="1058">
        <v>2451</v>
      </c>
      <c r="AB23" s="1058">
        <v>4218</v>
      </c>
      <c r="AC23" s="1058">
        <v>2824</v>
      </c>
      <c r="AD23" s="1058">
        <v>2760</v>
      </c>
      <c r="AE23" s="1058">
        <v>2129</v>
      </c>
      <c r="AF23" s="1058">
        <v>1606</v>
      </c>
      <c r="AG23" s="1058">
        <v>6511</v>
      </c>
      <c r="AH23" s="1058">
        <v>4858</v>
      </c>
      <c r="AI23" s="1058">
        <v>3352</v>
      </c>
      <c r="AJ23" s="1058">
        <v>1857</v>
      </c>
      <c r="AK23" s="1058">
        <v>3823</v>
      </c>
      <c r="AL23" s="1058">
        <v>7946</v>
      </c>
      <c r="AM23" s="1058">
        <v>5646</v>
      </c>
      <c r="AN23" s="1058">
        <v>2803</v>
      </c>
      <c r="AO23" s="1058">
        <v>6179</v>
      </c>
      <c r="AP23" s="1058">
        <v>3959</v>
      </c>
      <c r="AQ23" s="1058">
        <v>3876</v>
      </c>
      <c r="AR23" s="1058">
        <v>44198</v>
      </c>
      <c r="AS23" s="1058">
        <v>18083</v>
      </c>
      <c r="AT23" s="1058">
        <v>10469</v>
      </c>
      <c r="AU23" s="1058">
        <v>8287</v>
      </c>
      <c r="AV23" s="1058">
        <v>8090</v>
      </c>
      <c r="AW23" s="1058">
        <v>6110</v>
      </c>
      <c r="AX23" s="1058">
        <v>5680</v>
      </c>
      <c r="AY23" s="1058">
        <v>3777</v>
      </c>
      <c r="AZ23" s="1058">
        <v>1883</v>
      </c>
      <c r="BA23" s="1058">
        <v>1863</v>
      </c>
      <c r="BB23" s="1058">
        <v>4446</v>
      </c>
      <c r="BC23" s="1058">
        <v>3423</v>
      </c>
      <c r="BD23" s="1058">
        <v>4362</v>
      </c>
      <c r="BE23" s="1058">
        <v>2154</v>
      </c>
      <c r="BF23" s="1058">
        <v>6315</v>
      </c>
      <c r="BG23" s="1058">
        <v>3845</v>
      </c>
      <c r="BH23" s="1058">
        <v>2203</v>
      </c>
      <c r="BI23" s="1058">
        <v>2543</v>
      </c>
      <c r="BJ23" s="1058">
        <v>2089</v>
      </c>
      <c r="BK23" s="1058">
        <v>2345</v>
      </c>
      <c r="BL23" s="1058">
        <v>18053</v>
      </c>
      <c r="BM23" s="1058">
        <v>11943</v>
      </c>
      <c r="BN23" s="1058">
        <v>7141</v>
      </c>
      <c r="BO23" s="1058">
        <v>3496</v>
      </c>
      <c r="BP23" s="1058">
        <v>4065</v>
      </c>
      <c r="BQ23" s="1058">
        <v>2281</v>
      </c>
      <c r="BR23" s="1058">
        <v>4170</v>
      </c>
      <c r="BS23" s="1058">
        <v>2115</v>
      </c>
      <c r="BT23" s="1058">
        <v>13814</v>
      </c>
      <c r="BU23" s="1058">
        <v>10478</v>
      </c>
      <c r="BV23" s="1058">
        <v>6819</v>
      </c>
      <c r="BW23" s="1058">
        <v>4307</v>
      </c>
      <c r="BX23" s="1058">
        <v>4051</v>
      </c>
      <c r="BY23" s="1058">
        <v>3792</v>
      </c>
      <c r="BZ23" s="1058">
        <v>2791</v>
      </c>
      <c r="CA23" s="1058">
        <v>2574</v>
      </c>
      <c r="CB23" s="1058">
        <v>2332</v>
      </c>
      <c r="CC23" s="1058">
        <v>2412</v>
      </c>
      <c r="CD23" s="1058">
        <v>1539</v>
      </c>
      <c r="CE23" s="1058">
        <v>1606</v>
      </c>
      <c r="CF23" s="1058">
        <v>965</v>
      </c>
      <c r="CG23" s="1058">
        <v>2764</v>
      </c>
      <c r="CH23" s="1058">
        <v>1776</v>
      </c>
      <c r="CI23" s="1058">
        <v>1251</v>
      </c>
      <c r="CJ23" s="1058">
        <v>959</v>
      </c>
      <c r="CK23" s="1058">
        <v>859</v>
      </c>
      <c r="CL23" s="1058">
        <v>808</v>
      </c>
      <c r="CM23" s="1058">
        <v>808</v>
      </c>
      <c r="CN23" s="1058">
        <v>779</v>
      </c>
      <c r="CO23" s="1058">
        <v>606</v>
      </c>
      <c r="CP23" s="1058">
        <v>455</v>
      </c>
      <c r="CQ23" s="1058">
        <v>375</v>
      </c>
      <c r="CR23" s="1058">
        <v>355</v>
      </c>
      <c r="CS23" s="1058">
        <v>204</v>
      </c>
      <c r="CT23" s="1058">
        <v>163</v>
      </c>
      <c r="CU23" s="1058">
        <v>10315</v>
      </c>
      <c r="CV23" s="1058">
        <v>2068</v>
      </c>
      <c r="CW23" s="1058">
        <v>6849</v>
      </c>
      <c r="CX23" s="1058">
        <v>2628</v>
      </c>
      <c r="CY23" s="1058">
        <v>747</v>
      </c>
      <c r="CZ23" s="1058">
        <v>2057</v>
      </c>
      <c r="DA23" s="1058">
        <v>1500</v>
      </c>
      <c r="DB23" s="1058">
        <v>5125</v>
      </c>
      <c r="DC23" s="1058">
        <v>15392</v>
      </c>
      <c r="DD23" s="1058">
        <v>8472</v>
      </c>
      <c r="DE23" s="1058">
        <v>4095</v>
      </c>
      <c r="DF23" s="1058">
        <v>3222</v>
      </c>
      <c r="DG23" s="1058">
        <v>4520</v>
      </c>
      <c r="DH23" s="1058">
        <v>1406</v>
      </c>
      <c r="DI23" s="1058">
        <v>1052</v>
      </c>
      <c r="DJ23" s="1058">
        <v>8552</v>
      </c>
      <c r="DK23" s="1058">
        <v>12150</v>
      </c>
      <c r="DL23" s="1058">
        <v>3601</v>
      </c>
      <c r="DM23" s="1058">
        <v>16381</v>
      </c>
      <c r="DN23" s="1058">
        <v>14812</v>
      </c>
      <c r="DO23" s="1058">
        <v>12310</v>
      </c>
      <c r="DP23" s="1058">
        <v>10547</v>
      </c>
      <c r="DQ23" s="1058">
        <v>10004</v>
      </c>
      <c r="DR23" s="1058">
        <v>8039</v>
      </c>
      <c r="DS23" s="1058">
        <v>7500</v>
      </c>
      <c r="DT23" s="1058">
        <v>6527</v>
      </c>
      <c r="DU23" s="1058">
        <v>4256</v>
      </c>
      <c r="DV23" s="1058">
        <v>3477</v>
      </c>
      <c r="DW23" s="1058">
        <v>3637</v>
      </c>
      <c r="DX23" s="1058">
        <v>2781</v>
      </c>
      <c r="DY23" s="1058">
        <v>2560</v>
      </c>
      <c r="DZ23" s="1058">
        <v>10509</v>
      </c>
      <c r="EA23" s="1058">
        <v>10720</v>
      </c>
      <c r="EB23" s="1058">
        <v>9896</v>
      </c>
      <c r="EC23" s="1058">
        <v>9284</v>
      </c>
      <c r="ED23" s="1058">
        <v>6153</v>
      </c>
      <c r="EE23" s="1058">
        <v>3385</v>
      </c>
      <c r="EF23" s="1058">
        <v>3283</v>
      </c>
      <c r="EG23" s="1058">
        <v>970</v>
      </c>
      <c r="EH23" s="1058">
        <v>691</v>
      </c>
      <c r="EI23" s="1058">
        <v>722</v>
      </c>
      <c r="EJ23" s="1058">
        <v>714</v>
      </c>
      <c r="EK23" s="1058">
        <v>903</v>
      </c>
      <c r="EL23" s="1058">
        <v>2162</v>
      </c>
      <c r="EM23" s="1058">
        <v>1520</v>
      </c>
      <c r="EN23" s="1058">
        <v>1056</v>
      </c>
      <c r="EO23" s="1058">
        <v>904</v>
      </c>
      <c r="EP23" s="1058">
        <v>1133</v>
      </c>
      <c r="EQ23" s="1058">
        <v>1089</v>
      </c>
      <c r="ER23" s="1058">
        <v>3141</v>
      </c>
      <c r="ES23" s="1058">
        <v>585</v>
      </c>
      <c r="ET23" s="1058">
        <v>877</v>
      </c>
      <c r="EU23" s="1058">
        <v>619</v>
      </c>
      <c r="EV23" s="1058">
        <v>970</v>
      </c>
      <c r="EW23" s="1058">
        <v>1400</v>
      </c>
      <c r="EX23" s="1058">
        <v>1803</v>
      </c>
      <c r="EY23" s="1058">
        <v>1971</v>
      </c>
      <c r="EZ23" s="1058">
        <v>2559</v>
      </c>
      <c r="FA23" s="1058">
        <v>1554</v>
      </c>
      <c r="FB23" s="1058">
        <v>1102</v>
      </c>
      <c r="FC23" s="1058">
        <v>929</v>
      </c>
      <c r="FD23" s="1058">
        <v>946</v>
      </c>
      <c r="FE23" s="1058">
        <v>1762</v>
      </c>
      <c r="FF23" s="1058">
        <v>347</v>
      </c>
      <c r="FG23" s="1058">
        <v>1125</v>
      </c>
      <c r="FH23" s="1058">
        <v>1069</v>
      </c>
      <c r="FI23" s="1058">
        <v>661</v>
      </c>
      <c r="FJ23" s="1058">
        <v>1973</v>
      </c>
      <c r="FK23" s="1058">
        <v>1251</v>
      </c>
      <c r="FL23" s="1058">
        <v>1388</v>
      </c>
      <c r="FM23" s="1058">
        <v>754</v>
      </c>
      <c r="FN23" s="1058">
        <v>466</v>
      </c>
      <c r="FO23" s="1058">
        <v>394</v>
      </c>
      <c r="FP23" s="1058">
        <v>2863</v>
      </c>
      <c r="FQ23" s="1058">
        <v>1279</v>
      </c>
      <c r="FR23" s="1058">
        <v>1054</v>
      </c>
      <c r="FS23" s="1058">
        <v>2828</v>
      </c>
      <c r="FT23" s="1058">
        <v>2589</v>
      </c>
      <c r="FU23" s="1058">
        <v>2075</v>
      </c>
      <c r="FV23" s="1058">
        <v>4025</v>
      </c>
      <c r="FW23" s="1058">
        <v>1505</v>
      </c>
      <c r="FX23" s="1058">
        <v>535</v>
      </c>
      <c r="FY23" s="1058">
        <v>818</v>
      </c>
      <c r="FZ23" s="1058">
        <v>1470</v>
      </c>
      <c r="GA23" s="1058">
        <v>1063</v>
      </c>
      <c r="GB23" s="1058">
        <v>857</v>
      </c>
      <c r="GC23" s="1058">
        <v>431</v>
      </c>
      <c r="GD23" s="1058">
        <v>398</v>
      </c>
      <c r="GE23" s="1058">
        <v>596</v>
      </c>
      <c r="GF23" s="1058">
        <v>1396</v>
      </c>
      <c r="GG23" s="1058">
        <v>2784</v>
      </c>
      <c r="GH23" s="1058">
        <v>721</v>
      </c>
      <c r="GI23" s="1058">
        <v>738</v>
      </c>
      <c r="GJ23" s="1058">
        <v>702</v>
      </c>
      <c r="GK23" s="1058">
        <v>635</v>
      </c>
      <c r="GL23" s="1058">
        <v>523</v>
      </c>
      <c r="GM23" s="1058">
        <v>324</v>
      </c>
      <c r="GN23" s="1058">
        <v>716</v>
      </c>
      <c r="GO23" s="1058">
        <v>1337</v>
      </c>
      <c r="GP23" s="1058">
        <v>488</v>
      </c>
      <c r="GQ23" s="1058">
        <v>1825</v>
      </c>
      <c r="GR23" s="1058">
        <v>1075</v>
      </c>
      <c r="GS23" s="1058">
        <v>945</v>
      </c>
      <c r="GT23" s="1058">
        <v>863</v>
      </c>
      <c r="GU23" s="1058">
        <v>734</v>
      </c>
      <c r="GV23" s="1058">
        <v>1674</v>
      </c>
      <c r="GW23" s="1058">
        <v>471</v>
      </c>
      <c r="GX23" s="1058">
        <v>1057</v>
      </c>
      <c r="GY23" s="1058">
        <v>402</v>
      </c>
      <c r="GZ23" s="1058">
        <v>1755</v>
      </c>
      <c r="HA23" s="1058">
        <v>703</v>
      </c>
      <c r="HB23" s="1058">
        <v>434</v>
      </c>
      <c r="HC23" s="1058">
        <v>3653</v>
      </c>
      <c r="HD23" s="1058">
        <v>2330</v>
      </c>
      <c r="HE23" s="1058">
        <v>736</v>
      </c>
      <c r="HF23" s="1058">
        <v>597</v>
      </c>
      <c r="HG23" s="1058">
        <v>526</v>
      </c>
      <c r="HH23" s="1058">
        <v>1208</v>
      </c>
      <c r="HI23" s="1058">
        <v>722</v>
      </c>
      <c r="HJ23" s="1058">
        <v>678</v>
      </c>
      <c r="HK23" s="1058">
        <v>606</v>
      </c>
      <c r="HL23" s="1058">
        <v>924</v>
      </c>
      <c r="HM23" s="1058">
        <v>1077</v>
      </c>
      <c r="HN23" s="1058">
        <v>1021</v>
      </c>
      <c r="HO23" s="1058">
        <v>385</v>
      </c>
      <c r="HP23" s="1058">
        <v>1858</v>
      </c>
      <c r="HQ23" s="1058">
        <v>1910</v>
      </c>
      <c r="HR23" s="1058">
        <v>1277</v>
      </c>
      <c r="HS23" s="1058">
        <v>763</v>
      </c>
      <c r="HT23" s="1058">
        <v>1412</v>
      </c>
      <c r="HU23" s="1058">
        <v>1962</v>
      </c>
      <c r="HV23" s="1058">
        <v>941</v>
      </c>
      <c r="HW23" s="1058">
        <v>967</v>
      </c>
      <c r="HX23" s="1058">
        <v>489</v>
      </c>
      <c r="HY23" s="1058">
        <v>767</v>
      </c>
      <c r="HZ23" s="1058">
        <v>607</v>
      </c>
      <c r="IA23" s="1058">
        <v>695</v>
      </c>
      <c r="IB23" s="1058">
        <v>464</v>
      </c>
      <c r="IC23" s="1058">
        <v>453</v>
      </c>
      <c r="ID23" s="1058">
        <v>730</v>
      </c>
      <c r="IE23" s="1058">
        <v>709</v>
      </c>
      <c r="IF23" s="1058">
        <v>1512</v>
      </c>
      <c r="IG23" s="1058">
        <v>934</v>
      </c>
      <c r="IH23" s="1058">
        <v>728</v>
      </c>
      <c r="II23" s="1058">
        <v>1124</v>
      </c>
      <c r="IJ23" s="1058">
        <v>7055</v>
      </c>
      <c r="IK23" s="1058">
        <v>5150</v>
      </c>
      <c r="IL23" s="1058">
        <v>2802</v>
      </c>
      <c r="IM23" s="1058">
        <v>1293</v>
      </c>
      <c r="IN23" s="1058">
        <v>1275</v>
      </c>
      <c r="IO23" s="1058">
        <v>1387</v>
      </c>
      <c r="IP23" s="1058">
        <v>1142</v>
      </c>
      <c r="IQ23" s="1058">
        <v>809</v>
      </c>
      <c r="IR23" s="1058">
        <v>2832</v>
      </c>
      <c r="IS23" s="1058">
        <v>2365</v>
      </c>
      <c r="IT23" s="1058">
        <v>1272</v>
      </c>
      <c r="IU23" s="1058">
        <v>999</v>
      </c>
      <c r="IV23" s="1058">
        <v>879</v>
      </c>
      <c r="IW23" s="1058">
        <v>597</v>
      </c>
      <c r="IX23" s="1058">
        <v>668</v>
      </c>
      <c r="IY23" s="1058">
        <v>1488</v>
      </c>
      <c r="IZ23" s="1058">
        <v>255</v>
      </c>
      <c r="JA23" s="1058">
        <v>466</v>
      </c>
      <c r="JB23" s="1058">
        <v>312</v>
      </c>
      <c r="JC23" s="1058">
        <v>502</v>
      </c>
      <c r="JD23" s="1058">
        <v>434</v>
      </c>
      <c r="JE23" s="1058">
        <v>364</v>
      </c>
      <c r="JF23" s="1058">
        <v>226</v>
      </c>
      <c r="JG23" s="1058">
        <v>209</v>
      </c>
      <c r="JH23" s="1058">
        <v>400</v>
      </c>
      <c r="JI23" s="1058">
        <v>566</v>
      </c>
      <c r="JJ23" s="1058">
        <v>4145</v>
      </c>
      <c r="JK23" s="1058">
        <v>1586</v>
      </c>
      <c r="JL23" s="1058">
        <v>1062</v>
      </c>
      <c r="JM23" s="1058">
        <v>426</v>
      </c>
      <c r="JN23" s="1058">
        <v>941</v>
      </c>
      <c r="JO23" s="1058">
        <v>678</v>
      </c>
      <c r="JP23" s="1058">
        <v>510</v>
      </c>
      <c r="JQ23" s="1058">
        <v>937</v>
      </c>
      <c r="JR23" s="1058">
        <v>1479</v>
      </c>
      <c r="JS23" s="1058">
        <v>3517</v>
      </c>
      <c r="JT23" s="1058" t="s">
        <v>97</v>
      </c>
      <c r="JU23" s="1058" t="s">
        <v>97</v>
      </c>
      <c r="JV23" s="1058" t="s">
        <v>97</v>
      </c>
      <c r="JW23" s="1058" t="s">
        <v>97</v>
      </c>
      <c r="JX23" s="1058">
        <v>1689</v>
      </c>
      <c r="JY23" s="1058">
        <v>547</v>
      </c>
      <c r="JZ23" s="1058">
        <v>245</v>
      </c>
      <c r="KA23" s="1058">
        <v>364</v>
      </c>
      <c r="KB23" s="1058">
        <v>572</v>
      </c>
      <c r="KC23" s="1058">
        <v>567</v>
      </c>
      <c r="KD23" s="1058" t="s">
        <v>97</v>
      </c>
      <c r="KE23" s="1058">
        <v>5814</v>
      </c>
      <c r="KF23" s="1058">
        <v>3758</v>
      </c>
      <c r="KG23" s="1058">
        <v>5136</v>
      </c>
    </row>
    <row r="24" spans="1:293" ht="23.25" customHeight="1" x14ac:dyDescent="0.25">
      <c r="A24" s="1308"/>
      <c r="B24" s="47" t="s">
        <v>2042</v>
      </c>
      <c r="C24" s="1058">
        <v>965111</v>
      </c>
      <c r="D24" s="1058">
        <v>434550</v>
      </c>
      <c r="E24" s="1058">
        <v>163343</v>
      </c>
      <c r="F24" s="1058">
        <v>161050</v>
      </c>
      <c r="G24" s="1058">
        <v>197668</v>
      </c>
      <c r="H24" s="1058">
        <v>3600</v>
      </c>
      <c r="I24" s="1058">
        <v>4900</v>
      </c>
      <c r="J24" s="481"/>
      <c r="K24" s="1058">
        <v>43900</v>
      </c>
      <c r="L24" s="1058">
        <v>20500</v>
      </c>
      <c r="M24" s="1058">
        <v>26700</v>
      </c>
      <c r="N24" s="1058">
        <v>10000</v>
      </c>
      <c r="O24" s="1058">
        <v>10400</v>
      </c>
      <c r="P24" s="1058">
        <v>11100</v>
      </c>
      <c r="Q24" s="1058">
        <v>7040</v>
      </c>
      <c r="R24" s="1058">
        <v>8140</v>
      </c>
      <c r="S24" s="1058">
        <v>5310</v>
      </c>
      <c r="T24" s="1058">
        <v>4050</v>
      </c>
      <c r="U24" s="1058">
        <v>4690</v>
      </c>
      <c r="V24" s="1058">
        <v>4320</v>
      </c>
      <c r="W24" s="1058">
        <v>5010</v>
      </c>
      <c r="X24" s="1058">
        <v>4430</v>
      </c>
      <c r="Y24" s="1058">
        <v>3570</v>
      </c>
      <c r="Z24" s="1058">
        <v>4240</v>
      </c>
      <c r="AA24" s="1058">
        <v>2480</v>
      </c>
      <c r="AB24" s="1058">
        <v>4160</v>
      </c>
      <c r="AC24" s="1058">
        <v>2830</v>
      </c>
      <c r="AD24" s="1058">
        <v>2880</v>
      </c>
      <c r="AE24" s="1058">
        <v>2210</v>
      </c>
      <c r="AF24" s="1058">
        <v>1690</v>
      </c>
      <c r="AG24" s="1058">
        <v>6470</v>
      </c>
      <c r="AH24" s="1058">
        <v>4890</v>
      </c>
      <c r="AI24" s="1058">
        <v>3390</v>
      </c>
      <c r="AJ24" s="1058">
        <v>1780</v>
      </c>
      <c r="AK24" s="1058">
        <v>3850</v>
      </c>
      <c r="AL24" s="1058">
        <v>7830</v>
      </c>
      <c r="AM24" s="1058">
        <v>5460</v>
      </c>
      <c r="AN24" s="1058">
        <v>2620</v>
      </c>
      <c r="AO24" s="1058">
        <v>6210</v>
      </c>
      <c r="AP24" s="1058">
        <v>3970</v>
      </c>
      <c r="AQ24" s="1058">
        <v>3900</v>
      </c>
      <c r="AR24" s="1058">
        <v>44100</v>
      </c>
      <c r="AS24" s="1058">
        <v>18200</v>
      </c>
      <c r="AT24" s="1058">
        <v>10400</v>
      </c>
      <c r="AU24" s="1058">
        <v>8330</v>
      </c>
      <c r="AV24" s="1058">
        <v>8180</v>
      </c>
      <c r="AW24" s="1058">
        <v>6070</v>
      </c>
      <c r="AX24" s="1058">
        <v>5710</v>
      </c>
      <c r="AY24" s="1058">
        <v>3620</v>
      </c>
      <c r="AZ24" s="1058">
        <v>1850</v>
      </c>
      <c r="BA24" s="1058">
        <v>1850</v>
      </c>
      <c r="BB24" s="1058">
        <v>4440</v>
      </c>
      <c r="BC24" s="1058">
        <v>3410</v>
      </c>
      <c r="BD24" s="1058">
        <v>4310</v>
      </c>
      <c r="BE24" s="1058">
        <v>2130</v>
      </c>
      <c r="BF24" s="1058">
        <v>6250</v>
      </c>
      <c r="BG24" s="1058">
        <v>4140</v>
      </c>
      <c r="BH24" s="1058">
        <v>2030</v>
      </c>
      <c r="BI24" s="1058">
        <v>2320</v>
      </c>
      <c r="BJ24" s="1058">
        <v>2240</v>
      </c>
      <c r="BK24" s="1058">
        <v>2280</v>
      </c>
      <c r="BL24" s="1058">
        <v>18300</v>
      </c>
      <c r="BM24" s="1058">
        <v>12100</v>
      </c>
      <c r="BN24" s="1058">
        <v>6100</v>
      </c>
      <c r="BO24" s="1058">
        <v>3450</v>
      </c>
      <c r="BP24" s="1058">
        <v>4000</v>
      </c>
      <c r="BQ24" s="1058">
        <v>2280</v>
      </c>
      <c r="BR24" s="1058">
        <v>4210</v>
      </c>
      <c r="BS24" s="1058">
        <v>2230</v>
      </c>
      <c r="BT24" s="1058">
        <v>13640</v>
      </c>
      <c r="BU24" s="1058">
        <v>10407</v>
      </c>
      <c r="BV24" s="1058">
        <v>6080</v>
      </c>
      <c r="BW24" s="1058">
        <v>4260</v>
      </c>
      <c r="BX24" s="1058">
        <v>3990</v>
      </c>
      <c r="BY24" s="1058">
        <v>3440</v>
      </c>
      <c r="BZ24" s="1058">
        <v>3080</v>
      </c>
      <c r="CA24" s="1058">
        <v>2730</v>
      </c>
      <c r="CB24" s="1058">
        <v>2600</v>
      </c>
      <c r="CC24" s="1058">
        <v>2490</v>
      </c>
      <c r="CD24" s="1058">
        <v>1700</v>
      </c>
      <c r="CE24" s="1058">
        <v>1560</v>
      </c>
      <c r="CF24" s="1058">
        <v>1000</v>
      </c>
      <c r="CG24" s="1058">
        <v>2740</v>
      </c>
      <c r="CH24" s="1058">
        <v>1760</v>
      </c>
      <c r="CI24" s="1058">
        <v>1240</v>
      </c>
      <c r="CJ24" s="1058">
        <v>950</v>
      </c>
      <c r="CK24" s="1058">
        <v>850</v>
      </c>
      <c r="CL24" s="1058">
        <v>800</v>
      </c>
      <c r="CM24" s="1058">
        <v>800</v>
      </c>
      <c r="CN24" s="1058">
        <v>770</v>
      </c>
      <c r="CO24" s="1058">
        <v>600</v>
      </c>
      <c r="CP24" s="1058">
        <v>450</v>
      </c>
      <c r="CQ24" s="1058">
        <v>370</v>
      </c>
      <c r="CR24" s="1058">
        <v>350</v>
      </c>
      <c r="CS24" s="1058">
        <v>200</v>
      </c>
      <c r="CT24" s="1058">
        <v>160</v>
      </c>
      <c r="CU24" s="1058">
        <v>10410</v>
      </c>
      <c r="CV24" s="1058">
        <v>2080</v>
      </c>
      <c r="CW24" s="1058">
        <v>6840</v>
      </c>
      <c r="CX24" s="1058">
        <v>2720</v>
      </c>
      <c r="CY24" s="1058">
        <v>700</v>
      </c>
      <c r="CZ24" s="1058">
        <v>2060</v>
      </c>
      <c r="DA24" s="1058">
        <v>1500</v>
      </c>
      <c r="DB24" s="1058">
        <v>5100</v>
      </c>
      <c r="DC24" s="1058">
        <v>15500</v>
      </c>
      <c r="DD24" s="1058">
        <v>8930</v>
      </c>
      <c r="DE24" s="1058">
        <v>4406</v>
      </c>
      <c r="DF24" s="1058">
        <v>3020</v>
      </c>
      <c r="DG24" s="1058">
        <v>4700</v>
      </c>
      <c r="DH24" s="1058">
        <v>1640</v>
      </c>
      <c r="DI24" s="1058">
        <v>1060</v>
      </c>
      <c r="DJ24" s="1058">
        <v>8500</v>
      </c>
      <c r="DK24" s="1058">
        <v>11600</v>
      </c>
      <c r="DL24" s="1058">
        <v>3560</v>
      </c>
      <c r="DM24" s="1058">
        <v>17400</v>
      </c>
      <c r="DN24" s="1058">
        <v>15710</v>
      </c>
      <c r="DO24" s="1058">
        <v>13700</v>
      </c>
      <c r="DP24" s="1058">
        <v>11410</v>
      </c>
      <c r="DQ24" s="1058">
        <v>10600</v>
      </c>
      <c r="DR24" s="1058">
        <v>8700</v>
      </c>
      <c r="DS24" s="1058">
        <v>8250</v>
      </c>
      <c r="DT24" s="1058">
        <v>7340</v>
      </c>
      <c r="DU24" s="1058">
        <v>4590</v>
      </c>
      <c r="DV24" s="1058">
        <v>3810</v>
      </c>
      <c r="DW24" s="1058">
        <v>3750</v>
      </c>
      <c r="DX24" s="1058">
        <v>2830</v>
      </c>
      <c r="DY24" s="1058">
        <v>2690</v>
      </c>
      <c r="DZ24" s="1058">
        <v>10790</v>
      </c>
      <c r="EA24" s="1058">
        <v>10800</v>
      </c>
      <c r="EB24" s="1058">
        <v>9900</v>
      </c>
      <c r="EC24" s="1058">
        <v>9230</v>
      </c>
      <c r="ED24" s="1058">
        <v>6090</v>
      </c>
      <c r="EE24" s="1058">
        <v>3460</v>
      </c>
      <c r="EF24" s="1058">
        <v>3400</v>
      </c>
      <c r="EG24" s="1058">
        <v>989</v>
      </c>
      <c r="EH24" s="1058">
        <v>713</v>
      </c>
      <c r="EI24" s="1058">
        <v>750</v>
      </c>
      <c r="EJ24" s="1058">
        <v>746</v>
      </c>
      <c r="EK24" s="1058">
        <v>939</v>
      </c>
      <c r="EL24" s="1058">
        <v>2280</v>
      </c>
      <c r="EM24" s="1058">
        <v>1590</v>
      </c>
      <c r="EN24" s="1058">
        <v>1110</v>
      </c>
      <c r="EO24" s="1058">
        <v>947</v>
      </c>
      <c r="EP24" s="1058">
        <v>1190</v>
      </c>
      <c r="EQ24" s="1058">
        <v>1160</v>
      </c>
      <c r="ER24" s="1058">
        <v>3320</v>
      </c>
      <c r="ES24" s="1058">
        <v>623</v>
      </c>
      <c r="ET24" s="1058">
        <v>928</v>
      </c>
      <c r="EU24" s="1058">
        <v>652</v>
      </c>
      <c r="EV24" s="1058">
        <v>1030</v>
      </c>
      <c r="EW24" s="1058">
        <v>1470</v>
      </c>
      <c r="EX24" s="1058">
        <v>1920</v>
      </c>
      <c r="EY24" s="1058">
        <v>2090</v>
      </c>
      <c r="EZ24" s="1058">
        <v>2710</v>
      </c>
      <c r="FA24" s="1058">
        <v>1650</v>
      </c>
      <c r="FB24" s="1058">
        <v>1100</v>
      </c>
      <c r="FC24" s="1058">
        <v>938</v>
      </c>
      <c r="FD24" s="1058">
        <v>972</v>
      </c>
      <c r="FE24" s="1058">
        <v>1830</v>
      </c>
      <c r="FF24" s="1058">
        <v>359</v>
      </c>
      <c r="FG24" s="1058">
        <v>1140</v>
      </c>
      <c r="FH24" s="1058">
        <v>1090</v>
      </c>
      <c r="FI24" s="1058">
        <v>679</v>
      </c>
      <c r="FJ24" s="1058">
        <v>2040</v>
      </c>
      <c r="FK24" s="1058">
        <v>1260</v>
      </c>
      <c r="FL24" s="1058">
        <v>1410</v>
      </c>
      <c r="FM24" s="1058">
        <v>775</v>
      </c>
      <c r="FN24" s="1058">
        <v>474</v>
      </c>
      <c r="FO24" s="1058">
        <v>414</v>
      </c>
      <c r="FP24" s="1058">
        <v>2970</v>
      </c>
      <c r="FQ24" s="1058">
        <v>1310</v>
      </c>
      <c r="FR24" s="1058">
        <v>1080</v>
      </c>
      <c r="FS24" s="1058">
        <v>2850</v>
      </c>
      <c r="FT24" s="1058">
        <v>2570</v>
      </c>
      <c r="FU24" s="1058">
        <v>2100</v>
      </c>
      <c r="FV24" s="1058">
        <v>4220</v>
      </c>
      <c r="FW24" s="1058">
        <v>1550</v>
      </c>
      <c r="FX24" s="1058">
        <v>557</v>
      </c>
      <c r="FY24" s="1058">
        <v>866</v>
      </c>
      <c r="FZ24" s="1058">
        <v>1490</v>
      </c>
      <c r="GA24" s="1058">
        <v>1090</v>
      </c>
      <c r="GB24" s="1058">
        <v>885</v>
      </c>
      <c r="GC24" s="1058">
        <v>430</v>
      </c>
      <c r="GD24" s="1058">
        <v>421</v>
      </c>
      <c r="GE24" s="1058">
        <v>594</v>
      </c>
      <c r="GF24" s="1058">
        <v>1430</v>
      </c>
      <c r="GG24" s="1058">
        <v>2900</v>
      </c>
      <c r="GH24" s="1058">
        <v>718</v>
      </c>
      <c r="GI24" s="1058">
        <v>717</v>
      </c>
      <c r="GJ24" s="1058">
        <v>724</v>
      </c>
      <c r="GK24" s="1058">
        <v>667</v>
      </c>
      <c r="GL24" s="1058">
        <v>549</v>
      </c>
      <c r="GM24" s="1058">
        <v>338</v>
      </c>
      <c r="GN24" s="1058">
        <v>746</v>
      </c>
      <c r="GO24" s="1058">
        <v>1390</v>
      </c>
      <c r="GP24" s="1058">
        <v>494</v>
      </c>
      <c r="GQ24" s="1058">
        <v>1860</v>
      </c>
      <c r="GR24" s="1058">
        <v>1040</v>
      </c>
      <c r="GS24" s="1058">
        <v>951</v>
      </c>
      <c r="GT24" s="1058">
        <v>905</v>
      </c>
      <c r="GU24" s="1058">
        <v>774</v>
      </c>
      <c r="GV24" s="1058">
        <v>1720</v>
      </c>
      <c r="GW24" s="1058">
        <v>498</v>
      </c>
      <c r="GX24" s="1058">
        <v>1060</v>
      </c>
      <c r="GY24" s="1058">
        <v>414</v>
      </c>
      <c r="GZ24" s="1058">
        <v>1790</v>
      </c>
      <c r="HA24" s="1058">
        <v>730</v>
      </c>
      <c r="HB24" s="1058">
        <v>437</v>
      </c>
      <c r="HC24" s="1058">
        <v>3800</v>
      </c>
      <c r="HD24" s="1058">
        <v>2420</v>
      </c>
      <c r="HE24" s="1058">
        <v>779</v>
      </c>
      <c r="HF24" s="1058">
        <v>632</v>
      </c>
      <c r="HG24" s="1058">
        <v>528</v>
      </c>
      <c r="HH24" s="1058">
        <v>1290</v>
      </c>
      <c r="HI24" s="1058">
        <v>758</v>
      </c>
      <c r="HJ24" s="1058">
        <v>722</v>
      </c>
      <c r="HK24" s="1058">
        <v>640</v>
      </c>
      <c r="HL24" s="1058">
        <v>981</v>
      </c>
      <c r="HM24" s="1058">
        <v>1140</v>
      </c>
      <c r="HN24" s="1058">
        <v>1080</v>
      </c>
      <c r="HO24" s="1058">
        <v>384</v>
      </c>
      <c r="HP24" s="1058">
        <v>1910</v>
      </c>
      <c r="HQ24" s="1058">
        <v>1910</v>
      </c>
      <c r="HR24" s="1058">
        <v>1280</v>
      </c>
      <c r="HS24" s="1058">
        <v>791</v>
      </c>
      <c r="HT24" s="1058">
        <v>1520</v>
      </c>
      <c r="HU24" s="1058">
        <v>1940</v>
      </c>
      <c r="HV24" s="1058">
        <v>962</v>
      </c>
      <c r="HW24" s="1058">
        <v>1020</v>
      </c>
      <c r="HX24" s="1058">
        <v>493</v>
      </c>
      <c r="HY24" s="1058">
        <v>804</v>
      </c>
      <c r="HZ24" s="1058">
        <v>633</v>
      </c>
      <c r="IA24" s="1058">
        <v>730</v>
      </c>
      <c r="IB24" s="1058">
        <v>488</v>
      </c>
      <c r="IC24" s="1058">
        <v>469</v>
      </c>
      <c r="ID24" s="1058">
        <v>747</v>
      </c>
      <c r="IE24" s="1058">
        <v>761</v>
      </c>
      <c r="IF24" s="1058">
        <v>1580</v>
      </c>
      <c r="IG24" s="1058">
        <v>920</v>
      </c>
      <c r="IH24" s="1058">
        <v>720</v>
      </c>
      <c r="II24" s="1058">
        <v>1058</v>
      </c>
      <c r="IJ24" s="1058">
        <v>7140</v>
      </c>
      <c r="IK24" s="1058">
        <v>5290</v>
      </c>
      <c r="IL24" s="1058">
        <v>2850</v>
      </c>
      <c r="IM24" s="1058">
        <v>1320</v>
      </c>
      <c r="IN24" s="1058">
        <v>1310</v>
      </c>
      <c r="IO24" s="1058">
        <v>1300</v>
      </c>
      <c r="IP24" s="1058">
        <v>1110</v>
      </c>
      <c r="IQ24" s="1058">
        <v>785</v>
      </c>
      <c r="IR24" s="1058">
        <v>2750</v>
      </c>
      <c r="IS24" s="1058">
        <v>2280</v>
      </c>
      <c r="IT24" s="1058">
        <v>1216</v>
      </c>
      <c r="IU24" s="1058">
        <v>966</v>
      </c>
      <c r="IV24" s="1058">
        <v>844</v>
      </c>
      <c r="IW24" s="1058">
        <v>652</v>
      </c>
      <c r="IX24" s="1058">
        <v>735</v>
      </c>
      <c r="IY24" s="1058">
        <v>1620</v>
      </c>
      <c r="IZ24" s="1058">
        <v>274</v>
      </c>
      <c r="JA24" s="1058">
        <v>502</v>
      </c>
      <c r="JB24" s="1058">
        <v>334</v>
      </c>
      <c r="JC24" s="1058">
        <v>547</v>
      </c>
      <c r="JD24" s="1058">
        <v>475</v>
      </c>
      <c r="JE24" s="1058">
        <v>394</v>
      </c>
      <c r="JF24" s="1058">
        <v>249</v>
      </c>
      <c r="JG24" s="1058">
        <v>229</v>
      </c>
      <c r="JH24" s="1058">
        <v>437</v>
      </c>
      <c r="JI24" s="1058">
        <v>616</v>
      </c>
      <c r="JJ24" s="1058">
        <v>4480</v>
      </c>
      <c r="JK24" s="1058">
        <v>1730</v>
      </c>
      <c r="JL24" s="1058">
        <v>1140</v>
      </c>
      <c r="JM24" s="1058">
        <v>466</v>
      </c>
      <c r="JN24" s="1058">
        <v>949</v>
      </c>
      <c r="JO24" s="1058">
        <v>712</v>
      </c>
      <c r="JP24" s="1058">
        <v>553</v>
      </c>
      <c r="JQ24" s="1058">
        <v>1020</v>
      </c>
      <c r="JR24" s="1058">
        <v>1590</v>
      </c>
      <c r="JS24" s="1058">
        <v>3770</v>
      </c>
      <c r="JT24" s="1058">
        <v>652</v>
      </c>
      <c r="JU24" s="1058">
        <v>794</v>
      </c>
      <c r="JV24" s="1058">
        <v>1190</v>
      </c>
      <c r="JW24" s="1058">
        <v>1020</v>
      </c>
      <c r="JX24" s="1058">
        <v>1810</v>
      </c>
      <c r="JY24" s="1058">
        <v>588</v>
      </c>
      <c r="JZ24" s="1058">
        <v>265</v>
      </c>
      <c r="KA24" s="1058">
        <v>398</v>
      </c>
      <c r="KB24" s="1058">
        <v>622</v>
      </c>
      <c r="KC24" s="1058">
        <v>604</v>
      </c>
      <c r="KD24" s="1058">
        <v>1110</v>
      </c>
      <c r="KE24" s="1058">
        <v>5567</v>
      </c>
      <c r="KF24" s="1058">
        <v>3600</v>
      </c>
      <c r="KG24" s="1058">
        <v>4900</v>
      </c>
    </row>
    <row r="25" spans="1:293" ht="16.899999999999999" customHeight="1" x14ac:dyDescent="0.25">
      <c r="A25" s="1318"/>
      <c r="B25" s="704" t="s">
        <v>1410</v>
      </c>
      <c r="C25" s="20"/>
      <c r="D25" s="20"/>
      <c r="E25" s="20"/>
      <c r="F25" s="1319"/>
      <c r="G25" s="1319"/>
      <c r="H25" s="1319"/>
      <c r="I25" s="1320"/>
      <c r="J25" s="1319"/>
      <c r="K25" s="1319"/>
      <c r="L25" s="1315"/>
      <c r="M25" s="1321"/>
      <c r="N25" s="1321"/>
      <c r="O25" s="1321"/>
      <c r="P25" s="1321"/>
      <c r="Q25" s="1321"/>
      <c r="R25" s="1321"/>
      <c r="S25" s="1321"/>
      <c r="T25" s="1321"/>
      <c r="U25" s="1321"/>
      <c r="V25" s="1321"/>
      <c r="W25" s="1321"/>
      <c r="X25" s="1321"/>
      <c r="Y25" s="1321"/>
      <c r="Z25" s="1321"/>
      <c r="AA25" s="1321"/>
      <c r="AB25" s="1321"/>
      <c r="AC25" s="1321"/>
      <c r="AD25" s="1321"/>
      <c r="AE25" s="1321"/>
      <c r="AF25" s="1321"/>
      <c r="AG25" s="1321"/>
      <c r="AH25" s="1321"/>
      <c r="AI25" s="1321"/>
      <c r="AJ25" s="1321"/>
      <c r="AK25" s="1321"/>
      <c r="AL25" s="1321"/>
      <c r="AM25" s="1321"/>
      <c r="AN25" s="1321"/>
      <c r="AO25" s="1321"/>
      <c r="AP25" s="1321"/>
      <c r="AQ25" s="1321"/>
      <c r="AR25" s="1321"/>
      <c r="AS25" s="1321"/>
      <c r="AT25" s="1321"/>
      <c r="AU25" s="1321"/>
      <c r="AV25" s="1321"/>
      <c r="AW25" s="1321"/>
      <c r="AX25" s="1321"/>
      <c r="AY25" s="1321"/>
      <c r="AZ25" s="1321"/>
      <c r="BA25" s="1321"/>
      <c r="BB25" s="1321"/>
      <c r="BC25" s="1321"/>
      <c r="BD25" s="1321"/>
      <c r="BE25" s="1321"/>
      <c r="BF25" s="1321"/>
      <c r="BG25" s="1321"/>
      <c r="BH25" s="1321"/>
      <c r="BI25" s="1321"/>
      <c r="BJ25" s="1321"/>
      <c r="BK25" s="1321"/>
      <c r="BL25" s="1315"/>
      <c r="BM25" s="1321"/>
      <c r="BN25" s="1321"/>
      <c r="BO25" s="1321"/>
      <c r="BP25" s="1321"/>
      <c r="BQ25" s="1321"/>
      <c r="BR25" s="1321"/>
      <c r="BS25" s="1321"/>
      <c r="BT25" s="1321"/>
      <c r="BU25" s="1321"/>
      <c r="BV25" s="1321"/>
      <c r="BW25" s="1321"/>
      <c r="BX25" s="1321"/>
      <c r="BY25" s="1321"/>
      <c r="BZ25" s="1321"/>
      <c r="CA25" s="1321"/>
      <c r="CB25" s="1321"/>
      <c r="CC25" s="1321"/>
      <c r="CD25" s="1321"/>
      <c r="CE25" s="1321"/>
      <c r="CF25" s="1321"/>
      <c r="CG25" s="1321"/>
      <c r="CH25" s="1321"/>
      <c r="CI25" s="1321"/>
      <c r="CJ25" s="1321"/>
      <c r="CK25" s="1321"/>
      <c r="CL25" s="1321"/>
      <c r="CM25" s="1321"/>
      <c r="CN25" s="1321"/>
      <c r="CO25" s="1321"/>
      <c r="CP25" s="1321"/>
      <c r="CQ25" s="1321"/>
      <c r="CR25" s="1321"/>
      <c r="CS25" s="1321"/>
      <c r="CT25" s="1321"/>
      <c r="CU25" s="1321"/>
      <c r="CV25" s="1321"/>
      <c r="CW25" s="1321"/>
      <c r="CX25" s="1321"/>
      <c r="CY25" s="1321"/>
      <c r="CZ25" s="1321"/>
      <c r="DA25" s="1321"/>
      <c r="DB25" s="1321"/>
      <c r="DC25" s="1321"/>
      <c r="DD25" s="1321"/>
      <c r="DE25" s="1321"/>
      <c r="DF25" s="1321"/>
      <c r="DG25" s="1321"/>
      <c r="DH25" s="1321"/>
      <c r="DI25" s="1321"/>
      <c r="DJ25" s="1321"/>
      <c r="DK25" s="1321"/>
      <c r="DL25" s="1321"/>
      <c r="DM25" s="1321"/>
      <c r="DN25" s="1321"/>
      <c r="DO25" s="1321"/>
      <c r="DP25" s="1321"/>
      <c r="DQ25" s="1315"/>
      <c r="DR25" s="1321"/>
      <c r="DS25" s="1321"/>
      <c r="DT25" s="1321"/>
      <c r="DU25" s="1321"/>
      <c r="DV25" s="1321"/>
      <c r="DW25" s="1321"/>
      <c r="DX25" s="1321"/>
      <c r="DY25" s="1321"/>
      <c r="DZ25" s="1321"/>
      <c r="EA25" s="1321"/>
      <c r="EB25" s="1321"/>
      <c r="EC25" s="1321"/>
      <c r="ED25" s="1321"/>
      <c r="EE25" s="1321"/>
      <c r="EF25" s="1321"/>
      <c r="EG25" s="1321"/>
      <c r="EH25" s="1321"/>
      <c r="EI25" s="1321"/>
      <c r="EJ25" s="1321"/>
      <c r="EK25" s="1321"/>
      <c r="EL25" s="1321"/>
      <c r="EM25" s="1321"/>
      <c r="EN25" s="1321"/>
      <c r="EO25" s="1321"/>
      <c r="EP25" s="1321"/>
      <c r="EQ25" s="1321"/>
      <c r="ER25" s="1321"/>
      <c r="ES25" s="1321"/>
      <c r="ET25" s="1321"/>
      <c r="EU25" s="1321"/>
      <c r="EV25" s="1321"/>
      <c r="EW25" s="1321"/>
      <c r="EX25" s="1321"/>
      <c r="EY25" s="1321"/>
      <c r="EZ25" s="1321"/>
      <c r="FA25" s="1321"/>
      <c r="FB25" s="1321"/>
      <c r="FC25" s="1321"/>
      <c r="FD25" s="1321"/>
      <c r="FE25" s="1321"/>
      <c r="FF25" s="1321"/>
      <c r="FG25" s="1321"/>
      <c r="FH25" s="1321"/>
      <c r="FI25" s="1321"/>
      <c r="FJ25" s="1321"/>
      <c r="FK25" s="1321"/>
      <c r="FL25" s="1321"/>
      <c r="FM25" s="1321"/>
      <c r="FN25" s="1321"/>
      <c r="FO25" s="1315"/>
      <c r="FP25" s="1321"/>
      <c r="FQ25" s="1321"/>
      <c r="FR25" s="1321"/>
      <c r="FS25" s="1321"/>
      <c r="FT25" s="1321"/>
      <c r="FU25" s="1321"/>
      <c r="FV25" s="1321"/>
      <c r="FW25" s="1321"/>
      <c r="FX25" s="1321"/>
      <c r="FY25" s="1321"/>
      <c r="FZ25" s="1321"/>
      <c r="GA25" s="1321"/>
      <c r="GB25" s="1321"/>
      <c r="GC25" s="1321"/>
      <c r="GD25" s="1321"/>
      <c r="GE25" s="1321"/>
      <c r="GF25" s="1321"/>
      <c r="GG25" s="1321"/>
      <c r="GH25" s="1321"/>
      <c r="GI25" s="1321"/>
      <c r="GJ25" s="1321"/>
      <c r="GK25" s="1321"/>
      <c r="GL25" s="1321"/>
      <c r="GM25" s="1321"/>
      <c r="GN25" s="1321"/>
      <c r="GO25" s="1321"/>
      <c r="GP25" s="1321"/>
      <c r="GQ25" s="1321"/>
      <c r="GR25" s="1321"/>
      <c r="GS25" s="1321"/>
      <c r="GT25" s="1321"/>
      <c r="GU25" s="1321"/>
      <c r="GV25" s="1321"/>
      <c r="GW25" s="1321"/>
      <c r="GX25" s="1321"/>
      <c r="GY25" s="1321"/>
      <c r="GZ25" s="1321"/>
      <c r="HA25" s="1321"/>
      <c r="HB25" s="1321"/>
      <c r="HC25" s="1321"/>
      <c r="HD25" s="1321"/>
      <c r="HE25" s="1321"/>
      <c r="HF25" s="1321"/>
      <c r="HG25" s="1321"/>
      <c r="HH25" s="1321"/>
      <c r="HI25" s="1321"/>
      <c r="HJ25" s="1321"/>
      <c r="HK25" s="1321"/>
      <c r="HL25" s="1321"/>
      <c r="HM25" s="1321"/>
      <c r="HN25" s="1321"/>
      <c r="HO25" s="1321"/>
      <c r="HP25" s="1321"/>
      <c r="HQ25" s="1321"/>
      <c r="HR25" s="1321"/>
      <c r="HS25" s="1321"/>
      <c r="HT25" s="1321"/>
      <c r="HU25" s="1321"/>
      <c r="HV25" s="1321"/>
      <c r="HW25" s="1321"/>
      <c r="HX25" s="1321"/>
      <c r="HY25" s="1321"/>
      <c r="HZ25" s="1321"/>
      <c r="IA25" s="1321"/>
      <c r="IB25" s="1321"/>
      <c r="IC25" s="1321"/>
      <c r="ID25" s="1321"/>
      <c r="IE25" s="1321"/>
      <c r="IF25" s="1321"/>
      <c r="IG25" s="1321"/>
      <c r="IH25" s="1321"/>
      <c r="II25" s="1321"/>
      <c r="IJ25" s="1321"/>
      <c r="IK25" s="1321"/>
      <c r="IL25" s="1321"/>
      <c r="IM25" s="1321"/>
      <c r="IN25" s="1321"/>
      <c r="IO25" s="1321"/>
      <c r="IP25" s="1321"/>
      <c r="IQ25" s="1321"/>
      <c r="IR25" s="1321"/>
      <c r="IS25" s="1321"/>
      <c r="IT25" s="1321"/>
      <c r="IU25" s="1321"/>
      <c r="IV25" s="1321"/>
      <c r="IW25" s="1321"/>
      <c r="IX25" s="1321"/>
      <c r="IY25" s="1321"/>
      <c r="IZ25" s="1321"/>
      <c r="JA25" s="1321"/>
      <c r="JB25" s="1321"/>
      <c r="JC25" s="1321"/>
      <c r="JD25" s="1321"/>
      <c r="JE25" s="1321"/>
      <c r="JF25" s="1321"/>
      <c r="JG25" s="1321"/>
      <c r="JH25" s="1321"/>
      <c r="JI25" s="1321"/>
    </row>
    <row r="26" spans="1:293" ht="15.6" customHeight="1" x14ac:dyDescent="0.25">
      <c r="A26" s="1318"/>
      <c r="B26" s="704" t="s">
        <v>2043</v>
      </c>
      <c r="C26" s="20"/>
      <c r="D26" s="20"/>
      <c r="E26" s="20"/>
      <c r="F26" s="1319"/>
      <c r="G26" s="1319"/>
      <c r="H26" s="1319"/>
      <c r="I26" s="1319"/>
      <c r="J26" s="1319"/>
      <c r="K26" s="1315"/>
      <c r="L26" s="1322"/>
      <c r="M26" s="1321"/>
      <c r="N26" s="1321"/>
      <c r="O26" s="1321"/>
      <c r="P26" s="1321"/>
      <c r="Q26" s="1321"/>
      <c r="R26" s="1321"/>
      <c r="S26" s="1321"/>
      <c r="T26" s="1321"/>
      <c r="U26" s="1321"/>
      <c r="V26" s="1321"/>
      <c r="W26" s="1321"/>
      <c r="X26" s="1321"/>
      <c r="Y26" s="1321"/>
      <c r="Z26" s="1321"/>
      <c r="AA26" s="1321"/>
      <c r="AB26" s="1321"/>
      <c r="AC26" s="1321"/>
      <c r="AD26" s="1321"/>
      <c r="AE26" s="1321"/>
      <c r="AF26" s="1321"/>
      <c r="AG26" s="1321"/>
      <c r="AH26" s="1321"/>
      <c r="AI26" s="1321"/>
      <c r="AJ26" s="1321"/>
      <c r="AK26" s="1321"/>
      <c r="AL26" s="1321"/>
      <c r="AM26" s="1321"/>
      <c r="AN26" s="1321"/>
      <c r="AO26" s="1321"/>
      <c r="AP26" s="1321"/>
      <c r="AQ26" s="1321"/>
      <c r="AR26" s="1321"/>
      <c r="AS26" s="1321"/>
      <c r="AT26" s="1321"/>
      <c r="AU26" s="1321"/>
      <c r="AV26" s="1321"/>
      <c r="AW26" s="1321"/>
      <c r="AX26" s="1321"/>
      <c r="AY26" s="1321"/>
      <c r="AZ26" s="1321"/>
      <c r="BA26" s="1321"/>
      <c r="BB26" s="1321"/>
      <c r="BC26" s="1321"/>
      <c r="BD26" s="1321"/>
      <c r="BE26" s="1321"/>
      <c r="BF26" s="1321"/>
      <c r="BG26" s="1321"/>
      <c r="BH26" s="1321"/>
      <c r="BI26" s="1321"/>
      <c r="BJ26" s="1321"/>
      <c r="BK26" s="1321"/>
      <c r="BL26" s="1321"/>
      <c r="BM26" s="1321"/>
      <c r="BN26" s="1321"/>
      <c r="BO26" s="1321"/>
      <c r="BP26" s="1315"/>
      <c r="BQ26" s="1322"/>
      <c r="BR26" s="1321"/>
      <c r="BS26" s="1321"/>
      <c r="BT26" s="1321"/>
      <c r="BU26" s="1321"/>
      <c r="BV26" s="1321"/>
      <c r="BW26" s="1321"/>
      <c r="BX26" s="1321"/>
      <c r="BY26" s="1321"/>
      <c r="BZ26" s="1321"/>
      <c r="CA26" s="1321"/>
      <c r="CB26" s="1321"/>
      <c r="CC26" s="1321"/>
      <c r="CD26" s="1321"/>
      <c r="CE26" s="1321"/>
      <c r="CF26" s="1321"/>
      <c r="CG26" s="1321"/>
      <c r="CH26" s="1321"/>
      <c r="CI26" s="1321"/>
      <c r="CJ26" s="1321"/>
      <c r="CK26" s="1321"/>
      <c r="CL26" s="1321"/>
      <c r="CM26" s="1321"/>
      <c r="CN26" s="1321"/>
      <c r="CO26" s="1321"/>
      <c r="CP26" s="1321"/>
      <c r="CQ26" s="1321"/>
      <c r="CR26" s="1321"/>
      <c r="CS26" s="1321"/>
      <c r="CT26" s="1321"/>
      <c r="CU26" s="1321"/>
      <c r="CV26" s="1321"/>
      <c r="CW26" s="1321"/>
      <c r="CX26" s="1321"/>
      <c r="CY26" s="1321"/>
      <c r="CZ26" s="1321"/>
      <c r="DA26" s="1321"/>
      <c r="DB26" s="1321"/>
      <c r="DC26" s="1321"/>
      <c r="DD26" s="1321"/>
      <c r="DE26" s="1321"/>
      <c r="DF26" s="1321"/>
      <c r="DG26" s="1321"/>
      <c r="DH26" s="1321"/>
      <c r="DI26" s="1321"/>
      <c r="DJ26" s="1321"/>
      <c r="DK26" s="1321"/>
      <c r="DL26" s="1321"/>
      <c r="DM26" s="1321"/>
      <c r="DN26" s="1321"/>
      <c r="DO26" s="1321"/>
      <c r="DP26" s="1321"/>
      <c r="DQ26" s="1321"/>
      <c r="DR26" s="1321"/>
      <c r="DS26" s="1321"/>
      <c r="DT26" s="1321"/>
      <c r="DU26" s="1322"/>
      <c r="DV26" s="1321"/>
      <c r="DW26" s="1321"/>
      <c r="DX26" s="1321"/>
      <c r="DY26" s="1321"/>
      <c r="DZ26" s="1321"/>
      <c r="EA26" s="1321"/>
      <c r="EB26" s="1321"/>
      <c r="EC26" s="1321"/>
      <c r="ED26" s="1321"/>
      <c r="EE26" s="1321"/>
      <c r="EF26" s="1321"/>
      <c r="EG26" s="1321"/>
      <c r="EH26" s="1321"/>
      <c r="EI26" s="1321"/>
      <c r="EJ26" s="1321"/>
      <c r="EK26" s="1321"/>
      <c r="EL26" s="1321"/>
      <c r="EM26" s="1321"/>
      <c r="EN26" s="1321"/>
      <c r="EO26" s="1321"/>
      <c r="EP26" s="1321"/>
      <c r="EQ26" s="1321"/>
      <c r="ER26" s="1321"/>
      <c r="ES26" s="1321"/>
      <c r="ET26" s="1321"/>
      <c r="EU26" s="1321"/>
      <c r="EV26" s="1321"/>
      <c r="EW26" s="1321"/>
      <c r="EX26" s="1321"/>
      <c r="EY26" s="1321"/>
      <c r="EZ26" s="1321"/>
      <c r="FA26" s="1321"/>
      <c r="FB26" s="1321"/>
      <c r="FC26" s="1321"/>
      <c r="FD26" s="1321"/>
      <c r="FE26" s="1321"/>
      <c r="FF26" s="1321"/>
      <c r="FG26" s="1321"/>
      <c r="FH26" s="1321"/>
      <c r="FI26" s="1321"/>
      <c r="FJ26" s="1321"/>
      <c r="FK26" s="1321"/>
      <c r="FL26" s="1321"/>
      <c r="FM26" s="1321"/>
      <c r="FN26" s="1321"/>
      <c r="FO26" s="1321"/>
      <c r="FP26" s="1321"/>
      <c r="FQ26" s="1321"/>
      <c r="FR26" s="1321"/>
      <c r="FS26" s="1321"/>
      <c r="FT26" s="1315"/>
      <c r="FU26" s="1322"/>
      <c r="FV26" s="1321"/>
      <c r="FW26" s="1321"/>
      <c r="FX26" s="1321"/>
      <c r="FY26" s="1321"/>
      <c r="FZ26" s="1321"/>
      <c r="GA26" s="1321"/>
      <c r="GB26" s="1321"/>
      <c r="GC26" s="1321"/>
      <c r="GD26" s="1321"/>
      <c r="GE26" s="1321"/>
      <c r="GF26" s="1321"/>
      <c r="GG26" s="1321"/>
      <c r="GH26" s="1321"/>
      <c r="GI26" s="1321"/>
      <c r="GJ26" s="1321"/>
      <c r="GK26" s="1321"/>
      <c r="GL26" s="1321"/>
      <c r="GM26" s="1321"/>
      <c r="GN26" s="1321"/>
      <c r="GO26" s="1321"/>
      <c r="GP26" s="1321"/>
      <c r="GQ26" s="1321"/>
      <c r="GR26" s="1321"/>
      <c r="GS26" s="1321"/>
      <c r="GT26" s="1321"/>
      <c r="GU26" s="1321"/>
      <c r="GV26" s="1321"/>
      <c r="GW26" s="1321"/>
      <c r="GX26" s="1321"/>
      <c r="GY26" s="1321"/>
      <c r="GZ26" s="1321"/>
      <c r="HA26" s="1321"/>
      <c r="HB26" s="1321"/>
      <c r="HC26" s="1321"/>
      <c r="HD26" s="1321"/>
      <c r="HE26" s="1321"/>
      <c r="HF26" s="1321"/>
      <c r="HG26" s="1321"/>
      <c r="HH26" s="1321"/>
      <c r="HI26" s="1321"/>
      <c r="HJ26" s="1321"/>
      <c r="HK26" s="1321"/>
      <c r="HL26" s="1321"/>
      <c r="HM26" s="1321"/>
      <c r="HN26" s="1321"/>
      <c r="HO26" s="1321"/>
      <c r="HP26" s="1321"/>
      <c r="HQ26" s="1321"/>
      <c r="HR26" s="1321"/>
      <c r="HS26" s="1321"/>
      <c r="HT26" s="1321"/>
      <c r="HU26" s="1321"/>
      <c r="HV26" s="1321"/>
      <c r="HW26" s="1321"/>
      <c r="HX26" s="1321"/>
      <c r="HY26" s="1321"/>
      <c r="HZ26" s="1321"/>
      <c r="IA26" s="1321"/>
      <c r="IB26" s="1321"/>
      <c r="IC26" s="1321"/>
      <c r="ID26" s="1321"/>
      <c r="IE26" s="1321"/>
      <c r="IF26" s="1321"/>
      <c r="IG26" s="1321"/>
      <c r="IH26" s="1321"/>
      <c r="II26" s="1321"/>
      <c r="IJ26" s="1321"/>
      <c r="IK26" s="1321"/>
      <c r="IL26" s="1321"/>
      <c r="IM26" s="1321"/>
      <c r="IN26" s="1321"/>
      <c r="IO26" s="1321"/>
      <c r="IP26" s="1321"/>
      <c r="IQ26" s="1321"/>
      <c r="IR26" s="1321"/>
      <c r="IS26" s="1321"/>
      <c r="IT26" s="1321"/>
      <c r="IU26" s="1321"/>
      <c r="IV26" s="1321"/>
      <c r="IW26" s="1321"/>
      <c r="IX26" s="1321"/>
      <c r="IY26" s="1321"/>
      <c r="IZ26" s="1321"/>
      <c r="JA26" s="1321"/>
      <c r="JB26" s="1321"/>
      <c r="JC26" s="1321"/>
      <c r="JD26" s="1321"/>
      <c r="JE26" s="1321"/>
      <c r="JF26" s="1321"/>
      <c r="JG26" s="1321"/>
      <c r="JH26" s="1321"/>
      <c r="JI26" s="1321"/>
      <c r="JJ26" s="1321"/>
      <c r="JK26" s="1321"/>
      <c r="JL26" s="1321"/>
      <c r="JM26" s="1321"/>
      <c r="JN26" s="1321"/>
      <c r="JO26" s="1321"/>
      <c r="JP26" s="1321"/>
    </row>
    <row r="27" spans="1:293" ht="23.25" customHeight="1" x14ac:dyDescent="0.25">
      <c r="K27" s="1323"/>
      <c r="L27" s="1323"/>
      <c r="M27" s="1323"/>
      <c r="N27" s="1323"/>
      <c r="O27" s="1323"/>
      <c r="P27" s="1323"/>
      <c r="Q27" s="1323"/>
      <c r="R27" s="1323"/>
      <c r="S27" s="1323"/>
      <c r="T27" s="1323"/>
      <c r="U27" s="1323"/>
      <c r="V27" s="1323"/>
      <c r="W27" s="1323"/>
      <c r="X27" s="1323"/>
      <c r="Y27" s="1323"/>
      <c r="Z27" s="1323"/>
      <c r="AA27" s="1323"/>
      <c r="AB27" s="1323"/>
      <c r="AC27" s="1323"/>
      <c r="AD27" s="1323"/>
      <c r="AE27" s="1323"/>
      <c r="AF27" s="1323"/>
      <c r="AG27" s="1323"/>
      <c r="AH27" s="1323"/>
      <c r="AI27" s="1323"/>
      <c r="AJ27" s="1323"/>
      <c r="AK27" s="1323"/>
      <c r="AL27" s="1323"/>
      <c r="AM27" s="1323"/>
      <c r="AN27" s="1323"/>
      <c r="AO27" s="1323"/>
      <c r="AP27" s="1323"/>
      <c r="AQ27" s="1323"/>
      <c r="AR27" s="1323"/>
      <c r="AS27" s="1323"/>
      <c r="AT27" s="1323"/>
      <c r="AU27" s="1323"/>
      <c r="AV27" s="1323"/>
      <c r="AW27" s="1323"/>
      <c r="AX27" s="1323"/>
      <c r="AY27" s="1323"/>
      <c r="AZ27" s="1323"/>
      <c r="BA27" s="1323"/>
      <c r="BB27" s="1323"/>
      <c r="BC27" s="1323"/>
      <c r="BD27" s="1323"/>
      <c r="BE27" s="1323"/>
      <c r="BF27" s="1323"/>
      <c r="BG27" s="1323"/>
      <c r="BH27" s="1323"/>
      <c r="BI27" s="1323"/>
      <c r="BJ27" s="1323"/>
      <c r="BK27" s="1323"/>
      <c r="BL27" s="1323"/>
      <c r="BM27" s="1323"/>
      <c r="BN27" s="1323"/>
      <c r="BO27" s="1323"/>
      <c r="BP27" s="1323"/>
      <c r="BQ27" s="1323"/>
      <c r="BR27" s="1323"/>
      <c r="BS27" s="1323"/>
      <c r="BT27" s="1323"/>
      <c r="BU27" s="1323"/>
      <c r="BV27" s="1323"/>
      <c r="BW27" s="1323"/>
      <c r="BX27" s="1323"/>
      <c r="BY27" s="1323"/>
      <c r="BZ27" s="1323"/>
      <c r="CA27" s="1323"/>
      <c r="CB27" s="1323"/>
      <c r="CC27" s="1323"/>
      <c r="CD27" s="1323"/>
      <c r="CE27" s="1323"/>
      <c r="CF27" s="1323"/>
      <c r="CG27" s="1323"/>
      <c r="CH27" s="1323"/>
      <c r="CI27" s="1323"/>
      <c r="CJ27" s="1323"/>
      <c r="CK27" s="1323"/>
      <c r="CL27" s="1323"/>
      <c r="CM27" s="1323"/>
      <c r="CN27" s="1323"/>
      <c r="CO27" s="1323"/>
      <c r="CP27" s="1323"/>
      <c r="CQ27" s="1323"/>
      <c r="CR27" s="1323"/>
      <c r="CS27" s="1323"/>
      <c r="CT27" s="1323"/>
      <c r="CU27" s="1323"/>
      <c r="CV27" s="1323"/>
      <c r="CW27" s="1323"/>
      <c r="CX27" s="1323"/>
      <c r="CY27" s="1323"/>
      <c r="CZ27" s="1323"/>
      <c r="DA27" s="1323"/>
      <c r="DB27" s="1323"/>
      <c r="DC27" s="1323"/>
      <c r="DD27" s="1323"/>
      <c r="DE27" s="1323"/>
      <c r="DF27" s="1323"/>
      <c r="DG27" s="1323"/>
      <c r="DH27" s="1323"/>
      <c r="DI27" s="1323"/>
      <c r="DJ27" s="1323"/>
      <c r="DK27" s="1323"/>
      <c r="DL27" s="1344"/>
      <c r="DM27" s="1323"/>
      <c r="DN27" s="1323"/>
      <c r="DO27" s="1323"/>
      <c r="DP27" s="1323"/>
      <c r="DQ27" s="1323"/>
      <c r="DR27" s="1323"/>
      <c r="DS27" s="1323"/>
      <c r="DT27" s="1323"/>
      <c r="DU27" s="1323"/>
      <c r="DV27" s="1323"/>
      <c r="DW27" s="1323"/>
      <c r="DX27" s="1323"/>
      <c r="DY27" s="1323"/>
      <c r="DZ27" s="1323"/>
      <c r="EA27" s="1323"/>
      <c r="EB27" s="1323"/>
      <c r="EC27" s="1323"/>
      <c r="ED27" s="1323"/>
      <c r="EE27" s="1323"/>
      <c r="EF27" s="1323"/>
      <c r="EG27" s="1323"/>
      <c r="EH27" s="1323"/>
      <c r="EI27" s="1323"/>
      <c r="EJ27" s="1323"/>
      <c r="EK27" s="1323"/>
      <c r="EL27" s="1323"/>
      <c r="EM27" s="1323"/>
      <c r="EN27" s="1323"/>
      <c r="EO27" s="1323"/>
      <c r="EP27" s="1323"/>
      <c r="EQ27" s="1323"/>
      <c r="ER27" s="1323"/>
      <c r="ES27" s="1323"/>
      <c r="ET27" s="1323"/>
      <c r="EU27" s="1323"/>
      <c r="EV27" s="1323"/>
      <c r="EW27" s="1323"/>
      <c r="EX27" s="1323"/>
      <c r="EY27" s="1323"/>
      <c r="EZ27" s="1323"/>
      <c r="FA27" s="1323"/>
      <c r="FB27" s="1323"/>
      <c r="FC27" s="1323"/>
      <c r="FD27" s="1323"/>
      <c r="FE27" s="1323"/>
      <c r="FF27" s="1323"/>
      <c r="FG27" s="1323"/>
      <c r="FH27" s="1323"/>
      <c r="FI27" s="1323"/>
      <c r="FJ27" s="1323"/>
      <c r="FK27" s="1323"/>
      <c r="FL27" s="1323"/>
      <c r="FM27" s="1323"/>
      <c r="FN27" s="1323"/>
      <c r="FO27" s="1323"/>
      <c r="FP27" s="1323"/>
      <c r="FQ27" s="1323"/>
      <c r="FR27" s="1323"/>
      <c r="FS27" s="1323"/>
      <c r="FT27" s="1323"/>
      <c r="FU27" s="1323"/>
      <c r="FV27" s="1323"/>
      <c r="FW27" s="1323"/>
      <c r="FX27" s="1323"/>
      <c r="FY27" s="1323"/>
      <c r="FZ27" s="1323"/>
      <c r="GA27" s="1323"/>
      <c r="GB27" s="1323"/>
      <c r="GC27" s="1323"/>
      <c r="GD27" s="1323"/>
      <c r="GE27" s="1323"/>
      <c r="GF27" s="1323"/>
      <c r="GG27" s="1323"/>
      <c r="GH27" s="1323"/>
      <c r="GI27" s="1323"/>
      <c r="GJ27" s="1323"/>
      <c r="GK27" s="1323"/>
      <c r="GL27" s="1323"/>
      <c r="GM27" s="1323"/>
      <c r="GN27" s="1323"/>
      <c r="GO27" s="1323"/>
      <c r="GP27" s="1323"/>
      <c r="GQ27" s="1323"/>
      <c r="GR27" s="1323"/>
      <c r="GS27" s="1323"/>
      <c r="GT27" s="1323"/>
      <c r="GU27" s="1323"/>
      <c r="GV27" s="1323"/>
      <c r="GW27" s="1323"/>
      <c r="GX27" s="1323"/>
      <c r="GY27" s="1323"/>
      <c r="GZ27" s="1323"/>
      <c r="HA27" s="1323"/>
      <c r="HB27" s="1323"/>
      <c r="HC27" s="1323"/>
      <c r="HD27" s="1323"/>
      <c r="HE27" s="1323"/>
      <c r="HF27" s="1323"/>
      <c r="HG27" s="1323"/>
      <c r="HH27" s="1323"/>
      <c r="HI27" s="1323"/>
      <c r="HJ27" s="1323"/>
      <c r="HK27" s="1323"/>
      <c r="HL27" s="1323"/>
      <c r="HM27" s="1323"/>
      <c r="HN27" s="1323"/>
      <c r="HO27" s="1323"/>
      <c r="HP27" s="1323"/>
      <c r="HQ27" s="1323"/>
      <c r="HR27" s="1323"/>
      <c r="HS27" s="1323"/>
      <c r="HT27" s="1323"/>
      <c r="HU27" s="1323"/>
      <c r="HV27" s="1323"/>
      <c r="HW27" s="1323"/>
      <c r="HX27" s="1323"/>
      <c r="HY27" s="1323"/>
      <c r="HZ27" s="1323"/>
      <c r="IA27" s="1323"/>
      <c r="IB27" s="1323"/>
      <c r="IC27" s="1323"/>
      <c r="ID27" s="1323"/>
      <c r="IE27" s="1323"/>
      <c r="IF27" s="1323"/>
      <c r="IG27" s="1323"/>
      <c r="IH27" s="1323"/>
      <c r="II27" s="1323"/>
      <c r="IJ27" s="1323"/>
      <c r="IK27" s="1323"/>
      <c r="IL27" s="1323"/>
      <c r="IM27" s="1323"/>
      <c r="IN27" s="1323"/>
      <c r="IO27" s="1323"/>
      <c r="IP27" s="1323"/>
      <c r="IQ27" s="1323"/>
      <c r="IR27" s="1323"/>
      <c r="IS27" s="1323"/>
      <c r="IT27" s="1323"/>
      <c r="IU27" s="1323"/>
      <c r="IV27" s="1323"/>
      <c r="IW27" s="1323"/>
      <c r="IX27" s="1323"/>
      <c r="IY27" s="1323"/>
      <c r="IZ27" s="1323"/>
      <c r="JA27" s="1323"/>
      <c r="JB27" s="1323"/>
      <c r="JC27" s="1323"/>
      <c r="JD27" s="1323"/>
      <c r="JE27" s="1323"/>
      <c r="JF27" s="1323"/>
      <c r="JG27" s="1323"/>
      <c r="JH27" s="1323"/>
      <c r="JI27" s="1323"/>
      <c r="JJ27" s="1323"/>
      <c r="JK27" s="1323"/>
      <c r="JL27" s="1323"/>
      <c r="JM27" s="1323"/>
      <c r="JN27" s="1323"/>
      <c r="JO27" s="1323"/>
      <c r="JP27" s="1323"/>
      <c r="JQ27" s="1323"/>
      <c r="JR27" s="1323"/>
      <c r="JS27" s="1323"/>
      <c r="JT27" s="1323"/>
      <c r="JU27" s="1323"/>
      <c r="JV27" s="1323"/>
      <c r="JW27" s="1323"/>
      <c r="JX27" s="1323"/>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N311"/>
  <sheetViews>
    <sheetView showGridLines="0" view="pageBreakPreview" zoomScale="85" zoomScaleNormal="100" zoomScaleSheetLayoutView="85" workbookViewId="0">
      <pane xSplit="3" ySplit="4" topLeftCell="D5" activePane="bottomRight" state="frozen"/>
      <selection pane="topRight"/>
      <selection pane="bottomLeft"/>
      <selection pane="bottomRight"/>
    </sheetView>
  </sheetViews>
  <sheetFormatPr defaultColWidth="9" defaultRowHeight="16.350000000000001" customHeight="1" x14ac:dyDescent="0.15"/>
  <cols>
    <col min="1" max="1" width="3.125" style="1103" customWidth="1"/>
    <col min="2" max="2" width="10.875" style="1292" customWidth="1"/>
    <col min="3" max="3" width="37" style="1263" customWidth="1"/>
    <col min="4" max="4" width="14.5" style="1101" customWidth="1"/>
    <col min="5" max="5" width="15.125" style="1101" customWidth="1"/>
    <col min="6" max="6" width="15.125" style="1102" customWidth="1"/>
    <col min="7" max="7" width="15.125" style="1103" customWidth="1"/>
    <col min="8" max="9" width="15.125" style="1104" customWidth="1"/>
    <col min="10" max="10" width="47.5" style="1103" customWidth="1"/>
    <col min="11" max="11" width="9" style="1141" customWidth="1"/>
    <col min="12" max="12" width="13.625" style="1103" customWidth="1"/>
    <col min="13" max="13" width="11.5" style="1103" bestFit="1" customWidth="1"/>
    <col min="14" max="14" width="10.125" style="1103" bestFit="1" customWidth="1"/>
    <col min="15" max="16384" width="9" style="1103"/>
  </cols>
  <sheetData>
    <row r="1" spans="2:14" ht="14.45" customHeight="1" x14ac:dyDescent="0.15">
      <c r="B1" s="1262"/>
    </row>
    <row r="2" spans="2:14" s="1264" customFormat="1" ht="20.45" customHeight="1" x14ac:dyDescent="0.15">
      <c r="B2" s="1596" t="s">
        <v>700</v>
      </c>
      <c r="C2" s="1593" t="s">
        <v>549</v>
      </c>
      <c r="D2" s="1640" t="s">
        <v>669</v>
      </c>
      <c r="E2" s="1601" t="s">
        <v>671</v>
      </c>
      <c r="F2" s="1602"/>
      <c r="G2" s="1603" t="s">
        <v>1768</v>
      </c>
      <c r="H2" s="1604"/>
      <c r="I2" s="1605"/>
      <c r="J2" s="1593" t="s">
        <v>1769</v>
      </c>
      <c r="K2" s="1524"/>
    </row>
    <row r="3" spans="2:14" s="1264" customFormat="1" ht="27" customHeight="1" x14ac:dyDescent="0.15">
      <c r="B3" s="1597"/>
      <c r="C3" s="1594"/>
      <c r="D3" s="1600"/>
      <c r="E3" s="1265" t="s">
        <v>670</v>
      </c>
      <c r="F3" s="1266" t="s">
        <v>826</v>
      </c>
      <c r="G3" s="1265" t="s">
        <v>670</v>
      </c>
      <c r="H3" s="1266" t="s">
        <v>2480</v>
      </c>
      <c r="I3" s="1267" t="s">
        <v>2479</v>
      </c>
      <c r="J3" s="1594"/>
      <c r="K3" s="1524"/>
    </row>
    <row r="4" spans="2:14" s="1264" customFormat="1" ht="16.350000000000001" customHeight="1" x14ac:dyDescent="0.15">
      <c r="B4" s="1598"/>
      <c r="C4" s="1595"/>
      <c r="D4" s="1268" t="s">
        <v>576</v>
      </c>
      <c r="E4" s="1268" t="s">
        <v>576</v>
      </c>
      <c r="F4" s="1072" t="s">
        <v>2478</v>
      </c>
      <c r="G4" s="1268" t="s">
        <v>576</v>
      </c>
      <c r="H4" s="1072" t="s">
        <v>1975</v>
      </c>
      <c r="I4" s="1073" t="s">
        <v>694</v>
      </c>
      <c r="J4" s="1595"/>
      <c r="K4" s="1524"/>
    </row>
    <row r="5" spans="2:14" ht="16.350000000000001" customHeight="1" x14ac:dyDescent="0.15">
      <c r="B5" s="884" t="s">
        <v>6</v>
      </c>
      <c r="C5" s="1523" t="s">
        <v>595</v>
      </c>
      <c r="D5" s="530">
        <v>49800</v>
      </c>
      <c r="E5" s="530">
        <v>49400</v>
      </c>
      <c r="F5" s="717">
        <v>3.5999999999999996</v>
      </c>
      <c r="G5" s="530">
        <v>49900</v>
      </c>
      <c r="H5" s="1522">
        <v>3.8</v>
      </c>
      <c r="I5" s="717">
        <v>3.8</v>
      </c>
      <c r="J5" s="499" t="s">
        <v>542</v>
      </c>
      <c r="M5" s="1101"/>
      <c r="N5" s="1270"/>
    </row>
    <row r="6" spans="2:14" ht="16.350000000000001" customHeight="1" x14ac:dyDescent="0.15">
      <c r="B6" s="884" t="s">
        <v>3</v>
      </c>
      <c r="C6" s="1096" t="s">
        <v>277</v>
      </c>
      <c r="D6" s="330">
        <v>22000</v>
      </c>
      <c r="E6" s="539">
        <v>21700</v>
      </c>
      <c r="F6" s="377">
        <v>4.1000000000000005</v>
      </c>
      <c r="G6" s="539">
        <v>22100</v>
      </c>
      <c r="H6" s="377">
        <v>3.9</v>
      </c>
      <c r="I6" s="377">
        <v>4.2</v>
      </c>
      <c r="J6" s="379" t="s">
        <v>543</v>
      </c>
      <c r="M6" s="1101"/>
      <c r="N6" s="1270"/>
    </row>
    <row r="7" spans="2:14" ht="16.350000000000001" customHeight="1" x14ac:dyDescent="0.15">
      <c r="B7" s="884" t="s">
        <v>7</v>
      </c>
      <c r="C7" s="1096" t="s">
        <v>278</v>
      </c>
      <c r="D7" s="330">
        <v>27600</v>
      </c>
      <c r="E7" s="539">
        <v>27900</v>
      </c>
      <c r="F7" s="377">
        <v>3.8</v>
      </c>
      <c r="G7" s="539">
        <v>27200</v>
      </c>
      <c r="H7" s="377">
        <v>3.5</v>
      </c>
      <c r="I7" s="377">
        <v>4</v>
      </c>
      <c r="J7" s="379" t="s">
        <v>544</v>
      </c>
      <c r="M7" s="1101"/>
      <c r="N7" s="1270"/>
    </row>
    <row r="8" spans="2:14" ht="16.350000000000001" customHeight="1" x14ac:dyDescent="0.15">
      <c r="B8" s="884" t="s">
        <v>5</v>
      </c>
      <c r="C8" s="1096" t="s">
        <v>1304</v>
      </c>
      <c r="D8" s="330">
        <v>12300</v>
      </c>
      <c r="E8" s="539">
        <v>12500</v>
      </c>
      <c r="F8" s="377">
        <v>3.5</v>
      </c>
      <c r="G8" s="539">
        <v>12100</v>
      </c>
      <c r="H8" s="377">
        <v>3.3</v>
      </c>
      <c r="I8" s="377">
        <v>3.7</v>
      </c>
      <c r="J8" s="379" t="s">
        <v>544</v>
      </c>
      <c r="M8" s="1101"/>
      <c r="N8" s="1270"/>
    </row>
    <row r="9" spans="2:14" ht="16.350000000000001" customHeight="1" x14ac:dyDescent="0.15">
      <c r="B9" s="884" t="s">
        <v>9</v>
      </c>
      <c r="C9" s="1096" t="s">
        <v>1458</v>
      </c>
      <c r="D9" s="330">
        <v>11000</v>
      </c>
      <c r="E9" s="539">
        <v>11100</v>
      </c>
      <c r="F9" s="377">
        <v>3.6999999999999997</v>
      </c>
      <c r="G9" s="539">
        <v>10900</v>
      </c>
      <c r="H9" s="377">
        <v>3.5000000000000004</v>
      </c>
      <c r="I9" s="377">
        <v>3.9</v>
      </c>
      <c r="J9" s="379" t="s">
        <v>543</v>
      </c>
      <c r="M9" s="1101"/>
      <c r="N9" s="1270"/>
    </row>
    <row r="10" spans="2:14" ht="16.350000000000001" customHeight="1" x14ac:dyDescent="0.15">
      <c r="B10" s="884" t="s">
        <v>10</v>
      </c>
      <c r="C10" s="1096" t="s">
        <v>283</v>
      </c>
      <c r="D10" s="330">
        <v>12000</v>
      </c>
      <c r="E10" s="539">
        <v>12200</v>
      </c>
      <c r="F10" s="377">
        <v>3.8</v>
      </c>
      <c r="G10" s="539">
        <v>11700</v>
      </c>
      <c r="H10" s="377">
        <v>3.6</v>
      </c>
      <c r="I10" s="377">
        <v>4</v>
      </c>
      <c r="J10" s="379" t="s">
        <v>544</v>
      </c>
      <c r="M10" s="1101"/>
      <c r="N10" s="1270"/>
    </row>
    <row r="11" spans="2:14" ht="16.350000000000001" customHeight="1" x14ac:dyDescent="0.15">
      <c r="B11" s="884" t="s">
        <v>11</v>
      </c>
      <c r="C11" s="1096" t="s">
        <v>1459</v>
      </c>
      <c r="D11" s="330">
        <v>7360</v>
      </c>
      <c r="E11" s="539">
        <v>7440</v>
      </c>
      <c r="F11" s="377">
        <v>4.2</v>
      </c>
      <c r="G11" s="539">
        <v>7320</v>
      </c>
      <c r="H11" s="377">
        <v>4</v>
      </c>
      <c r="I11" s="377">
        <v>4.3999999999999995</v>
      </c>
      <c r="J11" s="379" t="s">
        <v>543</v>
      </c>
      <c r="M11" s="1101"/>
      <c r="N11" s="1270"/>
    </row>
    <row r="12" spans="2:14" ht="16.350000000000001" customHeight="1" x14ac:dyDescent="0.15">
      <c r="B12" s="884" t="s">
        <v>12</v>
      </c>
      <c r="C12" s="1096" t="s">
        <v>285</v>
      </c>
      <c r="D12" s="330">
        <v>8050</v>
      </c>
      <c r="E12" s="539">
        <v>8360</v>
      </c>
      <c r="F12" s="377">
        <v>4.3</v>
      </c>
      <c r="G12" s="539">
        <v>8050</v>
      </c>
      <c r="H12" s="377">
        <v>4</v>
      </c>
      <c r="I12" s="377">
        <v>4.5999999999999996</v>
      </c>
      <c r="J12" s="379" t="s">
        <v>545</v>
      </c>
      <c r="M12" s="1101"/>
      <c r="N12" s="1270"/>
    </row>
    <row r="13" spans="2:14" ht="16.350000000000001" customHeight="1" x14ac:dyDescent="0.15">
      <c r="B13" s="884" t="s">
        <v>13</v>
      </c>
      <c r="C13" s="1096" t="s">
        <v>286</v>
      </c>
      <c r="D13" s="330">
        <v>5770</v>
      </c>
      <c r="E13" s="539">
        <v>5830</v>
      </c>
      <c r="F13" s="377">
        <v>3.6999999999999997</v>
      </c>
      <c r="G13" s="539">
        <v>5750</v>
      </c>
      <c r="H13" s="377">
        <v>3.5000000000000004</v>
      </c>
      <c r="I13" s="377">
        <v>3.9</v>
      </c>
      <c r="J13" s="379" t="s">
        <v>543</v>
      </c>
      <c r="M13" s="1101"/>
      <c r="N13" s="1270"/>
    </row>
    <row r="14" spans="2:14" ht="16.350000000000001" customHeight="1" x14ac:dyDescent="0.15">
      <c r="B14" s="884" t="s">
        <v>15</v>
      </c>
      <c r="C14" s="1096" t="s">
        <v>287</v>
      </c>
      <c r="D14" s="330">
        <v>4750</v>
      </c>
      <c r="E14" s="539">
        <v>4820</v>
      </c>
      <c r="F14" s="377">
        <v>3.7</v>
      </c>
      <c r="G14" s="539">
        <v>4670</v>
      </c>
      <c r="H14" s="377">
        <v>3.5</v>
      </c>
      <c r="I14" s="377">
        <v>3.9</v>
      </c>
      <c r="J14" s="379" t="s">
        <v>544</v>
      </c>
      <c r="M14" s="1101"/>
      <c r="N14" s="1270"/>
    </row>
    <row r="15" spans="2:14" ht="16.350000000000001" customHeight="1" x14ac:dyDescent="0.15">
      <c r="B15" s="884" t="s">
        <v>17</v>
      </c>
      <c r="C15" s="1096" t="s">
        <v>1309</v>
      </c>
      <c r="D15" s="330">
        <v>5590</v>
      </c>
      <c r="E15" s="539">
        <v>5510</v>
      </c>
      <c r="F15" s="377">
        <v>3.6999999999999997</v>
      </c>
      <c r="G15" s="539">
        <v>5620</v>
      </c>
      <c r="H15" s="377">
        <v>3.8</v>
      </c>
      <c r="I15" s="377">
        <v>3.9</v>
      </c>
      <c r="J15" s="379" t="s">
        <v>542</v>
      </c>
      <c r="M15" s="1101"/>
      <c r="N15" s="1270"/>
    </row>
    <row r="16" spans="2:14" ht="16.350000000000001" customHeight="1" x14ac:dyDescent="0.15">
      <c r="B16" s="884" t="s">
        <v>18</v>
      </c>
      <c r="C16" s="1096" t="s">
        <v>289</v>
      </c>
      <c r="D16" s="330">
        <v>4840</v>
      </c>
      <c r="E16" s="539">
        <v>4940</v>
      </c>
      <c r="F16" s="377">
        <v>3.5</v>
      </c>
      <c r="G16" s="539">
        <v>4740</v>
      </c>
      <c r="H16" s="377">
        <v>3.3</v>
      </c>
      <c r="I16" s="377">
        <v>3.7</v>
      </c>
      <c r="J16" s="379" t="s">
        <v>544</v>
      </c>
      <c r="M16" s="1101"/>
      <c r="N16" s="1270"/>
    </row>
    <row r="17" spans="2:14" ht="16.350000000000001" customHeight="1" x14ac:dyDescent="0.15">
      <c r="B17" s="884" t="s">
        <v>19</v>
      </c>
      <c r="C17" s="1096" t="s">
        <v>290</v>
      </c>
      <c r="D17" s="330">
        <v>6120</v>
      </c>
      <c r="E17" s="539">
        <v>6230</v>
      </c>
      <c r="F17" s="377">
        <v>3.5</v>
      </c>
      <c r="G17" s="539">
        <v>6010</v>
      </c>
      <c r="H17" s="377">
        <v>3.3</v>
      </c>
      <c r="I17" s="377">
        <v>3.7</v>
      </c>
      <c r="J17" s="379" t="s">
        <v>544</v>
      </c>
      <c r="M17" s="1101"/>
      <c r="N17" s="1270"/>
    </row>
    <row r="18" spans="2:14" ht="16.350000000000001" customHeight="1" x14ac:dyDescent="0.15">
      <c r="B18" s="884" t="s">
        <v>20</v>
      </c>
      <c r="C18" s="1096" t="s">
        <v>1310</v>
      </c>
      <c r="D18" s="330">
        <v>5110</v>
      </c>
      <c r="E18" s="539">
        <v>5310</v>
      </c>
      <c r="F18" s="377">
        <v>4.3999999999999995</v>
      </c>
      <c r="G18" s="539">
        <v>5030</v>
      </c>
      <c r="H18" s="377">
        <v>4.1000000000000005</v>
      </c>
      <c r="I18" s="377">
        <v>4.5999999999999996</v>
      </c>
      <c r="J18" s="379" t="s">
        <v>543</v>
      </c>
      <c r="M18" s="1101"/>
      <c r="N18" s="1270"/>
    </row>
    <row r="19" spans="2:14" ht="16.350000000000001" customHeight="1" x14ac:dyDescent="0.15">
      <c r="B19" s="884" t="s">
        <v>21</v>
      </c>
      <c r="C19" s="1096" t="s">
        <v>292</v>
      </c>
      <c r="D19" s="330">
        <v>4150</v>
      </c>
      <c r="E19" s="539">
        <v>4220</v>
      </c>
      <c r="F19" s="377">
        <v>4.0999999999999996</v>
      </c>
      <c r="G19" s="539">
        <v>4080</v>
      </c>
      <c r="H19" s="377">
        <v>3.9</v>
      </c>
      <c r="I19" s="377">
        <v>4.3</v>
      </c>
      <c r="J19" s="379" t="s">
        <v>544</v>
      </c>
      <c r="M19" s="1101"/>
      <c r="N19" s="1270"/>
    </row>
    <row r="20" spans="2:14" ht="16.350000000000001" customHeight="1" x14ac:dyDescent="0.15">
      <c r="B20" s="884" t="s">
        <v>22</v>
      </c>
      <c r="C20" s="1096" t="s">
        <v>293</v>
      </c>
      <c r="D20" s="330">
        <v>5490</v>
      </c>
      <c r="E20" s="539">
        <v>5600</v>
      </c>
      <c r="F20" s="377">
        <v>3.7</v>
      </c>
      <c r="G20" s="539">
        <v>5380</v>
      </c>
      <c r="H20" s="377">
        <v>3.5</v>
      </c>
      <c r="I20" s="377">
        <v>3.9</v>
      </c>
      <c r="J20" s="379" t="s">
        <v>544</v>
      </c>
      <c r="M20" s="1101"/>
      <c r="N20" s="1270"/>
    </row>
    <row r="21" spans="2:14" ht="16.350000000000001" customHeight="1" x14ac:dyDescent="0.15">
      <c r="B21" s="884" t="s">
        <v>23</v>
      </c>
      <c r="C21" s="1096" t="s">
        <v>294</v>
      </c>
      <c r="D21" s="330">
        <v>2530</v>
      </c>
      <c r="E21" s="539">
        <v>2500</v>
      </c>
      <c r="F21" s="377">
        <v>3.8</v>
      </c>
      <c r="G21" s="539">
        <v>2540</v>
      </c>
      <c r="H21" s="377">
        <v>3.8</v>
      </c>
      <c r="I21" s="377">
        <v>4</v>
      </c>
      <c r="J21" s="379" t="s">
        <v>542</v>
      </c>
      <c r="M21" s="1101"/>
      <c r="N21" s="1270"/>
    </row>
    <row r="22" spans="2:14" ht="16.350000000000001" customHeight="1" x14ac:dyDescent="0.15">
      <c r="B22" s="884" t="s">
        <v>24</v>
      </c>
      <c r="C22" s="1096" t="s">
        <v>1460</v>
      </c>
      <c r="D22" s="330">
        <v>4340</v>
      </c>
      <c r="E22" s="539">
        <v>4410</v>
      </c>
      <c r="F22" s="377">
        <v>3.9</v>
      </c>
      <c r="G22" s="539">
        <v>4260</v>
      </c>
      <c r="H22" s="377">
        <v>3.7</v>
      </c>
      <c r="I22" s="377">
        <v>4.0999999999999996</v>
      </c>
      <c r="J22" s="379" t="s">
        <v>544</v>
      </c>
      <c r="M22" s="1101"/>
      <c r="N22" s="1270"/>
    </row>
    <row r="23" spans="2:14" ht="16.350000000000001" customHeight="1" x14ac:dyDescent="0.15">
      <c r="B23" s="884" t="s">
        <v>25</v>
      </c>
      <c r="C23" s="1096" t="s">
        <v>1312</v>
      </c>
      <c r="D23" s="330">
        <v>3320</v>
      </c>
      <c r="E23" s="539">
        <v>3370</v>
      </c>
      <c r="F23" s="377">
        <v>4</v>
      </c>
      <c r="G23" s="539">
        <v>3260</v>
      </c>
      <c r="H23" s="377">
        <v>3.8</v>
      </c>
      <c r="I23" s="377">
        <v>4.2</v>
      </c>
      <c r="J23" s="379" t="s">
        <v>544</v>
      </c>
      <c r="M23" s="1101"/>
      <c r="N23" s="1270"/>
    </row>
    <row r="24" spans="2:14" ht="16.350000000000001" customHeight="1" x14ac:dyDescent="0.15">
      <c r="B24" s="884" t="s">
        <v>26</v>
      </c>
      <c r="C24" s="1096" t="s">
        <v>297</v>
      </c>
      <c r="D24" s="330">
        <v>3510</v>
      </c>
      <c r="E24" s="539">
        <v>3570</v>
      </c>
      <c r="F24" s="377">
        <v>3.7</v>
      </c>
      <c r="G24" s="539">
        <v>3440</v>
      </c>
      <c r="H24" s="377">
        <v>3.5</v>
      </c>
      <c r="I24" s="377">
        <v>3.9</v>
      </c>
      <c r="J24" s="379" t="s">
        <v>544</v>
      </c>
      <c r="M24" s="1101"/>
      <c r="N24" s="1270"/>
    </row>
    <row r="25" spans="2:14" ht="16.350000000000001" customHeight="1" x14ac:dyDescent="0.15">
      <c r="B25" s="884" t="s">
        <v>28</v>
      </c>
      <c r="C25" s="1096" t="s">
        <v>298</v>
      </c>
      <c r="D25" s="330">
        <v>2720</v>
      </c>
      <c r="E25" s="539">
        <v>2760</v>
      </c>
      <c r="F25" s="377">
        <v>3.9</v>
      </c>
      <c r="G25" s="539">
        <v>2670</v>
      </c>
      <c r="H25" s="377">
        <v>3.7</v>
      </c>
      <c r="I25" s="377">
        <v>4.0999999999999996</v>
      </c>
      <c r="J25" s="379" t="s">
        <v>544</v>
      </c>
      <c r="M25" s="1101"/>
      <c r="N25" s="1270"/>
    </row>
    <row r="26" spans="2:14" ht="16.350000000000001" customHeight="1" x14ac:dyDescent="0.15">
      <c r="B26" s="884" t="s">
        <v>30</v>
      </c>
      <c r="C26" s="1096" t="s">
        <v>299</v>
      </c>
      <c r="D26" s="330">
        <v>2020</v>
      </c>
      <c r="E26" s="539">
        <v>2050</v>
      </c>
      <c r="F26" s="377">
        <v>4</v>
      </c>
      <c r="G26" s="539">
        <v>1980</v>
      </c>
      <c r="H26" s="377">
        <v>3.8</v>
      </c>
      <c r="I26" s="377">
        <v>4.2</v>
      </c>
      <c r="J26" s="379" t="s">
        <v>544</v>
      </c>
      <c r="M26" s="1101"/>
      <c r="N26" s="1270"/>
    </row>
    <row r="27" spans="2:14" ht="16.350000000000001" customHeight="1" x14ac:dyDescent="0.15">
      <c r="B27" s="884" t="s">
        <v>31</v>
      </c>
      <c r="C27" s="1096" t="s">
        <v>300</v>
      </c>
      <c r="D27" s="330">
        <v>6980</v>
      </c>
      <c r="E27" s="539">
        <v>7090</v>
      </c>
      <c r="F27" s="377">
        <v>3.8</v>
      </c>
      <c r="G27" s="539">
        <v>6860</v>
      </c>
      <c r="H27" s="377">
        <v>3.6</v>
      </c>
      <c r="I27" s="377">
        <v>4</v>
      </c>
      <c r="J27" s="379" t="s">
        <v>544</v>
      </c>
      <c r="M27" s="1101"/>
      <c r="N27" s="1270"/>
    </row>
    <row r="28" spans="2:14" ht="16.350000000000001" customHeight="1" x14ac:dyDescent="0.15">
      <c r="B28" s="884" t="s">
        <v>33</v>
      </c>
      <c r="C28" s="1096" t="s">
        <v>302</v>
      </c>
      <c r="D28" s="330">
        <v>5040</v>
      </c>
      <c r="E28" s="539">
        <v>5220</v>
      </c>
      <c r="F28" s="377">
        <v>4.5</v>
      </c>
      <c r="G28" s="539">
        <v>4960</v>
      </c>
      <c r="H28" s="377">
        <v>4.5999999999999996</v>
      </c>
      <c r="I28" s="377">
        <v>5</v>
      </c>
      <c r="J28" s="379" t="s">
        <v>543</v>
      </c>
      <c r="M28" s="1101"/>
      <c r="N28" s="1270"/>
    </row>
    <row r="29" spans="2:14" ht="16.350000000000001" customHeight="1" x14ac:dyDescent="0.15">
      <c r="B29" s="884" t="s">
        <v>36</v>
      </c>
      <c r="C29" s="1096" t="s">
        <v>303</v>
      </c>
      <c r="D29" s="330">
        <v>3370</v>
      </c>
      <c r="E29" s="539">
        <v>3400</v>
      </c>
      <c r="F29" s="377">
        <v>4.7</v>
      </c>
      <c r="G29" s="539">
        <v>3370</v>
      </c>
      <c r="H29" s="377">
        <v>4.3999999999999995</v>
      </c>
      <c r="I29" s="377">
        <v>5</v>
      </c>
      <c r="J29" s="379" t="s">
        <v>545</v>
      </c>
      <c r="M29" s="1101"/>
      <c r="N29" s="1270"/>
    </row>
    <row r="30" spans="2:14" ht="16.350000000000001" customHeight="1" x14ac:dyDescent="0.15">
      <c r="B30" s="884" t="s">
        <v>37</v>
      </c>
      <c r="C30" s="1096" t="s">
        <v>1313</v>
      </c>
      <c r="D30" s="330">
        <v>2110</v>
      </c>
      <c r="E30" s="539">
        <v>2140</v>
      </c>
      <c r="F30" s="377">
        <v>4.4000000000000004</v>
      </c>
      <c r="G30" s="539">
        <v>2080</v>
      </c>
      <c r="H30" s="377">
        <v>4.2</v>
      </c>
      <c r="I30" s="377">
        <v>4.5999999999999996</v>
      </c>
      <c r="J30" s="379" t="s">
        <v>544</v>
      </c>
      <c r="M30" s="1101"/>
      <c r="N30" s="1270"/>
    </row>
    <row r="31" spans="2:14" ht="16.350000000000001" customHeight="1" x14ac:dyDescent="0.15">
      <c r="B31" s="884" t="s">
        <v>38</v>
      </c>
      <c r="C31" s="1096" t="s">
        <v>305</v>
      </c>
      <c r="D31" s="330">
        <v>4610</v>
      </c>
      <c r="E31" s="539">
        <v>4460</v>
      </c>
      <c r="F31" s="377">
        <v>4.3</v>
      </c>
      <c r="G31" s="539">
        <v>4670</v>
      </c>
      <c r="H31" s="377">
        <v>4.5</v>
      </c>
      <c r="I31" s="377">
        <v>4.5</v>
      </c>
      <c r="J31" s="379" t="s">
        <v>542</v>
      </c>
      <c r="M31" s="1101"/>
      <c r="N31" s="1270"/>
    </row>
    <row r="32" spans="2:14" ht="16.350000000000001" customHeight="1" x14ac:dyDescent="0.15">
      <c r="B32" s="884" t="s">
        <v>39</v>
      </c>
      <c r="C32" s="1096" t="s">
        <v>1314</v>
      </c>
      <c r="D32" s="330">
        <v>9310</v>
      </c>
      <c r="E32" s="539">
        <v>9370</v>
      </c>
      <c r="F32" s="377">
        <v>4.7</v>
      </c>
      <c r="G32" s="539">
        <v>9240</v>
      </c>
      <c r="H32" s="377">
        <v>4.5</v>
      </c>
      <c r="I32" s="377">
        <v>4.9000000000000004</v>
      </c>
      <c r="J32" s="379" t="s">
        <v>546</v>
      </c>
      <c r="M32" s="1101"/>
      <c r="N32" s="1270"/>
    </row>
    <row r="33" spans="2:14" ht="16.350000000000001" customHeight="1" x14ac:dyDescent="0.15">
      <c r="B33" s="884" t="s">
        <v>40</v>
      </c>
      <c r="C33" s="1096" t="s">
        <v>1461</v>
      </c>
      <c r="D33" s="330">
        <v>7330</v>
      </c>
      <c r="E33" s="539">
        <v>7440</v>
      </c>
      <c r="F33" s="377">
        <v>4</v>
      </c>
      <c r="G33" s="539">
        <v>7210</v>
      </c>
      <c r="H33" s="377">
        <v>3.8</v>
      </c>
      <c r="I33" s="377">
        <v>4.2</v>
      </c>
      <c r="J33" s="379" t="s">
        <v>544</v>
      </c>
      <c r="M33" s="1101"/>
      <c r="N33" s="1270"/>
    </row>
    <row r="34" spans="2:14" ht="16.350000000000001" customHeight="1" x14ac:dyDescent="0.15">
      <c r="B34" s="884" t="s">
        <v>41</v>
      </c>
      <c r="C34" s="1096" t="s">
        <v>1316</v>
      </c>
      <c r="D34" s="330">
        <v>3080</v>
      </c>
      <c r="E34" s="539">
        <v>2900</v>
      </c>
      <c r="F34" s="377">
        <v>4.7</v>
      </c>
      <c r="G34" s="539">
        <v>3150</v>
      </c>
      <c r="H34" s="377">
        <v>4.5</v>
      </c>
      <c r="I34" s="377">
        <v>4.9000000000000004</v>
      </c>
      <c r="J34" s="379" t="s">
        <v>542</v>
      </c>
      <c r="M34" s="1101"/>
      <c r="N34" s="1270"/>
    </row>
    <row r="35" spans="2:14" ht="16.350000000000001" customHeight="1" x14ac:dyDescent="0.15">
      <c r="B35" s="884" t="s">
        <v>733</v>
      </c>
      <c r="C35" s="1096" t="s">
        <v>1462</v>
      </c>
      <c r="D35" s="330">
        <v>7540</v>
      </c>
      <c r="E35" s="539">
        <v>7700</v>
      </c>
      <c r="F35" s="377">
        <v>3.3</v>
      </c>
      <c r="G35" s="539">
        <v>7370</v>
      </c>
      <c r="H35" s="377">
        <v>3.1</v>
      </c>
      <c r="I35" s="377">
        <v>3.5</v>
      </c>
      <c r="J35" s="379" t="s">
        <v>544</v>
      </c>
      <c r="M35" s="1101"/>
      <c r="N35" s="1270"/>
    </row>
    <row r="36" spans="2:14" ht="16.350000000000001" customHeight="1" x14ac:dyDescent="0.15">
      <c r="B36" s="884" t="s">
        <v>734</v>
      </c>
      <c r="C36" s="1096" t="s">
        <v>812</v>
      </c>
      <c r="D36" s="330">
        <v>4900</v>
      </c>
      <c r="E36" s="539">
        <v>5010</v>
      </c>
      <c r="F36" s="377">
        <v>3.2</v>
      </c>
      <c r="G36" s="539">
        <v>4790</v>
      </c>
      <c r="H36" s="377">
        <v>3</v>
      </c>
      <c r="I36" s="377">
        <v>3.4</v>
      </c>
      <c r="J36" s="379" t="s">
        <v>544</v>
      </c>
      <c r="M36" s="1101"/>
      <c r="N36" s="1270"/>
    </row>
    <row r="37" spans="2:14" ht="16.350000000000001" customHeight="1" x14ac:dyDescent="0.15">
      <c r="B37" s="884" t="s">
        <v>736</v>
      </c>
      <c r="C37" s="1096" t="s">
        <v>813</v>
      </c>
      <c r="D37" s="330">
        <v>5170</v>
      </c>
      <c r="E37" s="539">
        <v>5250</v>
      </c>
      <c r="F37" s="377">
        <v>3.4</v>
      </c>
      <c r="G37" s="539">
        <v>5080</v>
      </c>
      <c r="H37" s="377">
        <v>3.2</v>
      </c>
      <c r="I37" s="377">
        <v>3.6</v>
      </c>
      <c r="J37" s="379" t="s">
        <v>544</v>
      </c>
      <c r="M37" s="1101"/>
      <c r="N37" s="1270"/>
    </row>
    <row r="38" spans="2:14" ht="16.350000000000001" customHeight="1" x14ac:dyDescent="0.15">
      <c r="B38" s="884" t="s">
        <v>1218</v>
      </c>
      <c r="C38" s="1096" t="s">
        <v>1317</v>
      </c>
      <c r="D38" s="330">
        <v>45300</v>
      </c>
      <c r="E38" s="539">
        <v>43600</v>
      </c>
      <c r="F38" s="377">
        <v>3.8</v>
      </c>
      <c r="G38" s="539">
        <v>46000</v>
      </c>
      <c r="H38" s="377">
        <v>4</v>
      </c>
      <c r="I38" s="377">
        <v>4</v>
      </c>
      <c r="J38" s="379" t="s">
        <v>543</v>
      </c>
      <c r="M38" s="1101"/>
      <c r="N38" s="1270"/>
    </row>
    <row r="39" spans="2:14" ht="16.350000000000001" customHeight="1" x14ac:dyDescent="0.15">
      <c r="B39" s="884" t="s">
        <v>1219</v>
      </c>
      <c r="C39" s="1096" t="s">
        <v>1318</v>
      </c>
      <c r="D39" s="330">
        <v>18700</v>
      </c>
      <c r="E39" s="539">
        <v>18500</v>
      </c>
      <c r="F39" s="377">
        <v>3.9</v>
      </c>
      <c r="G39" s="539">
        <v>18800</v>
      </c>
      <c r="H39" s="377">
        <v>3.6999999999999997</v>
      </c>
      <c r="I39" s="377">
        <v>4.1000000000000005</v>
      </c>
      <c r="J39" s="379" t="s">
        <v>543</v>
      </c>
      <c r="M39" s="1101"/>
      <c r="N39" s="1270"/>
    </row>
    <row r="40" spans="2:14" ht="16.350000000000001" customHeight="1" x14ac:dyDescent="0.15">
      <c r="B40" s="884" t="s">
        <v>1220</v>
      </c>
      <c r="C40" s="1096" t="s">
        <v>1428</v>
      </c>
      <c r="D40" s="330">
        <v>13500</v>
      </c>
      <c r="E40" s="539">
        <v>13700</v>
      </c>
      <c r="F40" s="377">
        <v>3.2</v>
      </c>
      <c r="G40" s="539">
        <v>13200</v>
      </c>
      <c r="H40" s="377">
        <v>3</v>
      </c>
      <c r="I40" s="377">
        <v>3.4</v>
      </c>
      <c r="J40" s="379" t="s">
        <v>544</v>
      </c>
      <c r="M40" s="1101"/>
      <c r="N40" s="1270"/>
    </row>
    <row r="41" spans="2:14" ht="16.350000000000001" customHeight="1" x14ac:dyDescent="0.15">
      <c r="B41" s="884" t="s">
        <v>1222</v>
      </c>
      <c r="C41" s="1096" t="s">
        <v>1429</v>
      </c>
      <c r="D41" s="330">
        <v>8880</v>
      </c>
      <c r="E41" s="539">
        <v>8920</v>
      </c>
      <c r="F41" s="377">
        <v>3.8</v>
      </c>
      <c r="G41" s="539">
        <v>8860</v>
      </c>
      <c r="H41" s="377">
        <v>3.9</v>
      </c>
      <c r="I41" s="377">
        <v>4</v>
      </c>
      <c r="J41" s="379" t="s">
        <v>542</v>
      </c>
      <c r="M41" s="1101"/>
      <c r="N41" s="1270"/>
    </row>
    <row r="42" spans="2:14" ht="16.350000000000001" customHeight="1" x14ac:dyDescent="0.15">
      <c r="B42" s="884" t="s">
        <v>1223</v>
      </c>
      <c r="C42" s="1096" t="s">
        <v>1321</v>
      </c>
      <c r="D42" s="330">
        <v>8750</v>
      </c>
      <c r="E42" s="539">
        <v>8610</v>
      </c>
      <c r="F42" s="377">
        <v>3.9</v>
      </c>
      <c r="G42" s="539">
        <v>8810</v>
      </c>
      <c r="H42" s="377">
        <v>3.6999999999999997</v>
      </c>
      <c r="I42" s="377">
        <v>4.1000000000000005</v>
      </c>
      <c r="J42" s="379" t="s">
        <v>543</v>
      </c>
      <c r="M42" s="1101"/>
      <c r="N42" s="1270"/>
    </row>
    <row r="43" spans="2:14" ht="16.350000000000001" customHeight="1" x14ac:dyDescent="0.15">
      <c r="B43" s="884" t="s">
        <v>1224</v>
      </c>
      <c r="C43" s="1096" t="s">
        <v>1430</v>
      </c>
      <c r="D43" s="330">
        <v>7200</v>
      </c>
      <c r="E43" s="539">
        <v>7220</v>
      </c>
      <c r="F43" s="377">
        <v>4</v>
      </c>
      <c r="G43" s="539">
        <v>7170</v>
      </c>
      <c r="H43" s="377">
        <v>3.7</v>
      </c>
      <c r="I43" s="377">
        <v>4.0999999999999996</v>
      </c>
      <c r="J43" s="379" t="s">
        <v>544</v>
      </c>
      <c r="M43" s="1101"/>
      <c r="N43" s="1270"/>
    </row>
    <row r="44" spans="2:14" ht="16.350000000000001" customHeight="1" x14ac:dyDescent="0.15">
      <c r="B44" s="884" t="s">
        <v>1225</v>
      </c>
      <c r="C44" s="1096" t="s">
        <v>1431</v>
      </c>
      <c r="D44" s="330">
        <v>6280</v>
      </c>
      <c r="E44" s="539">
        <v>6210</v>
      </c>
      <c r="F44" s="377">
        <v>3.9</v>
      </c>
      <c r="G44" s="539">
        <v>6310</v>
      </c>
      <c r="H44" s="377">
        <v>4</v>
      </c>
      <c r="I44" s="377">
        <v>4.1000000000000005</v>
      </c>
      <c r="J44" s="379" t="s">
        <v>542</v>
      </c>
      <c r="M44" s="1101"/>
      <c r="N44" s="1270"/>
    </row>
    <row r="45" spans="2:14" ht="16.350000000000001" customHeight="1" x14ac:dyDescent="0.15">
      <c r="B45" s="884" t="s">
        <v>1227</v>
      </c>
      <c r="C45" s="1096" t="s">
        <v>1432</v>
      </c>
      <c r="D45" s="330">
        <v>4120</v>
      </c>
      <c r="E45" s="539">
        <v>4180</v>
      </c>
      <c r="F45" s="377">
        <v>3.7</v>
      </c>
      <c r="G45" s="539">
        <v>4050</v>
      </c>
      <c r="H45" s="377">
        <v>3.5</v>
      </c>
      <c r="I45" s="377">
        <v>3.9</v>
      </c>
      <c r="J45" s="379" t="s">
        <v>544</v>
      </c>
      <c r="M45" s="1101"/>
      <c r="N45" s="1270"/>
    </row>
    <row r="46" spans="2:14" ht="16.350000000000001" customHeight="1" x14ac:dyDescent="0.15">
      <c r="B46" s="884" t="s">
        <v>1229</v>
      </c>
      <c r="C46" s="1096" t="s">
        <v>1433</v>
      </c>
      <c r="D46" s="330">
        <v>2300</v>
      </c>
      <c r="E46" s="539">
        <v>2470</v>
      </c>
      <c r="F46" s="377">
        <v>3.5000000000000004</v>
      </c>
      <c r="G46" s="539">
        <v>2220</v>
      </c>
      <c r="H46" s="377">
        <v>3.5999999999999996</v>
      </c>
      <c r="I46" s="377">
        <v>3.6999999999999997</v>
      </c>
      <c r="J46" s="379" t="s">
        <v>542</v>
      </c>
      <c r="M46" s="1101"/>
      <c r="N46" s="1270"/>
    </row>
    <row r="47" spans="2:14" ht="16.350000000000001" customHeight="1" x14ac:dyDescent="0.15">
      <c r="B47" s="884" t="s">
        <v>1231</v>
      </c>
      <c r="C47" s="1096" t="s">
        <v>1326</v>
      </c>
      <c r="D47" s="330">
        <v>2090</v>
      </c>
      <c r="E47" s="539">
        <v>2020</v>
      </c>
      <c r="F47" s="377">
        <v>4.3</v>
      </c>
      <c r="G47" s="539">
        <v>2120</v>
      </c>
      <c r="H47" s="377">
        <v>4.5</v>
      </c>
      <c r="I47" s="377">
        <v>4.5</v>
      </c>
      <c r="J47" s="379" t="s">
        <v>542</v>
      </c>
      <c r="M47" s="1101"/>
      <c r="N47" s="1270"/>
    </row>
    <row r="48" spans="2:14" ht="16.350000000000001" customHeight="1" x14ac:dyDescent="0.15">
      <c r="B48" s="884" t="s">
        <v>1642</v>
      </c>
      <c r="C48" s="1096" t="s">
        <v>1760</v>
      </c>
      <c r="D48" s="330">
        <v>5050</v>
      </c>
      <c r="E48" s="539">
        <v>5090</v>
      </c>
      <c r="F48" s="377">
        <v>3.5</v>
      </c>
      <c r="G48" s="539">
        <v>5010</v>
      </c>
      <c r="H48" s="377">
        <v>3.2</v>
      </c>
      <c r="I48" s="377">
        <v>3.7</v>
      </c>
      <c r="J48" s="379" t="s">
        <v>544</v>
      </c>
      <c r="M48" s="1101"/>
      <c r="N48" s="1270"/>
    </row>
    <row r="49" spans="2:14" ht="16.350000000000001" customHeight="1" x14ac:dyDescent="0.15">
      <c r="B49" s="884" t="s">
        <v>1645</v>
      </c>
      <c r="C49" s="1096" t="s">
        <v>1646</v>
      </c>
      <c r="D49" s="330">
        <v>4140</v>
      </c>
      <c r="E49" s="539">
        <v>4210</v>
      </c>
      <c r="F49" s="377">
        <v>3.3</v>
      </c>
      <c r="G49" s="539">
        <v>4070</v>
      </c>
      <c r="H49" s="377">
        <v>3.1</v>
      </c>
      <c r="I49" s="377">
        <v>3.5</v>
      </c>
      <c r="J49" s="379" t="s">
        <v>544</v>
      </c>
      <c r="M49" s="1101"/>
      <c r="N49" s="1270"/>
    </row>
    <row r="50" spans="2:14" ht="16.350000000000001" customHeight="1" x14ac:dyDescent="0.15">
      <c r="B50" s="884" t="s">
        <v>1918</v>
      </c>
      <c r="C50" s="1096" t="s">
        <v>1919</v>
      </c>
      <c r="D50" s="330">
        <v>4900</v>
      </c>
      <c r="E50" s="539">
        <v>4970</v>
      </c>
      <c r="F50" s="377">
        <v>3</v>
      </c>
      <c r="G50" s="539">
        <v>4820</v>
      </c>
      <c r="H50" s="377">
        <v>2.8</v>
      </c>
      <c r="I50" s="377">
        <v>3.2</v>
      </c>
      <c r="J50" s="379" t="s">
        <v>544</v>
      </c>
      <c r="M50" s="1101"/>
      <c r="N50" s="1270"/>
    </row>
    <row r="51" spans="2:14" ht="16.350000000000001" customHeight="1" x14ac:dyDescent="0.15">
      <c r="B51" s="884" t="s">
        <v>1920</v>
      </c>
      <c r="C51" s="1096" t="s">
        <v>1921</v>
      </c>
      <c r="D51" s="330">
        <v>2370</v>
      </c>
      <c r="E51" s="539">
        <v>2390</v>
      </c>
      <c r="F51" s="377">
        <v>3.4</v>
      </c>
      <c r="G51" s="539">
        <v>2350</v>
      </c>
      <c r="H51" s="377">
        <v>3.2</v>
      </c>
      <c r="I51" s="377">
        <v>3.6</v>
      </c>
      <c r="J51" s="379" t="s">
        <v>544</v>
      </c>
      <c r="M51" s="1101"/>
      <c r="N51" s="1270"/>
    </row>
    <row r="52" spans="2:14" ht="16.350000000000001" customHeight="1" x14ac:dyDescent="0.15">
      <c r="B52" s="884" t="s">
        <v>2477</v>
      </c>
      <c r="C52" s="1096" t="s">
        <v>2374</v>
      </c>
      <c r="D52" s="330">
        <v>11700</v>
      </c>
      <c r="E52" s="539">
        <v>11900</v>
      </c>
      <c r="F52" s="377">
        <v>3.3</v>
      </c>
      <c r="G52" s="539">
        <v>11500</v>
      </c>
      <c r="H52" s="377">
        <v>3.1</v>
      </c>
      <c r="I52" s="377">
        <v>3.5</v>
      </c>
      <c r="J52" s="379" t="s">
        <v>544</v>
      </c>
      <c r="M52" s="1101"/>
      <c r="N52" s="1270"/>
    </row>
    <row r="53" spans="2:14" ht="16.350000000000001" customHeight="1" x14ac:dyDescent="0.15">
      <c r="B53" s="884" t="s">
        <v>2476</v>
      </c>
      <c r="C53" s="1096" t="s">
        <v>2372</v>
      </c>
      <c r="D53" s="330">
        <v>4130</v>
      </c>
      <c r="E53" s="539">
        <v>4160</v>
      </c>
      <c r="F53" s="377">
        <v>3.6</v>
      </c>
      <c r="G53" s="539">
        <v>4100</v>
      </c>
      <c r="H53" s="377">
        <v>3.3</v>
      </c>
      <c r="I53" s="377">
        <v>3.8</v>
      </c>
      <c r="J53" s="379" t="s">
        <v>544</v>
      </c>
      <c r="M53" s="1101"/>
      <c r="N53" s="1270"/>
    </row>
    <row r="54" spans="2:14" ht="16.350000000000001" customHeight="1" x14ac:dyDescent="0.15">
      <c r="B54" s="884" t="s">
        <v>2475</v>
      </c>
      <c r="C54" s="1096" t="s">
        <v>2370</v>
      </c>
      <c r="D54" s="330">
        <v>3090</v>
      </c>
      <c r="E54" s="539">
        <v>3120</v>
      </c>
      <c r="F54" s="377">
        <v>3.5</v>
      </c>
      <c r="G54" s="539">
        <v>3050</v>
      </c>
      <c r="H54" s="377">
        <v>3.3</v>
      </c>
      <c r="I54" s="377">
        <v>3.7</v>
      </c>
      <c r="J54" s="379" t="s">
        <v>544</v>
      </c>
      <c r="M54" s="1101"/>
      <c r="N54" s="1270"/>
    </row>
    <row r="55" spans="2:14" ht="16.350000000000001" customHeight="1" x14ac:dyDescent="0.15">
      <c r="B55" s="884" t="s">
        <v>2474</v>
      </c>
      <c r="C55" s="1096" t="s">
        <v>2368</v>
      </c>
      <c r="D55" s="330">
        <v>4200</v>
      </c>
      <c r="E55" s="539">
        <v>4270</v>
      </c>
      <c r="F55" s="377">
        <v>3.4</v>
      </c>
      <c r="G55" s="539">
        <v>4120</v>
      </c>
      <c r="H55" s="377">
        <v>3.2</v>
      </c>
      <c r="I55" s="377">
        <v>3.6</v>
      </c>
      <c r="J55" s="379" t="s">
        <v>544</v>
      </c>
      <c r="M55" s="1101"/>
      <c r="N55" s="1270"/>
    </row>
    <row r="56" spans="2:14" ht="16.350000000000001" customHeight="1" x14ac:dyDescent="0.15">
      <c r="B56" s="884" t="s">
        <v>43</v>
      </c>
      <c r="C56" s="1096" t="s">
        <v>309</v>
      </c>
      <c r="D56" s="330">
        <v>7760</v>
      </c>
      <c r="E56" s="539">
        <v>7860</v>
      </c>
      <c r="F56" s="377">
        <v>4.5</v>
      </c>
      <c r="G56" s="539">
        <v>7660</v>
      </c>
      <c r="H56" s="377">
        <v>4.3</v>
      </c>
      <c r="I56" s="377">
        <v>4.7</v>
      </c>
      <c r="J56" s="379" t="s">
        <v>544</v>
      </c>
      <c r="M56" s="1101"/>
      <c r="N56" s="1270"/>
    </row>
    <row r="57" spans="2:14" ht="16.350000000000001" customHeight="1" x14ac:dyDescent="0.15">
      <c r="B57" s="884" t="s">
        <v>44</v>
      </c>
      <c r="C57" s="1096" t="s">
        <v>310</v>
      </c>
      <c r="D57" s="330">
        <v>4550</v>
      </c>
      <c r="E57" s="539">
        <v>4600</v>
      </c>
      <c r="F57" s="377">
        <v>4.5999999999999996</v>
      </c>
      <c r="G57" s="539">
        <v>4490</v>
      </c>
      <c r="H57" s="377">
        <v>4.4000000000000004</v>
      </c>
      <c r="I57" s="377">
        <v>4.8</v>
      </c>
      <c r="J57" s="379" t="s">
        <v>544</v>
      </c>
      <c r="M57" s="1101"/>
      <c r="N57" s="1270"/>
    </row>
    <row r="58" spans="2:14" ht="16.350000000000001" customHeight="1" x14ac:dyDescent="0.15">
      <c r="B58" s="884" t="s">
        <v>46</v>
      </c>
      <c r="C58" s="1096" t="s">
        <v>1327</v>
      </c>
      <c r="D58" s="330">
        <v>2560</v>
      </c>
      <c r="E58" s="539">
        <v>2590</v>
      </c>
      <c r="F58" s="377">
        <v>5.4</v>
      </c>
      <c r="G58" s="539">
        <v>2530</v>
      </c>
      <c r="H58" s="377">
        <v>5.2</v>
      </c>
      <c r="I58" s="377">
        <v>5.6000000000000005</v>
      </c>
      <c r="J58" s="379" t="s">
        <v>1776</v>
      </c>
      <c r="M58" s="1101"/>
      <c r="N58" s="1270"/>
    </row>
    <row r="59" spans="2:14" ht="16.350000000000001" customHeight="1" x14ac:dyDescent="0.15">
      <c r="B59" s="884" t="s">
        <v>47</v>
      </c>
      <c r="C59" s="1096" t="s">
        <v>1649</v>
      </c>
      <c r="D59" s="330">
        <v>2390</v>
      </c>
      <c r="E59" s="539">
        <v>2240</v>
      </c>
      <c r="F59" s="377">
        <v>5.3</v>
      </c>
      <c r="G59" s="539">
        <v>2450</v>
      </c>
      <c r="H59" s="377">
        <v>5.3</v>
      </c>
      <c r="I59" s="377">
        <v>5.5</v>
      </c>
      <c r="J59" s="379" t="s">
        <v>542</v>
      </c>
      <c r="M59" s="1101"/>
      <c r="N59" s="1270"/>
    </row>
    <row r="60" spans="2:14" ht="16.350000000000001" customHeight="1" x14ac:dyDescent="0.15">
      <c r="B60" s="884" t="s">
        <v>48</v>
      </c>
      <c r="C60" s="1096" t="s">
        <v>1463</v>
      </c>
      <c r="D60" s="330">
        <v>2540</v>
      </c>
      <c r="E60" s="539">
        <v>2570</v>
      </c>
      <c r="F60" s="377">
        <v>4.3</v>
      </c>
      <c r="G60" s="539">
        <v>2500</v>
      </c>
      <c r="H60" s="377">
        <v>4.0999999999999996</v>
      </c>
      <c r="I60" s="377">
        <v>4.5</v>
      </c>
      <c r="J60" s="379" t="s">
        <v>544</v>
      </c>
      <c r="M60" s="1101"/>
      <c r="N60" s="1270"/>
    </row>
    <row r="61" spans="2:14" ht="16.350000000000001" customHeight="1" x14ac:dyDescent="0.15">
      <c r="B61" s="884" t="s">
        <v>49</v>
      </c>
      <c r="C61" s="1096" t="s">
        <v>1464</v>
      </c>
      <c r="D61" s="330">
        <v>2220</v>
      </c>
      <c r="E61" s="539">
        <v>2220</v>
      </c>
      <c r="F61" s="377">
        <v>4.9000000000000004</v>
      </c>
      <c r="G61" s="539">
        <v>2210</v>
      </c>
      <c r="H61" s="377">
        <v>4.7</v>
      </c>
      <c r="I61" s="377">
        <v>5.0999999999999996</v>
      </c>
      <c r="J61" s="379" t="s">
        <v>546</v>
      </c>
      <c r="M61" s="1101"/>
      <c r="N61" s="1270"/>
    </row>
    <row r="62" spans="2:14" ht="16.350000000000001" customHeight="1" x14ac:dyDescent="0.15">
      <c r="B62" s="884" t="s">
        <v>50</v>
      </c>
      <c r="C62" s="1096" t="s">
        <v>315</v>
      </c>
      <c r="D62" s="330">
        <v>19000</v>
      </c>
      <c r="E62" s="539">
        <v>18800</v>
      </c>
      <c r="F62" s="377">
        <v>4.5999999999999996</v>
      </c>
      <c r="G62" s="539">
        <v>19100</v>
      </c>
      <c r="H62" s="377">
        <v>4.2</v>
      </c>
      <c r="I62" s="377">
        <v>4.5999999999999996</v>
      </c>
      <c r="J62" s="379" t="s">
        <v>544</v>
      </c>
      <c r="M62" s="1101"/>
      <c r="N62" s="1270"/>
    </row>
    <row r="63" spans="2:14" ht="16.350000000000001" customHeight="1" x14ac:dyDescent="0.15">
      <c r="B63" s="884" t="s">
        <v>51</v>
      </c>
      <c r="C63" s="1096" t="s">
        <v>316</v>
      </c>
      <c r="D63" s="330">
        <v>11100</v>
      </c>
      <c r="E63" s="539">
        <v>11100</v>
      </c>
      <c r="F63" s="377">
        <v>4.3</v>
      </c>
      <c r="G63" s="539">
        <v>11100</v>
      </c>
      <c r="H63" s="377">
        <v>4.0999999999999996</v>
      </c>
      <c r="I63" s="377">
        <v>4.5</v>
      </c>
      <c r="J63" s="379" t="s">
        <v>546</v>
      </c>
      <c r="M63" s="1101"/>
      <c r="N63" s="1270"/>
    </row>
    <row r="64" spans="2:14" ht="16.350000000000001" customHeight="1" x14ac:dyDescent="0.15">
      <c r="B64" s="884" t="s">
        <v>52</v>
      </c>
      <c r="C64" s="1096" t="s">
        <v>317</v>
      </c>
      <c r="D64" s="330">
        <v>6410</v>
      </c>
      <c r="E64" s="539">
        <v>6420</v>
      </c>
      <c r="F64" s="377">
        <v>4.5</v>
      </c>
      <c r="G64" s="539">
        <v>6400</v>
      </c>
      <c r="H64" s="377">
        <v>4.7</v>
      </c>
      <c r="I64" s="377">
        <v>4.7</v>
      </c>
      <c r="J64" s="379" t="s">
        <v>542</v>
      </c>
      <c r="M64" s="1101"/>
      <c r="N64" s="1270"/>
    </row>
    <row r="65" spans="2:14" ht="16.350000000000001" customHeight="1" x14ac:dyDescent="0.15">
      <c r="B65" s="884" t="s">
        <v>53</v>
      </c>
      <c r="C65" s="1096" t="s">
        <v>318</v>
      </c>
      <c r="D65" s="330">
        <v>3680</v>
      </c>
      <c r="E65" s="539">
        <v>3640</v>
      </c>
      <c r="F65" s="377">
        <v>4.3</v>
      </c>
      <c r="G65" s="539">
        <v>3690</v>
      </c>
      <c r="H65" s="377">
        <v>4.1000000000000005</v>
      </c>
      <c r="I65" s="377">
        <v>4.5</v>
      </c>
      <c r="J65" s="379" t="s">
        <v>543</v>
      </c>
      <c r="M65" s="1101"/>
      <c r="N65" s="1270"/>
    </row>
    <row r="66" spans="2:14" ht="16.350000000000001" customHeight="1" x14ac:dyDescent="0.15">
      <c r="B66" s="884" t="s">
        <v>54</v>
      </c>
      <c r="C66" s="1096" t="s">
        <v>319</v>
      </c>
      <c r="D66" s="330">
        <v>4350</v>
      </c>
      <c r="E66" s="539">
        <v>4150</v>
      </c>
      <c r="F66" s="377">
        <v>4.3999999999999995</v>
      </c>
      <c r="G66" s="539">
        <v>4440</v>
      </c>
      <c r="H66" s="377">
        <v>4.5999999999999996</v>
      </c>
      <c r="I66" s="377">
        <v>4.5999999999999996</v>
      </c>
      <c r="J66" s="379" t="s">
        <v>542</v>
      </c>
      <c r="M66" s="1101"/>
      <c r="N66" s="1270"/>
    </row>
    <row r="67" spans="2:14" ht="16.350000000000001" customHeight="1" x14ac:dyDescent="0.15">
      <c r="B67" s="884" t="s">
        <v>55</v>
      </c>
      <c r="C67" s="1096" t="s">
        <v>320</v>
      </c>
      <c r="D67" s="330">
        <v>2740</v>
      </c>
      <c r="E67" s="539">
        <v>2670</v>
      </c>
      <c r="F67" s="377">
        <v>5.5</v>
      </c>
      <c r="G67" s="539">
        <v>2770</v>
      </c>
      <c r="H67" s="377">
        <v>5.7</v>
      </c>
      <c r="I67" s="377">
        <v>5.7</v>
      </c>
      <c r="J67" s="379" t="s">
        <v>542</v>
      </c>
      <c r="M67" s="1101"/>
      <c r="N67" s="1270"/>
    </row>
    <row r="68" spans="2:14" ht="16.350000000000001" customHeight="1" x14ac:dyDescent="0.15">
      <c r="B68" s="884" t="s">
        <v>56</v>
      </c>
      <c r="C68" s="1096" t="s">
        <v>1331</v>
      </c>
      <c r="D68" s="330">
        <v>5560</v>
      </c>
      <c r="E68" s="539">
        <v>5620</v>
      </c>
      <c r="F68" s="377">
        <v>4.5</v>
      </c>
      <c r="G68" s="539">
        <v>5500</v>
      </c>
      <c r="H68" s="377">
        <v>4.3</v>
      </c>
      <c r="I68" s="377">
        <v>4.7</v>
      </c>
      <c r="J68" s="379" t="s">
        <v>544</v>
      </c>
      <c r="M68" s="1101"/>
      <c r="N68" s="1270"/>
    </row>
    <row r="69" spans="2:14" ht="16.350000000000001" customHeight="1" thickBot="1" x14ac:dyDescent="0.2">
      <c r="B69" s="920" t="s">
        <v>57</v>
      </c>
      <c r="C69" s="1271" t="s">
        <v>1332</v>
      </c>
      <c r="D69" s="721">
        <v>2440</v>
      </c>
      <c r="E69" s="552">
        <v>2460</v>
      </c>
      <c r="F69" s="722">
        <v>4.5999999999999996</v>
      </c>
      <c r="G69" s="552">
        <v>2410</v>
      </c>
      <c r="H69" s="722">
        <v>4.4000000000000004</v>
      </c>
      <c r="I69" s="722">
        <v>4.8</v>
      </c>
      <c r="J69" s="504" t="s">
        <v>544</v>
      </c>
      <c r="M69" s="1101"/>
      <c r="N69" s="1270"/>
    </row>
    <row r="70" spans="2:14" ht="16.350000000000001" customHeight="1" thickTop="1" x14ac:dyDescent="0.15">
      <c r="B70" s="929" t="s">
        <v>59</v>
      </c>
      <c r="C70" s="1096" t="s">
        <v>324</v>
      </c>
      <c r="D70" s="325">
        <v>15700</v>
      </c>
      <c r="E70" s="539">
        <v>15800</v>
      </c>
      <c r="F70" s="377">
        <v>4.8</v>
      </c>
      <c r="G70" s="539">
        <v>15600</v>
      </c>
      <c r="H70" s="377">
        <v>4.8</v>
      </c>
      <c r="I70" s="377">
        <v>5</v>
      </c>
      <c r="J70" s="379" t="s">
        <v>542</v>
      </c>
      <c r="M70" s="1101"/>
      <c r="N70" s="1270"/>
    </row>
    <row r="71" spans="2:14" ht="16.350000000000001" customHeight="1" x14ac:dyDescent="0.15">
      <c r="B71" s="929" t="s">
        <v>60</v>
      </c>
      <c r="C71" s="1097" t="s">
        <v>271</v>
      </c>
      <c r="D71" s="325">
        <v>11200</v>
      </c>
      <c r="E71" s="325">
        <v>11300</v>
      </c>
      <c r="F71" s="368">
        <v>4</v>
      </c>
      <c r="G71" s="325">
        <v>11100</v>
      </c>
      <c r="H71" s="369">
        <v>3.8</v>
      </c>
      <c r="I71" s="368">
        <v>4.2</v>
      </c>
      <c r="J71" s="367" t="s">
        <v>546</v>
      </c>
      <c r="M71" s="1101"/>
      <c r="N71" s="1270"/>
    </row>
    <row r="72" spans="2:14" ht="16.350000000000001" customHeight="1" x14ac:dyDescent="0.15">
      <c r="B72" s="929" t="s">
        <v>61</v>
      </c>
      <c r="C72" s="1096" t="s">
        <v>325</v>
      </c>
      <c r="D72" s="325">
        <v>8710</v>
      </c>
      <c r="E72" s="539">
        <v>8720</v>
      </c>
      <c r="F72" s="377">
        <v>4.1000000000000005</v>
      </c>
      <c r="G72" s="539">
        <v>8710</v>
      </c>
      <c r="H72" s="377">
        <v>4.1000000000000005</v>
      </c>
      <c r="I72" s="377">
        <v>4.3</v>
      </c>
      <c r="J72" s="379" t="s">
        <v>542</v>
      </c>
      <c r="M72" s="1101"/>
      <c r="N72" s="1270"/>
    </row>
    <row r="73" spans="2:14" ht="16.350000000000001" customHeight="1" x14ac:dyDescent="0.15">
      <c r="B73" s="929" t="s">
        <v>62</v>
      </c>
      <c r="C73" s="1097" t="s">
        <v>326</v>
      </c>
      <c r="D73" s="325">
        <v>5150</v>
      </c>
      <c r="E73" s="325">
        <v>5050</v>
      </c>
      <c r="F73" s="368">
        <v>3.8</v>
      </c>
      <c r="G73" s="325">
        <v>5190</v>
      </c>
      <c r="H73" s="369">
        <v>3.5999999999999996</v>
      </c>
      <c r="I73" s="368">
        <v>4</v>
      </c>
      <c r="J73" s="367" t="s">
        <v>543</v>
      </c>
      <c r="M73" s="1101"/>
      <c r="N73" s="1270"/>
    </row>
    <row r="74" spans="2:14" ht="16.350000000000001" customHeight="1" x14ac:dyDescent="0.15">
      <c r="B74" s="929" t="s">
        <v>63</v>
      </c>
      <c r="C74" s="1096" t="s">
        <v>327</v>
      </c>
      <c r="D74" s="325">
        <v>4490</v>
      </c>
      <c r="E74" s="539">
        <v>4430</v>
      </c>
      <c r="F74" s="377">
        <v>4.2</v>
      </c>
      <c r="G74" s="539">
        <v>4510</v>
      </c>
      <c r="H74" s="377">
        <v>4</v>
      </c>
      <c r="I74" s="377">
        <v>4.3999999999999995</v>
      </c>
      <c r="J74" s="379" t="s">
        <v>543</v>
      </c>
      <c r="M74" s="1101"/>
      <c r="N74" s="1270"/>
    </row>
    <row r="75" spans="2:14" ht="16.350000000000001" customHeight="1" x14ac:dyDescent="0.15">
      <c r="B75" s="929" t="s">
        <v>64</v>
      </c>
      <c r="C75" s="1097" t="s">
        <v>2</v>
      </c>
      <c r="D75" s="325">
        <v>4380</v>
      </c>
      <c r="E75" s="325">
        <v>4420</v>
      </c>
      <c r="F75" s="368">
        <v>4.2</v>
      </c>
      <c r="G75" s="325">
        <v>4340</v>
      </c>
      <c r="H75" s="369">
        <v>4</v>
      </c>
      <c r="I75" s="368">
        <v>4.3999999999999995</v>
      </c>
      <c r="J75" s="367" t="s">
        <v>544</v>
      </c>
      <c r="M75" s="1101"/>
      <c r="N75" s="1270"/>
    </row>
    <row r="76" spans="2:14" ht="16.350000000000001" customHeight="1" x14ac:dyDescent="0.15">
      <c r="B76" s="929" t="s">
        <v>65</v>
      </c>
      <c r="C76" s="1096" t="s">
        <v>328</v>
      </c>
      <c r="D76" s="325">
        <v>3890</v>
      </c>
      <c r="E76" s="539">
        <v>3960</v>
      </c>
      <c r="F76" s="377">
        <v>4.7</v>
      </c>
      <c r="G76" s="539">
        <v>3810</v>
      </c>
      <c r="H76" s="377">
        <v>4.5</v>
      </c>
      <c r="I76" s="377">
        <v>5</v>
      </c>
      <c r="J76" s="379" t="s">
        <v>544</v>
      </c>
      <c r="M76" s="1101"/>
      <c r="N76" s="1270"/>
    </row>
    <row r="77" spans="2:14" ht="16.350000000000001" customHeight="1" x14ac:dyDescent="0.15">
      <c r="B77" s="929" t="s">
        <v>66</v>
      </c>
      <c r="C77" s="1097" t="s">
        <v>329</v>
      </c>
      <c r="D77" s="325">
        <v>3350</v>
      </c>
      <c r="E77" s="325">
        <v>3360</v>
      </c>
      <c r="F77" s="368">
        <v>5.0999999999999996</v>
      </c>
      <c r="G77" s="325">
        <v>3340</v>
      </c>
      <c r="H77" s="369">
        <v>4.9000000000000004</v>
      </c>
      <c r="I77" s="368">
        <v>5.3</v>
      </c>
      <c r="J77" s="367" t="s">
        <v>543</v>
      </c>
      <c r="M77" s="1101"/>
      <c r="N77" s="1270"/>
    </row>
    <row r="78" spans="2:14" ht="16.350000000000001" customHeight="1" x14ac:dyDescent="0.15">
      <c r="B78" s="929" t="s">
        <v>67</v>
      </c>
      <c r="C78" s="1096" t="s">
        <v>272</v>
      </c>
      <c r="D78" s="325">
        <v>3400</v>
      </c>
      <c r="E78" s="539">
        <v>3420</v>
      </c>
      <c r="F78" s="377">
        <v>4.9000000000000004</v>
      </c>
      <c r="G78" s="539">
        <v>3370</v>
      </c>
      <c r="H78" s="377">
        <v>4.5999999999999996</v>
      </c>
      <c r="I78" s="377">
        <v>5.0999999999999996</v>
      </c>
      <c r="J78" s="379" t="s">
        <v>544</v>
      </c>
      <c r="M78" s="1101"/>
      <c r="N78" s="1270"/>
    </row>
    <row r="79" spans="2:14" ht="16.350000000000001" customHeight="1" x14ac:dyDescent="0.15">
      <c r="B79" s="929" t="s">
        <v>68</v>
      </c>
      <c r="C79" s="1097" t="s">
        <v>330</v>
      </c>
      <c r="D79" s="325">
        <v>2920</v>
      </c>
      <c r="E79" s="325">
        <v>2930</v>
      </c>
      <c r="F79" s="368">
        <v>4.3</v>
      </c>
      <c r="G79" s="325">
        <v>2910</v>
      </c>
      <c r="H79" s="369">
        <v>4.1000000000000005</v>
      </c>
      <c r="I79" s="368">
        <v>4.5</v>
      </c>
      <c r="J79" s="367" t="s">
        <v>543</v>
      </c>
      <c r="M79" s="1101"/>
      <c r="N79" s="1270"/>
    </row>
    <row r="80" spans="2:14" ht="16.350000000000001" customHeight="1" x14ac:dyDescent="0.15">
      <c r="B80" s="929" t="s">
        <v>69</v>
      </c>
      <c r="C80" s="1096" t="s">
        <v>331</v>
      </c>
      <c r="D80" s="325">
        <v>2080</v>
      </c>
      <c r="E80" s="539">
        <v>2100</v>
      </c>
      <c r="F80" s="377">
        <v>4.9000000000000004</v>
      </c>
      <c r="G80" s="539">
        <v>2050</v>
      </c>
      <c r="H80" s="377">
        <v>4.5</v>
      </c>
      <c r="I80" s="377">
        <v>5.2</v>
      </c>
      <c r="J80" s="379" t="s">
        <v>544</v>
      </c>
      <c r="M80" s="1101"/>
      <c r="N80" s="1270"/>
    </row>
    <row r="81" spans="2:14" ht="16.350000000000001" customHeight="1" x14ac:dyDescent="0.15">
      <c r="B81" s="929" t="s">
        <v>70</v>
      </c>
      <c r="C81" s="1097" t="s">
        <v>332</v>
      </c>
      <c r="D81" s="325">
        <v>2490</v>
      </c>
      <c r="E81" s="325">
        <v>2520</v>
      </c>
      <c r="F81" s="368">
        <v>4.8</v>
      </c>
      <c r="G81" s="325">
        <v>2460</v>
      </c>
      <c r="H81" s="369">
        <v>4.5999999999999996</v>
      </c>
      <c r="I81" s="368">
        <v>5</v>
      </c>
      <c r="J81" s="367" t="s">
        <v>544</v>
      </c>
      <c r="M81" s="1101"/>
      <c r="N81" s="1270"/>
    </row>
    <row r="82" spans="2:14" ht="16.350000000000001" customHeight="1" x14ac:dyDescent="0.15">
      <c r="B82" s="929" t="s">
        <v>71</v>
      </c>
      <c r="C82" s="1096" t="s">
        <v>333</v>
      </c>
      <c r="D82" s="325">
        <v>1540</v>
      </c>
      <c r="E82" s="539">
        <v>1550</v>
      </c>
      <c r="F82" s="377">
        <v>5.3</v>
      </c>
      <c r="G82" s="539">
        <v>1520</v>
      </c>
      <c r="H82" s="377">
        <v>5.0999999999999996</v>
      </c>
      <c r="I82" s="377">
        <v>5.5</v>
      </c>
      <c r="J82" s="379" t="s">
        <v>544</v>
      </c>
      <c r="M82" s="1101"/>
      <c r="N82" s="1270"/>
    </row>
    <row r="83" spans="2:14" ht="16.350000000000001" customHeight="1" x14ac:dyDescent="0.15">
      <c r="B83" s="929" t="s">
        <v>72</v>
      </c>
      <c r="C83" s="1097" t="s">
        <v>2365</v>
      </c>
      <c r="D83" s="325">
        <v>3270</v>
      </c>
      <c r="E83" s="325" t="s">
        <v>1507</v>
      </c>
      <c r="F83" s="325" t="s">
        <v>1507</v>
      </c>
      <c r="G83" s="325">
        <v>3270</v>
      </c>
      <c r="H83" s="369">
        <v>5.3</v>
      </c>
      <c r="I83" s="368" t="s">
        <v>1507</v>
      </c>
      <c r="J83" s="367" t="s">
        <v>544</v>
      </c>
      <c r="M83" s="1101"/>
      <c r="N83" s="1270"/>
    </row>
    <row r="84" spans="2:14" ht="16.350000000000001" customHeight="1" x14ac:dyDescent="0.15">
      <c r="B84" s="929" t="s">
        <v>73</v>
      </c>
      <c r="C84" s="1096" t="s">
        <v>2473</v>
      </c>
      <c r="D84" s="325">
        <v>1760</v>
      </c>
      <c r="E84" s="325">
        <v>1760</v>
      </c>
      <c r="F84" s="368" t="s">
        <v>2472</v>
      </c>
      <c r="G84" s="539">
        <v>1760</v>
      </c>
      <c r="H84" s="377">
        <v>5.2</v>
      </c>
      <c r="I84" s="377" t="s">
        <v>1507</v>
      </c>
      <c r="J84" s="379" t="s">
        <v>543</v>
      </c>
      <c r="M84" s="1101"/>
      <c r="N84" s="1270"/>
    </row>
    <row r="85" spans="2:14" ht="16.350000000000001" customHeight="1" x14ac:dyDescent="0.15">
      <c r="B85" s="929" t="s">
        <v>75</v>
      </c>
      <c r="C85" s="1096" t="s">
        <v>2157</v>
      </c>
      <c r="D85" s="325">
        <v>1400</v>
      </c>
      <c r="E85" s="325" t="s">
        <v>1507</v>
      </c>
      <c r="F85" s="325" t="s">
        <v>1507</v>
      </c>
      <c r="G85" s="539">
        <v>1400</v>
      </c>
      <c r="H85" s="377">
        <v>5.5</v>
      </c>
      <c r="I85" s="377" t="s">
        <v>1507</v>
      </c>
      <c r="J85" s="379" t="s">
        <v>544</v>
      </c>
      <c r="M85" s="1101"/>
      <c r="N85" s="1270"/>
    </row>
    <row r="86" spans="2:14" ht="16.350000000000001" customHeight="1" x14ac:dyDescent="0.15">
      <c r="B86" s="929" t="s">
        <v>76</v>
      </c>
      <c r="C86" s="1097" t="s">
        <v>2156</v>
      </c>
      <c r="D86" s="325">
        <v>1260</v>
      </c>
      <c r="E86" s="325" t="s">
        <v>1507</v>
      </c>
      <c r="F86" s="325" t="s">
        <v>1507</v>
      </c>
      <c r="G86" s="325">
        <v>1260</v>
      </c>
      <c r="H86" s="369">
        <v>6.1</v>
      </c>
      <c r="I86" s="368">
        <v>6.5</v>
      </c>
      <c r="J86" s="367" t="s">
        <v>542</v>
      </c>
      <c r="M86" s="1101"/>
      <c r="N86" s="1270"/>
    </row>
    <row r="87" spans="2:14" ht="15.95" customHeight="1" x14ac:dyDescent="0.15">
      <c r="B87" s="929" t="s">
        <v>77</v>
      </c>
      <c r="C87" s="1096" t="s">
        <v>2471</v>
      </c>
      <c r="D87" s="325">
        <v>879</v>
      </c>
      <c r="E87" s="325">
        <v>878</v>
      </c>
      <c r="F87" s="368" t="s">
        <v>2470</v>
      </c>
      <c r="G87" s="539">
        <v>879</v>
      </c>
      <c r="H87" s="377">
        <v>5.0999999999999996</v>
      </c>
      <c r="I87" s="377" t="s">
        <v>1507</v>
      </c>
      <c r="J87" s="379" t="s">
        <v>543</v>
      </c>
      <c r="M87" s="1101"/>
      <c r="N87" s="1270"/>
    </row>
    <row r="88" spans="2:14" ht="16.350000000000001" customHeight="1" x14ac:dyDescent="0.15">
      <c r="B88" s="929" t="s">
        <v>78</v>
      </c>
      <c r="C88" s="1097" t="s">
        <v>2154</v>
      </c>
      <c r="D88" s="325">
        <v>885</v>
      </c>
      <c r="E88" s="325" t="s">
        <v>1507</v>
      </c>
      <c r="F88" s="325" t="s">
        <v>1507</v>
      </c>
      <c r="G88" s="325">
        <v>885</v>
      </c>
      <c r="H88" s="369">
        <v>5.3</v>
      </c>
      <c r="I88" s="368" t="s">
        <v>1507</v>
      </c>
      <c r="J88" s="367" t="s">
        <v>544</v>
      </c>
      <c r="M88" s="1101"/>
      <c r="N88" s="1270"/>
    </row>
    <row r="89" spans="2:14" ht="16.350000000000001" customHeight="1" x14ac:dyDescent="0.15">
      <c r="B89" s="929" t="s">
        <v>79</v>
      </c>
      <c r="C89" s="1096" t="s">
        <v>2469</v>
      </c>
      <c r="D89" s="325">
        <v>892</v>
      </c>
      <c r="E89" s="325" t="s">
        <v>1507</v>
      </c>
      <c r="F89" s="325" t="s">
        <v>1507</v>
      </c>
      <c r="G89" s="539">
        <v>892</v>
      </c>
      <c r="H89" s="377">
        <v>6.3</v>
      </c>
      <c r="I89" s="377" t="s">
        <v>1507</v>
      </c>
      <c r="J89" s="379" t="s">
        <v>544</v>
      </c>
      <c r="M89" s="1101"/>
      <c r="N89" s="1270"/>
    </row>
    <row r="90" spans="2:14" ht="16.350000000000001" customHeight="1" x14ac:dyDescent="0.15">
      <c r="B90" s="929" t="s">
        <v>80</v>
      </c>
      <c r="C90" s="1097" t="s">
        <v>2162</v>
      </c>
      <c r="D90" s="325">
        <v>1020</v>
      </c>
      <c r="E90" s="325" t="s">
        <v>1507</v>
      </c>
      <c r="F90" s="325" t="s">
        <v>1507</v>
      </c>
      <c r="G90" s="325">
        <v>1020</v>
      </c>
      <c r="H90" s="369">
        <v>5.3</v>
      </c>
      <c r="I90" s="368" t="s">
        <v>1507</v>
      </c>
      <c r="J90" s="367" t="s">
        <v>544</v>
      </c>
      <c r="M90" s="1101"/>
      <c r="N90" s="1270"/>
    </row>
    <row r="91" spans="2:14" ht="16.350000000000001" customHeight="1" x14ac:dyDescent="0.15">
      <c r="B91" s="929" t="s">
        <v>82</v>
      </c>
      <c r="C91" s="1097" t="s">
        <v>2151</v>
      </c>
      <c r="D91" s="325">
        <v>696</v>
      </c>
      <c r="E91" s="325" t="s">
        <v>1507</v>
      </c>
      <c r="F91" s="325" t="s">
        <v>1507</v>
      </c>
      <c r="G91" s="325">
        <v>696</v>
      </c>
      <c r="H91" s="369">
        <v>5.5</v>
      </c>
      <c r="I91" s="368" t="s">
        <v>1507</v>
      </c>
      <c r="J91" s="367" t="s">
        <v>544</v>
      </c>
      <c r="M91" s="1101"/>
      <c r="N91" s="1270"/>
    </row>
    <row r="92" spans="2:14" ht="16.350000000000001" customHeight="1" x14ac:dyDescent="0.15">
      <c r="B92" s="929" t="s">
        <v>83</v>
      </c>
      <c r="C92" s="1096" t="s">
        <v>2150</v>
      </c>
      <c r="D92" s="325">
        <v>532</v>
      </c>
      <c r="E92" s="325" t="s">
        <v>1507</v>
      </c>
      <c r="F92" s="325" t="s">
        <v>1507</v>
      </c>
      <c r="G92" s="539">
        <v>532</v>
      </c>
      <c r="H92" s="377">
        <v>7.6</v>
      </c>
      <c r="I92" s="377">
        <v>8</v>
      </c>
      <c r="J92" s="379" t="s">
        <v>542</v>
      </c>
      <c r="M92" s="1101"/>
      <c r="N92" s="1270"/>
    </row>
    <row r="93" spans="2:14" ht="16.350000000000001" customHeight="1" x14ac:dyDescent="0.15">
      <c r="B93" s="929" t="s">
        <v>84</v>
      </c>
      <c r="C93" s="1097" t="s">
        <v>2468</v>
      </c>
      <c r="D93" s="325">
        <v>396</v>
      </c>
      <c r="E93" s="325" t="s">
        <v>1507</v>
      </c>
      <c r="F93" s="325" t="s">
        <v>1507</v>
      </c>
      <c r="G93" s="325">
        <v>396</v>
      </c>
      <c r="H93" s="369">
        <v>5.8999999999999995</v>
      </c>
      <c r="I93" s="368" t="s">
        <v>1507</v>
      </c>
      <c r="J93" s="367" t="s">
        <v>544</v>
      </c>
      <c r="M93" s="1101"/>
      <c r="N93" s="1270"/>
    </row>
    <row r="94" spans="2:14" ht="16.350000000000001" customHeight="1" x14ac:dyDescent="0.15">
      <c r="B94" s="929" t="s">
        <v>85</v>
      </c>
      <c r="C94" s="1096" t="s">
        <v>2467</v>
      </c>
      <c r="D94" s="325">
        <v>399</v>
      </c>
      <c r="E94" s="325" t="s">
        <v>1507</v>
      </c>
      <c r="F94" s="325" t="s">
        <v>1507</v>
      </c>
      <c r="G94" s="539">
        <v>399</v>
      </c>
      <c r="H94" s="377">
        <v>5.3</v>
      </c>
      <c r="I94" s="377">
        <v>5.7</v>
      </c>
      <c r="J94" s="379" t="s">
        <v>542</v>
      </c>
      <c r="M94" s="1101"/>
      <c r="N94" s="1270"/>
    </row>
    <row r="95" spans="2:14" ht="16.350000000000001" customHeight="1" x14ac:dyDescent="0.15">
      <c r="B95" s="929" t="s">
        <v>86</v>
      </c>
      <c r="C95" s="1097" t="s">
        <v>2147</v>
      </c>
      <c r="D95" s="325">
        <v>182</v>
      </c>
      <c r="E95" s="325">
        <v>182</v>
      </c>
      <c r="F95" s="368" t="s">
        <v>2466</v>
      </c>
      <c r="G95" s="325">
        <v>182</v>
      </c>
      <c r="H95" s="369">
        <v>5.5</v>
      </c>
      <c r="I95" s="368" t="s">
        <v>1507</v>
      </c>
      <c r="J95" s="367" t="s">
        <v>543</v>
      </c>
      <c r="M95" s="1101"/>
      <c r="N95" s="1270"/>
    </row>
    <row r="96" spans="2:14" ht="16.350000000000001" customHeight="1" x14ac:dyDescent="0.15">
      <c r="B96" s="929" t="s">
        <v>87</v>
      </c>
      <c r="C96" s="1096" t="s">
        <v>2465</v>
      </c>
      <c r="D96" s="325">
        <v>182</v>
      </c>
      <c r="E96" s="325" t="s">
        <v>1507</v>
      </c>
      <c r="F96" s="325" t="s">
        <v>1507</v>
      </c>
      <c r="G96" s="539">
        <v>182</v>
      </c>
      <c r="H96" s="377">
        <v>7.9</v>
      </c>
      <c r="I96" s="377">
        <v>8.3000000000000007</v>
      </c>
      <c r="J96" s="379" t="s">
        <v>542</v>
      </c>
      <c r="M96" s="1101"/>
      <c r="N96" s="1270"/>
    </row>
    <row r="97" spans="2:14" ht="16.350000000000001" customHeight="1" x14ac:dyDescent="0.15">
      <c r="B97" s="929" t="s">
        <v>88</v>
      </c>
      <c r="C97" s="1097" t="s">
        <v>1465</v>
      </c>
      <c r="D97" s="325">
        <v>11300</v>
      </c>
      <c r="E97" s="325">
        <v>11500</v>
      </c>
      <c r="F97" s="368">
        <v>3.9</v>
      </c>
      <c r="G97" s="325">
        <v>11200</v>
      </c>
      <c r="H97" s="369">
        <v>3.6999999999999997</v>
      </c>
      <c r="I97" s="368">
        <v>4.1000000000000005</v>
      </c>
      <c r="J97" s="367" t="s">
        <v>543</v>
      </c>
      <c r="M97" s="1101"/>
      <c r="N97" s="1270"/>
    </row>
    <row r="98" spans="2:14" ht="16.350000000000001" customHeight="1" x14ac:dyDescent="0.15">
      <c r="B98" s="929" t="s">
        <v>89</v>
      </c>
      <c r="C98" s="1096" t="s">
        <v>350</v>
      </c>
      <c r="D98" s="325">
        <v>2170</v>
      </c>
      <c r="E98" s="539">
        <v>2200</v>
      </c>
      <c r="F98" s="377">
        <v>3.8</v>
      </c>
      <c r="G98" s="539">
        <v>2150</v>
      </c>
      <c r="H98" s="377">
        <v>3.5999999999999996</v>
      </c>
      <c r="I98" s="377">
        <v>4</v>
      </c>
      <c r="J98" s="379" t="s">
        <v>543</v>
      </c>
      <c r="M98" s="1101"/>
      <c r="N98" s="1270"/>
    </row>
    <row r="99" spans="2:14" ht="16.350000000000001" customHeight="1" x14ac:dyDescent="0.15">
      <c r="B99" s="929" t="s">
        <v>1262</v>
      </c>
      <c r="C99" s="1097" t="s">
        <v>1339</v>
      </c>
      <c r="D99" s="325">
        <v>6960</v>
      </c>
      <c r="E99" s="564">
        <v>6960</v>
      </c>
      <c r="F99" s="369">
        <v>5.6000000000000005</v>
      </c>
      <c r="G99" s="564">
        <v>6950</v>
      </c>
      <c r="H99" s="369">
        <v>5.4</v>
      </c>
      <c r="I99" s="369">
        <v>5.8999999999999995</v>
      </c>
      <c r="J99" s="451" t="s">
        <v>544</v>
      </c>
      <c r="M99" s="1101"/>
      <c r="N99" s="1270"/>
    </row>
    <row r="100" spans="2:14" ht="16.350000000000001" customHeight="1" x14ac:dyDescent="0.15">
      <c r="B100" s="929" t="s">
        <v>1263</v>
      </c>
      <c r="C100" s="1097" t="s">
        <v>1340</v>
      </c>
      <c r="D100" s="325">
        <v>2920</v>
      </c>
      <c r="E100" s="564">
        <v>2960</v>
      </c>
      <c r="F100" s="369">
        <v>6.8000000000000007</v>
      </c>
      <c r="G100" s="564">
        <v>2900</v>
      </c>
      <c r="H100" s="369">
        <v>6.9</v>
      </c>
      <c r="I100" s="369">
        <v>7.0000000000000009</v>
      </c>
      <c r="J100" s="451" t="s">
        <v>542</v>
      </c>
      <c r="M100" s="1101"/>
      <c r="N100" s="1270"/>
    </row>
    <row r="101" spans="2:14" ht="16.350000000000001" customHeight="1" x14ac:dyDescent="0.15">
      <c r="B101" s="929" t="s">
        <v>1415</v>
      </c>
      <c r="C101" s="1097" t="s">
        <v>1467</v>
      </c>
      <c r="D101" s="325">
        <v>801</v>
      </c>
      <c r="E101" s="564">
        <v>804</v>
      </c>
      <c r="F101" s="369">
        <v>3.6999999999999997</v>
      </c>
      <c r="G101" s="564">
        <v>798</v>
      </c>
      <c r="H101" s="369">
        <v>4</v>
      </c>
      <c r="I101" s="369">
        <v>3.5000000000000004</v>
      </c>
      <c r="J101" s="451" t="s">
        <v>544</v>
      </c>
      <c r="M101" s="1101"/>
      <c r="N101" s="1270"/>
    </row>
    <row r="102" spans="2:14" ht="16.350000000000001" customHeight="1" x14ac:dyDescent="0.15">
      <c r="B102" s="929" t="s">
        <v>1677</v>
      </c>
      <c r="C102" s="1097" t="s">
        <v>1678</v>
      </c>
      <c r="D102" s="325">
        <v>2140</v>
      </c>
      <c r="E102" s="564">
        <v>2160</v>
      </c>
      <c r="F102" s="369">
        <v>3.8</v>
      </c>
      <c r="G102" s="564">
        <v>2130</v>
      </c>
      <c r="H102" s="369">
        <v>3.5999999999999996</v>
      </c>
      <c r="I102" s="369">
        <v>4</v>
      </c>
      <c r="J102" s="451" t="s">
        <v>543</v>
      </c>
      <c r="M102" s="1101"/>
      <c r="N102" s="1270"/>
    </row>
    <row r="103" spans="2:14" ht="16.350000000000001" customHeight="1" x14ac:dyDescent="0.15">
      <c r="B103" s="929" t="s">
        <v>1679</v>
      </c>
      <c r="C103" s="1097" t="s">
        <v>1680</v>
      </c>
      <c r="D103" s="325">
        <v>1560</v>
      </c>
      <c r="E103" s="564">
        <v>1550</v>
      </c>
      <c r="F103" s="369">
        <v>3.9</v>
      </c>
      <c r="G103" s="564">
        <v>1560</v>
      </c>
      <c r="H103" s="369">
        <v>3.6999999999999997</v>
      </c>
      <c r="I103" s="369">
        <v>4.1000000000000005</v>
      </c>
      <c r="J103" s="451" t="s">
        <v>543</v>
      </c>
      <c r="M103" s="1101"/>
      <c r="N103" s="1270"/>
    </row>
    <row r="104" spans="2:14" ht="16.350000000000001" customHeight="1" x14ac:dyDescent="0.15">
      <c r="B104" s="929" t="s">
        <v>1681</v>
      </c>
      <c r="C104" s="1097" t="s">
        <v>1682</v>
      </c>
      <c r="D104" s="325">
        <v>5180</v>
      </c>
      <c r="E104" s="564">
        <v>5220</v>
      </c>
      <c r="F104" s="369">
        <v>4.3999999999999995</v>
      </c>
      <c r="G104" s="564">
        <v>5130</v>
      </c>
      <c r="H104" s="369">
        <v>4.2</v>
      </c>
      <c r="I104" s="369">
        <v>4.5999999999999996</v>
      </c>
      <c r="J104" s="451" t="s">
        <v>546</v>
      </c>
      <c r="M104" s="1101"/>
      <c r="N104" s="1270"/>
    </row>
    <row r="105" spans="2:14" ht="16.350000000000001" customHeight="1" x14ac:dyDescent="0.15">
      <c r="B105" s="929" t="s">
        <v>2352</v>
      </c>
      <c r="C105" s="1097" t="s">
        <v>2351</v>
      </c>
      <c r="D105" s="325">
        <v>2870</v>
      </c>
      <c r="E105" s="564">
        <v>2930</v>
      </c>
      <c r="F105" s="369">
        <v>3.6999999999999997</v>
      </c>
      <c r="G105" s="564">
        <v>2850</v>
      </c>
      <c r="H105" s="369">
        <v>3.5000000000000004</v>
      </c>
      <c r="I105" s="369">
        <v>3.9</v>
      </c>
      <c r="J105" s="451" t="s">
        <v>543</v>
      </c>
      <c r="M105" s="1101"/>
      <c r="N105" s="1270"/>
    </row>
    <row r="106" spans="2:14" ht="16.350000000000001" customHeight="1" x14ac:dyDescent="0.15">
      <c r="B106" s="929" t="s">
        <v>2350</v>
      </c>
      <c r="C106" s="1097" t="s">
        <v>2349</v>
      </c>
      <c r="D106" s="325">
        <v>2730</v>
      </c>
      <c r="E106" s="564">
        <v>2760</v>
      </c>
      <c r="F106" s="369">
        <v>4.1000000000000005</v>
      </c>
      <c r="G106" s="564">
        <v>2710</v>
      </c>
      <c r="H106" s="369">
        <v>3.9</v>
      </c>
      <c r="I106" s="369">
        <v>4.3</v>
      </c>
      <c r="J106" s="451" t="s">
        <v>543</v>
      </c>
      <c r="M106" s="1101"/>
      <c r="N106" s="1270"/>
    </row>
    <row r="107" spans="2:14" ht="16.350000000000001" customHeight="1" x14ac:dyDescent="0.15">
      <c r="B107" s="929" t="s">
        <v>2348</v>
      </c>
      <c r="C107" s="1097" t="s">
        <v>2347</v>
      </c>
      <c r="D107" s="325">
        <v>2880</v>
      </c>
      <c r="E107" s="564">
        <v>2930</v>
      </c>
      <c r="F107" s="369">
        <v>4.5</v>
      </c>
      <c r="G107" s="564">
        <v>2830</v>
      </c>
      <c r="H107" s="369">
        <v>4.3</v>
      </c>
      <c r="I107" s="369">
        <v>4.7</v>
      </c>
      <c r="J107" s="451" t="s">
        <v>1776</v>
      </c>
      <c r="M107" s="1101"/>
      <c r="N107" s="1270"/>
    </row>
    <row r="108" spans="2:14" ht="16.350000000000001" customHeight="1" x14ac:dyDescent="0.15">
      <c r="B108" s="929" t="s">
        <v>2346</v>
      </c>
      <c r="C108" s="1097" t="s">
        <v>2345</v>
      </c>
      <c r="D108" s="325">
        <v>1890</v>
      </c>
      <c r="E108" s="564">
        <v>1900</v>
      </c>
      <c r="F108" s="369">
        <v>5.0999999999999996</v>
      </c>
      <c r="G108" s="564">
        <v>1880</v>
      </c>
      <c r="H108" s="369">
        <v>4.9000000000000004</v>
      </c>
      <c r="I108" s="369">
        <v>5.3</v>
      </c>
      <c r="J108" s="451" t="s">
        <v>543</v>
      </c>
      <c r="M108" s="1101"/>
      <c r="N108" s="1270"/>
    </row>
    <row r="109" spans="2:14" ht="16.350000000000001" customHeight="1" x14ac:dyDescent="0.15">
      <c r="B109" s="929" t="s">
        <v>90</v>
      </c>
      <c r="C109" s="1097" t="s">
        <v>351</v>
      </c>
      <c r="D109" s="325">
        <v>18100</v>
      </c>
      <c r="E109" s="325">
        <v>18400</v>
      </c>
      <c r="F109" s="368">
        <v>4.5</v>
      </c>
      <c r="G109" s="325">
        <v>18000</v>
      </c>
      <c r="H109" s="369">
        <v>4.3</v>
      </c>
      <c r="I109" s="368">
        <v>4.7</v>
      </c>
      <c r="J109" s="367" t="s">
        <v>546</v>
      </c>
      <c r="M109" s="1101"/>
      <c r="N109" s="1270"/>
    </row>
    <row r="110" spans="2:14" ht="16.350000000000001" customHeight="1" x14ac:dyDescent="0.15">
      <c r="B110" s="929" t="s">
        <v>91</v>
      </c>
      <c r="C110" s="1096" t="s">
        <v>352</v>
      </c>
      <c r="D110" s="325">
        <v>11500</v>
      </c>
      <c r="E110" s="539">
        <v>11600</v>
      </c>
      <c r="F110" s="377">
        <v>4.7</v>
      </c>
      <c r="G110" s="539">
        <v>11400</v>
      </c>
      <c r="H110" s="1393" t="s">
        <v>2464</v>
      </c>
      <c r="I110" s="377">
        <v>4.9000000000000004</v>
      </c>
      <c r="J110" s="379" t="s">
        <v>542</v>
      </c>
      <c r="M110" s="1101"/>
      <c r="N110" s="1270"/>
    </row>
    <row r="111" spans="2:14" ht="16.350000000000001" customHeight="1" x14ac:dyDescent="0.15">
      <c r="B111" s="929" t="s">
        <v>93</v>
      </c>
      <c r="C111" s="1096" t="s">
        <v>354</v>
      </c>
      <c r="D111" s="325">
        <v>5600</v>
      </c>
      <c r="E111" s="539">
        <v>5650</v>
      </c>
      <c r="F111" s="377">
        <v>5.0999999999999996</v>
      </c>
      <c r="G111" s="539">
        <v>5580</v>
      </c>
      <c r="H111" s="1394" t="s">
        <v>2169</v>
      </c>
      <c r="I111" s="377">
        <v>5.3</v>
      </c>
      <c r="J111" s="379" t="s">
        <v>542</v>
      </c>
      <c r="M111" s="1101"/>
      <c r="N111" s="1270"/>
    </row>
    <row r="112" spans="2:14" ht="16.350000000000001" customHeight="1" x14ac:dyDescent="0.15">
      <c r="B112" s="929" t="s">
        <v>94</v>
      </c>
      <c r="C112" s="1097" t="s">
        <v>355</v>
      </c>
      <c r="D112" s="325">
        <v>4120</v>
      </c>
      <c r="E112" s="325">
        <v>4220</v>
      </c>
      <c r="F112" s="368">
        <v>5.0999999999999996</v>
      </c>
      <c r="G112" s="325">
        <v>4080</v>
      </c>
      <c r="H112" s="1393" t="s">
        <v>2463</v>
      </c>
      <c r="I112" s="368">
        <v>5.3</v>
      </c>
      <c r="J112" s="367" t="s">
        <v>542</v>
      </c>
      <c r="M112" s="1101"/>
      <c r="N112" s="1270"/>
    </row>
    <row r="113" spans="2:14" ht="16.350000000000001" customHeight="1" x14ac:dyDescent="0.15">
      <c r="B113" s="929" t="s">
        <v>95</v>
      </c>
      <c r="C113" s="1096" t="s">
        <v>356</v>
      </c>
      <c r="D113" s="325">
        <v>5660</v>
      </c>
      <c r="E113" s="539">
        <v>5400</v>
      </c>
      <c r="F113" s="377">
        <v>4.2</v>
      </c>
      <c r="G113" s="539">
        <v>5770</v>
      </c>
      <c r="H113" s="1395" t="s">
        <v>2462</v>
      </c>
      <c r="I113" s="377">
        <v>4.3999999999999995</v>
      </c>
      <c r="J113" s="379" t="s">
        <v>542</v>
      </c>
      <c r="M113" s="1101"/>
      <c r="N113" s="1270"/>
    </row>
    <row r="114" spans="2:14" ht="16.350000000000001" customHeight="1" x14ac:dyDescent="0.15">
      <c r="B114" s="929" t="s">
        <v>96</v>
      </c>
      <c r="C114" s="1272" t="s">
        <v>357</v>
      </c>
      <c r="D114" s="325">
        <v>2000</v>
      </c>
      <c r="E114" s="685">
        <v>1910</v>
      </c>
      <c r="F114" s="656">
        <v>4.8</v>
      </c>
      <c r="G114" s="685">
        <v>2040</v>
      </c>
      <c r="H114" s="369">
        <v>5</v>
      </c>
      <c r="I114" s="656">
        <v>5</v>
      </c>
      <c r="J114" s="485" t="s">
        <v>542</v>
      </c>
      <c r="M114" s="1101"/>
      <c r="N114" s="1270"/>
    </row>
    <row r="115" spans="2:14" ht="16.350000000000001" customHeight="1" x14ac:dyDescent="0.15">
      <c r="B115" s="929" t="s">
        <v>1270</v>
      </c>
      <c r="C115" s="1096" t="s">
        <v>1346</v>
      </c>
      <c r="D115" s="325">
        <v>1200</v>
      </c>
      <c r="E115" s="539">
        <v>1210</v>
      </c>
      <c r="F115" s="377">
        <v>5.2</v>
      </c>
      <c r="G115" s="539">
        <v>1190</v>
      </c>
      <c r="H115" s="369">
        <v>5.2</v>
      </c>
      <c r="I115" s="377">
        <v>5.6000000000000005</v>
      </c>
      <c r="J115" s="379" t="s">
        <v>544</v>
      </c>
      <c r="M115" s="1101"/>
      <c r="N115" s="1270"/>
    </row>
    <row r="116" spans="2:14" ht="16.350000000000001" customHeight="1" x14ac:dyDescent="0.15">
      <c r="B116" s="929" t="s">
        <v>1416</v>
      </c>
      <c r="C116" s="1272" t="s">
        <v>1473</v>
      </c>
      <c r="D116" s="325">
        <v>8540</v>
      </c>
      <c r="E116" s="685">
        <v>8680</v>
      </c>
      <c r="F116" s="656">
        <v>4.7</v>
      </c>
      <c r="G116" s="685">
        <v>8390</v>
      </c>
      <c r="H116" s="369">
        <v>4.5</v>
      </c>
      <c r="I116" s="656">
        <v>4.9000000000000004</v>
      </c>
      <c r="J116" s="485" t="s">
        <v>544</v>
      </c>
      <c r="M116" s="1101"/>
      <c r="N116" s="1270"/>
    </row>
    <row r="117" spans="2:14" ht="16.350000000000001" customHeight="1" x14ac:dyDescent="0.15">
      <c r="B117" s="1086" t="s">
        <v>1417</v>
      </c>
      <c r="C117" s="1272" t="s">
        <v>1475</v>
      </c>
      <c r="D117" s="567">
        <v>11100</v>
      </c>
      <c r="E117" s="567">
        <v>11300</v>
      </c>
      <c r="F117" s="655">
        <v>3.5000000000000004</v>
      </c>
      <c r="G117" s="567">
        <v>10900</v>
      </c>
      <c r="H117" s="656">
        <v>3.3000000000000003</v>
      </c>
      <c r="I117" s="655">
        <v>3.6999999999999997</v>
      </c>
      <c r="J117" s="654" t="s">
        <v>546</v>
      </c>
      <c r="M117" s="1101"/>
      <c r="N117" s="1270"/>
    </row>
    <row r="118" spans="2:14" ht="16.350000000000001" customHeight="1" x14ac:dyDescent="0.15">
      <c r="B118" s="1521" t="s">
        <v>2100</v>
      </c>
      <c r="C118" s="1520" t="s">
        <v>2111</v>
      </c>
      <c r="D118" s="330">
        <v>3610</v>
      </c>
      <c r="E118" s="330">
        <v>3700</v>
      </c>
      <c r="F118" s="376">
        <v>4.5</v>
      </c>
      <c r="G118" s="330">
        <v>3510</v>
      </c>
      <c r="H118" s="377">
        <v>4.3</v>
      </c>
      <c r="I118" s="376">
        <v>4.7</v>
      </c>
      <c r="J118" s="378" t="s">
        <v>546</v>
      </c>
      <c r="M118" s="1101"/>
      <c r="N118" s="1270"/>
    </row>
    <row r="119" spans="2:14" ht="16.350000000000001" customHeight="1" thickBot="1" x14ac:dyDescent="0.2">
      <c r="B119" s="1519" t="s">
        <v>2461</v>
      </c>
      <c r="C119" s="1273" t="s">
        <v>2460</v>
      </c>
      <c r="D119" s="327">
        <v>4270</v>
      </c>
      <c r="E119" s="327">
        <v>4340</v>
      </c>
      <c r="F119" s="372">
        <v>3.9</v>
      </c>
      <c r="G119" s="327">
        <v>4190</v>
      </c>
      <c r="H119" s="373">
        <v>3.6999999999999997</v>
      </c>
      <c r="I119" s="372">
        <v>4.1000000000000005</v>
      </c>
      <c r="J119" s="371" t="s">
        <v>1776</v>
      </c>
      <c r="M119" s="1101"/>
      <c r="N119" s="1270"/>
    </row>
    <row r="120" spans="2:14" ht="16.350000000000001" customHeight="1" thickTop="1" x14ac:dyDescent="0.15">
      <c r="B120" s="952" t="s">
        <v>98</v>
      </c>
      <c r="C120" s="1097" t="s">
        <v>358</v>
      </c>
      <c r="D120" s="325">
        <v>22200</v>
      </c>
      <c r="E120" s="564">
        <v>22400</v>
      </c>
      <c r="F120" s="369">
        <v>3.9</v>
      </c>
      <c r="G120" s="564">
        <v>22100</v>
      </c>
      <c r="H120" s="369" t="s">
        <v>2459</v>
      </c>
      <c r="I120" s="369">
        <v>4.1000000000000005</v>
      </c>
      <c r="J120" s="451" t="s">
        <v>542</v>
      </c>
      <c r="M120" s="1101"/>
      <c r="N120" s="1270"/>
    </row>
    <row r="121" spans="2:14" ht="16.350000000000001" customHeight="1" x14ac:dyDescent="0.15">
      <c r="B121" s="952" t="s">
        <v>99</v>
      </c>
      <c r="C121" s="1097" t="s">
        <v>359</v>
      </c>
      <c r="D121" s="325">
        <v>19400</v>
      </c>
      <c r="E121" s="325">
        <v>19800</v>
      </c>
      <c r="F121" s="368">
        <v>4.1000000000000005</v>
      </c>
      <c r="G121" s="325">
        <v>19200</v>
      </c>
      <c r="H121" s="369" t="s">
        <v>2458</v>
      </c>
      <c r="I121" s="368">
        <v>4.3</v>
      </c>
      <c r="J121" s="367" t="s">
        <v>542</v>
      </c>
      <c r="M121" s="1101"/>
      <c r="N121" s="1270"/>
    </row>
    <row r="122" spans="2:14" ht="16.350000000000001" customHeight="1" x14ac:dyDescent="0.15">
      <c r="B122" s="952" t="s">
        <v>100</v>
      </c>
      <c r="C122" s="1096" t="s">
        <v>360</v>
      </c>
      <c r="D122" s="330">
        <v>16600</v>
      </c>
      <c r="E122" s="539">
        <v>16700</v>
      </c>
      <c r="F122" s="377">
        <v>4.5999999999999996</v>
      </c>
      <c r="G122" s="539">
        <v>16400</v>
      </c>
      <c r="H122" s="377">
        <v>4.3</v>
      </c>
      <c r="I122" s="377">
        <v>4.8</v>
      </c>
      <c r="J122" s="379" t="s">
        <v>544</v>
      </c>
      <c r="M122" s="1101"/>
      <c r="N122" s="1270"/>
    </row>
    <row r="123" spans="2:14" ht="16.350000000000001" customHeight="1" x14ac:dyDescent="0.15">
      <c r="B123" s="952" t="s">
        <v>101</v>
      </c>
      <c r="C123" s="1097" t="s">
        <v>361</v>
      </c>
      <c r="D123" s="325">
        <v>12000</v>
      </c>
      <c r="E123" s="325">
        <v>11900</v>
      </c>
      <c r="F123" s="368">
        <v>4.2</v>
      </c>
      <c r="G123" s="325">
        <v>12000</v>
      </c>
      <c r="H123" s="369" t="s">
        <v>2457</v>
      </c>
      <c r="I123" s="368">
        <v>4.3999999999999995</v>
      </c>
      <c r="J123" s="367" t="s">
        <v>542</v>
      </c>
      <c r="L123" s="1101"/>
      <c r="M123" s="1270"/>
    </row>
    <row r="124" spans="2:14" ht="16.350000000000001" customHeight="1" x14ac:dyDescent="0.15">
      <c r="B124" s="952" t="s">
        <v>102</v>
      </c>
      <c r="C124" s="1096" t="s">
        <v>362</v>
      </c>
      <c r="D124" s="330">
        <v>12700</v>
      </c>
      <c r="E124" s="539">
        <v>12600</v>
      </c>
      <c r="F124" s="377">
        <v>4.5999999999999996</v>
      </c>
      <c r="G124" s="539">
        <v>12700</v>
      </c>
      <c r="H124" s="377">
        <v>4.3999999999999995</v>
      </c>
      <c r="I124" s="377">
        <v>4.8</v>
      </c>
      <c r="J124" s="379" t="s">
        <v>543</v>
      </c>
      <c r="L124" s="1101"/>
      <c r="M124" s="1270"/>
    </row>
    <row r="125" spans="2:14" ht="16.350000000000001" customHeight="1" x14ac:dyDescent="0.15">
      <c r="B125" s="952" t="s">
        <v>103</v>
      </c>
      <c r="C125" s="1097" t="s">
        <v>363</v>
      </c>
      <c r="D125" s="325">
        <v>11200</v>
      </c>
      <c r="E125" s="325">
        <v>11300</v>
      </c>
      <c r="F125" s="368">
        <v>4.5999999999999996</v>
      </c>
      <c r="G125" s="325">
        <v>11000</v>
      </c>
      <c r="H125" s="369">
        <v>4.3</v>
      </c>
      <c r="I125" s="368">
        <v>4.9000000000000004</v>
      </c>
      <c r="J125" s="367" t="s">
        <v>544</v>
      </c>
      <c r="L125" s="1101"/>
      <c r="M125" s="1270"/>
    </row>
    <row r="126" spans="2:14" ht="16.350000000000001" customHeight="1" x14ac:dyDescent="0.15">
      <c r="B126" s="952" t="s">
        <v>104</v>
      </c>
      <c r="C126" s="1096" t="s">
        <v>364</v>
      </c>
      <c r="D126" s="330">
        <v>9880</v>
      </c>
      <c r="E126" s="539">
        <v>9900</v>
      </c>
      <c r="F126" s="377">
        <v>4.5</v>
      </c>
      <c r="G126" s="539">
        <v>9860</v>
      </c>
      <c r="H126" s="377">
        <v>4.2</v>
      </c>
      <c r="I126" s="377">
        <v>4.5999999999999996</v>
      </c>
      <c r="J126" s="379" t="s">
        <v>544</v>
      </c>
      <c r="L126" s="1101"/>
      <c r="M126" s="1270"/>
    </row>
    <row r="127" spans="2:14" ht="16.350000000000001" customHeight="1" x14ac:dyDescent="0.15">
      <c r="B127" s="952" t="s">
        <v>105</v>
      </c>
      <c r="C127" s="1097" t="s">
        <v>365</v>
      </c>
      <c r="D127" s="325">
        <v>8610</v>
      </c>
      <c r="E127" s="325">
        <v>8660</v>
      </c>
      <c r="F127" s="368">
        <v>4.5999999999999996</v>
      </c>
      <c r="G127" s="325">
        <v>8560</v>
      </c>
      <c r="H127" s="369">
        <v>4.2</v>
      </c>
      <c r="I127" s="368">
        <v>4.8</v>
      </c>
      <c r="J127" s="367" t="s">
        <v>544</v>
      </c>
      <c r="L127" s="1101"/>
      <c r="M127" s="1270"/>
    </row>
    <row r="128" spans="2:14" ht="16.350000000000001" customHeight="1" x14ac:dyDescent="0.15">
      <c r="B128" s="952" t="s">
        <v>107</v>
      </c>
      <c r="C128" s="1097" t="s">
        <v>367</v>
      </c>
      <c r="D128" s="325">
        <v>5730</v>
      </c>
      <c r="E128" s="325">
        <v>5740</v>
      </c>
      <c r="F128" s="368">
        <v>4.3</v>
      </c>
      <c r="G128" s="325">
        <v>5720</v>
      </c>
      <c r="H128" s="369" t="s">
        <v>2456</v>
      </c>
      <c r="I128" s="368">
        <v>4.5</v>
      </c>
      <c r="J128" s="367" t="s">
        <v>542</v>
      </c>
      <c r="L128" s="1101"/>
      <c r="M128" s="1270"/>
    </row>
    <row r="129" spans="2:13" ht="16.350000000000001" customHeight="1" x14ac:dyDescent="0.15">
      <c r="B129" s="952" t="s">
        <v>108</v>
      </c>
      <c r="C129" s="1096" t="s">
        <v>368</v>
      </c>
      <c r="D129" s="330">
        <v>4490</v>
      </c>
      <c r="E129" s="539">
        <v>4530</v>
      </c>
      <c r="F129" s="377">
        <v>5</v>
      </c>
      <c r="G129" s="539">
        <v>4470</v>
      </c>
      <c r="H129" s="377">
        <v>4.8</v>
      </c>
      <c r="I129" s="377">
        <v>5.2</v>
      </c>
      <c r="J129" s="379" t="s">
        <v>543</v>
      </c>
      <c r="L129" s="1101"/>
      <c r="M129" s="1270"/>
    </row>
    <row r="130" spans="2:13" ht="16.350000000000001" customHeight="1" x14ac:dyDescent="0.15">
      <c r="B130" s="952" t="s">
        <v>109</v>
      </c>
      <c r="C130" s="1097" t="s">
        <v>369</v>
      </c>
      <c r="D130" s="325">
        <v>4370</v>
      </c>
      <c r="E130" s="325">
        <v>4420</v>
      </c>
      <c r="F130" s="368">
        <v>4.5999999999999996</v>
      </c>
      <c r="G130" s="325">
        <v>4350</v>
      </c>
      <c r="H130" s="369">
        <v>4.3999999999999995</v>
      </c>
      <c r="I130" s="368">
        <v>4.8</v>
      </c>
      <c r="J130" s="367" t="s">
        <v>543</v>
      </c>
      <c r="L130" s="1101"/>
      <c r="M130" s="1270"/>
    </row>
    <row r="131" spans="2:13" ht="16.350000000000001" customHeight="1" x14ac:dyDescent="0.15">
      <c r="B131" s="952" t="s">
        <v>110</v>
      </c>
      <c r="C131" s="1096" t="s">
        <v>370</v>
      </c>
      <c r="D131" s="330">
        <v>3510</v>
      </c>
      <c r="E131" s="539">
        <v>3550</v>
      </c>
      <c r="F131" s="377">
        <v>4.8</v>
      </c>
      <c r="G131" s="539">
        <v>3490</v>
      </c>
      <c r="H131" s="377">
        <v>4.5999999999999996</v>
      </c>
      <c r="I131" s="377">
        <v>5</v>
      </c>
      <c r="J131" s="379" t="s">
        <v>543</v>
      </c>
      <c r="L131" s="1101"/>
      <c r="M131" s="1270"/>
    </row>
    <row r="132" spans="2:13" ht="16.350000000000001" customHeight="1" x14ac:dyDescent="0.15">
      <c r="B132" s="952" t="s">
        <v>111</v>
      </c>
      <c r="C132" s="1097" t="s">
        <v>371</v>
      </c>
      <c r="D132" s="325">
        <v>3440</v>
      </c>
      <c r="E132" s="325">
        <v>3480</v>
      </c>
      <c r="F132" s="368">
        <v>4.3</v>
      </c>
      <c r="G132" s="325">
        <v>3420</v>
      </c>
      <c r="H132" s="369" t="s">
        <v>2455</v>
      </c>
      <c r="I132" s="368">
        <v>4.5</v>
      </c>
      <c r="J132" s="367" t="s">
        <v>542</v>
      </c>
      <c r="L132" s="1101"/>
      <c r="M132" s="1270"/>
    </row>
    <row r="133" spans="2:13" ht="16.350000000000001" customHeight="1" x14ac:dyDescent="0.15">
      <c r="B133" s="952" t="s">
        <v>112</v>
      </c>
      <c r="C133" s="1096" t="s">
        <v>372</v>
      </c>
      <c r="D133" s="330">
        <v>13200</v>
      </c>
      <c r="E133" s="539">
        <v>13500</v>
      </c>
      <c r="F133" s="377">
        <v>4.2</v>
      </c>
      <c r="G133" s="539">
        <v>12900</v>
      </c>
      <c r="H133" s="377">
        <v>4</v>
      </c>
      <c r="I133" s="377">
        <v>4.3999999999999995</v>
      </c>
      <c r="J133" s="379" t="s">
        <v>1776</v>
      </c>
      <c r="L133" s="1101"/>
      <c r="M133" s="1270"/>
    </row>
    <row r="134" spans="2:13" ht="16.350000000000001" customHeight="1" x14ac:dyDescent="0.15">
      <c r="B134" s="952" t="s">
        <v>1280</v>
      </c>
      <c r="C134" s="1097" t="s">
        <v>1353</v>
      </c>
      <c r="D134" s="325">
        <v>11500</v>
      </c>
      <c r="E134" s="564">
        <v>11400</v>
      </c>
      <c r="F134" s="369">
        <v>4.7</v>
      </c>
      <c r="G134" s="564">
        <v>11500</v>
      </c>
      <c r="H134" s="369">
        <v>4.5</v>
      </c>
      <c r="I134" s="369">
        <v>4.9000000000000004</v>
      </c>
      <c r="J134" s="451" t="s">
        <v>546</v>
      </c>
      <c r="L134" s="1101"/>
      <c r="M134" s="1270"/>
    </row>
    <row r="135" spans="2:13" ht="16.350000000000001" customHeight="1" x14ac:dyDescent="0.15">
      <c r="B135" s="952" t="s">
        <v>1418</v>
      </c>
      <c r="C135" s="1096" t="s">
        <v>1482</v>
      </c>
      <c r="D135" s="330">
        <v>10100</v>
      </c>
      <c r="E135" s="539">
        <v>10100</v>
      </c>
      <c r="F135" s="377">
        <v>4.8</v>
      </c>
      <c r="G135" s="539">
        <v>10000</v>
      </c>
      <c r="H135" s="377">
        <v>4.5999999999999996</v>
      </c>
      <c r="I135" s="377">
        <v>5</v>
      </c>
      <c r="J135" s="379" t="s">
        <v>546</v>
      </c>
      <c r="L135" s="1101"/>
      <c r="M135" s="1270"/>
    </row>
    <row r="136" spans="2:13" ht="16.350000000000001" customHeight="1" x14ac:dyDescent="0.15">
      <c r="B136" s="952" t="s">
        <v>1941</v>
      </c>
      <c r="C136" s="1097" t="s">
        <v>1942</v>
      </c>
      <c r="D136" s="325">
        <v>9290</v>
      </c>
      <c r="E136" s="564">
        <v>9310</v>
      </c>
      <c r="F136" s="369">
        <v>4.3999999999999995</v>
      </c>
      <c r="G136" s="564">
        <v>9270</v>
      </c>
      <c r="H136" s="369">
        <v>4.2</v>
      </c>
      <c r="I136" s="369">
        <v>4.5999999999999996</v>
      </c>
      <c r="J136" s="451" t="s">
        <v>546</v>
      </c>
      <c r="L136" s="1101"/>
      <c r="M136" s="1270"/>
    </row>
    <row r="137" spans="2:13" ht="16.350000000000001" customHeight="1" x14ac:dyDescent="0.15">
      <c r="B137" s="952" t="s">
        <v>1944</v>
      </c>
      <c r="C137" s="1096" t="s">
        <v>1945</v>
      </c>
      <c r="D137" s="330">
        <v>6080</v>
      </c>
      <c r="E137" s="539">
        <v>6020</v>
      </c>
      <c r="F137" s="377">
        <v>4.5999999999999996</v>
      </c>
      <c r="G137" s="539">
        <v>6130</v>
      </c>
      <c r="H137" s="377">
        <v>4.3999999999999995</v>
      </c>
      <c r="I137" s="377">
        <v>4.8</v>
      </c>
      <c r="J137" s="379" t="s">
        <v>546</v>
      </c>
      <c r="L137" s="1101"/>
      <c r="M137" s="1270"/>
    </row>
    <row r="138" spans="2:13" ht="16.350000000000001" customHeight="1" x14ac:dyDescent="0.15">
      <c r="B138" s="952" t="s">
        <v>2454</v>
      </c>
      <c r="C138" s="1272" t="s">
        <v>2335</v>
      </c>
      <c r="D138" s="567">
        <v>14200</v>
      </c>
      <c r="E138" s="685">
        <v>13600</v>
      </c>
      <c r="F138" s="656">
        <v>4.5</v>
      </c>
      <c r="G138" s="685">
        <v>14400</v>
      </c>
      <c r="H138" s="656">
        <v>4.3</v>
      </c>
      <c r="I138" s="656">
        <v>4.7</v>
      </c>
      <c r="J138" s="485" t="s">
        <v>546</v>
      </c>
      <c r="L138" s="1101"/>
      <c r="M138" s="1270"/>
    </row>
    <row r="139" spans="2:13" ht="16.350000000000001" customHeight="1" thickBot="1" x14ac:dyDescent="0.2">
      <c r="B139" s="957" t="s">
        <v>807</v>
      </c>
      <c r="C139" s="1273" t="s">
        <v>1357</v>
      </c>
      <c r="D139" s="327">
        <v>3970</v>
      </c>
      <c r="E139" s="327">
        <v>4040</v>
      </c>
      <c r="F139" s="372">
        <v>4.7</v>
      </c>
      <c r="G139" s="327">
        <v>3940</v>
      </c>
      <c r="H139" s="373">
        <v>4.5</v>
      </c>
      <c r="I139" s="372">
        <v>4.9000000000000004</v>
      </c>
      <c r="J139" s="371" t="s">
        <v>543</v>
      </c>
      <c r="L139" s="1101"/>
      <c r="M139" s="1270"/>
    </row>
    <row r="140" spans="2:13" ht="16.350000000000001" customHeight="1" thickTop="1" x14ac:dyDescent="0.15">
      <c r="B140" s="1095" t="s">
        <v>117</v>
      </c>
      <c r="C140" s="1096" t="s">
        <v>377</v>
      </c>
      <c r="D140" s="330">
        <v>3540</v>
      </c>
      <c r="E140" s="539">
        <v>3600</v>
      </c>
      <c r="F140" s="377">
        <v>4</v>
      </c>
      <c r="G140" s="539">
        <v>3510</v>
      </c>
      <c r="H140" s="377">
        <v>3.8</v>
      </c>
      <c r="I140" s="377">
        <v>4.2</v>
      </c>
      <c r="J140" s="379" t="s">
        <v>834</v>
      </c>
      <c r="L140" s="1101"/>
      <c r="M140" s="1270"/>
    </row>
    <row r="141" spans="2:13" ht="16.350000000000001" customHeight="1" x14ac:dyDescent="0.15">
      <c r="B141" s="971" t="s">
        <v>118</v>
      </c>
      <c r="C141" s="1096" t="s">
        <v>378</v>
      </c>
      <c r="D141" s="330">
        <v>971</v>
      </c>
      <c r="E141" s="539">
        <v>986</v>
      </c>
      <c r="F141" s="377">
        <v>4.1000000000000005</v>
      </c>
      <c r="G141" s="539">
        <v>965</v>
      </c>
      <c r="H141" s="377">
        <v>3.9</v>
      </c>
      <c r="I141" s="377">
        <v>4.3000000000000007</v>
      </c>
      <c r="J141" s="378" t="s">
        <v>2450</v>
      </c>
      <c r="L141" s="1101"/>
      <c r="M141" s="1270"/>
    </row>
    <row r="142" spans="2:13" ht="16.350000000000001" customHeight="1" x14ac:dyDescent="0.15">
      <c r="B142" s="971" t="s">
        <v>119</v>
      </c>
      <c r="C142" s="1096" t="s">
        <v>379</v>
      </c>
      <c r="D142" s="330">
        <v>789</v>
      </c>
      <c r="E142" s="539">
        <v>800</v>
      </c>
      <c r="F142" s="377">
        <v>4.2</v>
      </c>
      <c r="G142" s="539">
        <v>784</v>
      </c>
      <c r="H142" s="377">
        <v>4</v>
      </c>
      <c r="I142" s="377">
        <v>4.4000000000000004</v>
      </c>
      <c r="J142" s="379" t="s">
        <v>834</v>
      </c>
      <c r="L142" s="1101"/>
      <c r="M142" s="1270"/>
    </row>
    <row r="143" spans="2:13" ht="16.350000000000001" customHeight="1" x14ac:dyDescent="0.15">
      <c r="B143" s="971" t="s">
        <v>120</v>
      </c>
      <c r="C143" s="1096" t="s">
        <v>380</v>
      </c>
      <c r="D143" s="330">
        <v>710</v>
      </c>
      <c r="E143" s="539">
        <v>721</v>
      </c>
      <c r="F143" s="377">
        <v>4.1000000000000005</v>
      </c>
      <c r="G143" s="539">
        <v>705</v>
      </c>
      <c r="H143" s="377">
        <v>3.9</v>
      </c>
      <c r="I143" s="377">
        <v>4.3000000000000007</v>
      </c>
      <c r="J143" s="378" t="s">
        <v>834</v>
      </c>
      <c r="L143" s="1101"/>
      <c r="M143" s="1270"/>
    </row>
    <row r="144" spans="2:13" ht="16.350000000000001" customHeight="1" x14ac:dyDescent="0.15">
      <c r="B144" s="971" t="s">
        <v>121</v>
      </c>
      <c r="C144" s="1096" t="s">
        <v>381</v>
      </c>
      <c r="D144" s="330">
        <v>805</v>
      </c>
      <c r="E144" s="539">
        <v>818</v>
      </c>
      <c r="F144" s="377">
        <v>4.1000000000000005</v>
      </c>
      <c r="G144" s="539">
        <v>799</v>
      </c>
      <c r="H144" s="377">
        <v>3.9</v>
      </c>
      <c r="I144" s="377">
        <v>4.3000000000000007</v>
      </c>
      <c r="J144" s="379" t="s">
        <v>834</v>
      </c>
      <c r="L144" s="1101"/>
      <c r="M144" s="1270"/>
    </row>
    <row r="145" spans="2:14" ht="16.350000000000001" customHeight="1" x14ac:dyDescent="0.15">
      <c r="B145" s="971" t="s">
        <v>122</v>
      </c>
      <c r="C145" s="1096" t="s">
        <v>382</v>
      </c>
      <c r="D145" s="330">
        <v>1020</v>
      </c>
      <c r="E145" s="539">
        <v>1040</v>
      </c>
      <c r="F145" s="377">
        <v>4.1000000000000005</v>
      </c>
      <c r="G145" s="539">
        <v>1010</v>
      </c>
      <c r="H145" s="377">
        <v>3.9</v>
      </c>
      <c r="I145" s="377">
        <v>4.3000000000000007</v>
      </c>
      <c r="J145" s="378" t="s">
        <v>834</v>
      </c>
      <c r="L145" s="1101"/>
      <c r="M145" s="1270"/>
    </row>
    <row r="146" spans="2:14" ht="16.350000000000001" customHeight="1" x14ac:dyDescent="0.15">
      <c r="B146" s="971" t="s">
        <v>123</v>
      </c>
      <c r="C146" s="1096" t="s">
        <v>383</v>
      </c>
      <c r="D146" s="330">
        <v>2530</v>
      </c>
      <c r="E146" s="539">
        <v>2570</v>
      </c>
      <c r="F146" s="377">
        <v>4.1000000000000005</v>
      </c>
      <c r="G146" s="539">
        <v>2510</v>
      </c>
      <c r="H146" s="377">
        <v>3.9</v>
      </c>
      <c r="I146" s="377">
        <v>4.3</v>
      </c>
      <c r="J146" s="379" t="s">
        <v>834</v>
      </c>
      <c r="L146" s="1101"/>
      <c r="M146" s="1270"/>
    </row>
    <row r="147" spans="2:14" ht="16.350000000000001" customHeight="1" x14ac:dyDescent="0.15">
      <c r="B147" s="971" t="s">
        <v>124</v>
      </c>
      <c r="C147" s="1096" t="s">
        <v>384</v>
      </c>
      <c r="D147" s="330">
        <v>1770</v>
      </c>
      <c r="E147" s="539">
        <v>1800</v>
      </c>
      <c r="F147" s="377">
        <v>4.0999999999999996</v>
      </c>
      <c r="G147" s="539">
        <v>1760</v>
      </c>
      <c r="H147" s="377">
        <v>3.8999999999999995</v>
      </c>
      <c r="I147" s="377">
        <v>4.3</v>
      </c>
      <c r="J147" s="378" t="s">
        <v>834</v>
      </c>
      <c r="M147" s="1101"/>
      <c r="N147" s="1270"/>
    </row>
    <row r="148" spans="2:14" ht="16.350000000000001" customHeight="1" x14ac:dyDescent="0.15">
      <c r="B148" s="971" t="s">
        <v>125</v>
      </c>
      <c r="C148" s="1096" t="s">
        <v>385</v>
      </c>
      <c r="D148" s="330">
        <v>1140</v>
      </c>
      <c r="E148" s="539">
        <v>1160</v>
      </c>
      <c r="F148" s="377">
        <v>4.0999999999999996</v>
      </c>
      <c r="G148" s="539">
        <v>1130</v>
      </c>
      <c r="H148" s="377">
        <v>3.8999999999999995</v>
      </c>
      <c r="I148" s="377">
        <v>4.3</v>
      </c>
      <c r="J148" s="379" t="s">
        <v>834</v>
      </c>
      <c r="M148" s="1101"/>
      <c r="N148" s="1270"/>
    </row>
    <row r="149" spans="2:14" ht="16.350000000000001" customHeight="1" x14ac:dyDescent="0.15">
      <c r="B149" s="971" t="s">
        <v>126</v>
      </c>
      <c r="C149" s="1096" t="s">
        <v>386</v>
      </c>
      <c r="D149" s="330">
        <v>961</v>
      </c>
      <c r="E149" s="539">
        <v>974</v>
      </c>
      <c r="F149" s="377">
        <v>4.0999999999999996</v>
      </c>
      <c r="G149" s="539">
        <v>956</v>
      </c>
      <c r="H149" s="377">
        <v>3.8999999999999995</v>
      </c>
      <c r="I149" s="377">
        <v>4.3</v>
      </c>
      <c r="J149" s="379" t="s">
        <v>834</v>
      </c>
      <c r="M149" s="1101"/>
      <c r="N149" s="1270"/>
    </row>
    <row r="150" spans="2:14" ht="16.350000000000001" customHeight="1" x14ac:dyDescent="0.15">
      <c r="B150" s="971" t="s">
        <v>127</v>
      </c>
      <c r="C150" s="1096" t="s">
        <v>387</v>
      </c>
      <c r="D150" s="330">
        <v>1200</v>
      </c>
      <c r="E150" s="539">
        <v>1220</v>
      </c>
      <c r="F150" s="377">
        <v>4.2</v>
      </c>
      <c r="G150" s="539">
        <v>1190</v>
      </c>
      <c r="H150" s="377">
        <v>4</v>
      </c>
      <c r="I150" s="377">
        <v>4.4000000000000004</v>
      </c>
      <c r="J150" s="378" t="s">
        <v>834</v>
      </c>
      <c r="M150" s="1101"/>
      <c r="N150" s="1270"/>
    </row>
    <row r="151" spans="2:14" ht="16.350000000000001" customHeight="1" x14ac:dyDescent="0.15">
      <c r="B151" s="971" t="s">
        <v>128</v>
      </c>
      <c r="C151" s="1096" t="s">
        <v>388</v>
      </c>
      <c r="D151" s="330">
        <v>1220</v>
      </c>
      <c r="E151" s="539">
        <v>1230</v>
      </c>
      <c r="F151" s="377">
        <v>4.3000000000000007</v>
      </c>
      <c r="G151" s="539">
        <v>1210</v>
      </c>
      <c r="H151" s="377">
        <v>4.1000000000000005</v>
      </c>
      <c r="I151" s="377">
        <v>4.5000000000000009</v>
      </c>
      <c r="J151" s="379" t="s">
        <v>834</v>
      </c>
      <c r="M151" s="1101"/>
      <c r="N151" s="1270"/>
    </row>
    <row r="152" spans="2:14" ht="16.350000000000001" customHeight="1" x14ac:dyDescent="0.15">
      <c r="B152" s="971" t="s">
        <v>129</v>
      </c>
      <c r="C152" s="1096" t="s">
        <v>389</v>
      </c>
      <c r="D152" s="330">
        <v>3390</v>
      </c>
      <c r="E152" s="539">
        <v>3420</v>
      </c>
      <c r="F152" s="377">
        <v>4.2</v>
      </c>
      <c r="G152" s="539">
        <v>3370</v>
      </c>
      <c r="H152" s="377">
        <v>4.2</v>
      </c>
      <c r="I152" s="377">
        <v>4.4000000000000004</v>
      </c>
      <c r="J152" s="378" t="s">
        <v>827</v>
      </c>
      <c r="M152" s="1101"/>
      <c r="N152" s="1270"/>
    </row>
    <row r="153" spans="2:14" ht="16.350000000000001" customHeight="1" x14ac:dyDescent="0.15">
      <c r="B153" s="971" t="s">
        <v>130</v>
      </c>
      <c r="C153" s="1096" t="s">
        <v>390</v>
      </c>
      <c r="D153" s="330">
        <v>560</v>
      </c>
      <c r="E153" s="539">
        <v>567</v>
      </c>
      <c r="F153" s="377">
        <v>4.3000000000000007</v>
      </c>
      <c r="G153" s="539">
        <v>557</v>
      </c>
      <c r="H153" s="377">
        <v>4.1000000000000005</v>
      </c>
      <c r="I153" s="377">
        <v>4.5000000000000009</v>
      </c>
      <c r="J153" s="379" t="s">
        <v>834</v>
      </c>
      <c r="M153" s="1101"/>
      <c r="N153" s="1270"/>
    </row>
    <row r="154" spans="2:14" ht="16.350000000000001" customHeight="1" x14ac:dyDescent="0.15">
      <c r="B154" s="971" t="s">
        <v>131</v>
      </c>
      <c r="C154" s="1096" t="s">
        <v>391</v>
      </c>
      <c r="D154" s="330">
        <v>957</v>
      </c>
      <c r="E154" s="539">
        <v>971</v>
      </c>
      <c r="F154" s="377">
        <v>4.3000000000000007</v>
      </c>
      <c r="G154" s="539">
        <v>951</v>
      </c>
      <c r="H154" s="377">
        <v>4.1000000000000005</v>
      </c>
      <c r="I154" s="377">
        <v>4.5000000000000009</v>
      </c>
      <c r="J154" s="378" t="s">
        <v>834</v>
      </c>
      <c r="M154" s="1101"/>
      <c r="N154" s="1270"/>
    </row>
    <row r="155" spans="2:14" ht="16.350000000000001" customHeight="1" x14ac:dyDescent="0.15">
      <c r="B155" s="971" t="s">
        <v>132</v>
      </c>
      <c r="C155" s="1096" t="s">
        <v>392</v>
      </c>
      <c r="D155" s="330">
        <v>619</v>
      </c>
      <c r="E155" s="539">
        <v>628</v>
      </c>
      <c r="F155" s="377">
        <v>4.3000000000000007</v>
      </c>
      <c r="G155" s="539">
        <v>615</v>
      </c>
      <c r="H155" s="377">
        <v>4.1000000000000005</v>
      </c>
      <c r="I155" s="377">
        <v>4.5000000000000009</v>
      </c>
      <c r="J155" s="379" t="s">
        <v>834</v>
      </c>
      <c r="M155" s="1101"/>
      <c r="N155" s="1270"/>
    </row>
    <row r="156" spans="2:14" ht="16.350000000000001" customHeight="1" x14ac:dyDescent="0.15">
      <c r="B156" s="971" t="s">
        <v>133</v>
      </c>
      <c r="C156" s="1097" t="s">
        <v>393</v>
      </c>
      <c r="D156" s="330">
        <v>978</v>
      </c>
      <c r="E156" s="539">
        <v>991</v>
      </c>
      <c r="F156" s="377">
        <v>4.3000000000000007</v>
      </c>
      <c r="G156" s="539">
        <v>973</v>
      </c>
      <c r="H156" s="377">
        <v>4.1000000000000005</v>
      </c>
      <c r="I156" s="377">
        <v>4.5000000000000009</v>
      </c>
      <c r="J156" s="367" t="s">
        <v>2450</v>
      </c>
      <c r="M156" s="1101"/>
      <c r="N156" s="1270"/>
    </row>
    <row r="157" spans="2:14" ht="16.350000000000001" customHeight="1" x14ac:dyDescent="0.15">
      <c r="B157" s="971" t="s">
        <v>134</v>
      </c>
      <c r="C157" s="1096" t="s">
        <v>394</v>
      </c>
      <c r="D157" s="330">
        <v>1710</v>
      </c>
      <c r="E157" s="539">
        <v>1730</v>
      </c>
      <c r="F157" s="377">
        <v>4.5999999999999996</v>
      </c>
      <c r="G157" s="539">
        <v>1690</v>
      </c>
      <c r="H157" s="377">
        <v>4.3999999999999995</v>
      </c>
      <c r="I157" s="377">
        <v>4.8</v>
      </c>
      <c r="J157" s="379" t="s">
        <v>2451</v>
      </c>
      <c r="M157" s="1101"/>
      <c r="N157" s="1270"/>
    </row>
    <row r="158" spans="2:14" ht="16.350000000000001" customHeight="1" x14ac:dyDescent="0.15">
      <c r="B158" s="971" t="s">
        <v>135</v>
      </c>
      <c r="C158" s="1096" t="s">
        <v>1485</v>
      </c>
      <c r="D158" s="330">
        <v>2240</v>
      </c>
      <c r="E158" s="539">
        <v>2250</v>
      </c>
      <c r="F158" s="377">
        <v>4.0999999999999996</v>
      </c>
      <c r="G158" s="539">
        <v>2230</v>
      </c>
      <c r="H158" s="377">
        <v>4.0999999999999996</v>
      </c>
      <c r="I158" s="377">
        <v>4.3</v>
      </c>
      <c r="J158" s="378" t="s">
        <v>827</v>
      </c>
      <c r="M158" s="1101"/>
      <c r="N158" s="1270"/>
    </row>
    <row r="159" spans="2:14" ht="16.350000000000001" customHeight="1" x14ac:dyDescent="0.15">
      <c r="B159" s="971" t="s">
        <v>136</v>
      </c>
      <c r="C159" s="1096" t="s">
        <v>396</v>
      </c>
      <c r="D159" s="330">
        <v>2280</v>
      </c>
      <c r="E159" s="539">
        <v>2310</v>
      </c>
      <c r="F159" s="377">
        <v>4.5</v>
      </c>
      <c r="G159" s="539">
        <v>2270</v>
      </c>
      <c r="H159" s="377">
        <v>4.3</v>
      </c>
      <c r="I159" s="377">
        <v>4.7</v>
      </c>
      <c r="J159" s="379" t="s">
        <v>834</v>
      </c>
      <c r="M159" s="1101"/>
      <c r="N159" s="1270"/>
    </row>
    <row r="160" spans="2:14" ht="16.350000000000001" customHeight="1" x14ac:dyDescent="0.15">
      <c r="B160" s="971" t="s">
        <v>137</v>
      </c>
      <c r="C160" s="1096" t="s">
        <v>397</v>
      </c>
      <c r="D160" s="330">
        <v>2750</v>
      </c>
      <c r="E160" s="539">
        <v>2830</v>
      </c>
      <c r="F160" s="377">
        <v>4.7</v>
      </c>
      <c r="G160" s="539">
        <v>2710</v>
      </c>
      <c r="H160" s="377">
        <v>4.5</v>
      </c>
      <c r="I160" s="377">
        <v>4.9000000000000004</v>
      </c>
      <c r="J160" s="378" t="s">
        <v>834</v>
      </c>
      <c r="M160" s="1101"/>
      <c r="N160" s="1270"/>
    </row>
    <row r="161" spans="2:14" ht="16.350000000000001" customHeight="1" x14ac:dyDescent="0.15">
      <c r="B161" s="971" t="s">
        <v>138</v>
      </c>
      <c r="C161" s="1096" t="s">
        <v>398</v>
      </c>
      <c r="D161" s="330">
        <v>1820</v>
      </c>
      <c r="E161" s="539">
        <v>1840</v>
      </c>
      <c r="F161" s="377">
        <v>4.5</v>
      </c>
      <c r="G161" s="539">
        <v>1790</v>
      </c>
      <c r="H161" s="377">
        <v>4.3</v>
      </c>
      <c r="I161" s="377">
        <v>4.7</v>
      </c>
      <c r="J161" s="379" t="s">
        <v>2451</v>
      </c>
      <c r="M161" s="1101"/>
      <c r="N161" s="1270"/>
    </row>
    <row r="162" spans="2:14" ht="16.350000000000001" customHeight="1" x14ac:dyDescent="0.15">
      <c r="B162" s="971" t="s">
        <v>139</v>
      </c>
      <c r="C162" s="1096" t="s">
        <v>399</v>
      </c>
      <c r="D162" s="330">
        <v>1010</v>
      </c>
      <c r="E162" s="539">
        <v>1020</v>
      </c>
      <c r="F162" s="377">
        <v>4.0999999999999996</v>
      </c>
      <c r="G162" s="539">
        <v>1010</v>
      </c>
      <c r="H162" s="377">
        <v>3.9</v>
      </c>
      <c r="I162" s="377">
        <v>4.3</v>
      </c>
      <c r="J162" s="378" t="s">
        <v>548</v>
      </c>
      <c r="M162" s="1101"/>
      <c r="N162" s="1270"/>
    </row>
    <row r="163" spans="2:14" ht="16.350000000000001" customHeight="1" x14ac:dyDescent="0.15">
      <c r="B163" s="971" t="s">
        <v>140</v>
      </c>
      <c r="C163" s="1096" t="s">
        <v>400</v>
      </c>
      <c r="D163" s="330">
        <v>970</v>
      </c>
      <c r="E163" s="539">
        <v>976</v>
      </c>
      <c r="F163" s="377">
        <v>4</v>
      </c>
      <c r="G163" s="539">
        <v>967</v>
      </c>
      <c r="H163" s="377">
        <v>3.8</v>
      </c>
      <c r="I163" s="377">
        <v>4.2</v>
      </c>
      <c r="J163" s="379" t="s">
        <v>548</v>
      </c>
      <c r="M163" s="1101"/>
      <c r="N163" s="1270"/>
    </row>
    <row r="164" spans="2:14" ht="16.350000000000001" customHeight="1" x14ac:dyDescent="0.15">
      <c r="B164" s="971" t="s">
        <v>141</v>
      </c>
      <c r="C164" s="1097" t="s">
        <v>401</v>
      </c>
      <c r="D164" s="330">
        <v>977</v>
      </c>
      <c r="E164" s="539">
        <v>986</v>
      </c>
      <c r="F164" s="377">
        <v>4.3</v>
      </c>
      <c r="G164" s="539">
        <v>973</v>
      </c>
      <c r="H164" s="377">
        <v>4.0999999999999996</v>
      </c>
      <c r="I164" s="377">
        <v>4.5</v>
      </c>
      <c r="J164" s="367" t="s">
        <v>548</v>
      </c>
      <c r="M164" s="1101"/>
      <c r="N164" s="1270"/>
    </row>
    <row r="165" spans="2:14" ht="16.350000000000001" customHeight="1" x14ac:dyDescent="0.15">
      <c r="B165" s="971" t="s">
        <v>142</v>
      </c>
      <c r="C165" s="1096" t="s">
        <v>1486</v>
      </c>
      <c r="D165" s="330">
        <v>1960</v>
      </c>
      <c r="E165" s="539">
        <v>1990</v>
      </c>
      <c r="F165" s="377">
        <v>4.2</v>
      </c>
      <c r="G165" s="539">
        <v>1930</v>
      </c>
      <c r="H165" s="377">
        <v>4</v>
      </c>
      <c r="I165" s="377">
        <v>4.4000000000000004</v>
      </c>
      <c r="J165" s="379" t="s">
        <v>2452</v>
      </c>
      <c r="M165" s="1101"/>
      <c r="N165" s="1270"/>
    </row>
    <row r="166" spans="2:14" ht="16.350000000000001" customHeight="1" x14ac:dyDescent="0.15">
      <c r="B166" s="971" t="s">
        <v>144</v>
      </c>
      <c r="C166" s="1096" t="s">
        <v>403</v>
      </c>
      <c r="D166" s="330">
        <v>339</v>
      </c>
      <c r="E166" s="539">
        <v>343</v>
      </c>
      <c r="F166" s="377">
        <v>4.2</v>
      </c>
      <c r="G166" s="539">
        <v>337</v>
      </c>
      <c r="H166" s="377">
        <v>4</v>
      </c>
      <c r="I166" s="377">
        <v>4.4000000000000004</v>
      </c>
      <c r="J166" s="378" t="s">
        <v>548</v>
      </c>
      <c r="M166" s="1101"/>
      <c r="N166" s="1270"/>
    </row>
    <row r="167" spans="2:14" ht="16.350000000000001" customHeight="1" x14ac:dyDescent="0.15">
      <c r="B167" s="971" t="s">
        <v>145</v>
      </c>
      <c r="C167" s="1096" t="s">
        <v>1487</v>
      </c>
      <c r="D167" s="330">
        <v>1400</v>
      </c>
      <c r="E167" s="539">
        <v>1420</v>
      </c>
      <c r="F167" s="377">
        <v>3.6999999999999997</v>
      </c>
      <c r="G167" s="539">
        <v>1370</v>
      </c>
      <c r="H167" s="377">
        <v>3.5000000000000004</v>
      </c>
      <c r="I167" s="377">
        <v>3.9</v>
      </c>
      <c r="J167" s="379" t="s">
        <v>836</v>
      </c>
      <c r="M167" s="1101"/>
      <c r="N167" s="1270"/>
    </row>
    <row r="168" spans="2:14" ht="16.350000000000001" customHeight="1" x14ac:dyDescent="0.15">
      <c r="B168" s="971" t="s">
        <v>146</v>
      </c>
      <c r="C168" s="1096" t="s">
        <v>405</v>
      </c>
      <c r="D168" s="330">
        <v>1140</v>
      </c>
      <c r="E168" s="539">
        <v>1140</v>
      </c>
      <c r="F168" s="377">
        <v>4.2</v>
      </c>
      <c r="G168" s="539">
        <v>1140</v>
      </c>
      <c r="H168" s="377">
        <v>4</v>
      </c>
      <c r="I168" s="377">
        <v>4.4000000000000004</v>
      </c>
      <c r="J168" s="378" t="s">
        <v>548</v>
      </c>
      <c r="M168" s="1101"/>
      <c r="N168" s="1270"/>
    </row>
    <row r="169" spans="2:14" ht="16.350000000000001" customHeight="1" x14ac:dyDescent="0.15">
      <c r="B169" s="971" t="s">
        <v>147</v>
      </c>
      <c r="C169" s="1096" t="s">
        <v>406</v>
      </c>
      <c r="D169" s="330">
        <v>677</v>
      </c>
      <c r="E169" s="539">
        <v>683</v>
      </c>
      <c r="F169" s="377">
        <v>4.2</v>
      </c>
      <c r="G169" s="539">
        <v>674</v>
      </c>
      <c r="H169" s="377">
        <v>4</v>
      </c>
      <c r="I169" s="377">
        <v>4.4000000000000004</v>
      </c>
      <c r="J169" s="379" t="s">
        <v>548</v>
      </c>
      <c r="M169" s="1101"/>
      <c r="N169" s="1270"/>
    </row>
    <row r="170" spans="2:14" ht="16.350000000000001" customHeight="1" x14ac:dyDescent="0.15">
      <c r="B170" s="971" t="s">
        <v>148</v>
      </c>
      <c r="C170" s="1096" t="s">
        <v>407</v>
      </c>
      <c r="D170" s="330">
        <v>1860</v>
      </c>
      <c r="E170" s="539">
        <v>1860</v>
      </c>
      <c r="F170" s="377">
        <v>4.2</v>
      </c>
      <c r="G170" s="539">
        <v>1860</v>
      </c>
      <c r="H170" s="377">
        <v>4</v>
      </c>
      <c r="I170" s="377">
        <v>4.4000000000000004</v>
      </c>
      <c r="J170" s="378" t="s">
        <v>548</v>
      </c>
      <c r="M170" s="1101"/>
      <c r="N170" s="1270"/>
    </row>
    <row r="171" spans="2:14" ht="16.350000000000001" customHeight="1" x14ac:dyDescent="0.15">
      <c r="B171" s="971" t="s">
        <v>149</v>
      </c>
      <c r="C171" s="1096" t="s">
        <v>408</v>
      </c>
      <c r="D171" s="330">
        <v>1300</v>
      </c>
      <c r="E171" s="539">
        <v>1310</v>
      </c>
      <c r="F171" s="377">
        <v>4.3</v>
      </c>
      <c r="G171" s="539">
        <v>1300</v>
      </c>
      <c r="H171" s="377">
        <v>4.0999999999999996</v>
      </c>
      <c r="I171" s="377">
        <v>4.5</v>
      </c>
      <c r="J171" s="379" t="s">
        <v>548</v>
      </c>
      <c r="M171" s="1101"/>
      <c r="N171" s="1270"/>
    </row>
    <row r="172" spans="2:14" ht="16.350000000000001" customHeight="1" x14ac:dyDescent="0.15">
      <c r="B172" s="971" t="s">
        <v>150</v>
      </c>
      <c r="C172" s="1097" t="s">
        <v>409</v>
      </c>
      <c r="D172" s="330">
        <v>1410</v>
      </c>
      <c r="E172" s="539">
        <v>1420</v>
      </c>
      <c r="F172" s="377">
        <v>4.0999999999999996</v>
      </c>
      <c r="G172" s="539">
        <v>1400</v>
      </c>
      <c r="H172" s="377">
        <v>3.9</v>
      </c>
      <c r="I172" s="377">
        <v>4.3</v>
      </c>
      <c r="J172" s="367" t="s">
        <v>548</v>
      </c>
      <c r="M172" s="1101"/>
      <c r="N172" s="1270"/>
    </row>
    <row r="173" spans="2:14" ht="16.350000000000001" customHeight="1" x14ac:dyDescent="0.15">
      <c r="B173" s="971" t="s">
        <v>151</v>
      </c>
      <c r="C173" s="1096" t="s">
        <v>410</v>
      </c>
      <c r="D173" s="330">
        <v>830</v>
      </c>
      <c r="E173" s="539">
        <v>843</v>
      </c>
      <c r="F173" s="377">
        <v>4.1000000000000005</v>
      </c>
      <c r="G173" s="539">
        <v>824</v>
      </c>
      <c r="H173" s="377">
        <v>3.9</v>
      </c>
      <c r="I173" s="377">
        <v>4.3000000000000007</v>
      </c>
      <c r="J173" s="379" t="s">
        <v>2450</v>
      </c>
      <c r="M173" s="1101"/>
      <c r="N173" s="1270"/>
    </row>
    <row r="174" spans="2:14" ht="16.350000000000001" customHeight="1" x14ac:dyDescent="0.15">
      <c r="B174" s="971" t="s">
        <v>152</v>
      </c>
      <c r="C174" s="1096" t="s">
        <v>411</v>
      </c>
      <c r="D174" s="330">
        <v>474</v>
      </c>
      <c r="E174" s="539">
        <v>480</v>
      </c>
      <c r="F174" s="377">
        <v>4.2</v>
      </c>
      <c r="G174" s="539">
        <v>471</v>
      </c>
      <c r="H174" s="377">
        <v>4</v>
      </c>
      <c r="I174" s="377">
        <v>4.4000000000000004</v>
      </c>
      <c r="J174" s="378" t="s">
        <v>834</v>
      </c>
      <c r="M174" s="1101"/>
      <c r="N174" s="1270"/>
    </row>
    <row r="175" spans="2:14" ht="16.350000000000001" customHeight="1" x14ac:dyDescent="0.15">
      <c r="B175" s="971" t="s">
        <v>153</v>
      </c>
      <c r="C175" s="1096" t="s">
        <v>412</v>
      </c>
      <c r="D175" s="330">
        <v>400</v>
      </c>
      <c r="E175" s="539">
        <v>406</v>
      </c>
      <c r="F175" s="377">
        <v>4.0999999999999996</v>
      </c>
      <c r="G175" s="539">
        <v>397</v>
      </c>
      <c r="H175" s="377">
        <v>3.8999999999999995</v>
      </c>
      <c r="I175" s="377">
        <v>4.3</v>
      </c>
      <c r="J175" s="379" t="s">
        <v>2450</v>
      </c>
      <c r="M175" s="1101"/>
      <c r="N175" s="1270"/>
    </row>
    <row r="176" spans="2:14" ht="16.350000000000001" customHeight="1" x14ac:dyDescent="0.15">
      <c r="B176" s="971" t="s">
        <v>154</v>
      </c>
      <c r="C176" s="1096" t="s">
        <v>413</v>
      </c>
      <c r="D176" s="330">
        <v>3140</v>
      </c>
      <c r="E176" s="539">
        <v>3190</v>
      </c>
      <c r="F176" s="377">
        <v>4.1000000000000005</v>
      </c>
      <c r="G176" s="539">
        <v>3090</v>
      </c>
      <c r="H176" s="377">
        <v>3.9</v>
      </c>
      <c r="I176" s="377">
        <v>4.3000000000000007</v>
      </c>
      <c r="J176" s="378" t="s">
        <v>1786</v>
      </c>
      <c r="M176" s="1101"/>
      <c r="N176" s="1270"/>
    </row>
    <row r="177" spans="2:14" ht="16.350000000000001" customHeight="1" x14ac:dyDescent="0.15">
      <c r="B177" s="971" t="s">
        <v>155</v>
      </c>
      <c r="C177" s="1096" t="s">
        <v>414</v>
      </c>
      <c r="D177" s="330">
        <v>1630</v>
      </c>
      <c r="E177" s="539">
        <v>1660</v>
      </c>
      <c r="F177" s="377">
        <v>3.6999999999999997</v>
      </c>
      <c r="G177" s="539">
        <v>1600</v>
      </c>
      <c r="H177" s="377">
        <v>3.5000000000000004</v>
      </c>
      <c r="I177" s="377">
        <v>3.9</v>
      </c>
      <c r="J177" s="379" t="s">
        <v>836</v>
      </c>
      <c r="M177" s="1101"/>
      <c r="N177" s="1270"/>
    </row>
    <row r="178" spans="2:14" ht="16.350000000000001" customHeight="1" x14ac:dyDescent="0.15">
      <c r="B178" s="971" t="s">
        <v>156</v>
      </c>
      <c r="C178" s="1096" t="s">
        <v>1488</v>
      </c>
      <c r="D178" s="330">
        <v>1270</v>
      </c>
      <c r="E178" s="539">
        <v>1290</v>
      </c>
      <c r="F178" s="377">
        <v>3.8</v>
      </c>
      <c r="G178" s="539">
        <v>1240</v>
      </c>
      <c r="H178" s="377">
        <v>3.5999999999999996</v>
      </c>
      <c r="I178" s="377">
        <v>4</v>
      </c>
      <c r="J178" s="379" t="s">
        <v>836</v>
      </c>
      <c r="M178" s="1101"/>
      <c r="N178" s="1270"/>
    </row>
    <row r="179" spans="2:14" ht="16.350000000000001" customHeight="1" x14ac:dyDescent="0.15">
      <c r="B179" s="971" t="s">
        <v>157</v>
      </c>
      <c r="C179" s="1096" t="s">
        <v>1489</v>
      </c>
      <c r="D179" s="330">
        <v>3260</v>
      </c>
      <c r="E179" s="539">
        <v>3320</v>
      </c>
      <c r="F179" s="377">
        <v>3.8</v>
      </c>
      <c r="G179" s="539">
        <v>3190</v>
      </c>
      <c r="H179" s="377">
        <v>3.5999999999999996</v>
      </c>
      <c r="I179" s="377">
        <v>4</v>
      </c>
      <c r="J179" s="379" t="s">
        <v>836</v>
      </c>
      <c r="M179" s="1101"/>
      <c r="N179" s="1270"/>
    </row>
    <row r="180" spans="2:14" ht="16.350000000000001" customHeight="1" x14ac:dyDescent="0.15">
      <c r="B180" s="971" t="s">
        <v>158</v>
      </c>
      <c r="C180" s="1096" t="s">
        <v>417</v>
      </c>
      <c r="D180" s="330">
        <v>2440</v>
      </c>
      <c r="E180" s="539">
        <v>2470</v>
      </c>
      <c r="F180" s="377">
        <v>4.4000000000000004</v>
      </c>
      <c r="G180" s="539">
        <v>2420</v>
      </c>
      <c r="H180" s="377">
        <v>4.2</v>
      </c>
      <c r="I180" s="377">
        <v>4.5999999999999996</v>
      </c>
      <c r="J180" s="378" t="s">
        <v>548</v>
      </c>
      <c r="M180" s="1101"/>
      <c r="N180" s="1270"/>
    </row>
    <row r="181" spans="2:14" ht="16.350000000000001" customHeight="1" x14ac:dyDescent="0.15">
      <c r="B181" s="971" t="s">
        <v>159</v>
      </c>
      <c r="C181" s="1096" t="s">
        <v>418</v>
      </c>
      <c r="D181" s="330">
        <v>2300</v>
      </c>
      <c r="E181" s="539">
        <v>2330</v>
      </c>
      <c r="F181" s="377">
        <v>4.4000000000000004</v>
      </c>
      <c r="G181" s="539">
        <v>2270</v>
      </c>
      <c r="H181" s="377">
        <v>4.2</v>
      </c>
      <c r="I181" s="377">
        <v>4.5999999999999996</v>
      </c>
      <c r="J181" s="379" t="s">
        <v>1786</v>
      </c>
      <c r="M181" s="1101"/>
      <c r="N181" s="1270"/>
    </row>
    <row r="182" spans="2:14" ht="16.350000000000001" customHeight="1" x14ac:dyDescent="0.15">
      <c r="B182" s="971" t="s">
        <v>160</v>
      </c>
      <c r="C182" s="1097" t="s">
        <v>419</v>
      </c>
      <c r="D182" s="330">
        <v>4570</v>
      </c>
      <c r="E182" s="539">
        <v>4630</v>
      </c>
      <c r="F182" s="377">
        <v>4.2</v>
      </c>
      <c r="G182" s="539">
        <v>4510</v>
      </c>
      <c r="H182" s="377">
        <v>4</v>
      </c>
      <c r="I182" s="377">
        <v>4.4000000000000004</v>
      </c>
      <c r="J182" s="367" t="s">
        <v>1786</v>
      </c>
      <c r="M182" s="1101"/>
      <c r="N182" s="1270"/>
    </row>
    <row r="183" spans="2:14" ht="16.350000000000001" customHeight="1" x14ac:dyDescent="0.15">
      <c r="B183" s="971" t="s">
        <v>161</v>
      </c>
      <c r="C183" s="1096" t="s">
        <v>1490</v>
      </c>
      <c r="D183" s="330">
        <v>1820</v>
      </c>
      <c r="E183" s="539">
        <v>1840</v>
      </c>
      <c r="F183" s="377">
        <v>4</v>
      </c>
      <c r="G183" s="539">
        <v>1790</v>
      </c>
      <c r="H183" s="377">
        <v>3.8</v>
      </c>
      <c r="I183" s="377">
        <v>4.2</v>
      </c>
      <c r="J183" s="379" t="s">
        <v>836</v>
      </c>
      <c r="M183" s="1101"/>
      <c r="N183" s="1270"/>
    </row>
    <row r="184" spans="2:14" ht="16.350000000000001" customHeight="1" x14ac:dyDescent="0.15">
      <c r="B184" s="971" t="s">
        <v>162</v>
      </c>
      <c r="C184" s="1096" t="s">
        <v>421</v>
      </c>
      <c r="D184" s="330">
        <v>616</v>
      </c>
      <c r="E184" s="539">
        <v>625</v>
      </c>
      <c r="F184" s="377">
        <v>4.2</v>
      </c>
      <c r="G184" s="539">
        <v>607</v>
      </c>
      <c r="H184" s="377">
        <v>4</v>
      </c>
      <c r="I184" s="377">
        <v>4.4000000000000004</v>
      </c>
      <c r="J184" s="378" t="s">
        <v>1786</v>
      </c>
      <c r="M184" s="1101"/>
      <c r="N184" s="1270"/>
    </row>
    <row r="185" spans="2:14" ht="16.350000000000001" customHeight="1" x14ac:dyDescent="0.15">
      <c r="B185" s="971" t="s">
        <v>163</v>
      </c>
      <c r="C185" s="1096" t="s">
        <v>422</v>
      </c>
      <c r="D185" s="330">
        <v>965</v>
      </c>
      <c r="E185" s="539">
        <v>979</v>
      </c>
      <c r="F185" s="377">
        <v>4.0999999999999996</v>
      </c>
      <c r="G185" s="539">
        <v>950</v>
      </c>
      <c r="H185" s="377">
        <v>3.9</v>
      </c>
      <c r="I185" s="377">
        <v>4.3</v>
      </c>
      <c r="J185" s="379" t="s">
        <v>1786</v>
      </c>
      <c r="M185" s="1101"/>
      <c r="N185" s="1270"/>
    </row>
    <row r="186" spans="2:14" ht="16.350000000000001" customHeight="1" x14ac:dyDescent="0.15">
      <c r="B186" s="971" t="s">
        <v>164</v>
      </c>
      <c r="C186" s="1096" t="s">
        <v>423</v>
      </c>
      <c r="D186" s="330">
        <v>1420</v>
      </c>
      <c r="E186" s="539">
        <v>1440</v>
      </c>
      <c r="F186" s="377">
        <v>4.0999999999999996</v>
      </c>
      <c r="G186" s="539">
        <v>1410</v>
      </c>
      <c r="H186" s="377">
        <v>3.8999999999999995</v>
      </c>
      <c r="I186" s="377">
        <v>4.3</v>
      </c>
      <c r="J186" s="378" t="s">
        <v>834</v>
      </c>
      <c r="M186" s="1101"/>
      <c r="N186" s="1270"/>
    </row>
    <row r="187" spans="2:14" ht="16.350000000000001" customHeight="1" x14ac:dyDescent="0.15">
      <c r="B187" s="971" t="s">
        <v>166</v>
      </c>
      <c r="C187" s="1096" t="s">
        <v>424</v>
      </c>
      <c r="D187" s="330">
        <v>1200</v>
      </c>
      <c r="E187" s="539">
        <v>1210</v>
      </c>
      <c r="F187" s="377">
        <v>4.2</v>
      </c>
      <c r="G187" s="539">
        <v>1190</v>
      </c>
      <c r="H187" s="377">
        <v>4</v>
      </c>
      <c r="I187" s="377">
        <v>4.4000000000000004</v>
      </c>
      <c r="J187" s="379" t="s">
        <v>834</v>
      </c>
      <c r="M187" s="1101"/>
      <c r="N187" s="1270"/>
    </row>
    <row r="188" spans="2:14" ht="16.350000000000001" customHeight="1" x14ac:dyDescent="0.15">
      <c r="B188" s="971" t="s">
        <v>167</v>
      </c>
      <c r="C188" s="1096" t="s">
        <v>425</v>
      </c>
      <c r="D188" s="330">
        <v>879</v>
      </c>
      <c r="E188" s="539">
        <v>889</v>
      </c>
      <c r="F188" s="377">
        <v>4</v>
      </c>
      <c r="G188" s="539">
        <v>875</v>
      </c>
      <c r="H188" s="377">
        <v>4</v>
      </c>
      <c r="I188" s="377">
        <v>4.2</v>
      </c>
      <c r="J188" s="378" t="s">
        <v>2453</v>
      </c>
      <c r="M188" s="1101"/>
      <c r="N188" s="1270"/>
    </row>
    <row r="189" spans="2:14" ht="16.350000000000001" customHeight="1" x14ac:dyDescent="0.15">
      <c r="B189" s="971" t="s">
        <v>168</v>
      </c>
      <c r="C189" s="1096" t="s">
        <v>426</v>
      </c>
      <c r="D189" s="330">
        <v>441</v>
      </c>
      <c r="E189" s="539">
        <v>448</v>
      </c>
      <c r="F189" s="377">
        <v>4.1000000000000005</v>
      </c>
      <c r="G189" s="539">
        <v>438</v>
      </c>
      <c r="H189" s="377">
        <v>3.9</v>
      </c>
      <c r="I189" s="377">
        <v>4.3000000000000007</v>
      </c>
      <c r="J189" s="379" t="s">
        <v>834</v>
      </c>
      <c r="M189" s="1101"/>
      <c r="N189" s="1270"/>
    </row>
    <row r="190" spans="2:14" ht="16.350000000000001" customHeight="1" x14ac:dyDescent="0.15">
      <c r="B190" s="971" t="s">
        <v>169</v>
      </c>
      <c r="C190" s="1097" t="s">
        <v>427</v>
      </c>
      <c r="D190" s="330">
        <v>454</v>
      </c>
      <c r="E190" s="539">
        <v>461</v>
      </c>
      <c r="F190" s="377">
        <v>4.1000000000000005</v>
      </c>
      <c r="G190" s="539">
        <v>451</v>
      </c>
      <c r="H190" s="377">
        <v>3.9</v>
      </c>
      <c r="I190" s="377">
        <v>4.3000000000000007</v>
      </c>
      <c r="J190" s="367" t="s">
        <v>834</v>
      </c>
      <c r="M190" s="1101"/>
      <c r="N190" s="1270"/>
    </row>
    <row r="191" spans="2:14" ht="16.350000000000001" customHeight="1" x14ac:dyDescent="0.15">
      <c r="B191" s="971" t="s">
        <v>170</v>
      </c>
      <c r="C191" s="1096" t="s">
        <v>428</v>
      </c>
      <c r="D191" s="330">
        <v>635</v>
      </c>
      <c r="E191" s="539">
        <v>643</v>
      </c>
      <c r="F191" s="377">
        <v>4.5999999999999996</v>
      </c>
      <c r="G191" s="539">
        <v>627</v>
      </c>
      <c r="H191" s="377">
        <v>4.4000000000000004</v>
      </c>
      <c r="I191" s="377">
        <v>4.8</v>
      </c>
      <c r="J191" s="379" t="s">
        <v>1786</v>
      </c>
      <c r="M191" s="1101"/>
      <c r="N191" s="1270"/>
    </row>
    <row r="192" spans="2:14" ht="16.350000000000001" customHeight="1" x14ac:dyDescent="0.15">
      <c r="B192" s="971" t="s">
        <v>171</v>
      </c>
      <c r="C192" s="1096" t="s">
        <v>429</v>
      </c>
      <c r="D192" s="330">
        <v>1630</v>
      </c>
      <c r="E192" s="539">
        <v>1650</v>
      </c>
      <c r="F192" s="377">
        <v>4.1000000000000005</v>
      </c>
      <c r="G192" s="539">
        <v>1600</v>
      </c>
      <c r="H192" s="377">
        <v>3.9</v>
      </c>
      <c r="I192" s="377">
        <v>4.3</v>
      </c>
      <c r="J192" s="378" t="s">
        <v>836</v>
      </c>
      <c r="M192" s="1101"/>
      <c r="N192" s="1270"/>
    </row>
    <row r="193" spans="2:14" ht="16.350000000000001" customHeight="1" x14ac:dyDescent="0.15">
      <c r="B193" s="971" t="s">
        <v>172</v>
      </c>
      <c r="C193" s="1096" t="s">
        <v>1491</v>
      </c>
      <c r="D193" s="330">
        <v>3310</v>
      </c>
      <c r="E193" s="539">
        <v>3360</v>
      </c>
      <c r="F193" s="377">
        <v>3.9</v>
      </c>
      <c r="G193" s="539">
        <v>3250</v>
      </c>
      <c r="H193" s="377">
        <v>3.6999999999999997</v>
      </c>
      <c r="I193" s="377">
        <v>4.1000000000000005</v>
      </c>
      <c r="J193" s="379" t="s">
        <v>836</v>
      </c>
      <c r="M193" s="1101"/>
      <c r="N193" s="1270"/>
    </row>
    <row r="194" spans="2:14" ht="16.350000000000001" customHeight="1" x14ac:dyDescent="0.15">
      <c r="B194" s="971" t="s">
        <v>173</v>
      </c>
      <c r="C194" s="1096" t="s">
        <v>1492</v>
      </c>
      <c r="D194" s="330">
        <v>645</v>
      </c>
      <c r="E194" s="539">
        <v>653</v>
      </c>
      <c r="F194" s="377">
        <v>4.6000000000000005</v>
      </c>
      <c r="G194" s="539">
        <v>642</v>
      </c>
      <c r="H194" s="377">
        <v>4.4000000000000004</v>
      </c>
      <c r="I194" s="377">
        <v>4.8000000000000007</v>
      </c>
      <c r="J194" s="379" t="s">
        <v>834</v>
      </c>
      <c r="M194" s="1101"/>
      <c r="N194" s="1270"/>
    </row>
    <row r="195" spans="2:14" ht="16.350000000000001" customHeight="1" x14ac:dyDescent="0.15">
      <c r="B195" s="971" t="s">
        <v>174</v>
      </c>
      <c r="C195" s="1096" t="s">
        <v>432</v>
      </c>
      <c r="D195" s="330">
        <v>640</v>
      </c>
      <c r="E195" s="539">
        <v>645</v>
      </c>
      <c r="F195" s="377">
        <v>4.6000000000000005</v>
      </c>
      <c r="G195" s="539">
        <v>638</v>
      </c>
      <c r="H195" s="377">
        <v>4.4000000000000004</v>
      </c>
      <c r="I195" s="377">
        <v>4.8000000000000007</v>
      </c>
      <c r="J195" s="379" t="s">
        <v>834</v>
      </c>
      <c r="M195" s="1101"/>
      <c r="N195" s="1270"/>
    </row>
    <row r="196" spans="2:14" ht="16.350000000000001" customHeight="1" x14ac:dyDescent="0.15">
      <c r="B196" s="971" t="s">
        <v>176</v>
      </c>
      <c r="C196" s="1097" t="s">
        <v>433</v>
      </c>
      <c r="D196" s="330">
        <v>726</v>
      </c>
      <c r="E196" s="539">
        <v>737</v>
      </c>
      <c r="F196" s="377">
        <v>4.2</v>
      </c>
      <c r="G196" s="539">
        <v>721</v>
      </c>
      <c r="H196" s="377">
        <v>4</v>
      </c>
      <c r="I196" s="377">
        <v>4.4000000000000004</v>
      </c>
      <c r="J196" s="367" t="s">
        <v>834</v>
      </c>
      <c r="M196" s="1101"/>
      <c r="N196" s="1270"/>
    </row>
    <row r="197" spans="2:14" ht="16.350000000000001" customHeight="1" x14ac:dyDescent="0.15">
      <c r="B197" s="971" t="s">
        <v>177</v>
      </c>
      <c r="C197" s="1096" t="s">
        <v>434</v>
      </c>
      <c r="D197" s="330">
        <v>758</v>
      </c>
      <c r="E197" s="539">
        <v>768</v>
      </c>
      <c r="F197" s="377">
        <v>4.4000000000000004</v>
      </c>
      <c r="G197" s="539">
        <v>748</v>
      </c>
      <c r="H197" s="377">
        <v>4.2</v>
      </c>
      <c r="I197" s="377">
        <v>4.6000000000000005</v>
      </c>
      <c r="J197" s="379" t="s">
        <v>1786</v>
      </c>
      <c r="M197" s="1101"/>
      <c r="N197" s="1270"/>
    </row>
    <row r="198" spans="2:14" ht="16.350000000000001" customHeight="1" x14ac:dyDescent="0.15">
      <c r="B198" s="971" t="s">
        <v>178</v>
      </c>
      <c r="C198" s="1096" t="s">
        <v>435</v>
      </c>
      <c r="D198" s="330">
        <v>587</v>
      </c>
      <c r="E198" s="539">
        <v>595</v>
      </c>
      <c r="F198" s="377">
        <v>4.3000000000000007</v>
      </c>
      <c r="G198" s="539">
        <v>584</v>
      </c>
      <c r="H198" s="377">
        <v>4.1000000000000005</v>
      </c>
      <c r="I198" s="377">
        <v>4.5000000000000009</v>
      </c>
      <c r="J198" s="378" t="s">
        <v>834</v>
      </c>
      <c r="M198" s="1101"/>
      <c r="N198" s="1270"/>
    </row>
    <row r="199" spans="2:14" ht="16.350000000000001" customHeight="1" x14ac:dyDescent="0.15">
      <c r="B199" s="971" t="s">
        <v>179</v>
      </c>
      <c r="C199" s="1096" t="s">
        <v>436</v>
      </c>
      <c r="D199" s="330">
        <v>365</v>
      </c>
      <c r="E199" s="539">
        <v>370</v>
      </c>
      <c r="F199" s="377">
        <v>4.3000000000000007</v>
      </c>
      <c r="G199" s="539">
        <v>363</v>
      </c>
      <c r="H199" s="377">
        <v>4.1000000000000005</v>
      </c>
      <c r="I199" s="377">
        <v>4.5000000000000009</v>
      </c>
      <c r="J199" s="379" t="s">
        <v>2450</v>
      </c>
      <c r="M199" s="1101"/>
      <c r="N199" s="1270"/>
    </row>
    <row r="200" spans="2:14" ht="16.350000000000001" customHeight="1" x14ac:dyDescent="0.15">
      <c r="B200" s="971" t="s">
        <v>181</v>
      </c>
      <c r="C200" s="1097" t="s">
        <v>437</v>
      </c>
      <c r="D200" s="330">
        <v>734</v>
      </c>
      <c r="E200" s="539">
        <v>744</v>
      </c>
      <c r="F200" s="377">
        <v>4.3</v>
      </c>
      <c r="G200" s="539">
        <v>724</v>
      </c>
      <c r="H200" s="377">
        <v>4.0999999999999996</v>
      </c>
      <c r="I200" s="377">
        <v>4.5</v>
      </c>
      <c r="J200" s="367" t="s">
        <v>1786</v>
      </c>
      <c r="M200" s="1101"/>
      <c r="N200" s="1270"/>
    </row>
    <row r="201" spans="2:14" ht="16.350000000000001" customHeight="1" x14ac:dyDescent="0.15">
      <c r="B201" s="971" t="s">
        <v>182</v>
      </c>
      <c r="C201" s="1096" t="s">
        <v>438</v>
      </c>
      <c r="D201" s="330">
        <v>1610</v>
      </c>
      <c r="E201" s="539">
        <v>1630</v>
      </c>
      <c r="F201" s="377">
        <v>3.9</v>
      </c>
      <c r="G201" s="539">
        <v>1580</v>
      </c>
      <c r="H201" s="377">
        <v>3.6999999999999997</v>
      </c>
      <c r="I201" s="377">
        <v>4.1000000000000005</v>
      </c>
      <c r="J201" s="379" t="s">
        <v>836</v>
      </c>
      <c r="M201" s="1101"/>
      <c r="N201" s="1270"/>
    </row>
    <row r="202" spans="2:14" ht="16.350000000000001" customHeight="1" x14ac:dyDescent="0.15">
      <c r="B202" s="971" t="s">
        <v>183</v>
      </c>
      <c r="C202" s="1097" t="s">
        <v>439</v>
      </c>
      <c r="D202" s="330">
        <v>412</v>
      </c>
      <c r="E202" s="539">
        <v>415</v>
      </c>
      <c r="F202" s="377">
        <v>4.6000000000000005</v>
      </c>
      <c r="G202" s="539">
        <v>411</v>
      </c>
      <c r="H202" s="377">
        <v>4.4000000000000004</v>
      </c>
      <c r="I202" s="377">
        <v>4.8000000000000007</v>
      </c>
      <c r="J202" s="367" t="s">
        <v>834</v>
      </c>
      <c r="M202" s="1101"/>
      <c r="N202" s="1270"/>
    </row>
    <row r="203" spans="2:14" ht="16.350000000000001" customHeight="1" x14ac:dyDescent="0.15">
      <c r="B203" s="971" t="s">
        <v>184</v>
      </c>
      <c r="C203" s="1096" t="s">
        <v>440</v>
      </c>
      <c r="D203" s="330">
        <v>1880</v>
      </c>
      <c r="E203" s="539">
        <v>1910</v>
      </c>
      <c r="F203" s="377">
        <v>4.1000000000000005</v>
      </c>
      <c r="G203" s="539">
        <v>1870</v>
      </c>
      <c r="H203" s="377">
        <v>3.9</v>
      </c>
      <c r="I203" s="377">
        <v>4.3</v>
      </c>
      <c r="J203" s="379" t="s">
        <v>834</v>
      </c>
      <c r="M203" s="1101"/>
      <c r="N203" s="1270"/>
    </row>
    <row r="204" spans="2:14" ht="16.350000000000001" customHeight="1" x14ac:dyDescent="0.15">
      <c r="B204" s="971" t="s">
        <v>185</v>
      </c>
      <c r="C204" s="1096" t="s">
        <v>441</v>
      </c>
      <c r="D204" s="330">
        <v>1060</v>
      </c>
      <c r="E204" s="539">
        <v>1070</v>
      </c>
      <c r="F204" s="377">
        <v>4.5000000000000009</v>
      </c>
      <c r="G204" s="539">
        <v>1050</v>
      </c>
      <c r="H204" s="377">
        <v>4.3000000000000007</v>
      </c>
      <c r="I204" s="377">
        <v>4.7000000000000011</v>
      </c>
      <c r="J204" s="378" t="s">
        <v>834</v>
      </c>
      <c r="M204" s="1101"/>
      <c r="N204" s="1270"/>
    </row>
    <row r="205" spans="2:14" ht="16.350000000000001" customHeight="1" x14ac:dyDescent="0.15">
      <c r="B205" s="971" t="s">
        <v>186</v>
      </c>
      <c r="C205" s="1096" t="s">
        <v>442</v>
      </c>
      <c r="D205" s="330">
        <v>752</v>
      </c>
      <c r="E205" s="539">
        <v>760</v>
      </c>
      <c r="F205" s="377">
        <v>4.6000000000000005</v>
      </c>
      <c r="G205" s="539">
        <v>749</v>
      </c>
      <c r="H205" s="377">
        <v>4.4000000000000004</v>
      </c>
      <c r="I205" s="377">
        <v>4.8000000000000007</v>
      </c>
      <c r="J205" s="379" t="s">
        <v>834</v>
      </c>
      <c r="M205" s="1101"/>
      <c r="N205" s="1270"/>
    </row>
    <row r="206" spans="2:14" ht="16.350000000000001" customHeight="1" x14ac:dyDescent="0.15">
      <c r="B206" s="971" t="s">
        <v>187</v>
      </c>
      <c r="C206" s="1097" t="s">
        <v>443</v>
      </c>
      <c r="D206" s="330">
        <v>865</v>
      </c>
      <c r="E206" s="539">
        <v>877</v>
      </c>
      <c r="F206" s="377">
        <v>4.2</v>
      </c>
      <c r="G206" s="539">
        <v>860</v>
      </c>
      <c r="H206" s="377">
        <v>4</v>
      </c>
      <c r="I206" s="377">
        <v>4.4000000000000004</v>
      </c>
      <c r="J206" s="367" t="s">
        <v>834</v>
      </c>
      <c r="M206" s="1101"/>
      <c r="N206" s="1270"/>
    </row>
    <row r="207" spans="2:14" ht="16.350000000000001" customHeight="1" x14ac:dyDescent="0.15">
      <c r="B207" s="971" t="s">
        <v>188</v>
      </c>
      <c r="C207" s="1096" t="s">
        <v>444</v>
      </c>
      <c r="D207" s="330">
        <v>721</v>
      </c>
      <c r="E207" s="539">
        <v>729</v>
      </c>
      <c r="F207" s="377">
        <v>4.4000000000000004</v>
      </c>
      <c r="G207" s="539">
        <v>712</v>
      </c>
      <c r="H207" s="377">
        <v>4.2</v>
      </c>
      <c r="I207" s="377">
        <v>4.5999999999999996</v>
      </c>
      <c r="J207" s="379" t="s">
        <v>2452</v>
      </c>
      <c r="M207" s="1101"/>
      <c r="N207" s="1270"/>
    </row>
    <row r="208" spans="2:14" ht="16.350000000000001" customHeight="1" x14ac:dyDescent="0.15">
      <c r="B208" s="971" t="s">
        <v>189</v>
      </c>
      <c r="C208" s="1097" t="s">
        <v>1493</v>
      </c>
      <c r="D208" s="330">
        <v>1800</v>
      </c>
      <c r="E208" s="539">
        <v>1830</v>
      </c>
      <c r="F208" s="377">
        <v>4</v>
      </c>
      <c r="G208" s="539">
        <v>1770</v>
      </c>
      <c r="H208" s="377">
        <v>3.8</v>
      </c>
      <c r="I208" s="377">
        <v>4.2</v>
      </c>
      <c r="J208" s="367" t="s">
        <v>836</v>
      </c>
      <c r="M208" s="1101"/>
      <c r="N208" s="1270"/>
    </row>
    <row r="209" spans="2:14" ht="16.350000000000001" customHeight="1" x14ac:dyDescent="0.15">
      <c r="B209" s="971" t="s">
        <v>191</v>
      </c>
      <c r="C209" s="1096" t="s">
        <v>446</v>
      </c>
      <c r="D209" s="330">
        <v>543</v>
      </c>
      <c r="E209" s="539">
        <v>549</v>
      </c>
      <c r="F209" s="377">
        <v>4.5</v>
      </c>
      <c r="G209" s="539">
        <v>536</v>
      </c>
      <c r="H209" s="377">
        <v>4.3</v>
      </c>
      <c r="I209" s="377">
        <v>4.7</v>
      </c>
      <c r="J209" s="379" t="s">
        <v>2452</v>
      </c>
      <c r="M209" s="1101"/>
      <c r="N209" s="1270"/>
    </row>
    <row r="210" spans="2:14" ht="16.350000000000001" customHeight="1" x14ac:dyDescent="0.15">
      <c r="B210" s="971" t="s">
        <v>192</v>
      </c>
      <c r="C210" s="1096" t="s">
        <v>447</v>
      </c>
      <c r="D210" s="330">
        <v>806</v>
      </c>
      <c r="E210" s="539">
        <v>812</v>
      </c>
      <c r="F210" s="377">
        <v>4.7000000000000011</v>
      </c>
      <c r="G210" s="539">
        <v>804</v>
      </c>
      <c r="H210" s="377">
        <v>4.5000000000000009</v>
      </c>
      <c r="I210" s="377">
        <v>4.9000000000000012</v>
      </c>
      <c r="J210" s="378" t="s">
        <v>2450</v>
      </c>
      <c r="M210" s="1101"/>
      <c r="N210" s="1270"/>
    </row>
    <row r="211" spans="2:14" ht="16.350000000000001" customHeight="1" x14ac:dyDescent="0.15">
      <c r="B211" s="971" t="s">
        <v>193</v>
      </c>
      <c r="C211" s="1096" t="s">
        <v>448</v>
      </c>
      <c r="D211" s="330">
        <v>426</v>
      </c>
      <c r="E211" s="539">
        <v>432</v>
      </c>
      <c r="F211" s="377">
        <v>4.3000000000000007</v>
      </c>
      <c r="G211" s="539">
        <v>424</v>
      </c>
      <c r="H211" s="377">
        <v>4.1000000000000005</v>
      </c>
      <c r="I211" s="377">
        <v>4.5000000000000009</v>
      </c>
      <c r="J211" s="379" t="s">
        <v>834</v>
      </c>
      <c r="M211" s="1101"/>
      <c r="N211" s="1270"/>
    </row>
    <row r="212" spans="2:14" ht="16.350000000000001" customHeight="1" x14ac:dyDescent="0.15">
      <c r="B212" s="971" t="s">
        <v>194</v>
      </c>
      <c r="C212" s="1097" t="s">
        <v>1494</v>
      </c>
      <c r="D212" s="330">
        <v>1950</v>
      </c>
      <c r="E212" s="539">
        <v>1980</v>
      </c>
      <c r="F212" s="377">
        <v>3.9</v>
      </c>
      <c r="G212" s="539">
        <v>1910</v>
      </c>
      <c r="H212" s="377">
        <v>3.6999999999999997</v>
      </c>
      <c r="I212" s="377">
        <v>4.1000000000000005</v>
      </c>
      <c r="J212" s="367" t="s">
        <v>836</v>
      </c>
      <c r="M212" s="1101"/>
      <c r="N212" s="1270"/>
    </row>
    <row r="213" spans="2:14" ht="16.350000000000001" customHeight="1" x14ac:dyDescent="0.15">
      <c r="B213" s="971" t="s">
        <v>195</v>
      </c>
      <c r="C213" s="1096" t="s">
        <v>450</v>
      </c>
      <c r="D213" s="330">
        <v>700</v>
      </c>
      <c r="E213" s="539">
        <v>709</v>
      </c>
      <c r="F213" s="377">
        <v>4.3000000000000007</v>
      </c>
      <c r="G213" s="539">
        <v>696</v>
      </c>
      <c r="H213" s="377">
        <v>4.1000000000000005</v>
      </c>
      <c r="I213" s="377">
        <v>4.5000000000000009</v>
      </c>
      <c r="J213" s="379" t="s">
        <v>834</v>
      </c>
      <c r="M213" s="1101"/>
      <c r="N213" s="1270"/>
    </row>
    <row r="214" spans="2:14" ht="16.350000000000001" customHeight="1" x14ac:dyDescent="0.15">
      <c r="B214" s="971" t="s">
        <v>196</v>
      </c>
      <c r="C214" s="1097" t="s">
        <v>451</v>
      </c>
      <c r="D214" s="330">
        <v>399</v>
      </c>
      <c r="E214" s="539">
        <v>399</v>
      </c>
      <c r="F214" s="377">
        <v>4.7</v>
      </c>
      <c r="G214" s="539">
        <v>399</v>
      </c>
      <c r="H214" s="377">
        <v>4.5</v>
      </c>
      <c r="I214" s="377">
        <v>4.9000000000000004</v>
      </c>
      <c r="J214" s="367" t="s">
        <v>548</v>
      </c>
      <c r="M214" s="1101"/>
      <c r="N214" s="1270"/>
    </row>
    <row r="215" spans="2:14" ht="16.350000000000001" customHeight="1" x14ac:dyDescent="0.15">
      <c r="B215" s="971" t="s">
        <v>197</v>
      </c>
      <c r="C215" s="1096" t="s">
        <v>452</v>
      </c>
      <c r="D215" s="330">
        <v>4270</v>
      </c>
      <c r="E215" s="539">
        <v>4330</v>
      </c>
      <c r="F215" s="377">
        <v>4</v>
      </c>
      <c r="G215" s="539">
        <v>4200</v>
      </c>
      <c r="H215" s="377">
        <v>3.8</v>
      </c>
      <c r="I215" s="377">
        <v>4.2</v>
      </c>
      <c r="J215" s="379" t="s">
        <v>836</v>
      </c>
      <c r="M215" s="1101"/>
      <c r="N215" s="1270"/>
    </row>
    <row r="216" spans="2:14" ht="16.350000000000001" customHeight="1" x14ac:dyDescent="0.15">
      <c r="B216" s="971" t="s">
        <v>198</v>
      </c>
      <c r="C216" s="1096" t="s">
        <v>453</v>
      </c>
      <c r="D216" s="330">
        <v>2480</v>
      </c>
      <c r="E216" s="539">
        <v>2490</v>
      </c>
      <c r="F216" s="377">
        <v>4.3</v>
      </c>
      <c r="G216" s="539">
        <v>2480</v>
      </c>
      <c r="H216" s="377">
        <v>4.0999999999999996</v>
      </c>
      <c r="I216" s="377">
        <v>4.5</v>
      </c>
      <c r="J216" s="378" t="s">
        <v>548</v>
      </c>
      <c r="M216" s="1101"/>
      <c r="N216" s="1270"/>
    </row>
    <row r="217" spans="2:14" ht="16.350000000000001" customHeight="1" x14ac:dyDescent="0.15">
      <c r="B217" s="971" t="s">
        <v>199</v>
      </c>
      <c r="C217" s="1096" t="s">
        <v>454</v>
      </c>
      <c r="D217" s="330">
        <v>769</v>
      </c>
      <c r="E217" s="539">
        <v>770</v>
      </c>
      <c r="F217" s="377">
        <v>4.5999999999999996</v>
      </c>
      <c r="G217" s="539">
        <v>768</v>
      </c>
      <c r="H217" s="377">
        <v>4.4000000000000004</v>
      </c>
      <c r="I217" s="377">
        <v>4.8</v>
      </c>
      <c r="J217" s="379" t="s">
        <v>548</v>
      </c>
      <c r="M217" s="1101"/>
      <c r="N217" s="1270"/>
    </row>
    <row r="218" spans="2:14" ht="16.350000000000001" customHeight="1" x14ac:dyDescent="0.15">
      <c r="B218" s="971" t="s">
        <v>200</v>
      </c>
      <c r="C218" s="1097" t="s">
        <v>455</v>
      </c>
      <c r="D218" s="330">
        <v>616</v>
      </c>
      <c r="E218" s="539">
        <v>622</v>
      </c>
      <c r="F218" s="377">
        <v>4.5</v>
      </c>
      <c r="G218" s="539">
        <v>614</v>
      </c>
      <c r="H218" s="377">
        <v>4.3</v>
      </c>
      <c r="I218" s="377">
        <v>4.7</v>
      </c>
      <c r="J218" s="367" t="s">
        <v>548</v>
      </c>
      <c r="M218" s="1101"/>
      <c r="N218" s="1270"/>
    </row>
    <row r="219" spans="2:14" ht="16.350000000000001" customHeight="1" x14ac:dyDescent="0.15">
      <c r="B219" s="971" t="s">
        <v>201</v>
      </c>
      <c r="C219" s="1096" t="s">
        <v>456</v>
      </c>
      <c r="D219" s="330">
        <v>482</v>
      </c>
      <c r="E219" s="539">
        <v>483</v>
      </c>
      <c r="F219" s="377">
        <v>4.7</v>
      </c>
      <c r="G219" s="539">
        <v>481</v>
      </c>
      <c r="H219" s="377">
        <v>4.5</v>
      </c>
      <c r="I219" s="377">
        <v>4.9000000000000004</v>
      </c>
      <c r="J219" s="379" t="s">
        <v>548</v>
      </c>
      <c r="M219" s="1101"/>
      <c r="N219" s="1270"/>
    </row>
    <row r="220" spans="2:14" ht="16.350000000000001" customHeight="1" x14ac:dyDescent="0.15">
      <c r="B220" s="971" t="s">
        <v>202</v>
      </c>
      <c r="C220" s="1097" t="s">
        <v>457</v>
      </c>
      <c r="D220" s="330">
        <v>1240</v>
      </c>
      <c r="E220" s="539">
        <v>1250</v>
      </c>
      <c r="F220" s="377">
        <v>4.5</v>
      </c>
      <c r="G220" s="539">
        <v>1240</v>
      </c>
      <c r="H220" s="377">
        <v>4.3</v>
      </c>
      <c r="I220" s="377">
        <v>4.7</v>
      </c>
      <c r="J220" s="367" t="s">
        <v>548</v>
      </c>
      <c r="M220" s="1101"/>
      <c r="N220" s="1270"/>
    </row>
    <row r="221" spans="2:14" ht="16.350000000000001" customHeight="1" x14ac:dyDescent="0.15">
      <c r="B221" s="971" t="s">
        <v>203</v>
      </c>
      <c r="C221" s="1096" t="s">
        <v>458</v>
      </c>
      <c r="D221" s="330">
        <v>735</v>
      </c>
      <c r="E221" s="539">
        <v>743</v>
      </c>
      <c r="F221" s="377">
        <v>4.8</v>
      </c>
      <c r="G221" s="539">
        <v>732</v>
      </c>
      <c r="H221" s="377">
        <v>4.5999999999999996</v>
      </c>
      <c r="I221" s="377">
        <v>5</v>
      </c>
      <c r="J221" s="379" t="s">
        <v>548</v>
      </c>
      <c r="M221" s="1101"/>
      <c r="N221" s="1270"/>
    </row>
    <row r="222" spans="2:14" ht="16.350000000000001" customHeight="1" x14ac:dyDescent="0.15">
      <c r="B222" s="971" t="s">
        <v>204</v>
      </c>
      <c r="C222" s="1096" t="s">
        <v>459</v>
      </c>
      <c r="D222" s="330">
        <v>707</v>
      </c>
      <c r="E222" s="539">
        <v>706</v>
      </c>
      <c r="F222" s="377">
        <v>4.5999999999999996</v>
      </c>
      <c r="G222" s="539">
        <v>708</v>
      </c>
      <c r="H222" s="377">
        <v>4.4000000000000004</v>
      </c>
      <c r="I222" s="377">
        <v>4.8</v>
      </c>
      <c r="J222" s="378" t="s">
        <v>548</v>
      </c>
      <c r="M222" s="1101"/>
      <c r="N222" s="1270"/>
    </row>
    <row r="223" spans="2:14" ht="16.350000000000001" customHeight="1" x14ac:dyDescent="0.15">
      <c r="B223" s="971" t="s">
        <v>205</v>
      </c>
      <c r="C223" s="1096" t="s">
        <v>460</v>
      </c>
      <c r="D223" s="330">
        <v>628</v>
      </c>
      <c r="E223" s="539">
        <v>633</v>
      </c>
      <c r="F223" s="377">
        <v>4.5999999999999996</v>
      </c>
      <c r="G223" s="539">
        <v>626</v>
      </c>
      <c r="H223" s="377">
        <v>4.4000000000000004</v>
      </c>
      <c r="I223" s="377">
        <v>4.8</v>
      </c>
      <c r="J223" s="379" t="s">
        <v>548</v>
      </c>
      <c r="M223" s="1101"/>
      <c r="N223" s="1270"/>
    </row>
    <row r="224" spans="2:14" ht="16.350000000000001" customHeight="1" x14ac:dyDescent="0.15">
      <c r="B224" s="971" t="s">
        <v>206</v>
      </c>
      <c r="C224" s="1097" t="s">
        <v>461</v>
      </c>
      <c r="D224" s="330">
        <v>915</v>
      </c>
      <c r="E224" s="539">
        <v>922</v>
      </c>
      <c r="F224" s="377">
        <v>4.5999999999999996</v>
      </c>
      <c r="G224" s="539">
        <v>912</v>
      </c>
      <c r="H224" s="377">
        <v>4.4000000000000004</v>
      </c>
      <c r="I224" s="377">
        <v>4.8</v>
      </c>
      <c r="J224" s="367" t="s">
        <v>548</v>
      </c>
      <c r="M224" s="1101"/>
      <c r="N224" s="1270"/>
    </row>
    <row r="225" spans="2:14" ht="16.350000000000001" customHeight="1" x14ac:dyDescent="0.15">
      <c r="B225" s="971" t="s">
        <v>207</v>
      </c>
      <c r="C225" s="1096" t="s">
        <v>462</v>
      </c>
      <c r="D225" s="330">
        <v>1250</v>
      </c>
      <c r="E225" s="539">
        <v>1270</v>
      </c>
      <c r="F225" s="377">
        <v>4.5</v>
      </c>
      <c r="G225" s="539">
        <v>1240</v>
      </c>
      <c r="H225" s="377">
        <v>4.3</v>
      </c>
      <c r="I225" s="377">
        <v>4.7</v>
      </c>
      <c r="J225" s="379" t="s">
        <v>834</v>
      </c>
      <c r="M225" s="1101"/>
      <c r="N225" s="1270"/>
    </row>
    <row r="226" spans="2:14" ht="16.350000000000001" customHeight="1" x14ac:dyDescent="0.15">
      <c r="B226" s="971" t="s">
        <v>209</v>
      </c>
      <c r="C226" s="1097" t="s">
        <v>463</v>
      </c>
      <c r="D226" s="330">
        <v>1180</v>
      </c>
      <c r="E226" s="539">
        <v>1190</v>
      </c>
      <c r="F226" s="377">
        <v>4.5999999999999996</v>
      </c>
      <c r="G226" s="539">
        <v>1160</v>
      </c>
      <c r="H226" s="377">
        <v>4.4000000000000004</v>
      </c>
      <c r="I226" s="377">
        <v>4.8</v>
      </c>
      <c r="J226" s="367" t="s">
        <v>1786</v>
      </c>
      <c r="M226" s="1101"/>
      <c r="N226" s="1270"/>
    </row>
    <row r="227" spans="2:14" ht="16.350000000000001" customHeight="1" x14ac:dyDescent="0.15">
      <c r="B227" s="971" t="s">
        <v>210</v>
      </c>
      <c r="C227" s="1096" t="s">
        <v>464</v>
      </c>
      <c r="D227" s="330">
        <v>305</v>
      </c>
      <c r="E227" s="539">
        <v>311</v>
      </c>
      <c r="F227" s="377">
        <v>4.7</v>
      </c>
      <c r="G227" s="539">
        <v>303</v>
      </c>
      <c r="H227" s="377">
        <v>4.5</v>
      </c>
      <c r="I227" s="377">
        <v>4.9000000000000004</v>
      </c>
      <c r="J227" s="379" t="s">
        <v>548</v>
      </c>
      <c r="M227" s="1101"/>
      <c r="N227" s="1270"/>
    </row>
    <row r="228" spans="2:14" ht="16.350000000000001" customHeight="1" x14ac:dyDescent="0.15">
      <c r="B228" s="971" t="s">
        <v>211</v>
      </c>
      <c r="C228" s="1096" t="s">
        <v>465</v>
      </c>
      <c r="D228" s="330">
        <v>2020</v>
      </c>
      <c r="E228" s="539">
        <v>2040</v>
      </c>
      <c r="F228" s="377">
        <v>4.8</v>
      </c>
      <c r="G228" s="539">
        <v>1990</v>
      </c>
      <c r="H228" s="377">
        <v>4.5999999999999996</v>
      </c>
      <c r="I228" s="377">
        <v>5</v>
      </c>
      <c r="J228" s="378" t="s">
        <v>2451</v>
      </c>
      <c r="M228" s="1101"/>
      <c r="N228" s="1270"/>
    </row>
    <row r="229" spans="2:14" ht="16.350000000000001" customHeight="1" x14ac:dyDescent="0.15">
      <c r="B229" s="971" t="s">
        <v>212</v>
      </c>
      <c r="C229" s="1096" t="s">
        <v>466</v>
      </c>
      <c r="D229" s="330">
        <v>2010</v>
      </c>
      <c r="E229" s="539">
        <v>2030</v>
      </c>
      <c r="F229" s="377">
        <v>5</v>
      </c>
      <c r="G229" s="539">
        <v>1990</v>
      </c>
      <c r="H229" s="377">
        <v>4.8</v>
      </c>
      <c r="I229" s="377">
        <v>5.2</v>
      </c>
      <c r="J229" s="379" t="s">
        <v>2452</v>
      </c>
      <c r="M229" s="1101"/>
      <c r="N229" s="1270"/>
    </row>
    <row r="230" spans="2:14" ht="16.350000000000001" customHeight="1" x14ac:dyDescent="0.15">
      <c r="B230" s="971" t="s">
        <v>213</v>
      </c>
      <c r="C230" s="1097" t="s">
        <v>467</v>
      </c>
      <c r="D230" s="330">
        <v>1350</v>
      </c>
      <c r="E230" s="539">
        <v>1360</v>
      </c>
      <c r="F230" s="377">
        <v>4.9000000000000004</v>
      </c>
      <c r="G230" s="539">
        <v>1330</v>
      </c>
      <c r="H230" s="377">
        <v>4.7</v>
      </c>
      <c r="I230" s="377">
        <v>5.1000000000000005</v>
      </c>
      <c r="J230" s="367" t="s">
        <v>2452</v>
      </c>
      <c r="M230" s="1101"/>
      <c r="N230" s="1270"/>
    </row>
    <row r="231" spans="2:14" ht="16.350000000000001" customHeight="1" x14ac:dyDescent="0.15">
      <c r="B231" s="971" t="s">
        <v>214</v>
      </c>
      <c r="C231" s="1096" t="s">
        <v>1495</v>
      </c>
      <c r="D231" s="330">
        <v>869</v>
      </c>
      <c r="E231" s="539">
        <v>877</v>
      </c>
      <c r="F231" s="377">
        <v>4.8</v>
      </c>
      <c r="G231" s="539">
        <v>860</v>
      </c>
      <c r="H231" s="377">
        <v>4.5999999999999996</v>
      </c>
      <c r="I231" s="377">
        <v>5</v>
      </c>
      <c r="J231" s="379" t="s">
        <v>1786</v>
      </c>
      <c r="M231" s="1101"/>
      <c r="N231" s="1270"/>
    </row>
    <row r="232" spans="2:14" ht="16.350000000000001" customHeight="1" x14ac:dyDescent="0.15">
      <c r="B232" s="971" t="s">
        <v>215</v>
      </c>
      <c r="C232" s="1097" t="s">
        <v>469</v>
      </c>
      <c r="D232" s="330">
        <v>1530</v>
      </c>
      <c r="E232" s="539">
        <v>1540</v>
      </c>
      <c r="F232" s="377">
        <v>5.0999999999999996</v>
      </c>
      <c r="G232" s="539">
        <v>1510</v>
      </c>
      <c r="H232" s="377">
        <v>4.9000000000000004</v>
      </c>
      <c r="I232" s="377">
        <v>5.3</v>
      </c>
      <c r="J232" s="367" t="s">
        <v>836</v>
      </c>
      <c r="M232" s="1101"/>
      <c r="N232" s="1270"/>
    </row>
    <row r="233" spans="2:14" ht="16.350000000000001" customHeight="1" x14ac:dyDescent="0.15">
      <c r="B233" s="971" t="s">
        <v>216</v>
      </c>
      <c r="C233" s="1096" t="s">
        <v>470</v>
      </c>
      <c r="D233" s="330">
        <v>2210</v>
      </c>
      <c r="E233" s="539">
        <v>2240</v>
      </c>
      <c r="F233" s="377">
        <v>4.7</v>
      </c>
      <c r="G233" s="539">
        <v>2180</v>
      </c>
      <c r="H233" s="377">
        <v>4.5</v>
      </c>
      <c r="I233" s="377">
        <v>4.9000000000000004</v>
      </c>
      <c r="J233" s="379" t="s">
        <v>1786</v>
      </c>
      <c r="M233" s="1101"/>
      <c r="N233" s="1270"/>
    </row>
    <row r="234" spans="2:14" ht="16.350000000000001" customHeight="1" x14ac:dyDescent="0.15">
      <c r="B234" s="971" t="s">
        <v>217</v>
      </c>
      <c r="C234" s="1096" t="s">
        <v>471</v>
      </c>
      <c r="D234" s="330">
        <v>1060</v>
      </c>
      <c r="E234" s="539">
        <v>1070</v>
      </c>
      <c r="F234" s="377">
        <v>4.7</v>
      </c>
      <c r="G234" s="539">
        <v>1040</v>
      </c>
      <c r="H234" s="377">
        <v>4.5</v>
      </c>
      <c r="I234" s="377">
        <v>4.9000000000000004</v>
      </c>
      <c r="J234" s="378" t="s">
        <v>2452</v>
      </c>
      <c r="M234" s="1101"/>
      <c r="N234" s="1270"/>
    </row>
    <row r="235" spans="2:14" ht="16.350000000000001" customHeight="1" x14ac:dyDescent="0.15">
      <c r="B235" s="971" t="s">
        <v>218</v>
      </c>
      <c r="C235" s="1096" t="s">
        <v>472</v>
      </c>
      <c r="D235" s="330">
        <v>1220</v>
      </c>
      <c r="E235" s="539">
        <v>1230</v>
      </c>
      <c r="F235" s="377">
        <v>4.5999999999999996</v>
      </c>
      <c r="G235" s="539">
        <v>1200</v>
      </c>
      <c r="H235" s="377">
        <v>4.3999999999999995</v>
      </c>
      <c r="I235" s="377">
        <v>4.8</v>
      </c>
      <c r="J235" s="379" t="s">
        <v>1786</v>
      </c>
      <c r="M235" s="1101"/>
      <c r="N235" s="1270"/>
    </row>
    <row r="236" spans="2:14" ht="16.350000000000001" customHeight="1" x14ac:dyDescent="0.15">
      <c r="B236" s="971" t="s">
        <v>219</v>
      </c>
      <c r="C236" s="1097" t="s">
        <v>473</v>
      </c>
      <c r="D236" s="330">
        <v>406</v>
      </c>
      <c r="E236" s="539">
        <v>410</v>
      </c>
      <c r="F236" s="377">
        <v>4.9000000000000004</v>
      </c>
      <c r="G236" s="539">
        <v>401</v>
      </c>
      <c r="H236" s="377">
        <v>4.7</v>
      </c>
      <c r="I236" s="377">
        <v>5.0999999999999996</v>
      </c>
      <c r="J236" s="367" t="s">
        <v>2451</v>
      </c>
      <c r="M236" s="1101"/>
      <c r="N236" s="1270"/>
    </row>
    <row r="237" spans="2:14" ht="16.350000000000001" customHeight="1" x14ac:dyDescent="0.15">
      <c r="B237" s="971" t="s">
        <v>221</v>
      </c>
      <c r="C237" s="1096" t="s">
        <v>474</v>
      </c>
      <c r="D237" s="330">
        <v>803</v>
      </c>
      <c r="E237" s="539">
        <v>811</v>
      </c>
      <c r="F237" s="377">
        <v>4.5</v>
      </c>
      <c r="G237" s="539">
        <v>794</v>
      </c>
      <c r="H237" s="377">
        <v>4.3</v>
      </c>
      <c r="I237" s="377">
        <v>4.7</v>
      </c>
      <c r="J237" s="379" t="s">
        <v>836</v>
      </c>
      <c r="M237" s="1101"/>
      <c r="N237" s="1270"/>
    </row>
    <row r="238" spans="2:14" ht="16.350000000000001" customHeight="1" x14ac:dyDescent="0.15">
      <c r="B238" s="971" t="s">
        <v>222</v>
      </c>
      <c r="C238" s="1097" t="s">
        <v>475</v>
      </c>
      <c r="D238" s="330">
        <v>625</v>
      </c>
      <c r="E238" s="539">
        <v>630</v>
      </c>
      <c r="F238" s="377">
        <v>4.5999999999999996</v>
      </c>
      <c r="G238" s="539">
        <v>620</v>
      </c>
      <c r="H238" s="377">
        <v>4.3999999999999995</v>
      </c>
      <c r="I238" s="377">
        <v>4.8</v>
      </c>
      <c r="J238" s="367" t="s">
        <v>836</v>
      </c>
      <c r="M238" s="1101"/>
      <c r="N238" s="1270"/>
    </row>
    <row r="239" spans="2:14" ht="16.350000000000001" customHeight="1" x14ac:dyDescent="0.15">
      <c r="B239" s="971" t="s">
        <v>223</v>
      </c>
      <c r="C239" s="1096" t="s">
        <v>476</v>
      </c>
      <c r="D239" s="330">
        <v>719</v>
      </c>
      <c r="E239" s="539">
        <v>727</v>
      </c>
      <c r="F239" s="377">
        <v>4.5999999999999996</v>
      </c>
      <c r="G239" s="539">
        <v>711</v>
      </c>
      <c r="H239" s="377">
        <v>4.3999999999999995</v>
      </c>
      <c r="I239" s="377">
        <v>4.8</v>
      </c>
      <c r="J239" s="379" t="s">
        <v>2451</v>
      </c>
      <c r="M239" s="1101"/>
      <c r="N239" s="1270"/>
    </row>
    <row r="240" spans="2:14" ht="16.350000000000001" customHeight="1" x14ac:dyDescent="0.15">
      <c r="B240" s="971" t="s">
        <v>224</v>
      </c>
      <c r="C240" s="1096" t="s">
        <v>477</v>
      </c>
      <c r="D240" s="330">
        <v>477</v>
      </c>
      <c r="E240" s="539">
        <v>482</v>
      </c>
      <c r="F240" s="377">
        <v>4.5</v>
      </c>
      <c r="G240" s="539">
        <v>471</v>
      </c>
      <c r="H240" s="377">
        <v>4.3</v>
      </c>
      <c r="I240" s="377">
        <v>4.7</v>
      </c>
      <c r="J240" s="378" t="s">
        <v>836</v>
      </c>
      <c r="M240" s="1101"/>
      <c r="N240" s="1270"/>
    </row>
    <row r="241" spans="2:14" ht="16.350000000000001" customHeight="1" x14ac:dyDescent="0.15">
      <c r="B241" s="971" t="s">
        <v>225</v>
      </c>
      <c r="C241" s="1096" t="s">
        <v>1496</v>
      </c>
      <c r="D241" s="330">
        <v>525</v>
      </c>
      <c r="E241" s="539">
        <v>529</v>
      </c>
      <c r="F241" s="377">
        <v>4.5999999999999996</v>
      </c>
      <c r="G241" s="539">
        <v>520</v>
      </c>
      <c r="H241" s="377">
        <v>4.3999999999999995</v>
      </c>
      <c r="I241" s="377">
        <v>4.8</v>
      </c>
      <c r="J241" s="379" t="s">
        <v>836</v>
      </c>
      <c r="M241" s="1101"/>
      <c r="N241" s="1270"/>
    </row>
    <row r="242" spans="2:14" ht="16.350000000000001" customHeight="1" x14ac:dyDescent="0.15">
      <c r="B242" s="971" t="s">
        <v>226</v>
      </c>
      <c r="C242" s="1097" t="s">
        <v>1497</v>
      </c>
      <c r="D242" s="330">
        <v>845</v>
      </c>
      <c r="E242" s="539">
        <v>853</v>
      </c>
      <c r="F242" s="377">
        <v>4.5999999999999996</v>
      </c>
      <c r="G242" s="539">
        <v>837</v>
      </c>
      <c r="H242" s="377">
        <v>4.3999999999999995</v>
      </c>
      <c r="I242" s="377">
        <v>4.8</v>
      </c>
      <c r="J242" s="367" t="s">
        <v>836</v>
      </c>
      <c r="M242" s="1101"/>
      <c r="N242" s="1270"/>
    </row>
    <row r="243" spans="2:14" ht="16.350000000000001" customHeight="1" x14ac:dyDescent="0.15">
      <c r="B243" s="971" t="s">
        <v>227</v>
      </c>
      <c r="C243" s="1096" t="s">
        <v>480</v>
      </c>
      <c r="D243" s="330">
        <v>768</v>
      </c>
      <c r="E243" s="539">
        <v>775</v>
      </c>
      <c r="F243" s="377">
        <v>4.5999999999999996</v>
      </c>
      <c r="G243" s="539">
        <v>761</v>
      </c>
      <c r="H243" s="377">
        <v>4.3999999999999995</v>
      </c>
      <c r="I243" s="377">
        <v>4.8</v>
      </c>
      <c r="J243" s="379" t="s">
        <v>836</v>
      </c>
      <c r="M243" s="1101"/>
      <c r="N243" s="1270"/>
    </row>
    <row r="244" spans="2:14" ht="16.350000000000001" customHeight="1" x14ac:dyDescent="0.15">
      <c r="B244" s="971" t="s">
        <v>228</v>
      </c>
      <c r="C244" s="1097" t="s">
        <v>481</v>
      </c>
      <c r="D244" s="330">
        <v>1710</v>
      </c>
      <c r="E244" s="539">
        <v>1730</v>
      </c>
      <c r="F244" s="377">
        <v>5</v>
      </c>
      <c r="G244" s="539">
        <v>1690</v>
      </c>
      <c r="H244" s="377">
        <v>4.8</v>
      </c>
      <c r="I244" s="377">
        <v>5.2</v>
      </c>
      <c r="J244" s="367" t="s">
        <v>1786</v>
      </c>
      <c r="M244" s="1101"/>
      <c r="N244" s="1270"/>
    </row>
    <row r="245" spans="2:14" ht="16.350000000000001" customHeight="1" x14ac:dyDescent="0.15">
      <c r="B245" s="971" t="s">
        <v>229</v>
      </c>
      <c r="C245" s="1096" t="s">
        <v>482</v>
      </c>
      <c r="D245" s="330">
        <v>1090</v>
      </c>
      <c r="E245" s="539">
        <v>1100</v>
      </c>
      <c r="F245" s="377">
        <v>3.8</v>
      </c>
      <c r="G245" s="539">
        <v>1070</v>
      </c>
      <c r="H245" s="377">
        <v>3.5999999999999996</v>
      </c>
      <c r="I245" s="377">
        <v>4</v>
      </c>
      <c r="J245" s="379" t="s">
        <v>836</v>
      </c>
      <c r="M245" s="1101"/>
      <c r="N245" s="1270"/>
    </row>
    <row r="246" spans="2:14" ht="16.350000000000001" customHeight="1" x14ac:dyDescent="0.15">
      <c r="B246" s="971" t="s">
        <v>230</v>
      </c>
      <c r="C246" s="1096" t="s">
        <v>483</v>
      </c>
      <c r="D246" s="330">
        <v>853</v>
      </c>
      <c r="E246" s="539">
        <v>865</v>
      </c>
      <c r="F246" s="377">
        <v>4.1000000000000005</v>
      </c>
      <c r="G246" s="539">
        <v>841</v>
      </c>
      <c r="H246" s="377">
        <v>3.9</v>
      </c>
      <c r="I246" s="377">
        <v>4.3</v>
      </c>
      <c r="J246" s="378" t="s">
        <v>2451</v>
      </c>
      <c r="M246" s="1101"/>
      <c r="N246" s="1270"/>
    </row>
    <row r="247" spans="2:14" ht="16.350000000000001" customHeight="1" x14ac:dyDescent="0.15">
      <c r="B247" s="971" t="s">
        <v>795</v>
      </c>
      <c r="C247" s="1096" t="s">
        <v>1361</v>
      </c>
      <c r="D247" s="330">
        <v>1110</v>
      </c>
      <c r="E247" s="539">
        <v>1130</v>
      </c>
      <c r="F247" s="377">
        <v>4.1000000000000005</v>
      </c>
      <c r="G247" s="539">
        <v>1090</v>
      </c>
      <c r="H247" s="377">
        <v>3.9</v>
      </c>
      <c r="I247" s="377">
        <v>4.3000000000000007</v>
      </c>
      <c r="J247" s="379" t="s">
        <v>546</v>
      </c>
      <c r="M247" s="1101"/>
      <c r="N247" s="1270"/>
    </row>
    <row r="248" spans="2:14" ht="16.350000000000001" customHeight="1" x14ac:dyDescent="0.15">
      <c r="B248" s="971" t="s">
        <v>1294</v>
      </c>
      <c r="C248" s="1097" t="s">
        <v>1362</v>
      </c>
      <c r="D248" s="330">
        <v>7670</v>
      </c>
      <c r="E248" s="539">
        <v>7770</v>
      </c>
      <c r="F248" s="377">
        <v>4.1000000000000005</v>
      </c>
      <c r="G248" s="539">
        <v>7620</v>
      </c>
      <c r="H248" s="377">
        <v>3.9</v>
      </c>
      <c r="I248" s="377">
        <v>4.3000000000000007</v>
      </c>
      <c r="J248" s="451" t="s">
        <v>834</v>
      </c>
      <c r="M248" s="1101"/>
      <c r="N248" s="1270"/>
    </row>
    <row r="249" spans="2:14" ht="16.350000000000001" customHeight="1" x14ac:dyDescent="0.15">
      <c r="B249" s="971" t="s">
        <v>1296</v>
      </c>
      <c r="C249" s="1097" t="s">
        <v>1363</v>
      </c>
      <c r="D249" s="330">
        <v>5650</v>
      </c>
      <c r="E249" s="539">
        <v>5710</v>
      </c>
      <c r="F249" s="377">
        <v>4.3000000000000007</v>
      </c>
      <c r="G249" s="539">
        <v>5630</v>
      </c>
      <c r="H249" s="377">
        <v>4.1000000000000005</v>
      </c>
      <c r="I249" s="377">
        <v>4.5000000000000009</v>
      </c>
      <c r="J249" s="451" t="s">
        <v>834</v>
      </c>
      <c r="M249" s="1101"/>
      <c r="N249" s="1270"/>
    </row>
    <row r="250" spans="2:14" ht="16.350000000000001" customHeight="1" x14ac:dyDescent="0.15">
      <c r="B250" s="971" t="s">
        <v>1297</v>
      </c>
      <c r="C250" s="1097" t="s">
        <v>1364</v>
      </c>
      <c r="D250" s="330">
        <v>3020</v>
      </c>
      <c r="E250" s="539">
        <v>3050</v>
      </c>
      <c r="F250" s="377">
        <v>4.2</v>
      </c>
      <c r="G250" s="539">
        <v>3010</v>
      </c>
      <c r="H250" s="377">
        <v>3.9</v>
      </c>
      <c r="I250" s="377">
        <v>4.4000000000000004</v>
      </c>
      <c r="J250" s="451" t="s">
        <v>834</v>
      </c>
      <c r="M250" s="1101"/>
      <c r="N250" s="1270"/>
    </row>
    <row r="251" spans="2:14" ht="16.350000000000001" customHeight="1" x14ac:dyDescent="0.15">
      <c r="B251" s="971" t="s">
        <v>1298</v>
      </c>
      <c r="C251" s="1097" t="s">
        <v>1365</v>
      </c>
      <c r="D251" s="330">
        <v>1330</v>
      </c>
      <c r="E251" s="539">
        <v>1360</v>
      </c>
      <c r="F251" s="377">
        <v>4.0999999999999996</v>
      </c>
      <c r="G251" s="539">
        <v>1320</v>
      </c>
      <c r="H251" s="377">
        <v>4.2</v>
      </c>
      <c r="I251" s="377">
        <v>4.3</v>
      </c>
      <c r="J251" s="451" t="s">
        <v>2453</v>
      </c>
      <c r="M251" s="1101"/>
      <c r="N251" s="1270"/>
    </row>
    <row r="252" spans="2:14" ht="16.350000000000001" customHeight="1" x14ac:dyDescent="0.15">
      <c r="B252" s="971" t="s">
        <v>1299</v>
      </c>
      <c r="C252" s="1097" t="s">
        <v>1498</v>
      </c>
      <c r="D252" s="330">
        <v>1420</v>
      </c>
      <c r="E252" s="539">
        <v>1430</v>
      </c>
      <c r="F252" s="377">
        <v>4.4000000000000004</v>
      </c>
      <c r="G252" s="539">
        <v>1410</v>
      </c>
      <c r="H252" s="377">
        <v>4.5</v>
      </c>
      <c r="I252" s="377">
        <v>4.5999999999999996</v>
      </c>
      <c r="J252" s="451" t="s">
        <v>827</v>
      </c>
      <c r="M252" s="1101"/>
      <c r="N252" s="1270"/>
    </row>
    <row r="253" spans="2:14" ht="16.350000000000001" customHeight="1" x14ac:dyDescent="0.15">
      <c r="B253" s="971" t="s">
        <v>1419</v>
      </c>
      <c r="C253" s="1097" t="s">
        <v>1499</v>
      </c>
      <c r="D253" s="330">
        <v>1340</v>
      </c>
      <c r="E253" s="539">
        <v>1360</v>
      </c>
      <c r="F253" s="377">
        <v>4.0999999999999996</v>
      </c>
      <c r="G253" s="539">
        <v>1330</v>
      </c>
      <c r="H253" s="377">
        <v>3.8999999999999995</v>
      </c>
      <c r="I253" s="377">
        <v>4.3</v>
      </c>
      <c r="J253" s="451" t="s">
        <v>834</v>
      </c>
      <c r="M253" s="1101"/>
      <c r="N253" s="1270"/>
    </row>
    <row r="254" spans="2:14" ht="16.350000000000001" customHeight="1" x14ac:dyDescent="0.15">
      <c r="B254" s="971" t="s">
        <v>1420</v>
      </c>
      <c r="C254" s="1097" t="s">
        <v>1500</v>
      </c>
      <c r="D254" s="330">
        <v>1290</v>
      </c>
      <c r="E254" s="539">
        <v>1310</v>
      </c>
      <c r="F254" s="377">
        <v>3.9</v>
      </c>
      <c r="G254" s="539">
        <v>1270</v>
      </c>
      <c r="H254" s="377">
        <v>3.6999999999999997</v>
      </c>
      <c r="I254" s="377">
        <v>4.1000000000000005</v>
      </c>
      <c r="J254" s="451" t="s">
        <v>1776</v>
      </c>
      <c r="M254" s="1101"/>
      <c r="N254" s="1270"/>
    </row>
    <row r="255" spans="2:14" ht="16.350000000000001" customHeight="1" x14ac:dyDescent="0.15">
      <c r="B255" s="971" t="s">
        <v>1421</v>
      </c>
      <c r="C255" s="1097" t="s">
        <v>1501</v>
      </c>
      <c r="D255" s="330">
        <v>948</v>
      </c>
      <c r="E255" s="539">
        <v>963</v>
      </c>
      <c r="F255" s="377">
        <v>3.9</v>
      </c>
      <c r="G255" s="539">
        <v>932</v>
      </c>
      <c r="H255" s="377">
        <v>3.6999999999999997</v>
      </c>
      <c r="I255" s="377">
        <v>4.1000000000000005</v>
      </c>
      <c r="J255" s="451" t="s">
        <v>1776</v>
      </c>
      <c r="M255" s="1101"/>
      <c r="N255" s="1270"/>
    </row>
    <row r="256" spans="2:14" ht="16.350000000000001" customHeight="1" x14ac:dyDescent="0.15">
      <c r="B256" s="971" t="s">
        <v>1949</v>
      </c>
      <c r="C256" s="1097" t="s">
        <v>1950</v>
      </c>
      <c r="D256" s="330">
        <v>3000</v>
      </c>
      <c r="E256" s="539">
        <v>3040</v>
      </c>
      <c r="F256" s="377">
        <v>3.9</v>
      </c>
      <c r="G256" s="539">
        <v>2960</v>
      </c>
      <c r="H256" s="377">
        <v>3.5999999999999996</v>
      </c>
      <c r="I256" s="377">
        <v>4.1000000000000005</v>
      </c>
      <c r="J256" s="451" t="s">
        <v>1776</v>
      </c>
      <c r="M256" s="1101"/>
      <c r="N256" s="1270"/>
    </row>
    <row r="257" spans="2:14" ht="16.350000000000001" customHeight="1" x14ac:dyDescent="0.15">
      <c r="B257" s="971" t="s">
        <v>1951</v>
      </c>
      <c r="C257" s="1097" t="s">
        <v>1952</v>
      </c>
      <c r="D257" s="330">
        <v>2560</v>
      </c>
      <c r="E257" s="539">
        <v>2600</v>
      </c>
      <c r="F257" s="377">
        <v>3.8</v>
      </c>
      <c r="G257" s="539">
        <v>2520</v>
      </c>
      <c r="H257" s="377">
        <v>3.5999999999999996</v>
      </c>
      <c r="I257" s="377">
        <v>4</v>
      </c>
      <c r="J257" s="451" t="s">
        <v>1776</v>
      </c>
      <c r="M257" s="1101"/>
      <c r="N257" s="1270"/>
    </row>
    <row r="258" spans="2:14" ht="16.350000000000001" customHeight="1" x14ac:dyDescent="0.15">
      <c r="B258" s="971" t="s">
        <v>1953</v>
      </c>
      <c r="C258" s="1097" t="s">
        <v>1954</v>
      </c>
      <c r="D258" s="330">
        <v>1350</v>
      </c>
      <c r="E258" s="539">
        <v>1360</v>
      </c>
      <c r="F258" s="377">
        <v>4.5</v>
      </c>
      <c r="G258" s="539">
        <v>1330</v>
      </c>
      <c r="H258" s="377">
        <v>4.3</v>
      </c>
      <c r="I258" s="377">
        <v>4.7</v>
      </c>
      <c r="J258" s="451" t="s">
        <v>1776</v>
      </c>
      <c r="M258" s="1101"/>
      <c r="N258" s="1270"/>
    </row>
    <row r="259" spans="2:14" ht="16.350000000000001" customHeight="1" x14ac:dyDescent="0.15">
      <c r="B259" s="971" t="s">
        <v>1955</v>
      </c>
      <c r="C259" s="1097" t="s">
        <v>1956</v>
      </c>
      <c r="D259" s="330">
        <v>1090</v>
      </c>
      <c r="E259" s="539">
        <v>1110</v>
      </c>
      <c r="F259" s="377">
        <v>3.8</v>
      </c>
      <c r="G259" s="539">
        <v>1070</v>
      </c>
      <c r="H259" s="377">
        <v>3.5999999999999996</v>
      </c>
      <c r="I259" s="377">
        <v>4</v>
      </c>
      <c r="J259" s="451" t="s">
        <v>1776</v>
      </c>
      <c r="M259" s="1101"/>
      <c r="N259" s="1270"/>
    </row>
    <row r="260" spans="2:14" ht="16.350000000000001" customHeight="1" x14ac:dyDescent="0.15">
      <c r="B260" s="971" t="s">
        <v>1957</v>
      </c>
      <c r="C260" s="1097" t="s">
        <v>1958</v>
      </c>
      <c r="D260" s="330">
        <v>892</v>
      </c>
      <c r="E260" s="539">
        <v>900</v>
      </c>
      <c r="F260" s="377">
        <v>4.0999999999999996</v>
      </c>
      <c r="G260" s="539">
        <v>889</v>
      </c>
      <c r="H260" s="377">
        <v>4.2</v>
      </c>
      <c r="I260" s="377">
        <v>4.3</v>
      </c>
      <c r="J260" s="451" t="s">
        <v>542</v>
      </c>
      <c r="M260" s="1101"/>
      <c r="N260" s="1270"/>
    </row>
    <row r="261" spans="2:14" ht="16.350000000000001" customHeight="1" x14ac:dyDescent="0.15">
      <c r="B261" s="971" t="s">
        <v>231</v>
      </c>
      <c r="C261" s="1097" t="s">
        <v>484</v>
      </c>
      <c r="D261" s="330">
        <v>682</v>
      </c>
      <c r="E261" s="539">
        <v>687</v>
      </c>
      <c r="F261" s="377">
        <v>5.1000000000000005</v>
      </c>
      <c r="G261" s="539">
        <v>680</v>
      </c>
      <c r="H261" s="377">
        <v>4.9000000000000004</v>
      </c>
      <c r="I261" s="377">
        <v>5.3000000000000007</v>
      </c>
      <c r="J261" s="367" t="s">
        <v>834</v>
      </c>
      <c r="M261" s="1101"/>
      <c r="N261" s="1270"/>
    </row>
    <row r="262" spans="2:14" ht="16.350000000000001" customHeight="1" x14ac:dyDescent="0.15">
      <c r="B262" s="971" t="s">
        <v>232</v>
      </c>
      <c r="C262" s="1096" t="s">
        <v>485</v>
      </c>
      <c r="D262" s="330">
        <v>692</v>
      </c>
      <c r="E262" s="539">
        <v>699</v>
      </c>
      <c r="F262" s="377">
        <v>5.0999999999999996</v>
      </c>
      <c r="G262" s="539">
        <v>684</v>
      </c>
      <c r="H262" s="377">
        <v>4.9000000000000004</v>
      </c>
      <c r="I262" s="377">
        <v>5.3</v>
      </c>
      <c r="J262" s="379" t="s">
        <v>836</v>
      </c>
      <c r="M262" s="1101"/>
      <c r="N262" s="1270"/>
    </row>
    <row r="263" spans="2:14" ht="16.350000000000001" customHeight="1" x14ac:dyDescent="0.15">
      <c r="B263" s="971" t="s">
        <v>233</v>
      </c>
      <c r="C263" s="1097" t="s">
        <v>486</v>
      </c>
      <c r="D263" s="330">
        <v>1770</v>
      </c>
      <c r="E263" s="539">
        <v>1790</v>
      </c>
      <c r="F263" s="377">
        <v>4.7</v>
      </c>
      <c r="G263" s="539">
        <v>1750</v>
      </c>
      <c r="H263" s="377">
        <v>4.5</v>
      </c>
      <c r="I263" s="377">
        <v>4.9000000000000004</v>
      </c>
      <c r="J263" s="367" t="s">
        <v>836</v>
      </c>
      <c r="M263" s="1101"/>
      <c r="N263" s="1270"/>
    </row>
    <row r="264" spans="2:14" ht="16.350000000000001" customHeight="1" x14ac:dyDescent="0.15">
      <c r="B264" s="971" t="s">
        <v>235</v>
      </c>
      <c r="C264" s="1096" t="s">
        <v>487</v>
      </c>
      <c r="D264" s="330">
        <v>267</v>
      </c>
      <c r="E264" s="539">
        <v>263</v>
      </c>
      <c r="F264" s="377">
        <v>4.8</v>
      </c>
      <c r="G264" s="539">
        <v>269</v>
      </c>
      <c r="H264" s="377">
        <v>4.5999999999999996</v>
      </c>
      <c r="I264" s="377">
        <v>5</v>
      </c>
      <c r="J264" s="379" t="s">
        <v>827</v>
      </c>
      <c r="M264" s="1101"/>
      <c r="N264" s="1270"/>
    </row>
    <row r="265" spans="2:14" ht="16.350000000000001" customHeight="1" x14ac:dyDescent="0.15">
      <c r="B265" s="971" t="s">
        <v>236</v>
      </c>
      <c r="C265" s="1096" t="s">
        <v>488</v>
      </c>
      <c r="D265" s="330">
        <v>485</v>
      </c>
      <c r="E265" s="539">
        <v>490</v>
      </c>
      <c r="F265" s="377">
        <v>4.9000000000000004</v>
      </c>
      <c r="G265" s="539">
        <v>480</v>
      </c>
      <c r="H265" s="377">
        <v>4.7</v>
      </c>
      <c r="I265" s="377">
        <v>5.0999999999999996</v>
      </c>
      <c r="J265" s="378" t="s">
        <v>2451</v>
      </c>
      <c r="M265" s="1101"/>
      <c r="N265" s="1270"/>
    </row>
    <row r="266" spans="2:14" ht="16.350000000000001" customHeight="1" x14ac:dyDescent="0.15">
      <c r="B266" s="971" t="s">
        <v>237</v>
      </c>
      <c r="C266" s="1096" t="s">
        <v>489</v>
      </c>
      <c r="D266" s="330">
        <v>298</v>
      </c>
      <c r="E266" s="539">
        <v>301</v>
      </c>
      <c r="F266" s="377">
        <v>4.9000000000000004</v>
      </c>
      <c r="G266" s="539">
        <v>295</v>
      </c>
      <c r="H266" s="377">
        <v>4.7</v>
      </c>
      <c r="I266" s="377">
        <v>5.0999999999999996</v>
      </c>
      <c r="J266" s="379" t="s">
        <v>836</v>
      </c>
      <c r="M266" s="1101"/>
      <c r="N266" s="1270"/>
    </row>
    <row r="267" spans="2:14" ht="16.350000000000001" customHeight="1" x14ac:dyDescent="0.15">
      <c r="B267" s="971" t="s">
        <v>238</v>
      </c>
      <c r="C267" s="1097" t="s">
        <v>490</v>
      </c>
      <c r="D267" s="330">
        <v>605</v>
      </c>
      <c r="E267" s="539">
        <v>609</v>
      </c>
      <c r="F267" s="377">
        <v>5.2</v>
      </c>
      <c r="G267" s="539">
        <v>600</v>
      </c>
      <c r="H267" s="377">
        <v>5</v>
      </c>
      <c r="I267" s="377">
        <v>5.4</v>
      </c>
      <c r="J267" s="367" t="s">
        <v>1786</v>
      </c>
      <c r="M267" s="1101"/>
      <c r="N267" s="1270"/>
    </row>
    <row r="268" spans="2:14" ht="16.350000000000001" customHeight="1" x14ac:dyDescent="0.15">
      <c r="B268" s="971" t="s">
        <v>239</v>
      </c>
      <c r="C268" s="1096" t="s">
        <v>491</v>
      </c>
      <c r="D268" s="330">
        <v>504</v>
      </c>
      <c r="E268" s="539">
        <v>507</v>
      </c>
      <c r="F268" s="377">
        <v>5.3</v>
      </c>
      <c r="G268" s="539">
        <v>501</v>
      </c>
      <c r="H268" s="377">
        <v>5.0999999999999996</v>
      </c>
      <c r="I268" s="377">
        <v>5.5</v>
      </c>
      <c r="J268" s="379" t="s">
        <v>2452</v>
      </c>
      <c r="M268" s="1101"/>
      <c r="N268" s="1270"/>
    </row>
    <row r="269" spans="2:14" ht="16.350000000000001" customHeight="1" x14ac:dyDescent="0.15">
      <c r="B269" s="971" t="s">
        <v>240</v>
      </c>
      <c r="C269" s="1097" t="s">
        <v>492</v>
      </c>
      <c r="D269" s="330">
        <v>430</v>
      </c>
      <c r="E269" s="539">
        <v>432</v>
      </c>
      <c r="F269" s="377">
        <v>5.3</v>
      </c>
      <c r="G269" s="539">
        <v>427</v>
      </c>
      <c r="H269" s="377">
        <v>5.0999999999999996</v>
      </c>
      <c r="I269" s="377">
        <v>5.5</v>
      </c>
      <c r="J269" s="367" t="s">
        <v>1786</v>
      </c>
      <c r="M269" s="1101"/>
      <c r="N269" s="1270"/>
    </row>
    <row r="270" spans="2:14" ht="16.350000000000001" customHeight="1" x14ac:dyDescent="0.15">
      <c r="B270" s="971" t="s">
        <v>241</v>
      </c>
      <c r="C270" s="1096" t="s">
        <v>493</v>
      </c>
      <c r="D270" s="330">
        <v>279</v>
      </c>
      <c r="E270" s="539">
        <v>280</v>
      </c>
      <c r="F270" s="377">
        <v>5.2</v>
      </c>
      <c r="G270" s="539">
        <v>277</v>
      </c>
      <c r="H270" s="377">
        <v>5</v>
      </c>
      <c r="I270" s="377">
        <v>5.4</v>
      </c>
      <c r="J270" s="379" t="s">
        <v>2452</v>
      </c>
      <c r="M270" s="1101"/>
      <c r="N270" s="1270"/>
    </row>
    <row r="271" spans="2:14" ht="16.350000000000001" customHeight="1" x14ac:dyDescent="0.15">
      <c r="B271" s="971" t="s">
        <v>242</v>
      </c>
      <c r="C271" s="1096" t="s">
        <v>494</v>
      </c>
      <c r="D271" s="330">
        <v>232</v>
      </c>
      <c r="E271" s="539">
        <v>233</v>
      </c>
      <c r="F271" s="377">
        <v>5.2</v>
      </c>
      <c r="G271" s="539">
        <v>231</v>
      </c>
      <c r="H271" s="377">
        <v>5</v>
      </c>
      <c r="I271" s="377">
        <v>5.4</v>
      </c>
      <c r="J271" s="378" t="s">
        <v>1786</v>
      </c>
      <c r="M271" s="1101"/>
      <c r="N271" s="1270"/>
    </row>
    <row r="272" spans="2:14" ht="16.350000000000001" customHeight="1" x14ac:dyDescent="0.15">
      <c r="B272" s="971" t="s">
        <v>243</v>
      </c>
      <c r="C272" s="1096" t="s">
        <v>495</v>
      </c>
      <c r="D272" s="330">
        <v>469</v>
      </c>
      <c r="E272" s="539">
        <v>471</v>
      </c>
      <c r="F272" s="377">
        <v>5.3</v>
      </c>
      <c r="G272" s="539">
        <v>466</v>
      </c>
      <c r="H272" s="377">
        <v>5.0999999999999996</v>
      </c>
      <c r="I272" s="377">
        <v>5.5</v>
      </c>
      <c r="J272" s="379" t="s">
        <v>1786</v>
      </c>
      <c r="M272" s="1101"/>
      <c r="N272" s="1270"/>
    </row>
    <row r="273" spans="2:14" ht="16.350000000000001" customHeight="1" x14ac:dyDescent="0.15">
      <c r="B273" s="971" t="s">
        <v>244</v>
      </c>
      <c r="C273" s="1097" t="s">
        <v>496</v>
      </c>
      <c r="D273" s="330">
        <v>651</v>
      </c>
      <c r="E273" s="539">
        <v>655</v>
      </c>
      <c r="F273" s="377">
        <v>5.2</v>
      </c>
      <c r="G273" s="539">
        <v>646</v>
      </c>
      <c r="H273" s="377">
        <v>5</v>
      </c>
      <c r="I273" s="377">
        <v>5.4</v>
      </c>
      <c r="J273" s="367" t="s">
        <v>2452</v>
      </c>
      <c r="M273" s="1101"/>
      <c r="N273" s="1270"/>
    </row>
    <row r="274" spans="2:14" ht="16.350000000000001" customHeight="1" x14ac:dyDescent="0.15">
      <c r="B274" s="971" t="s">
        <v>245</v>
      </c>
      <c r="C274" s="1096" t="s">
        <v>497</v>
      </c>
      <c r="D274" s="330">
        <v>4650</v>
      </c>
      <c r="E274" s="539">
        <v>4670</v>
      </c>
      <c r="F274" s="377">
        <v>5.3</v>
      </c>
      <c r="G274" s="539">
        <v>4630</v>
      </c>
      <c r="H274" s="377">
        <v>5.0999999999999996</v>
      </c>
      <c r="I274" s="377">
        <v>5.5</v>
      </c>
      <c r="J274" s="379" t="s">
        <v>1786</v>
      </c>
      <c r="M274" s="1101"/>
      <c r="N274" s="1270"/>
    </row>
    <row r="275" spans="2:14" ht="16.350000000000001" customHeight="1" x14ac:dyDescent="0.15">
      <c r="B275" s="971" t="s">
        <v>246</v>
      </c>
      <c r="C275" s="1097" t="s">
        <v>498</v>
      </c>
      <c r="D275" s="330">
        <v>1870</v>
      </c>
      <c r="E275" s="539">
        <v>1880</v>
      </c>
      <c r="F275" s="377">
        <v>5.2</v>
      </c>
      <c r="G275" s="539">
        <v>1850</v>
      </c>
      <c r="H275" s="377">
        <v>5</v>
      </c>
      <c r="I275" s="377">
        <v>5.4</v>
      </c>
      <c r="J275" s="367" t="s">
        <v>1786</v>
      </c>
      <c r="M275" s="1101"/>
      <c r="N275" s="1270"/>
    </row>
    <row r="276" spans="2:14" ht="16.350000000000001" customHeight="1" x14ac:dyDescent="0.15">
      <c r="B276" s="971" t="s">
        <v>247</v>
      </c>
      <c r="C276" s="1096" t="s">
        <v>499</v>
      </c>
      <c r="D276" s="330">
        <v>1080</v>
      </c>
      <c r="E276" s="539">
        <v>1080</v>
      </c>
      <c r="F276" s="377">
        <v>5.3</v>
      </c>
      <c r="G276" s="539">
        <v>1070</v>
      </c>
      <c r="H276" s="377">
        <v>5.0999999999999996</v>
      </c>
      <c r="I276" s="377">
        <v>5.5</v>
      </c>
      <c r="J276" s="379" t="s">
        <v>1786</v>
      </c>
      <c r="M276" s="1101"/>
      <c r="N276" s="1270"/>
    </row>
    <row r="277" spans="2:14" ht="16.350000000000001" customHeight="1" x14ac:dyDescent="0.15">
      <c r="B277" s="971" t="s">
        <v>248</v>
      </c>
      <c r="C277" s="1096" t="s">
        <v>500</v>
      </c>
      <c r="D277" s="330">
        <v>445</v>
      </c>
      <c r="E277" s="539">
        <v>448</v>
      </c>
      <c r="F277" s="377">
        <v>5.4</v>
      </c>
      <c r="G277" s="539">
        <v>442</v>
      </c>
      <c r="H277" s="377">
        <v>5.2</v>
      </c>
      <c r="I277" s="377">
        <v>5.6</v>
      </c>
      <c r="J277" s="378" t="s">
        <v>1786</v>
      </c>
      <c r="M277" s="1101"/>
      <c r="N277" s="1270"/>
    </row>
    <row r="278" spans="2:14" ht="16.350000000000001" customHeight="1" x14ac:dyDescent="0.15">
      <c r="B278" s="971" t="s">
        <v>249</v>
      </c>
      <c r="C278" s="1096" t="s">
        <v>501</v>
      </c>
      <c r="D278" s="330">
        <v>953</v>
      </c>
      <c r="E278" s="539">
        <v>961</v>
      </c>
      <c r="F278" s="377">
        <v>5.2</v>
      </c>
      <c r="G278" s="539">
        <v>945</v>
      </c>
      <c r="H278" s="377">
        <v>5</v>
      </c>
      <c r="I278" s="377">
        <v>5.4</v>
      </c>
      <c r="J278" s="379" t="s">
        <v>836</v>
      </c>
      <c r="M278" s="1101"/>
      <c r="N278" s="1270"/>
    </row>
    <row r="279" spans="2:14" ht="16.350000000000001" customHeight="1" x14ac:dyDescent="0.15">
      <c r="B279" s="971" t="s">
        <v>250</v>
      </c>
      <c r="C279" s="1097" t="s">
        <v>502</v>
      </c>
      <c r="D279" s="330">
        <v>671</v>
      </c>
      <c r="E279" s="539">
        <v>676</v>
      </c>
      <c r="F279" s="377">
        <v>4.9000000000000004</v>
      </c>
      <c r="G279" s="539">
        <v>669</v>
      </c>
      <c r="H279" s="377">
        <v>4.7</v>
      </c>
      <c r="I279" s="377">
        <v>5.0999999999999996</v>
      </c>
      <c r="J279" s="367" t="s">
        <v>548</v>
      </c>
      <c r="M279" s="1101"/>
      <c r="N279" s="1270"/>
    </row>
    <row r="280" spans="2:14" ht="16.350000000000001" customHeight="1" x14ac:dyDescent="0.15">
      <c r="B280" s="971" t="s">
        <v>251</v>
      </c>
      <c r="C280" s="1096" t="s">
        <v>503</v>
      </c>
      <c r="D280" s="330">
        <v>603</v>
      </c>
      <c r="E280" s="539">
        <v>609</v>
      </c>
      <c r="F280" s="377">
        <v>4.9000000000000004</v>
      </c>
      <c r="G280" s="539">
        <v>597</v>
      </c>
      <c r="H280" s="377">
        <v>4.7</v>
      </c>
      <c r="I280" s="377">
        <v>5.0999999999999996</v>
      </c>
      <c r="J280" s="379" t="s">
        <v>1786</v>
      </c>
      <c r="M280" s="1101"/>
      <c r="N280" s="1270"/>
    </row>
    <row r="281" spans="2:14" ht="16.350000000000001" customHeight="1" x14ac:dyDescent="0.15">
      <c r="B281" s="971" t="s">
        <v>252</v>
      </c>
      <c r="C281" s="1097" t="s">
        <v>504</v>
      </c>
      <c r="D281" s="330">
        <v>1080</v>
      </c>
      <c r="E281" s="539">
        <v>1090</v>
      </c>
      <c r="F281" s="377">
        <v>4.9000000000000004</v>
      </c>
      <c r="G281" s="539">
        <v>1070</v>
      </c>
      <c r="H281" s="377">
        <v>4.7</v>
      </c>
      <c r="I281" s="377">
        <v>5.0999999999999996</v>
      </c>
      <c r="J281" s="367" t="s">
        <v>2452</v>
      </c>
      <c r="M281" s="1101"/>
      <c r="N281" s="1270"/>
    </row>
    <row r="282" spans="2:14" ht="16.350000000000001" customHeight="1" x14ac:dyDescent="0.15">
      <c r="B282" s="971" t="s">
        <v>253</v>
      </c>
      <c r="C282" s="1096" t="s">
        <v>1502</v>
      </c>
      <c r="D282" s="330">
        <v>1670</v>
      </c>
      <c r="E282" s="539">
        <v>1680</v>
      </c>
      <c r="F282" s="377">
        <v>4.9000000000000004</v>
      </c>
      <c r="G282" s="539">
        <v>1650</v>
      </c>
      <c r="H282" s="377">
        <v>4.7</v>
      </c>
      <c r="I282" s="377">
        <v>5.0999999999999996</v>
      </c>
      <c r="J282" s="379" t="s">
        <v>2452</v>
      </c>
      <c r="M282" s="1101"/>
      <c r="N282" s="1270"/>
    </row>
    <row r="283" spans="2:14" ht="16.350000000000001" customHeight="1" x14ac:dyDescent="0.15">
      <c r="B283" s="971" t="s">
        <v>254</v>
      </c>
      <c r="C283" s="1096" t="s">
        <v>506</v>
      </c>
      <c r="D283" s="330">
        <v>4010</v>
      </c>
      <c r="E283" s="539">
        <v>4050</v>
      </c>
      <c r="F283" s="377">
        <v>4.8</v>
      </c>
      <c r="G283" s="539">
        <v>3960</v>
      </c>
      <c r="H283" s="377">
        <v>4.5999999999999996</v>
      </c>
      <c r="I283" s="377">
        <v>5</v>
      </c>
      <c r="J283" s="378" t="s">
        <v>1786</v>
      </c>
      <c r="M283" s="1101"/>
      <c r="N283" s="1270"/>
    </row>
    <row r="284" spans="2:14" ht="16.350000000000001" customHeight="1" x14ac:dyDescent="0.15">
      <c r="B284" s="971" t="s">
        <v>259</v>
      </c>
      <c r="C284" s="1096" t="s">
        <v>1504</v>
      </c>
      <c r="D284" s="330">
        <v>1940</v>
      </c>
      <c r="E284" s="539">
        <v>1960</v>
      </c>
      <c r="F284" s="377">
        <v>4.5</v>
      </c>
      <c r="G284" s="539">
        <v>1920</v>
      </c>
      <c r="H284" s="377">
        <v>4.3</v>
      </c>
      <c r="I284" s="377">
        <v>4.7</v>
      </c>
      <c r="J284" s="379" t="s">
        <v>2451</v>
      </c>
      <c r="M284" s="1101"/>
      <c r="N284" s="1270"/>
    </row>
    <row r="285" spans="2:14" ht="16.350000000000001" customHeight="1" x14ac:dyDescent="0.15">
      <c r="B285" s="971" t="s">
        <v>260</v>
      </c>
      <c r="C285" s="1096" t="s">
        <v>512</v>
      </c>
      <c r="D285" s="330">
        <v>595</v>
      </c>
      <c r="E285" s="539">
        <v>598</v>
      </c>
      <c r="F285" s="377">
        <v>5</v>
      </c>
      <c r="G285" s="539">
        <v>594</v>
      </c>
      <c r="H285" s="377">
        <v>4.8</v>
      </c>
      <c r="I285" s="377">
        <v>5.2</v>
      </c>
      <c r="J285" s="378" t="s">
        <v>834</v>
      </c>
      <c r="M285" s="1101"/>
      <c r="N285" s="1270"/>
    </row>
    <row r="286" spans="2:14" ht="16.350000000000001" customHeight="1" x14ac:dyDescent="0.15">
      <c r="B286" s="971" t="s">
        <v>261</v>
      </c>
      <c r="C286" s="1096" t="s">
        <v>513</v>
      </c>
      <c r="D286" s="330">
        <v>282</v>
      </c>
      <c r="E286" s="539">
        <v>284</v>
      </c>
      <c r="F286" s="377">
        <v>4.9000000000000004</v>
      </c>
      <c r="G286" s="539">
        <v>281</v>
      </c>
      <c r="H286" s="377">
        <v>4.7</v>
      </c>
      <c r="I286" s="377">
        <v>5.1000000000000005</v>
      </c>
      <c r="J286" s="379" t="s">
        <v>834</v>
      </c>
      <c r="M286" s="1101"/>
      <c r="N286" s="1270"/>
    </row>
    <row r="287" spans="2:14" ht="16.350000000000001" customHeight="1" x14ac:dyDescent="0.15">
      <c r="B287" s="971" t="s">
        <v>262</v>
      </c>
      <c r="C287" s="1097" t="s">
        <v>514</v>
      </c>
      <c r="D287" s="330">
        <v>344</v>
      </c>
      <c r="E287" s="539">
        <v>346</v>
      </c>
      <c r="F287" s="377">
        <v>5.2</v>
      </c>
      <c r="G287" s="539">
        <v>343</v>
      </c>
      <c r="H287" s="377">
        <v>5</v>
      </c>
      <c r="I287" s="377">
        <v>5.4</v>
      </c>
      <c r="J287" s="367" t="s">
        <v>2450</v>
      </c>
      <c r="M287" s="1101"/>
      <c r="N287" s="1270"/>
    </row>
    <row r="288" spans="2:14" ht="16.350000000000001" customHeight="1" x14ac:dyDescent="0.15">
      <c r="B288" s="971" t="s">
        <v>263</v>
      </c>
      <c r="C288" s="1096" t="s">
        <v>515</v>
      </c>
      <c r="D288" s="330">
        <v>534</v>
      </c>
      <c r="E288" s="539">
        <v>536</v>
      </c>
      <c r="F288" s="377">
        <v>5.1000000000000005</v>
      </c>
      <c r="G288" s="539">
        <v>533</v>
      </c>
      <c r="H288" s="377">
        <v>4.9000000000000004</v>
      </c>
      <c r="I288" s="377">
        <v>5.3000000000000007</v>
      </c>
      <c r="J288" s="379" t="s">
        <v>834</v>
      </c>
      <c r="M288" s="1101"/>
      <c r="N288" s="1270"/>
    </row>
    <row r="289" spans="2:14" ht="16.350000000000001" customHeight="1" x14ac:dyDescent="0.15">
      <c r="B289" s="971" t="s">
        <v>264</v>
      </c>
      <c r="C289" s="1097" t="s">
        <v>516</v>
      </c>
      <c r="D289" s="330">
        <v>571</v>
      </c>
      <c r="E289" s="539">
        <v>576</v>
      </c>
      <c r="F289" s="377">
        <v>5.1000000000000005</v>
      </c>
      <c r="G289" s="539">
        <v>569</v>
      </c>
      <c r="H289" s="377">
        <v>4.9000000000000004</v>
      </c>
      <c r="I289" s="377">
        <v>5.3000000000000007</v>
      </c>
      <c r="J289" s="367" t="s">
        <v>834</v>
      </c>
      <c r="M289" s="1101"/>
      <c r="N289" s="1270"/>
    </row>
    <row r="290" spans="2:14" ht="16.350000000000001" customHeight="1" thickBot="1" x14ac:dyDescent="0.2">
      <c r="B290" s="979" t="s">
        <v>2105</v>
      </c>
      <c r="C290" s="1273" t="s">
        <v>2106</v>
      </c>
      <c r="D290" s="327">
        <v>5650</v>
      </c>
      <c r="E290" s="582">
        <v>5780</v>
      </c>
      <c r="F290" s="373">
        <v>4.1000000000000005</v>
      </c>
      <c r="G290" s="582">
        <v>5600</v>
      </c>
      <c r="H290" s="373">
        <v>3.9</v>
      </c>
      <c r="I290" s="373">
        <v>4.3000000000000007</v>
      </c>
      <c r="J290" s="452" t="s">
        <v>543</v>
      </c>
      <c r="M290" s="1101"/>
      <c r="N290" s="1270"/>
    </row>
    <row r="291" spans="2:14" ht="16.350000000000001" customHeight="1" thickTop="1" x14ac:dyDescent="0.15">
      <c r="B291" s="1274" t="s">
        <v>1981</v>
      </c>
      <c r="C291" s="1275" t="s">
        <v>1982</v>
      </c>
      <c r="D291" s="733">
        <v>3860</v>
      </c>
      <c r="E291" s="735">
        <v>3920</v>
      </c>
      <c r="F291" s="734">
        <v>4.5</v>
      </c>
      <c r="G291" s="735">
        <v>3790</v>
      </c>
      <c r="H291" s="734">
        <v>4.3</v>
      </c>
      <c r="I291" s="734">
        <v>4.7</v>
      </c>
      <c r="J291" s="737" t="s">
        <v>546</v>
      </c>
      <c r="M291" s="1101"/>
      <c r="N291" s="1270"/>
    </row>
    <row r="292" spans="2:14" ht="16.350000000000001" customHeight="1" thickBot="1" x14ac:dyDescent="0.2">
      <c r="B292" s="1227" t="s">
        <v>2449</v>
      </c>
      <c r="C292" s="1275" t="s">
        <v>2323</v>
      </c>
      <c r="D292" s="733">
        <v>2700</v>
      </c>
      <c r="E292" s="735">
        <v>2920</v>
      </c>
      <c r="F292" s="734">
        <v>4.9000000000000004</v>
      </c>
      <c r="G292" s="735">
        <v>2630</v>
      </c>
      <c r="H292" s="734">
        <v>4.7</v>
      </c>
      <c r="I292" s="734">
        <v>5.0999999999999996</v>
      </c>
      <c r="J292" s="737" t="s">
        <v>546</v>
      </c>
      <c r="M292" s="1101"/>
      <c r="N292" s="1270"/>
    </row>
    <row r="293" spans="2:14" ht="16.350000000000001" customHeight="1" thickTop="1" x14ac:dyDescent="0.15">
      <c r="B293" s="980" t="s">
        <v>808</v>
      </c>
      <c r="C293" s="1276" t="s">
        <v>817</v>
      </c>
      <c r="D293" s="338">
        <v>5380</v>
      </c>
      <c r="E293" s="338" t="s">
        <v>97</v>
      </c>
      <c r="F293" s="385" t="s">
        <v>97</v>
      </c>
      <c r="G293" s="338">
        <v>5380</v>
      </c>
      <c r="H293" s="339">
        <v>3.9</v>
      </c>
      <c r="I293" s="385" t="s">
        <v>97</v>
      </c>
      <c r="J293" s="384" t="s">
        <v>544</v>
      </c>
      <c r="M293" s="1101"/>
      <c r="N293" s="1270"/>
    </row>
    <row r="294" spans="2:14" ht="16.350000000000001" customHeight="1" x14ac:dyDescent="0.15">
      <c r="B294" s="1518"/>
      <c r="M294" s="1101"/>
      <c r="N294" s="1270"/>
    </row>
    <row r="295" spans="2:14" ht="16.350000000000001" customHeight="1" x14ac:dyDescent="0.15">
      <c r="B295" s="1278"/>
      <c r="C295" s="1106" t="s">
        <v>1735</v>
      </c>
      <c r="D295" s="1107">
        <f>SUM(D296:D301)</f>
        <v>1123089</v>
      </c>
      <c r="E295" s="1107" t="s">
        <v>97</v>
      </c>
      <c r="F295" s="1107" t="s">
        <v>97</v>
      </c>
      <c r="G295" s="1108" t="s">
        <v>97</v>
      </c>
      <c r="H295" s="1108" t="s">
        <v>97</v>
      </c>
      <c r="I295" s="1108" t="s">
        <v>97</v>
      </c>
      <c r="J295" s="1109" t="s">
        <v>97</v>
      </c>
      <c r="M295" s="1101"/>
      <c r="N295" s="1270"/>
    </row>
    <row r="296" spans="2:14" ht="16.350000000000001" customHeight="1" x14ac:dyDescent="0.15">
      <c r="B296" s="1279"/>
      <c r="C296" s="1111" t="s">
        <v>1983</v>
      </c>
      <c r="D296" s="1112">
        <f>SUM(D5:D69)</f>
        <v>503810</v>
      </c>
      <c r="E296" s="1112" t="s">
        <v>97</v>
      </c>
      <c r="F296" s="1113" t="s">
        <v>97</v>
      </c>
      <c r="G296" s="1114" t="s">
        <v>97</v>
      </c>
      <c r="H296" s="1115" t="s">
        <v>97</v>
      </c>
      <c r="I296" s="1115" t="s">
        <v>97</v>
      </c>
      <c r="J296" s="1116" t="s">
        <v>97</v>
      </c>
      <c r="M296" s="1101"/>
      <c r="N296" s="1270"/>
    </row>
    <row r="297" spans="2:14" ht="16.350000000000001" customHeight="1" x14ac:dyDescent="0.15">
      <c r="B297" s="1280"/>
      <c r="C297" s="1117" t="s">
        <v>1737</v>
      </c>
      <c r="D297" s="1118">
        <f>SUM(D70:D119)</f>
        <v>202154</v>
      </c>
      <c r="E297" s="1118" t="s">
        <v>97</v>
      </c>
      <c r="F297" s="1119" t="s">
        <v>97</v>
      </c>
      <c r="G297" s="1120" t="s">
        <v>97</v>
      </c>
      <c r="H297" s="1121" t="s">
        <v>97</v>
      </c>
      <c r="I297" s="1121" t="s">
        <v>97</v>
      </c>
      <c r="J297" s="1122" t="s">
        <v>97</v>
      </c>
      <c r="M297" s="1101"/>
      <c r="N297" s="1270"/>
    </row>
    <row r="298" spans="2:14" ht="16.350000000000001" customHeight="1" x14ac:dyDescent="0.15">
      <c r="B298" s="1281"/>
      <c r="C298" s="1123" t="s">
        <v>1738</v>
      </c>
      <c r="D298" s="1124">
        <f>SUM(D120:D139)</f>
        <v>202470</v>
      </c>
      <c r="E298" s="1124" t="s">
        <v>97</v>
      </c>
      <c r="F298" s="1125" t="s">
        <v>97</v>
      </c>
      <c r="G298" s="1126" t="s">
        <v>97</v>
      </c>
      <c r="H298" s="1127" t="s">
        <v>97</v>
      </c>
      <c r="I298" s="1127" t="s">
        <v>97</v>
      </c>
      <c r="J298" s="1128" t="s">
        <v>97</v>
      </c>
    </row>
    <row r="299" spans="2:14" ht="16.350000000000001" customHeight="1" x14ac:dyDescent="0.15">
      <c r="B299" s="1282"/>
      <c r="C299" s="1129" t="s">
        <v>1984</v>
      </c>
      <c r="D299" s="1130">
        <f>SUM(D140:D290)</f>
        <v>202715</v>
      </c>
      <c r="E299" s="1130" t="s">
        <v>97</v>
      </c>
      <c r="F299" s="1131" t="s">
        <v>97</v>
      </c>
      <c r="G299" s="1132" t="s">
        <v>97</v>
      </c>
      <c r="H299" s="1133" t="s">
        <v>97</v>
      </c>
      <c r="I299" s="1133" t="s">
        <v>97</v>
      </c>
      <c r="J299" s="1134" t="s">
        <v>97</v>
      </c>
    </row>
    <row r="300" spans="2:14" ht="16.350000000000001" customHeight="1" x14ac:dyDescent="0.15">
      <c r="B300" s="1283"/>
      <c r="C300" s="1284" t="s">
        <v>2481</v>
      </c>
      <c r="D300" s="1285">
        <f>SUM(D291:D292)</f>
        <v>6560</v>
      </c>
      <c r="E300" s="1285" t="s">
        <v>97</v>
      </c>
      <c r="F300" s="1286" t="s">
        <v>97</v>
      </c>
      <c r="G300" s="1287" t="s">
        <v>97</v>
      </c>
      <c r="H300" s="1288" t="s">
        <v>97</v>
      </c>
      <c r="I300" s="1288" t="s">
        <v>97</v>
      </c>
      <c r="J300" s="1289" t="s">
        <v>97</v>
      </c>
    </row>
    <row r="301" spans="2:14" ht="16.350000000000001" customHeight="1" x14ac:dyDescent="0.15">
      <c r="B301" s="1290"/>
      <c r="C301" s="1135" t="s">
        <v>810</v>
      </c>
      <c r="D301" s="1136">
        <f>SUM(D293)</f>
        <v>5380</v>
      </c>
      <c r="E301" s="1136" t="s">
        <v>97</v>
      </c>
      <c r="F301" s="1137" t="s">
        <v>97</v>
      </c>
      <c r="G301" s="1138" t="s">
        <v>97</v>
      </c>
      <c r="H301" s="1139" t="s">
        <v>97</v>
      </c>
      <c r="I301" s="1139" t="s">
        <v>97</v>
      </c>
      <c r="J301" s="1140" t="s">
        <v>97</v>
      </c>
    </row>
    <row r="302" spans="2:14" ht="16.350000000000001" customHeight="1" x14ac:dyDescent="0.15">
      <c r="B302" s="30" t="s">
        <v>2448</v>
      </c>
    </row>
    <row r="303" spans="2:14" ht="16.350000000000001" customHeight="1" x14ac:dyDescent="0.15">
      <c r="B303" s="30" t="s">
        <v>2447</v>
      </c>
      <c r="C303" s="1291"/>
      <c r="D303" s="743"/>
      <c r="E303" s="1291"/>
      <c r="F303" s="1291"/>
      <c r="G303" s="28"/>
      <c r="H303" s="32"/>
      <c r="I303" s="1291"/>
      <c r="J303" s="1291"/>
    </row>
    <row r="304" spans="2:14" ht="16.350000000000001" customHeight="1" x14ac:dyDescent="0.15">
      <c r="B304" s="30" t="s">
        <v>2446</v>
      </c>
      <c r="C304" s="1291"/>
      <c r="D304" s="743"/>
      <c r="E304" s="1291"/>
      <c r="F304" s="1291"/>
      <c r="G304" s="28"/>
      <c r="H304" s="32"/>
      <c r="I304" s="1291"/>
      <c r="J304" s="1291"/>
    </row>
    <row r="305" spans="2:14" ht="16.350000000000001" customHeight="1" x14ac:dyDescent="0.15">
      <c r="B305" s="30" t="s">
        <v>2445</v>
      </c>
      <c r="C305" s="1291"/>
      <c r="D305" s="743"/>
      <c r="E305" s="1291"/>
      <c r="F305" s="1291"/>
      <c r="G305" s="28"/>
      <c r="H305" s="32"/>
      <c r="I305" s="1291"/>
      <c r="J305" s="1291"/>
    </row>
    <row r="306" spans="2:14" ht="16.350000000000001" customHeight="1" x14ac:dyDescent="0.15">
      <c r="B306" s="30" t="s">
        <v>2444</v>
      </c>
      <c r="C306" s="1291"/>
      <c r="D306" s="743"/>
      <c r="E306" s="1291"/>
      <c r="F306" s="1291"/>
      <c r="G306" s="28"/>
      <c r="H306" s="32"/>
      <c r="I306" s="1291"/>
      <c r="J306" s="1291"/>
    </row>
    <row r="307" spans="2:14" s="1263" customFormat="1" ht="16.350000000000001" customHeight="1" x14ac:dyDescent="0.15">
      <c r="B307" s="30" t="s">
        <v>2443</v>
      </c>
      <c r="C307" s="1291"/>
      <c r="D307" s="743"/>
      <c r="E307" s="1291"/>
      <c r="F307" s="1291"/>
      <c r="G307" s="28"/>
      <c r="H307" s="32"/>
      <c r="I307" s="1291"/>
      <c r="J307" s="1291"/>
      <c r="K307" s="1141"/>
      <c r="L307" s="1103"/>
      <c r="M307" s="1103"/>
      <c r="N307" s="1103"/>
    </row>
    <row r="308" spans="2:14" s="1263" customFormat="1" ht="16.350000000000001" customHeight="1" x14ac:dyDescent="0.15">
      <c r="B308" s="30" t="s">
        <v>2442</v>
      </c>
      <c r="C308" s="1291"/>
      <c r="D308" s="743"/>
      <c r="E308" s="1291"/>
      <c r="F308" s="1291"/>
      <c r="G308" s="28"/>
      <c r="H308" s="32"/>
      <c r="I308" s="1291"/>
      <c r="J308" s="1291"/>
      <c r="K308" s="1141"/>
      <c r="L308" s="1103"/>
      <c r="M308" s="1103"/>
      <c r="N308" s="1103"/>
    </row>
    <row r="309" spans="2:14" s="1263" customFormat="1" ht="16.350000000000001" customHeight="1" x14ac:dyDescent="0.15">
      <c r="B309" s="30" t="s">
        <v>2441</v>
      </c>
      <c r="C309" s="1291"/>
      <c r="D309" s="743"/>
      <c r="E309" s="1291"/>
      <c r="F309" s="1291"/>
      <c r="G309" s="28"/>
      <c r="H309" s="32"/>
      <c r="I309" s="1291"/>
      <c r="J309" s="1291"/>
      <c r="K309" s="1141"/>
      <c r="L309" s="1103"/>
      <c r="M309" s="1103"/>
      <c r="N309" s="1103"/>
    </row>
    <row r="310" spans="2:14" ht="16.350000000000001" customHeight="1" x14ac:dyDescent="0.15">
      <c r="B310" s="30" t="s">
        <v>2440</v>
      </c>
      <c r="C310" s="1291"/>
      <c r="D310" s="743"/>
      <c r="E310" s="1291"/>
      <c r="F310" s="1291"/>
      <c r="G310" s="28"/>
      <c r="H310" s="32"/>
      <c r="I310" s="1291"/>
      <c r="J310" s="1291"/>
    </row>
    <row r="311" spans="2:14" ht="16.350000000000001" customHeight="1" x14ac:dyDescent="0.15">
      <c r="B311" s="30" t="s">
        <v>2439</v>
      </c>
      <c r="C311" s="1291"/>
      <c r="D311" s="743"/>
      <c r="E311" s="1291"/>
      <c r="F311" s="1291"/>
      <c r="G311" s="28"/>
      <c r="H311" s="32"/>
      <c r="I311" s="1291"/>
      <c r="J311" s="1291"/>
    </row>
  </sheetData>
  <sheetProtection password="DD24" sheet="1" objects="1" scenarios="1"/>
  <mergeCells count="6">
    <mergeCell ref="J2:J4"/>
    <mergeCell ref="B2:B4"/>
    <mergeCell ref="C2:C4"/>
    <mergeCell ref="D2:D3"/>
    <mergeCell ref="E2:F2"/>
    <mergeCell ref="G2:I2"/>
  </mergeCells>
  <phoneticPr fontId="2"/>
  <conditionalFormatting sqref="C5:J293">
    <cfRule type="expression" dxfId="18" priority="1">
      <formula>MOD(ROW(),2)=0</formula>
    </cfRule>
  </conditionalFormatting>
  <conditionalFormatting sqref="H110:H113">
    <cfRule type="expression" dxfId="17" priority="4">
      <formula>MOD(ROW(),2)=0</formula>
    </cfRule>
  </conditionalFormatting>
  <pageMargins left="0.78740157480314965" right="0.78740157480314965" top="0.98425196850393704" bottom="0.98425196850393704" header="0.51181102362204722" footer="0.51181102362204722"/>
  <pageSetup paperSize="8" scale="69" fitToHeight="0" orientation="portrait" r:id="rId1"/>
  <headerFooter alignWithMargins="0"/>
  <rowBreaks count="1" manualBreakCount="1">
    <brk id="199"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N300"/>
  <sheetViews>
    <sheetView showGridLines="0" view="pageBreakPreview" zoomScaleNormal="100" zoomScaleSheetLayoutView="100" workbookViewId="0">
      <pane xSplit="3" ySplit="4" topLeftCell="D284" activePane="bottomRight" state="frozen"/>
      <selection pane="topRight"/>
      <selection pane="bottomLeft"/>
      <selection pane="bottomRight"/>
    </sheetView>
  </sheetViews>
  <sheetFormatPr defaultColWidth="9" defaultRowHeight="16.350000000000001" customHeight="1" x14ac:dyDescent="0.15"/>
  <cols>
    <col min="1" max="1" width="3.125" style="1103" customWidth="1"/>
    <col min="2" max="2" width="10.875" style="1292" customWidth="1"/>
    <col min="3" max="3" width="37" style="1263" customWidth="1"/>
    <col min="4" max="4" width="14.5" style="1101" customWidth="1"/>
    <col min="5" max="5" width="15.125" style="1101" customWidth="1"/>
    <col min="6" max="6" width="15.125" style="1102" customWidth="1"/>
    <col min="7" max="7" width="15.125" style="1103" customWidth="1"/>
    <col min="8" max="9" width="15.125" style="1104" customWidth="1"/>
    <col min="10" max="10" width="47.5" style="1103" customWidth="1"/>
    <col min="11" max="11" width="9" style="1103" customWidth="1"/>
    <col min="12" max="12" width="13.625" style="1103" customWidth="1"/>
    <col min="13" max="13" width="11.5" style="1103" bestFit="1" customWidth="1"/>
    <col min="14" max="14" width="10.125" style="1103" bestFit="1" customWidth="1"/>
    <col min="15" max="16384" width="9" style="1103"/>
  </cols>
  <sheetData>
    <row r="1" spans="2:14" ht="14.45" customHeight="1" x14ac:dyDescent="0.15">
      <c r="B1" s="1262"/>
    </row>
    <row r="2" spans="2:14" s="1264" customFormat="1" ht="20.45" customHeight="1" x14ac:dyDescent="0.15">
      <c r="B2" s="1596" t="s">
        <v>1965</v>
      </c>
      <c r="C2" s="1593" t="s">
        <v>1862</v>
      </c>
      <c r="D2" s="1599" t="s">
        <v>1966</v>
      </c>
      <c r="E2" s="1601" t="s">
        <v>1967</v>
      </c>
      <c r="F2" s="1602"/>
      <c r="G2" s="1603" t="s">
        <v>536</v>
      </c>
      <c r="H2" s="1604"/>
      <c r="I2" s="1605"/>
      <c r="J2" s="1593" t="s">
        <v>1968</v>
      </c>
    </row>
    <row r="3" spans="2:14" s="1264" customFormat="1" ht="27" customHeight="1" x14ac:dyDescent="0.15">
      <c r="B3" s="1597"/>
      <c r="C3" s="1594"/>
      <c r="D3" s="1600"/>
      <c r="E3" s="1265" t="s">
        <v>1969</v>
      </c>
      <c r="F3" s="1266" t="s">
        <v>1970</v>
      </c>
      <c r="G3" s="1265" t="s">
        <v>1969</v>
      </c>
      <c r="H3" s="1266" t="s">
        <v>1971</v>
      </c>
      <c r="I3" s="1267" t="s">
        <v>1972</v>
      </c>
      <c r="J3" s="1594"/>
    </row>
    <row r="4" spans="2:14" s="1264" customFormat="1" ht="16.350000000000001" customHeight="1" x14ac:dyDescent="0.15">
      <c r="B4" s="1598"/>
      <c r="C4" s="1595"/>
      <c r="D4" s="1268" t="s">
        <v>1973</v>
      </c>
      <c r="E4" s="1268" t="s">
        <v>1973</v>
      </c>
      <c r="F4" s="1072" t="s">
        <v>1974</v>
      </c>
      <c r="G4" s="1268" t="s">
        <v>1973</v>
      </c>
      <c r="H4" s="1072" t="s">
        <v>1975</v>
      </c>
      <c r="I4" s="1073" t="s">
        <v>1974</v>
      </c>
      <c r="J4" s="1595"/>
    </row>
    <row r="5" spans="2:14" ht="16.350000000000001" customHeight="1" x14ac:dyDescent="0.15">
      <c r="B5" s="884" t="s">
        <v>6</v>
      </c>
      <c r="C5" s="1269" t="s">
        <v>595</v>
      </c>
      <c r="D5" s="1390">
        <v>49700</v>
      </c>
      <c r="E5" s="1390">
        <v>49800</v>
      </c>
      <c r="F5" s="1391">
        <v>3.5999999999999996</v>
      </c>
      <c r="G5" s="1390">
        <v>49700</v>
      </c>
      <c r="H5" s="1392">
        <v>3.8</v>
      </c>
      <c r="I5" s="1391">
        <v>3.8</v>
      </c>
      <c r="J5" s="1396" t="s">
        <v>542</v>
      </c>
      <c r="M5" s="1101"/>
      <c r="N5" s="1270"/>
    </row>
    <row r="6" spans="2:14" ht="16.350000000000001" customHeight="1" x14ac:dyDescent="0.15">
      <c r="B6" s="884" t="s">
        <v>3</v>
      </c>
      <c r="C6" s="1096" t="s">
        <v>277</v>
      </c>
      <c r="D6" s="330">
        <v>22000</v>
      </c>
      <c r="E6" s="539">
        <v>21700</v>
      </c>
      <c r="F6" s="377">
        <v>4.1000000000000005</v>
      </c>
      <c r="G6" s="539">
        <v>22100</v>
      </c>
      <c r="H6" s="377">
        <v>3.9</v>
      </c>
      <c r="I6" s="377">
        <v>4.2</v>
      </c>
      <c r="J6" s="379" t="s">
        <v>543</v>
      </c>
      <c r="M6" s="1101"/>
      <c r="N6" s="1270"/>
    </row>
    <row r="7" spans="2:14" ht="16.350000000000001" customHeight="1" x14ac:dyDescent="0.15">
      <c r="B7" s="884" t="s">
        <v>7</v>
      </c>
      <c r="C7" s="1096" t="s">
        <v>278</v>
      </c>
      <c r="D7" s="330">
        <v>27800</v>
      </c>
      <c r="E7" s="539">
        <v>28200</v>
      </c>
      <c r="F7" s="377">
        <v>3.9</v>
      </c>
      <c r="G7" s="539">
        <v>27400</v>
      </c>
      <c r="H7" s="377">
        <v>3.5999999999999996</v>
      </c>
      <c r="I7" s="377">
        <v>4.1000000000000005</v>
      </c>
      <c r="J7" s="379" t="s">
        <v>544</v>
      </c>
      <c r="M7" s="1101"/>
      <c r="N7" s="1270"/>
    </row>
    <row r="8" spans="2:14" ht="16.350000000000001" customHeight="1" x14ac:dyDescent="0.15">
      <c r="B8" s="884" t="s">
        <v>5</v>
      </c>
      <c r="C8" s="1096" t="s">
        <v>1304</v>
      </c>
      <c r="D8" s="330">
        <v>11900</v>
      </c>
      <c r="E8" s="539">
        <v>12100</v>
      </c>
      <c r="F8" s="377">
        <v>3.5999999999999996</v>
      </c>
      <c r="G8" s="539">
        <v>11700</v>
      </c>
      <c r="H8" s="377">
        <v>3.4000000000000004</v>
      </c>
      <c r="I8" s="377">
        <v>3.8</v>
      </c>
      <c r="J8" s="379" t="s">
        <v>544</v>
      </c>
      <c r="M8" s="1101"/>
      <c r="N8" s="1270"/>
    </row>
    <row r="9" spans="2:14" ht="16.350000000000001" customHeight="1" x14ac:dyDescent="0.15">
      <c r="B9" s="884" t="s">
        <v>9</v>
      </c>
      <c r="C9" s="1096" t="s">
        <v>1458</v>
      </c>
      <c r="D9" s="330">
        <v>10900</v>
      </c>
      <c r="E9" s="539">
        <v>11100</v>
      </c>
      <c r="F9" s="377">
        <v>3.6999999999999997</v>
      </c>
      <c r="G9" s="539">
        <v>10800</v>
      </c>
      <c r="H9" s="377">
        <v>3.5000000000000004</v>
      </c>
      <c r="I9" s="377">
        <v>3.9</v>
      </c>
      <c r="J9" s="379" t="s">
        <v>543</v>
      </c>
      <c r="M9" s="1101"/>
      <c r="N9" s="1270"/>
    </row>
    <row r="10" spans="2:14" ht="16.350000000000001" customHeight="1" x14ac:dyDescent="0.15">
      <c r="B10" s="884" t="s">
        <v>10</v>
      </c>
      <c r="C10" s="1096" t="s">
        <v>283</v>
      </c>
      <c r="D10" s="330">
        <v>11600</v>
      </c>
      <c r="E10" s="539">
        <v>11800</v>
      </c>
      <c r="F10" s="377">
        <v>3.9</v>
      </c>
      <c r="G10" s="539">
        <v>11400</v>
      </c>
      <c r="H10" s="377">
        <v>3.6999999999999997</v>
      </c>
      <c r="I10" s="377">
        <v>4.1000000000000005</v>
      </c>
      <c r="J10" s="379" t="s">
        <v>544</v>
      </c>
      <c r="M10" s="1101"/>
      <c r="N10" s="1270"/>
    </row>
    <row r="11" spans="2:14" ht="16.350000000000001" customHeight="1" x14ac:dyDescent="0.15">
      <c r="B11" s="884" t="s">
        <v>11</v>
      </c>
      <c r="C11" s="1096" t="s">
        <v>1459</v>
      </c>
      <c r="D11" s="330">
        <v>7280</v>
      </c>
      <c r="E11" s="539">
        <v>7370</v>
      </c>
      <c r="F11" s="377">
        <v>4.2</v>
      </c>
      <c r="G11" s="539">
        <v>7240</v>
      </c>
      <c r="H11" s="377">
        <v>4</v>
      </c>
      <c r="I11" s="377">
        <v>4.3999999999999995</v>
      </c>
      <c r="J11" s="379" t="s">
        <v>543</v>
      </c>
      <c r="M11" s="1101"/>
      <c r="N11" s="1270"/>
    </row>
    <row r="12" spans="2:14" ht="16.350000000000001" customHeight="1" x14ac:dyDescent="0.15">
      <c r="B12" s="884" t="s">
        <v>12</v>
      </c>
      <c r="C12" s="1096" t="s">
        <v>285</v>
      </c>
      <c r="D12" s="330">
        <v>8050</v>
      </c>
      <c r="E12" s="539">
        <v>8360</v>
      </c>
      <c r="F12" s="377">
        <v>4.3</v>
      </c>
      <c r="G12" s="539">
        <v>8050</v>
      </c>
      <c r="H12" s="377">
        <v>4</v>
      </c>
      <c r="I12" s="377">
        <v>4.5999999999999996</v>
      </c>
      <c r="J12" s="379" t="s">
        <v>545</v>
      </c>
      <c r="M12" s="1101"/>
      <c r="N12" s="1270"/>
    </row>
    <row r="13" spans="2:14" ht="16.350000000000001" customHeight="1" x14ac:dyDescent="0.15">
      <c r="B13" s="884" t="s">
        <v>13</v>
      </c>
      <c r="C13" s="1096" t="s">
        <v>286</v>
      </c>
      <c r="D13" s="330">
        <v>5770</v>
      </c>
      <c r="E13" s="539">
        <v>5830</v>
      </c>
      <c r="F13" s="377">
        <v>3.6999999999999997</v>
      </c>
      <c r="G13" s="539">
        <v>5750</v>
      </c>
      <c r="H13" s="377">
        <v>3.5000000000000004</v>
      </c>
      <c r="I13" s="377">
        <v>3.9</v>
      </c>
      <c r="J13" s="379" t="s">
        <v>543</v>
      </c>
      <c r="M13" s="1101"/>
      <c r="N13" s="1270"/>
    </row>
    <row r="14" spans="2:14" ht="16.350000000000001" customHeight="1" x14ac:dyDescent="0.15">
      <c r="B14" s="884" t="s">
        <v>15</v>
      </c>
      <c r="C14" s="1096" t="s">
        <v>287</v>
      </c>
      <c r="D14" s="330">
        <v>4610</v>
      </c>
      <c r="E14" s="539">
        <v>4680</v>
      </c>
      <c r="F14" s="377">
        <v>3.8</v>
      </c>
      <c r="G14" s="539">
        <v>4540</v>
      </c>
      <c r="H14" s="377">
        <v>3.5999999999999996</v>
      </c>
      <c r="I14" s="377">
        <v>4</v>
      </c>
      <c r="J14" s="379" t="s">
        <v>544</v>
      </c>
      <c r="M14" s="1101"/>
      <c r="N14" s="1270"/>
    </row>
    <row r="15" spans="2:14" ht="16.350000000000001" customHeight="1" x14ac:dyDescent="0.15">
      <c r="B15" s="884" t="s">
        <v>17</v>
      </c>
      <c r="C15" s="1096" t="s">
        <v>1309</v>
      </c>
      <c r="D15" s="330">
        <v>5560</v>
      </c>
      <c r="E15" s="539">
        <v>5520</v>
      </c>
      <c r="F15" s="377">
        <v>3.6999999999999997</v>
      </c>
      <c r="G15" s="539">
        <v>5570</v>
      </c>
      <c r="H15" s="377">
        <v>3.8</v>
      </c>
      <c r="I15" s="377">
        <v>3.9</v>
      </c>
      <c r="J15" s="379" t="s">
        <v>542</v>
      </c>
      <c r="M15" s="1101"/>
      <c r="N15" s="1270"/>
    </row>
    <row r="16" spans="2:14" ht="16.350000000000001" customHeight="1" x14ac:dyDescent="0.15">
      <c r="B16" s="884" t="s">
        <v>18</v>
      </c>
      <c r="C16" s="1096" t="s">
        <v>289</v>
      </c>
      <c r="D16" s="330">
        <v>4940</v>
      </c>
      <c r="E16" s="539">
        <v>5040</v>
      </c>
      <c r="F16" s="377">
        <v>3.5999999999999996</v>
      </c>
      <c r="G16" s="539">
        <v>4840</v>
      </c>
      <c r="H16" s="377">
        <v>3.4000000000000004</v>
      </c>
      <c r="I16" s="377">
        <v>3.8</v>
      </c>
      <c r="J16" s="379" t="s">
        <v>544</v>
      </c>
      <c r="M16" s="1101"/>
      <c r="N16" s="1270"/>
    </row>
    <row r="17" spans="2:14" ht="16.350000000000001" customHeight="1" x14ac:dyDescent="0.15">
      <c r="B17" s="884" t="s">
        <v>19</v>
      </c>
      <c r="C17" s="1096" t="s">
        <v>290</v>
      </c>
      <c r="D17" s="330">
        <v>5930</v>
      </c>
      <c r="E17" s="539">
        <v>6040</v>
      </c>
      <c r="F17" s="377">
        <v>3.5999999999999996</v>
      </c>
      <c r="G17" s="539">
        <v>5820</v>
      </c>
      <c r="H17" s="377">
        <v>3.4000000000000004</v>
      </c>
      <c r="I17" s="377">
        <v>3.8</v>
      </c>
      <c r="J17" s="379" t="s">
        <v>544</v>
      </c>
      <c r="M17" s="1101"/>
      <c r="N17" s="1270"/>
    </row>
    <row r="18" spans="2:14" ht="16.350000000000001" customHeight="1" x14ac:dyDescent="0.15">
      <c r="B18" s="884" t="s">
        <v>20</v>
      </c>
      <c r="C18" s="1096" t="s">
        <v>1310</v>
      </c>
      <c r="D18" s="330">
        <v>5090</v>
      </c>
      <c r="E18" s="539">
        <v>5250</v>
      </c>
      <c r="F18" s="377">
        <v>4.3999999999999995</v>
      </c>
      <c r="G18" s="539">
        <v>5020</v>
      </c>
      <c r="H18" s="377">
        <v>4.1000000000000005</v>
      </c>
      <c r="I18" s="377">
        <v>4.5999999999999996</v>
      </c>
      <c r="J18" s="379" t="s">
        <v>543</v>
      </c>
      <c r="M18" s="1101"/>
      <c r="N18" s="1270"/>
    </row>
    <row r="19" spans="2:14" ht="16.350000000000001" customHeight="1" x14ac:dyDescent="0.15">
      <c r="B19" s="884" t="s">
        <v>21</v>
      </c>
      <c r="C19" s="1096" t="s">
        <v>292</v>
      </c>
      <c r="D19" s="330">
        <v>3590</v>
      </c>
      <c r="E19" s="539">
        <v>3650</v>
      </c>
      <c r="F19" s="377">
        <v>4.2</v>
      </c>
      <c r="G19" s="539">
        <v>3520</v>
      </c>
      <c r="H19" s="377">
        <v>4</v>
      </c>
      <c r="I19" s="377">
        <v>4.3999999999999995</v>
      </c>
      <c r="J19" s="379" t="s">
        <v>544</v>
      </c>
      <c r="M19" s="1101"/>
      <c r="N19" s="1270"/>
    </row>
    <row r="20" spans="2:14" ht="16.350000000000001" customHeight="1" x14ac:dyDescent="0.15">
      <c r="B20" s="884" t="s">
        <v>22</v>
      </c>
      <c r="C20" s="1096" t="s">
        <v>293</v>
      </c>
      <c r="D20" s="330">
        <v>5130</v>
      </c>
      <c r="E20" s="539">
        <v>5220</v>
      </c>
      <c r="F20" s="377">
        <v>3.8</v>
      </c>
      <c r="G20" s="539">
        <v>5040</v>
      </c>
      <c r="H20" s="377">
        <v>3.5999999999999996</v>
      </c>
      <c r="I20" s="377">
        <v>4</v>
      </c>
      <c r="J20" s="379" t="s">
        <v>544</v>
      </c>
      <c r="M20" s="1101"/>
      <c r="N20" s="1270"/>
    </row>
    <row r="21" spans="2:14" ht="16.350000000000001" customHeight="1" x14ac:dyDescent="0.15">
      <c r="B21" s="884" t="s">
        <v>23</v>
      </c>
      <c r="C21" s="1096" t="s">
        <v>294</v>
      </c>
      <c r="D21" s="330">
        <v>2530</v>
      </c>
      <c r="E21" s="539">
        <v>2520</v>
      </c>
      <c r="F21" s="377">
        <v>3.8</v>
      </c>
      <c r="G21" s="539">
        <v>2530</v>
      </c>
      <c r="H21" s="377">
        <v>3.8</v>
      </c>
      <c r="I21" s="377">
        <v>4</v>
      </c>
      <c r="J21" s="379" t="s">
        <v>542</v>
      </c>
      <c r="M21" s="1101"/>
      <c r="N21" s="1270"/>
    </row>
    <row r="22" spans="2:14" ht="16.350000000000001" customHeight="1" x14ac:dyDescent="0.15">
      <c r="B22" s="884" t="s">
        <v>24</v>
      </c>
      <c r="C22" s="1096" t="s">
        <v>1460</v>
      </c>
      <c r="D22" s="330">
        <v>4230</v>
      </c>
      <c r="E22" s="539">
        <v>4300</v>
      </c>
      <c r="F22" s="377">
        <v>4</v>
      </c>
      <c r="G22" s="539">
        <v>4160</v>
      </c>
      <c r="H22" s="377">
        <v>3.8</v>
      </c>
      <c r="I22" s="377">
        <v>4.2</v>
      </c>
      <c r="J22" s="379" t="s">
        <v>544</v>
      </c>
      <c r="M22" s="1101"/>
      <c r="N22" s="1270"/>
    </row>
    <row r="23" spans="2:14" ht="16.350000000000001" customHeight="1" x14ac:dyDescent="0.15">
      <c r="B23" s="884" t="s">
        <v>25</v>
      </c>
      <c r="C23" s="1096" t="s">
        <v>1312</v>
      </c>
      <c r="D23" s="330">
        <v>3010</v>
      </c>
      <c r="E23" s="539">
        <v>3050</v>
      </c>
      <c r="F23" s="377">
        <v>4.1000000000000005</v>
      </c>
      <c r="G23" s="539">
        <v>2970</v>
      </c>
      <c r="H23" s="377">
        <v>3.9</v>
      </c>
      <c r="I23" s="377">
        <v>4.3</v>
      </c>
      <c r="J23" s="379" t="s">
        <v>544</v>
      </c>
      <c r="M23" s="1101"/>
      <c r="N23" s="1270"/>
    </row>
    <row r="24" spans="2:14" ht="16.350000000000001" customHeight="1" x14ac:dyDescent="0.15">
      <c r="B24" s="884" t="s">
        <v>26</v>
      </c>
      <c r="C24" s="1096" t="s">
        <v>297</v>
      </c>
      <c r="D24" s="330">
        <v>3340</v>
      </c>
      <c r="E24" s="539">
        <v>3400</v>
      </c>
      <c r="F24" s="377">
        <v>3.8</v>
      </c>
      <c r="G24" s="539">
        <v>3280</v>
      </c>
      <c r="H24" s="377">
        <v>3.5999999999999996</v>
      </c>
      <c r="I24" s="377">
        <v>4</v>
      </c>
      <c r="J24" s="379" t="s">
        <v>544</v>
      </c>
      <c r="M24" s="1101"/>
      <c r="N24" s="1270"/>
    </row>
    <row r="25" spans="2:14" ht="16.350000000000001" customHeight="1" x14ac:dyDescent="0.15">
      <c r="B25" s="884" t="s">
        <v>28</v>
      </c>
      <c r="C25" s="1096" t="s">
        <v>298</v>
      </c>
      <c r="D25" s="330">
        <v>2630</v>
      </c>
      <c r="E25" s="539">
        <v>2670</v>
      </c>
      <c r="F25" s="377">
        <v>4</v>
      </c>
      <c r="G25" s="539">
        <v>2580</v>
      </c>
      <c r="H25" s="377">
        <v>3.8</v>
      </c>
      <c r="I25" s="377">
        <v>4.2</v>
      </c>
      <c r="J25" s="379" t="s">
        <v>544</v>
      </c>
      <c r="M25" s="1101"/>
      <c r="N25" s="1270"/>
    </row>
    <row r="26" spans="2:14" ht="16.350000000000001" customHeight="1" x14ac:dyDescent="0.15">
      <c r="B26" s="884" t="s">
        <v>30</v>
      </c>
      <c r="C26" s="1096" t="s">
        <v>299</v>
      </c>
      <c r="D26" s="330">
        <v>1960</v>
      </c>
      <c r="E26" s="539">
        <v>1990</v>
      </c>
      <c r="F26" s="377">
        <v>4.1000000000000005</v>
      </c>
      <c r="G26" s="539">
        <v>1930</v>
      </c>
      <c r="H26" s="377">
        <v>3.9</v>
      </c>
      <c r="I26" s="377">
        <v>4.3</v>
      </c>
      <c r="J26" s="379" t="s">
        <v>544</v>
      </c>
      <c r="M26" s="1101"/>
      <c r="N26" s="1270"/>
    </row>
    <row r="27" spans="2:14" ht="16.350000000000001" customHeight="1" x14ac:dyDescent="0.15">
      <c r="B27" s="884" t="s">
        <v>31</v>
      </c>
      <c r="C27" s="1096" t="s">
        <v>300</v>
      </c>
      <c r="D27" s="330">
        <v>6810</v>
      </c>
      <c r="E27" s="539">
        <v>6910</v>
      </c>
      <c r="F27" s="377">
        <v>3.9</v>
      </c>
      <c r="G27" s="539">
        <v>6700</v>
      </c>
      <c r="H27" s="377">
        <v>3.6999999999999997</v>
      </c>
      <c r="I27" s="377">
        <v>4.1000000000000005</v>
      </c>
      <c r="J27" s="379" t="s">
        <v>544</v>
      </c>
      <c r="M27" s="1101"/>
      <c r="N27" s="1270"/>
    </row>
    <row r="28" spans="2:14" ht="16.350000000000001" customHeight="1" x14ac:dyDescent="0.15">
      <c r="B28" s="884" t="s">
        <v>33</v>
      </c>
      <c r="C28" s="1096" t="s">
        <v>302</v>
      </c>
      <c r="D28" s="330">
        <v>5070</v>
      </c>
      <c r="E28" s="539">
        <v>5220</v>
      </c>
      <c r="F28" s="377">
        <v>4.5</v>
      </c>
      <c r="G28" s="539">
        <v>5000</v>
      </c>
      <c r="H28" s="377">
        <v>4.5999999999999996</v>
      </c>
      <c r="I28" s="377">
        <v>5</v>
      </c>
      <c r="J28" s="379" t="s">
        <v>543</v>
      </c>
      <c r="M28" s="1101"/>
      <c r="N28" s="1270"/>
    </row>
    <row r="29" spans="2:14" ht="16.350000000000001" customHeight="1" x14ac:dyDescent="0.15">
      <c r="B29" s="884" t="s">
        <v>36</v>
      </c>
      <c r="C29" s="1096" t="s">
        <v>303</v>
      </c>
      <c r="D29" s="330">
        <v>3370</v>
      </c>
      <c r="E29" s="539">
        <v>3400</v>
      </c>
      <c r="F29" s="377">
        <v>4.7</v>
      </c>
      <c r="G29" s="539">
        <v>3370</v>
      </c>
      <c r="H29" s="377">
        <v>4.3999999999999995</v>
      </c>
      <c r="I29" s="377">
        <v>5</v>
      </c>
      <c r="J29" s="379" t="s">
        <v>545</v>
      </c>
      <c r="M29" s="1101"/>
      <c r="N29" s="1270"/>
    </row>
    <row r="30" spans="2:14" ht="16.350000000000001" customHeight="1" x14ac:dyDescent="0.15">
      <c r="B30" s="884" t="s">
        <v>37</v>
      </c>
      <c r="C30" s="1096" t="s">
        <v>1313</v>
      </c>
      <c r="D30" s="330">
        <v>2060</v>
      </c>
      <c r="E30" s="539">
        <v>2090</v>
      </c>
      <c r="F30" s="377">
        <v>4.5</v>
      </c>
      <c r="G30" s="539">
        <v>2030</v>
      </c>
      <c r="H30" s="377">
        <v>4.3</v>
      </c>
      <c r="I30" s="377">
        <v>4.7</v>
      </c>
      <c r="J30" s="379" t="s">
        <v>544</v>
      </c>
      <c r="M30" s="1101"/>
      <c r="N30" s="1270"/>
    </row>
    <row r="31" spans="2:14" ht="16.350000000000001" customHeight="1" x14ac:dyDescent="0.15">
      <c r="B31" s="884" t="s">
        <v>38</v>
      </c>
      <c r="C31" s="1096" t="s">
        <v>305</v>
      </c>
      <c r="D31" s="330">
        <v>4490</v>
      </c>
      <c r="E31" s="539">
        <v>4370</v>
      </c>
      <c r="F31" s="377">
        <v>4.3999999999999995</v>
      </c>
      <c r="G31" s="539">
        <v>4540</v>
      </c>
      <c r="H31" s="377">
        <v>4.5999999999999996</v>
      </c>
      <c r="I31" s="377">
        <v>4.5999999999999996</v>
      </c>
      <c r="J31" s="379" t="s">
        <v>542</v>
      </c>
      <c r="M31" s="1101"/>
      <c r="N31" s="1270"/>
    </row>
    <row r="32" spans="2:14" ht="16.350000000000001" customHeight="1" x14ac:dyDescent="0.15">
      <c r="B32" s="884" t="s">
        <v>39</v>
      </c>
      <c r="C32" s="1096" t="s">
        <v>1314</v>
      </c>
      <c r="D32" s="330">
        <v>9300</v>
      </c>
      <c r="E32" s="539">
        <v>9360</v>
      </c>
      <c r="F32" s="377">
        <v>4.7</v>
      </c>
      <c r="G32" s="539">
        <v>9240</v>
      </c>
      <c r="H32" s="377">
        <v>4.5</v>
      </c>
      <c r="I32" s="377">
        <v>4.9000000000000004</v>
      </c>
      <c r="J32" s="379" t="s">
        <v>546</v>
      </c>
      <c r="M32" s="1101"/>
      <c r="N32" s="1270"/>
    </row>
    <row r="33" spans="2:14" ht="16.350000000000001" customHeight="1" x14ac:dyDescent="0.15">
      <c r="B33" s="884" t="s">
        <v>40</v>
      </c>
      <c r="C33" s="1096" t="s">
        <v>1461</v>
      </c>
      <c r="D33" s="330">
        <v>7100</v>
      </c>
      <c r="E33" s="539">
        <v>7200</v>
      </c>
      <c r="F33" s="377">
        <v>4.1000000000000005</v>
      </c>
      <c r="G33" s="539">
        <v>6990</v>
      </c>
      <c r="H33" s="377">
        <v>3.9</v>
      </c>
      <c r="I33" s="377">
        <v>4.3</v>
      </c>
      <c r="J33" s="379" t="s">
        <v>544</v>
      </c>
      <c r="M33" s="1101"/>
      <c r="N33" s="1270"/>
    </row>
    <row r="34" spans="2:14" ht="16.350000000000001" customHeight="1" x14ac:dyDescent="0.15">
      <c r="B34" s="884" t="s">
        <v>41</v>
      </c>
      <c r="C34" s="1096" t="s">
        <v>1316</v>
      </c>
      <c r="D34" s="330">
        <v>3070</v>
      </c>
      <c r="E34" s="539">
        <v>2900</v>
      </c>
      <c r="F34" s="377">
        <v>4.7</v>
      </c>
      <c r="G34" s="539">
        <v>3140</v>
      </c>
      <c r="H34" s="377">
        <v>4.5</v>
      </c>
      <c r="I34" s="377">
        <v>4.9000000000000004</v>
      </c>
      <c r="J34" s="379" t="s">
        <v>542</v>
      </c>
      <c r="M34" s="1101"/>
      <c r="N34" s="1270"/>
    </row>
    <row r="35" spans="2:14" ht="16.350000000000001" customHeight="1" x14ac:dyDescent="0.15">
      <c r="B35" s="884" t="s">
        <v>733</v>
      </c>
      <c r="C35" s="1096" t="s">
        <v>1462</v>
      </c>
      <c r="D35" s="330">
        <v>7310</v>
      </c>
      <c r="E35" s="539">
        <v>7460</v>
      </c>
      <c r="F35" s="377">
        <v>3.4000000000000004</v>
      </c>
      <c r="G35" s="539">
        <v>7160</v>
      </c>
      <c r="H35" s="377">
        <v>3.2</v>
      </c>
      <c r="I35" s="377">
        <v>3.5999999999999996</v>
      </c>
      <c r="J35" s="379" t="s">
        <v>544</v>
      </c>
      <c r="M35" s="1101"/>
      <c r="N35" s="1270"/>
    </row>
    <row r="36" spans="2:14" ht="16.350000000000001" customHeight="1" x14ac:dyDescent="0.15">
      <c r="B36" s="884" t="s">
        <v>734</v>
      </c>
      <c r="C36" s="1096" t="s">
        <v>812</v>
      </c>
      <c r="D36" s="330">
        <v>4690</v>
      </c>
      <c r="E36" s="539">
        <v>4790</v>
      </c>
      <c r="F36" s="377">
        <v>3.3000000000000003</v>
      </c>
      <c r="G36" s="539">
        <v>4590</v>
      </c>
      <c r="H36" s="377">
        <v>3.1</v>
      </c>
      <c r="I36" s="377">
        <v>3.5000000000000004</v>
      </c>
      <c r="J36" s="379" t="s">
        <v>544</v>
      </c>
      <c r="M36" s="1101"/>
      <c r="N36" s="1270"/>
    </row>
    <row r="37" spans="2:14" ht="16.350000000000001" customHeight="1" x14ac:dyDescent="0.15">
      <c r="B37" s="884" t="s">
        <v>736</v>
      </c>
      <c r="C37" s="1096" t="s">
        <v>813</v>
      </c>
      <c r="D37" s="330">
        <v>4570</v>
      </c>
      <c r="E37" s="539">
        <v>4660</v>
      </c>
      <c r="F37" s="377">
        <v>3.5000000000000004</v>
      </c>
      <c r="G37" s="539">
        <v>4480</v>
      </c>
      <c r="H37" s="377">
        <v>3.3000000000000003</v>
      </c>
      <c r="I37" s="377">
        <v>3.6999999999999997</v>
      </c>
      <c r="J37" s="379" t="s">
        <v>544</v>
      </c>
      <c r="M37" s="1101"/>
      <c r="N37" s="1270"/>
    </row>
    <row r="38" spans="2:14" ht="16.350000000000001" customHeight="1" x14ac:dyDescent="0.15">
      <c r="B38" s="884" t="s">
        <v>1218</v>
      </c>
      <c r="C38" s="1096" t="s">
        <v>1317</v>
      </c>
      <c r="D38" s="330">
        <v>45300</v>
      </c>
      <c r="E38" s="539">
        <v>43600</v>
      </c>
      <c r="F38" s="377">
        <v>3.8</v>
      </c>
      <c r="G38" s="539">
        <v>46000</v>
      </c>
      <c r="H38" s="377">
        <v>4</v>
      </c>
      <c r="I38" s="377">
        <v>4</v>
      </c>
      <c r="J38" s="379" t="s">
        <v>543</v>
      </c>
      <c r="M38" s="1101"/>
      <c r="N38" s="1270"/>
    </row>
    <row r="39" spans="2:14" ht="16.350000000000001" customHeight="1" x14ac:dyDescent="0.15">
      <c r="B39" s="884" t="s">
        <v>1219</v>
      </c>
      <c r="C39" s="1096" t="s">
        <v>1318</v>
      </c>
      <c r="D39" s="330">
        <v>18500</v>
      </c>
      <c r="E39" s="539">
        <v>18400</v>
      </c>
      <c r="F39" s="377">
        <v>3.9</v>
      </c>
      <c r="G39" s="539">
        <v>18600</v>
      </c>
      <c r="H39" s="377">
        <v>3.6999999999999997</v>
      </c>
      <c r="I39" s="377">
        <v>4.1000000000000005</v>
      </c>
      <c r="J39" s="379" t="s">
        <v>543</v>
      </c>
      <c r="M39" s="1101"/>
      <c r="N39" s="1270"/>
    </row>
    <row r="40" spans="2:14" ht="16.350000000000001" customHeight="1" x14ac:dyDescent="0.15">
      <c r="B40" s="884" t="s">
        <v>1220</v>
      </c>
      <c r="C40" s="1096" t="s">
        <v>1428</v>
      </c>
      <c r="D40" s="330">
        <v>12800</v>
      </c>
      <c r="E40" s="539">
        <v>13000</v>
      </c>
      <c r="F40" s="377">
        <v>3.3000000000000003</v>
      </c>
      <c r="G40" s="539">
        <v>12500</v>
      </c>
      <c r="H40" s="377">
        <v>3.1</v>
      </c>
      <c r="I40" s="377">
        <v>3.5000000000000004</v>
      </c>
      <c r="J40" s="379" t="s">
        <v>544</v>
      </c>
      <c r="M40" s="1101"/>
      <c r="N40" s="1270"/>
    </row>
    <row r="41" spans="2:14" ht="16.350000000000001" customHeight="1" x14ac:dyDescent="0.15">
      <c r="B41" s="884" t="s">
        <v>1222</v>
      </c>
      <c r="C41" s="1096" t="s">
        <v>1429</v>
      </c>
      <c r="D41" s="330">
        <v>8850</v>
      </c>
      <c r="E41" s="539">
        <v>8930</v>
      </c>
      <c r="F41" s="377">
        <v>3.8</v>
      </c>
      <c r="G41" s="539">
        <v>8810</v>
      </c>
      <c r="H41" s="377">
        <v>3.9</v>
      </c>
      <c r="I41" s="377">
        <v>4</v>
      </c>
      <c r="J41" s="379" t="s">
        <v>542</v>
      </c>
      <c r="M41" s="1101"/>
      <c r="N41" s="1270"/>
    </row>
    <row r="42" spans="2:14" ht="16.350000000000001" customHeight="1" x14ac:dyDescent="0.15">
      <c r="B42" s="884" t="s">
        <v>1223</v>
      </c>
      <c r="C42" s="1096" t="s">
        <v>1321</v>
      </c>
      <c r="D42" s="330">
        <v>8650</v>
      </c>
      <c r="E42" s="539">
        <v>8470</v>
      </c>
      <c r="F42" s="377">
        <v>3.9</v>
      </c>
      <c r="G42" s="539">
        <v>8720</v>
      </c>
      <c r="H42" s="377">
        <v>3.6999999999999997</v>
      </c>
      <c r="I42" s="377">
        <v>4.1000000000000005</v>
      </c>
      <c r="J42" s="379" t="s">
        <v>543</v>
      </c>
      <c r="M42" s="1101"/>
      <c r="N42" s="1270"/>
    </row>
    <row r="43" spans="2:14" ht="16.350000000000001" customHeight="1" x14ac:dyDescent="0.15">
      <c r="B43" s="884" t="s">
        <v>1224</v>
      </c>
      <c r="C43" s="1096" t="s">
        <v>1430</v>
      </c>
      <c r="D43" s="330">
        <v>7020</v>
      </c>
      <c r="E43" s="539">
        <v>7050</v>
      </c>
      <c r="F43" s="377">
        <v>4.1000000000000005</v>
      </c>
      <c r="G43" s="539">
        <v>6990</v>
      </c>
      <c r="H43" s="377">
        <v>3.8</v>
      </c>
      <c r="I43" s="377">
        <v>4.2</v>
      </c>
      <c r="J43" s="379" t="s">
        <v>544</v>
      </c>
      <c r="M43" s="1101"/>
      <c r="N43" s="1270"/>
    </row>
    <row r="44" spans="2:14" ht="16.350000000000001" customHeight="1" x14ac:dyDescent="0.15">
      <c r="B44" s="884" t="s">
        <v>1225</v>
      </c>
      <c r="C44" s="1096" t="s">
        <v>1431</v>
      </c>
      <c r="D44" s="330">
        <v>6210</v>
      </c>
      <c r="E44" s="539">
        <v>6190</v>
      </c>
      <c r="F44" s="377">
        <v>3.9</v>
      </c>
      <c r="G44" s="539">
        <v>6220</v>
      </c>
      <c r="H44" s="377">
        <v>4</v>
      </c>
      <c r="I44" s="377">
        <v>4.1000000000000005</v>
      </c>
      <c r="J44" s="379" t="s">
        <v>542</v>
      </c>
      <c r="M44" s="1101"/>
      <c r="N44" s="1270"/>
    </row>
    <row r="45" spans="2:14" ht="16.350000000000001" customHeight="1" x14ac:dyDescent="0.15">
      <c r="B45" s="884" t="s">
        <v>1227</v>
      </c>
      <c r="C45" s="1096" t="s">
        <v>1432</v>
      </c>
      <c r="D45" s="330">
        <v>4020</v>
      </c>
      <c r="E45" s="539">
        <v>4080</v>
      </c>
      <c r="F45" s="377">
        <v>3.8</v>
      </c>
      <c r="G45" s="539">
        <v>3950</v>
      </c>
      <c r="H45" s="377">
        <v>3.5999999999999996</v>
      </c>
      <c r="I45" s="377">
        <v>4</v>
      </c>
      <c r="J45" s="379" t="s">
        <v>544</v>
      </c>
      <c r="M45" s="1101"/>
      <c r="N45" s="1270"/>
    </row>
    <row r="46" spans="2:14" ht="16.350000000000001" customHeight="1" x14ac:dyDescent="0.15">
      <c r="B46" s="884" t="s">
        <v>1229</v>
      </c>
      <c r="C46" s="1096" t="s">
        <v>1433</v>
      </c>
      <c r="D46" s="330">
        <v>2060</v>
      </c>
      <c r="E46" s="539">
        <v>2140</v>
      </c>
      <c r="F46" s="377">
        <v>3.5000000000000004</v>
      </c>
      <c r="G46" s="539">
        <v>2020</v>
      </c>
      <c r="H46" s="377">
        <v>3.5999999999999996</v>
      </c>
      <c r="I46" s="377">
        <v>3.6999999999999997</v>
      </c>
      <c r="J46" s="379" t="s">
        <v>542</v>
      </c>
      <c r="M46" s="1101"/>
      <c r="N46" s="1270"/>
    </row>
    <row r="47" spans="2:14" ht="16.350000000000001" customHeight="1" x14ac:dyDescent="0.15">
      <c r="B47" s="884" t="s">
        <v>1231</v>
      </c>
      <c r="C47" s="1096" t="s">
        <v>1326</v>
      </c>
      <c r="D47" s="330">
        <v>2010</v>
      </c>
      <c r="E47" s="539">
        <v>1980</v>
      </c>
      <c r="F47" s="377">
        <v>4.3999999999999995</v>
      </c>
      <c r="G47" s="539">
        <v>2020</v>
      </c>
      <c r="H47" s="377">
        <v>4.5999999999999996</v>
      </c>
      <c r="I47" s="377">
        <v>4.5999999999999996</v>
      </c>
      <c r="J47" s="379" t="s">
        <v>542</v>
      </c>
      <c r="M47" s="1101"/>
      <c r="N47" s="1270"/>
    </row>
    <row r="48" spans="2:14" ht="16.350000000000001" customHeight="1" x14ac:dyDescent="0.15">
      <c r="B48" s="884" t="s">
        <v>1642</v>
      </c>
      <c r="C48" s="1096" t="s">
        <v>1760</v>
      </c>
      <c r="D48" s="330">
        <v>4920</v>
      </c>
      <c r="E48" s="539">
        <v>4950</v>
      </c>
      <c r="F48" s="377">
        <v>3.5999999999999996</v>
      </c>
      <c r="G48" s="539">
        <v>4880</v>
      </c>
      <c r="H48" s="377">
        <v>3.3000000000000003</v>
      </c>
      <c r="I48" s="377">
        <v>3.8</v>
      </c>
      <c r="J48" s="379" t="s">
        <v>544</v>
      </c>
      <c r="M48" s="1101"/>
      <c r="N48" s="1270"/>
    </row>
    <row r="49" spans="2:14" ht="16.350000000000001" customHeight="1" x14ac:dyDescent="0.15">
      <c r="B49" s="884" t="s">
        <v>1645</v>
      </c>
      <c r="C49" s="1096" t="s">
        <v>1646</v>
      </c>
      <c r="D49" s="330">
        <v>3750</v>
      </c>
      <c r="E49" s="539">
        <v>3810</v>
      </c>
      <c r="F49" s="377">
        <v>3.4000000000000004</v>
      </c>
      <c r="G49" s="539">
        <v>3690</v>
      </c>
      <c r="H49" s="377">
        <v>3.2</v>
      </c>
      <c r="I49" s="377">
        <v>3.5999999999999996</v>
      </c>
      <c r="J49" s="379" t="s">
        <v>544</v>
      </c>
      <c r="M49" s="1101"/>
      <c r="N49" s="1270"/>
    </row>
    <row r="50" spans="2:14" ht="16.350000000000001" customHeight="1" x14ac:dyDescent="0.15">
      <c r="B50" s="884" t="s">
        <v>1918</v>
      </c>
      <c r="C50" s="1096" t="s">
        <v>1919</v>
      </c>
      <c r="D50" s="330">
        <v>4780</v>
      </c>
      <c r="E50" s="539">
        <v>4840</v>
      </c>
      <c r="F50" s="377">
        <v>3.1</v>
      </c>
      <c r="G50" s="539">
        <v>4710</v>
      </c>
      <c r="H50" s="377">
        <v>2.9000000000000004</v>
      </c>
      <c r="I50" s="377">
        <v>3.3000000000000003</v>
      </c>
      <c r="J50" s="379" t="s">
        <v>544</v>
      </c>
      <c r="M50" s="1101"/>
      <c r="N50" s="1270"/>
    </row>
    <row r="51" spans="2:14" ht="16.350000000000001" customHeight="1" x14ac:dyDescent="0.15">
      <c r="B51" s="884" t="s">
        <v>1920</v>
      </c>
      <c r="C51" s="1096" t="s">
        <v>1921</v>
      </c>
      <c r="D51" s="330">
        <v>2310</v>
      </c>
      <c r="E51" s="539">
        <v>2330</v>
      </c>
      <c r="F51" s="377">
        <v>3.5000000000000004</v>
      </c>
      <c r="G51" s="539">
        <v>2280</v>
      </c>
      <c r="H51" s="377">
        <v>3.3000000000000003</v>
      </c>
      <c r="I51" s="377">
        <v>3.6999999999999997</v>
      </c>
      <c r="J51" s="379" t="s">
        <v>544</v>
      </c>
      <c r="M51" s="1101"/>
      <c r="N51" s="1270"/>
    </row>
    <row r="52" spans="2:14" ht="16.350000000000001" customHeight="1" x14ac:dyDescent="0.15">
      <c r="B52" s="884" t="s">
        <v>43</v>
      </c>
      <c r="C52" s="1096" t="s">
        <v>309</v>
      </c>
      <c r="D52" s="330">
        <v>7600</v>
      </c>
      <c r="E52" s="539">
        <v>7690</v>
      </c>
      <c r="F52" s="377">
        <v>4.5999999999999996</v>
      </c>
      <c r="G52" s="539">
        <v>7510</v>
      </c>
      <c r="H52" s="377">
        <v>4.3999999999999995</v>
      </c>
      <c r="I52" s="377">
        <v>4.8</v>
      </c>
      <c r="J52" s="379" t="s">
        <v>544</v>
      </c>
      <c r="M52" s="1101"/>
      <c r="N52" s="1270"/>
    </row>
    <row r="53" spans="2:14" ht="16.350000000000001" customHeight="1" x14ac:dyDescent="0.15">
      <c r="B53" s="884" t="s">
        <v>44</v>
      </c>
      <c r="C53" s="1096" t="s">
        <v>310</v>
      </c>
      <c r="D53" s="330">
        <v>4910</v>
      </c>
      <c r="E53" s="539">
        <v>4960</v>
      </c>
      <c r="F53" s="377">
        <v>4.7</v>
      </c>
      <c r="G53" s="539">
        <v>4850</v>
      </c>
      <c r="H53" s="377">
        <v>4.5</v>
      </c>
      <c r="I53" s="377">
        <v>4.9000000000000004</v>
      </c>
      <c r="J53" s="379" t="s">
        <v>544</v>
      </c>
      <c r="M53" s="1101"/>
      <c r="N53" s="1270"/>
    </row>
    <row r="54" spans="2:14" ht="16.350000000000001" customHeight="1" x14ac:dyDescent="0.15">
      <c r="B54" s="884" t="s">
        <v>46</v>
      </c>
      <c r="C54" s="1096" t="s">
        <v>1327</v>
      </c>
      <c r="D54" s="330">
        <v>2510</v>
      </c>
      <c r="E54" s="539">
        <v>2530</v>
      </c>
      <c r="F54" s="377">
        <v>5.4</v>
      </c>
      <c r="G54" s="539">
        <v>2480</v>
      </c>
      <c r="H54" s="377">
        <v>5.2</v>
      </c>
      <c r="I54" s="377">
        <v>5.6000000000000005</v>
      </c>
      <c r="J54" s="379" t="s">
        <v>1776</v>
      </c>
      <c r="M54" s="1101"/>
      <c r="N54" s="1270"/>
    </row>
    <row r="55" spans="2:14" ht="16.350000000000001" customHeight="1" x14ac:dyDescent="0.15">
      <c r="B55" s="884" t="s">
        <v>47</v>
      </c>
      <c r="C55" s="1096" t="s">
        <v>1925</v>
      </c>
      <c r="D55" s="330">
        <v>2380</v>
      </c>
      <c r="E55" s="539">
        <v>2250</v>
      </c>
      <c r="F55" s="377">
        <v>5.3</v>
      </c>
      <c r="G55" s="539">
        <v>2440</v>
      </c>
      <c r="H55" s="377">
        <v>5.3</v>
      </c>
      <c r="I55" s="377">
        <v>5.5</v>
      </c>
      <c r="J55" s="379" t="s">
        <v>542</v>
      </c>
      <c r="M55" s="1101"/>
      <c r="N55" s="1270"/>
    </row>
    <row r="56" spans="2:14" ht="16.350000000000001" customHeight="1" x14ac:dyDescent="0.15">
      <c r="B56" s="884" t="s">
        <v>48</v>
      </c>
      <c r="C56" s="1096" t="s">
        <v>1463</v>
      </c>
      <c r="D56" s="330">
        <v>2420</v>
      </c>
      <c r="E56" s="539">
        <v>2450</v>
      </c>
      <c r="F56" s="377">
        <v>4.3999999999999995</v>
      </c>
      <c r="G56" s="539">
        <v>2390</v>
      </c>
      <c r="H56" s="377">
        <v>4.2</v>
      </c>
      <c r="I56" s="377">
        <v>4.5999999999999996</v>
      </c>
      <c r="J56" s="379" t="s">
        <v>544</v>
      </c>
      <c r="M56" s="1101"/>
      <c r="N56" s="1270"/>
    </row>
    <row r="57" spans="2:14" ht="16.350000000000001" customHeight="1" x14ac:dyDescent="0.15">
      <c r="B57" s="884" t="s">
        <v>49</v>
      </c>
      <c r="C57" s="1096" t="s">
        <v>1464</v>
      </c>
      <c r="D57" s="330">
        <v>2190</v>
      </c>
      <c r="E57" s="539">
        <v>2200</v>
      </c>
      <c r="F57" s="377">
        <v>4.9000000000000004</v>
      </c>
      <c r="G57" s="539">
        <v>2170</v>
      </c>
      <c r="H57" s="377">
        <v>4.7</v>
      </c>
      <c r="I57" s="377">
        <v>5.0999999999999996</v>
      </c>
      <c r="J57" s="379" t="s">
        <v>546</v>
      </c>
      <c r="M57" s="1101"/>
      <c r="N57" s="1270"/>
    </row>
    <row r="58" spans="2:14" ht="16.350000000000001" customHeight="1" x14ac:dyDescent="0.15">
      <c r="B58" s="884" t="s">
        <v>50</v>
      </c>
      <c r="C58" s="1096" t="s">
        <v>315</v>
      </c>
      <c r="D58" s="330">
        <v>18600</v>
      </c>
      <c r="E58" s="539">
        <v>18400</v>
      </c>
      <c r="F58" s="377">
        <v>4.7</v>
      </c>
      <c r="G58" s="539">
        <v>18700</v>
      </c>
      <c r="H58" s="377">
        <v>4.3</v>
      </c>
      <c r="I58" s="377">
        <v>4.7</v>
      </c>
      <c r="J58" s="379" t="s">
        <v>544</v>
      </c>
      <c r="M58" s="1101"/>
      <c r="N58" s="1270"/>
    </row>
    <row r="59" spans="2:14" ht="16.350000000000001" customHeight="1" x14ac:dyDescent="0.15">
      <c r="B59" s="884" t="s">
        <v>51</v>
      </c>
      <c r="C59" s="1096" t="s">
        <v>316</v>
      </c>
      <c r="D59" s="330">
        <v>12300</v>
      </c>
      <c r="E59" s="539">
        <v>12300</v>
      </c>
      <c r="F59" s="377">
        <v>4.5</v>
      </c>
      <c r="G59" s="539">
        <v>12300</v>
      </c>
      <c r="H59" s="377">
        <v>4.3</v>
      </c>
      <c r="I59" s="377">
        <v>4.7</v>
      </c>
      <c r="J59" s="379" t="s">
        <v>546</v>
      </c>
      <c r="M59" s="1101"/>
      <c r="N59" s="1270"/>
    </row>
    <row r="60" spans="2:14" ht="16.350000000000001" customHeight="1" x14ac:dyDescent="0.15">
      <c r="B60" s="884" t="s">
        <v>52</v>
      </c>
      <c r="C60" s="1096" t="s">
        <v>317</v>
      </c>
      <c r="D60" s="330">
        <v>6390</v>
      </c>
      <c r="E60" s="539">
        <v>6380</v>
      </c>
      <c r="F60" s="377">
        <v>4.5</v>
      </c>
      <c r="G60" s="539">
        <v>6390</v>
      </c>
      <c r="H60" s="377">
        <v>4.7</v>
      </c>
      <c r="I60" s="377">
        <v>4.7</v>
      </c>
      <c r="J60" s="379" t="s">
        <v>542</v>
      </c>
      <c r="M60" s="1101"/>
      <c r="N60" s="1270"/>
    </row>
    <row r="61" spans="2:14" ht="16.350000000000001" customHeight="1" x14ac:dyDescent="0.15">
      <c r="B61" s="884" t="s">
        <v>53</v>
      </c>
      <c r="C61" s="1096" t="s">
        <v>318</v>
      </c>
      <c r="D61" s="330">
        <v>3670</v>
      </c>
      <c r="E61" s="539">
        <v>3650</v>
      </c>
      <c r="F61" s="377">
        <v>4.3</v>
      </c>
      <c r="G61" s="539">
        <v>3680</v>
      </c>
      <c r="H61" s="377">
        <v>4.1000000000000005</v>
      </c>
      <c r="I61" s="377">
        <v>4.5</v>
      </c>
      <c r="J61" s="379" t="s">
        <v>543</v>
      </c>
      <c r="M61" s="1101"/>
      <c r="N61" s="1270"/>
    </row>
    <row r="62" spans="2:14" ht="16.350000000000001" customHeight="1" x14ac:dyDescent="0.15">
      <c r="B62" s="884" t="s">
        <v>54</v>
      </c>
      <c r="C62" s="1096" t="s">
        <v>319</v>
      </c>
      <c r="D62" s="330">
        <v>4270</v>
      </c>
      <c r="E62" s="539">
        <v>4190</v>
      </c>
      <c r="F62" s="377">
        <v>4.3999999999999995</v>
      </c>
      <c r="G62" s="539">
        <v>4300</v>
      </c>
      <c r="H62" s="377">
        <v>4.5999999999999996</v>
      </c>
      <c r="I62" s="377">
        <v>4.5999999999999996</v>
      </c>
      <c r="J62" s="379" t="s">
        <v>542</v>
      </c>
      <c r="M62" s="1101"/>
      <c r="N62" s="1270"/>
    </row>
    <row r="63" spans="2:14" ht="16.350000000000001" customHeight="1" x14ac:dyDescent="0.15">
      <c r="B63" s="884" t="s">
        <v>55</v>
      </c>
      <c r="C63" s="1096" t="s">
        <v>320</v>
      </c>
      <c r="D63" s="330">
        <v>2690</v>
      </c>
      <c r="E63" s="539">
        <v>2650</v>
      </c>
      <c r="F63" s="377">
        <v>5.5</v>
      </c>
      <c r="G63" s="539">
        <v>2710</v>
      </c>
      <c r="H63" s="377">
        <v>5.7</v>
      </c>
      <c r="I63" s="377">
        <v>5.7</v>
      </c>
      <c r="J63" s="379" t="s">
        <v>542</v>
      </c>
      <c r="M63" s="1101"/>
      <c r="N63" s="1270"/>
    </row>
    <row r="64" spans="2:14" ht="16.350000000000001" customHeight="1" x14ac:dyDescent="0.15">
      <c r="B64" s="884" t="s">
        <v>56</v>
      </c>
      <c r="C64" s="1096" t="s">
        <v>1331</v>
      </c>
      <c r="D64" s="330">
        <v>5200</v>
      </c>
      <c r="E64" s="539">
        <v>5260</v>
      </c>
      <c r="F64" s="377">
        <v>4.5999999999999996</v>
      </c>
      <c r="G64" s="539">
        <v>5140</v>
      </c>
      <c r="H64" s="377">
        <v>4.3999999999999995</v>
      </c>
      <c r="I64" s="377">
        <v>4.8</v>
      </c>
      <c r="J64" s="379" t="s">
        <v>544</v>
      </c>
      <c r="M64" s="1101"/>
      <c r="N64" s="1270"/>
    </row>
    <row r="65" spans="2:14" ht="16.350000000000001" customHeight="1" thickBot="1" x14ac:dyDescent="0.2">
      <c r="B65" s="920" t="s">
        <v>57</v>
      </c>
      <c r="C65" s="1271" t="s">
        <v>1332</v>
      </c>
      <c r="D65" s="721">
        <v>2370</v>
      </c>
      <c r="E65" s="552">
        <v>2390</v>
      </c>
      <c r="F65" s="722">
        <v>4.7</v>
      </c>
      <c r="G65" s="552">
        <v>2340</v>
      </c>
      <c r="H65" s="722">
        <v>4.5</v>
      </c>
      <c r="I65" s="722">
        <v>4.9000000000000004</v>
      </c>
      <c r="J65" s="504" t="s">
        <v>544</v>
      </c>
      <c r="M65" s="1101"/>
      <c r="N65" s="1270"/>
    </row>
    <row r="66" spans="2:14" ht="16.350000000000001" customHeight="1" thickTop="1" x14ac:dyDescent="0.15">
      <c r="B66" s="929" t="s">
        <v>59</v>
      </c>
      <c r="C66" s="1096" t="s">
        <v>324</v>
      </c>
      <c r="D66" s="325">
        <v>15900</v>
      </c>
      <c r="E66" s="539">
        <v>16100</v>
      </c>
      <c r="F66" s="377">
        <v>4.8</v>
      </c>
      <c r="G66" s="539">
        <v>15800</v>
      </c>
      <c r="H66" s="377">
        <v>4.8</v>
      </c>
      <c r="I66" s="377">
        <v>5</v>
      </c>
      <c r="J66" s="379" t="s">
        <v>542</v>
      </c>
      <c r="M66" s="1101"/>
      <c r="N66" s="1270"/>
    </row>
    <row r="67" spans="2:14" ht="16.350000000000001" customHeight="1" x14ac:dyDescent="0.15">
      <c r="B67" s="929" t="s">
        <v>60</v>
      </c>
      <c r="C67" s="1097" t="s">
        <v>271</v>
      </c>
      <c r="D67" s="325">
        <v>11100</v>
      </c>
      <c r="E67" s="325">
        <v>11200</v>
      </c>
      <c r="F67" s="368">
        <v>4</v>
      </c>
      <c r="G67" s="325">
        <v>10900</v>
      </c>
      <c r="H67" s="369">
        <v>3.8</v>
      </c>
      <c r="I67" s="368">
        <v>4.2</v>
      </c>
      <c r="J67" s="367" t="s">
        <v>546</v>
      </c>
      <c r="M67" s="1101"/>
      <c r="N67" s="1270"/>
    </row>
    <row r="68" spans="2:14" ht="16.350000000000001" customHeight="1" x14ac:dyDescent="0.15">
      <c r="B68" s="929" t="s">
        <v>61</v>
      </c>
      <c r="C68" s="1096" t="s">
        <v>325</v>
      </c>
      <c r="D68" s="325">
        <v>8750</v>
      </c>
      <c r="E68" s="539">
        <v>8810</v>
      </c>
      <c r="F68" s="377">
        <v>4.1000000000000005</v>
      </c>
      <c r="G68" s="539">
        <v>8730</v>
      </c>
      <c r="H68" s="377">
        <v>4.1000000000000005</v>
      </c>
      <c r="I68" s="377">
        <v>4.3</v>
      </c>
      <c r="J68" s="379" t="s">
        <v>542</v>
      </c>
      <c r="M68" s="1101"/>
      <c r="N68" s="1270"/>
    </row>
    <row r="69" spans="2:14" ht="16.350000000000001" customHeight="1" x14ac:dyDescent="0.15">
      <c r="B69" s="929" t="s">
        <v>62</v>
      </c>
      <c r="C69" s="1097" t="s">
        <v>326</v>
      </c>
      <c r="D69" s="325">
        <v>4950</v>
      </c>
      <c r="E69" s="325">
        <v>4870</v>
      </c>
      <c r="F69" s="368">
        <v>3.8000000000000007</v>
      </c>
      <c r="G69" s="325">
        <v>4990</v>
      </c>
      <c r="H69" s="369">
        <v>3.6000000000000005</v>
      </c>
      <c r="I69" s="368">
        <v>4.0000000000000009</v>
      </c>
      <c r="J69" s="367" t="s">
        <v>543</v>
      </c>
      <c r="M69" s="1101"/>
      <c r="N69" s="1270"/>
    </row>
    <row r="70" spans="2:14" ht="16.350000000000001" customHeight="1" x14ac:dyDescent="0.15">
      <c r="B70" s="929" t="s">
        <v>63</v>
      </c>
      <c r="C70" s="1096" t="s">
        <v>327</v>
      </c>
      <c r="D70" s="325">
        <v>4480</v>
      </c>
      <c r="E70" s="539">
        <v>4420</v>
      </c>
      <c r="F70" s="377">
        <v>4.1999999999999993</v>
      </c>
      <c r="G70" s="539">
        <v>4510</v>
      </c>
      <c r="H70" s="377">
        <v>3.9999999999999996</v>
      </c>
      <c r="I70" s="377">
        <v>4.3999999999999995</v>
      </c>
      <c r="J70" s="379" t="s">
        <v>543</v>
      </c>
      <c r="M70" s="1101"/>
      <c r="N70" s="1270"/>
    </row>
    <row r="71" spans="2:14" ht="16.350000000000001" customHeight="1" x14ac:dyDescent="0.15">
      <c r="B71" s="929" t="s">
        <v>64</v>
      </c>
      <c r="C71" s="1097" t="s">
        <v>2</v>
      </c>
      <c r="D71" s="325">
        <v>4280</v>
      </c>
      <c r="E71" s="325">
        <v>4320</v>
      </c>
      <c r="F71" s="368">
        <v>4.5999999999999996</v>
      </c>
      <c r="G71" s="325">
        <v>4230</v>
      </c>
      <c r="H71" s="369">
        <v>4</v>
      </c>
      <c r="I71" s="368">
        <v>4.3999999999999995</v>
      </c>
      <c r="J71" s="367" t="s">
        <v>544</v>
      </c>
      <c r="M71" s="1101"/>
      <c r="N71" s="1270"/>
    </row>
    <row r="72" spans="2:14" ht="16.350000000000001" customHeight="1" x14ac:dyDescent="0.15">
      <c r="B72" s="929" t="s">
        <v>65</v>
      </c>
      <c r="C72" s="1096" t="s">
        <v>328</v>
      </c>
      <c r="D72" s="325">
        <v>3890</v>
      </c>
      <c r="E72" s="539">
        <v>3960</v>
      </c>
      <c r="F72" s="377">
        <v>4.8</v>
      </c>
      <c r="G72" s="539">
        <v>3820</v>
      </c>
      <c r="H72" s="377">
        <v>4.5999999999999996</v>
      </c>
      <c r="I72" s="377">
        <v>5.0999999999999996</v>
      </c>
      <c r="J72" s="379" t="s">
        <v>544</v>
      </c>
      <c r="M72" s="1101"/>
      <c r="N72" s="1270"/>
    </row>
    <row r="73" spans="2:14" ht="16.350000000000001" customHeight="1" x14ac:dyDescent="0.15">
      <c r="B73" s="929" t="s">
        <v>66</v>
      </c>
      <c r="C73" s="1097" t="s">
        <v>329</v>
      </c>
      <c r="D73" s="325">
        <v>3350</v>
      </c>
      <c r="E73" s="325">
        <v>3360</v>
      </c>
      <c r="F73" s="368">
        <v>5.1000000000000005</v>
      </c>
      <c r="G73" s="325">
        <v>3340</v>
      </c>
      <c r="H73" s="369">
        <v>4.9000000000000004</v>
      </c>
      <c r="I73" s="368">
        <v>5.3000000000000007</v>
      </c>
      <c r="J73" s="367" t="s">
        <v>543</v>
      </c>
      <c r="M73" s="1101"/>
      <c r="N73" s="1270"/>
    </row>
    <row r="74" spans="2:14" ht="16.350000000000001" customHeight="1" x14ac:dyDescent="0.15">
      <c r="B74" s="929" t="s">
        <v>67</v>
      </c>
      <c r="C74" s="1096" t="s">
        <v>272</v>
      </c>
      <c r="D74" s="325">
        <v>3380</v>
      </c>
      <c r="E74" s="539">
        <v>3400</v>
      </c>
      <c r="F74" s="377">
        <v>5</v>
      </c>
      <c r="G74" s="539">
        <v>3350</v>
      </c>
      <c r="H74" s="377">
        <v>4.7</v>
      </c>
      <c r="I74" s="377">
        <v>5.2</v>
      </c>
      <c r="J74" s="379" t="s">
        <v>544</v>
      </c>
      <c r="M74" s="1101"/>
      <c r="N74" s="1270"/>
    </row>
    <row r="75" spans="2:14" ht="16.350000000000001" customHeight="1" x14ac:dyDescent="0.15">
      <c r="B75" s="929" t="s">
        <v>68</v>
      </c>
      <c r="C75" s="1097" t="s">
        <v>330</v>
      </c>
      <c r="D75" s="325">
        <v>2650</v>
      </c>
      <c r="E75" s="325">
        <v>2680</v>
      </c>
      <c r="F75" s="368">
        <v>4.3999999999999995</v>
      </c>
      <c r="G75" s="325">
        <v>2630</v>
      </c>
      <c r="H75" s="369">
        <v>4.1999999999999993</v>
      </c>
      <c r="I75" s="368">
        <v>4.5999999999999996</v>
      </c>
      <c r="J75" s="367" t="s">
        <v>543</v>
      </c>
      <c r="M75" s="1101"/>
      <c r="N75" s="1270"/>
    </row>
    <row r="76" spans="2:14" ht="16.350000000000001" customHeight="1" x14ac:dyDescent="0.15">
      <c r="B76" s="929" t="s">
        <v>69</v>
      </c>
      <c r="C76" s="1096" t="s">
        <v>331</v>
      </c>
      <c r="D76" s="325">
        <v>2040</v>
      </c>
      <c r="E76" s="539">
        <v>2060</v>
      </c>
      <c r="F76" s="377">
        <v>5</v>
      </c>
      <c r="G76" s="539">
        <v>2010</v>
      </c>
      <c r="H76" s="377">
        <v>4.5999999999999996</v>
      </c>
      <c r="I76" s="377">
        <v>5.3</v>
      </c>
      <c r="J76" s="379" t="s">
        <v>544</v>
      </c>
      <c r="M76" s="1101"/>
      <c r="N76" s="1270"/>
    </row>
    <row r="77" spans="2:14" ht="16.350000000000001" customHeight="1" x14ac:dyDescent="0.15">
      <c r="B77" s="929" t="s">
        <v>70</v>
      </c>
      <c r="C77" s="1097" t="s">
        <v>332</v>
      </c>
      <c r="D77" s="325">
        <v>2050</v>
      </c>
      <c r="E77" s="325">
        <v>2070</v>
      </c>
      <c r="F77" s="368">
        <v>5</v>
      </c>
      <c r="G77" s="325">
        <v>2030</v>
      </c>
      <c r="H77" s="369">
        <v>4.8</v>
      </c>
      <c r="I77" s="368">
        <v>5.2</v>
      </c>
      <c r="J77" s="367" t="s">
        <v>544</v>
      </c>
      <c r="M77" s="1101"/>
      <c r="N77" s="1270"/>
    </row>
    <row r="78" spans="2:14" ht="16.350000000000001" customHeight="1" x14ac:dyDescent="0.15">
      <c r="B78" s="929" t="s">
        <v>71</v>
      </c>
      <c r="C78" s="1096" t="s">
        <v>333</v>
      </c>
      <c r="D78" s="325">
        <v>1510</v>
      </c>
      <c r="E78" s="539">
        <v>1520</v>
      </c>
      <c r="F78" s="377">
        <v>5.4</v>
      </c>
      <c r="G78" s="539">
        <v>1490</v>
      </c>
      <c r="H78" s="377">
        <v>5.2</v>
      </c>
      <c r="I78" s="377">
        <v>5.6000000000000005</v>
      </c>
      <c r="J78" s="379" t="s">
        <v>544</v>
      </c>
      <c r="M78" s="1101"/>
      <c r="N78" s="1270"/>
    </row>
    <row r="79" spans="2:14" ht="16.350000000000001" customHeight="1" x14ac:dyDescent="0.15">
      <c r="B79" s="929" t="s">
        <v>72</v>
      </c>
      <c r="C79" s="1097" t="s">
        <v>2159</v>
      </c>
      <c r="D79" s="325">
        <v>3250</v>
      </c>
      <c r="E79" s="325" t="s">
        <v>1507</v>
      </c>
      <c r="F79" s="325" t="s">
        <v>1507</v>
      </c>
      <c r="G79" s="325">
        <v>3250</v>
      </c>
      <c r="H79" s="369">
        <v>5.3</v>
      </c>
      <c r="I79" s="368" t="s">
        <v>1507</v>
      </c>
      <c r="J79" s="367" t="s">
        <v>544</v>
      </c>
      <c r="M79" s="1101"/>
      <c r="N79" s="1270"/>
    </row>
    <row r="80" spans="2:14" ht="16.350000000000001" customHeight="1" x14ac:dyDescent="0.15">
      <c r="B80" s="929" t="s">
        <v>73</v>
      </c>
      <c r="C80" s="1096" t="s">
        <v>2158</v>
      </c>
      <c r="D80" s="325">
        <v>1760</v>
      </c>
      <c r="E80" s="325">
        <v>1760</v>
      </c>
      <c r="F80" s="368" t="s">
        <v>1976</v>
      </c>
      <c r="G80" s="539">
        <v>1760</v>
      </c>
      <c r="H80" s="377">
        <v>5.2</v>
      </c>
      <c r="I80" s="377" t="s">
        <v>1507</v>
      </c>
      <c r="J80" s="379" t="s">
        <v>543</v>
      </c>
      <c r="M80" s="1101"/>
      <c r="N80" s="1270"/>
    </row>
    <row r="81" spans="2:14" ht="16.350000000000001" customHeight="1" x14ac:dyDescent="0.15">
      <c r="B81" s="929" t="s">
        <v>75</v>
      </c>
      <c r="C81" s="1096" t="s">
        <v>2157</v>
      </c>
      <c r="D81" s="325">
        <v>1400</v>
      </c>
      <c r="E81" s="325" t="s">
        <v>1507</v>
      </c>
      <c r="F81" s="325" t="s">
        <v>1507</v>
      </c>
      <c r="G81" s="539">
        <v>1400</v>
      </c>
      <c r="H81" s="377">
        <v>5.5</v>
      </c>
      <c r="I81" s="377" t="s">
        <v>1507</v>
      </c>
      <c r="J81" s="379" t="s">
        <v>544</v>
      </c>
      <c r="M81" s="1101"/>
      <c r="N81" s="1270"/>
    </row>
    <row r="82" spans="2:14" ht="16.350000000000001" customHeight="1" x14ac:dyDescent="0.15">
      <c r="B82" s="929" t="s">
        <v>76</v>
      </c>
      <c r="C82" s="1097" t="s">
        <v>2156</v>
      </c>
      <c r="D82" s="325">
        <v>1220</v>
      </c>
      <c r="E82" s="325" t="s">
        <v>1507</v>
      </c>
      <c r="F82" s="325" t="s">
        <v>1507</v>
      </c>
      <c r="G82" s="325">
        <v>1220</v>
      </c>
      <c r="H82" s="369">
        <v>6.1</v>
      </c>
      <c r="I82" s="368">
        <v>6.5</v>
      </c>
      <c r="J82" s="367" t="s">
        <v>542</v>
      </c>
      <c r="M82" s="1101"/>
      <c r="N82" s="1270"/>
    </row>
    <row r="83" spans="2:14" ht="15.95" customHeight="1" x14ac:dyDescent="0.15">
      <c r="B83" s="929" t="s">
        <v>77</v>
      </c>
      <c r="C83" s="1096" t="s">
        <v>2155</v>
      </c>
      <c r="D83" s="325">
        <v>880</v>
      </c>
      <c r="E83" s="325">
        <v>880</v>
      </c>
      <c r="F83" s="368" t="s">
        <v>2165</v>
      </c>
      <c r="G83" s="539">
        <v>880</v>
      </c>
      <c r="H83" s="377">
        <v>5.0999999999999996</v>
      </c>
      <c r="I83" s="377" t="s">
        <v>1507</v>
      </c>
      <c r="J83" s="379" t="s">
        <v>543</v>
      </c>
      <c r="M83" s="1101"/>
      <c r="N83" s="1270"/>
    </row>
    <row r="84" spans="2:14" ht="16.350000000000001" customHeight="1" x14ac:dyDescent="0.15">
      <c r="B84" s="929" t="s">
        <v>78</v>
      </c>
      <c r="C84" s="1097" t="s">
        <v>2154</v>
      </c>
      <c r="D84" s="325">
        <v>885</v>
      </c>
      <c r="E84" s="325" t="s">
        <v>1507</v>
      </c>
      <c r="F84" s="325" t="s">
        <v>1507</v>
      </c>
      <c r="G84" s="325">
        <v>885</v>
      </c>
      <c r="H84" s="369">
        <v>5.3</v>
      </c>
      <c r="I84" s="368" t="s">
        <v>1507</v>
      </c>
      <c r="J84" s="367" t="s">
        <v>544</v>
      </c>
      <c r="M84" s="1101"/>
      <c r="N84" s="1270"/>
    </row>
    <row r="85" spans="2:14" ht="16.350000000000001" customHeight="1" x14ac:dyDescent="0.15">
      <c r="B85" s="929" t="s">
        <v>79</v>
      </c>
      <c r="C85" s="1096" t="s">
        <v>2153</v>
      </c>
      <c r="D85" s="325">
        <v>889</v>
      </c>
      <c r="E85" s="325" t="s">
        <v>1507</v>
      </c>
      <c r="F85" s="325" t="s">
        <v>1507</v>
      </c>
      <c r="G85" s="539">
        <v>889</v>
      </c>
      <c r="H85" s="377">
        <v>6.3</v>
      </c>
      <c r="I85" s="377" t="s">
        <v>1507</v>
      </c>
      <c r="J85" s="379" t="s">
        <v>544</v>
      </c>
      <c r="M85" s="1101"/>
      <c r="N85" s="1270"/>
    </row>
    <row r="86" spans="2:14" ht="16.350000000000001" customHeight="1" x14ac:dyDescent="0.15">
      <c r="B86" s="929" t="s">
        <v>80</v>
      </c>
      <c r="C86" s="1097" t="s">
        <v>2152</v>
      </c>
      <c r="D86" s="325">
        <v>989</v>
      </c>
      <c r="E86" s="325" t="s">
        <v>1507</v>
      </c>
      <c r="F86" s="325" t="s">
        <v>1507</v>
      </c>
      <c r="G86" s="325">
        <v>989</v>
      </c>
      <c r="H86" s="369">
        <v>5.3</v>
      </c>
      <c r="I86" s="368" t="s">
        <v>1507</v>
      </c>
      <c r="J86" s="367" t="s">
        <v>544</v>
      </c>
      <c r="M86" s="1101"/>
      <c r="N86" s="1270"/>
    </row>
    <row r="87" spans="2:14" ht="16.350000000000001" customHeight="1" x14ac:dyDescent="0.15">
      <c r="B87" s="929" t="s">
        <v>82</v>
      </c>
      <c r="C87" s="1097" t="s">
        <v>2151</v>
      </c>
      <c r="D87" s="325">
        <v>691</v>
      </c>
      <c r="E87" s="325" t="s">
        <v>1507</v>
      </c>
      <c r="F87" s="325" t="s">
        <v>1507</v>
      </c>
      <c r="G87" s="325">
        <v>691</v>
      </c>
      <c r="H87" s="369">
        <v>5.5</v>
      </c>
      <c r="I87" s="368" t="s">
        <v>1507</v>
      </c>
      <c r="J87" s="367" t="s">
        <v>544</v>
      </c>
      <c r="M87" s="1101"/>
      <c r="N87" s="1270"/>
    </row>
    <row r="88" spans="2:14" ht="16.350000000000001" customHeight="1" x14ac:dyDescent="0.15">
      <c r="B88" s="929" t="s">
        <v>83</v>
      </c>
      <c r="C88" s="1096" t="s">
        <v>2150</v>
      </c>
      <c r="D88" s="325">
        <v>531</v>
      </c>
      <c r="E88" s="325" t="s">
        <v>1507</v>
      </c>
      <c r="F88" s="325" t="s">
        <v>1507</v>
      </c>
      <c r="G88" s="539">
        <v>531</v>
      </c>
      <c r="H88" s="377">
        <v>7.6</v>
      </c>
      <c r="I88" s="377">
        <v>8</v>
      </c>
      <c r="J88" s="379" t="s">
        <v>542</v>
      </c>
      <c r="M88" s="1101"/>
      <c r="N88" s="1270"/>
    </row>
    <row r="89" spans="2:14" ht="16.350000000000001" customHeight="1" x14ac:dyDescent="0.15">
      <c r="B89" s="929" t="s">
        <v>84</v>
      </c>
      <c r="C89" s="1097" t="s">
        <v>2149</v>
      </c>
      <c r="D89" s="325">
        <v>388</v>
      </c>
      <c r="E89" s="325" t="s">
        <v>1507</v>
      </c>
      <c r="F89" s="325" t="s">
        <v>1507</v>
      </c>
      <c r="G89" s="325">
        <v>388</v>
      </c>
      <c r="H89" s="369">
        <v>6</v>
      </c>
      <c r="I89" s="368" t="s">
        <v>1507</v>
      </c>
      <c r="J89" s="367" t="s">
        <v>544</v>
      </c>
      <c r="M89" s="1101"/>
      <c r="N89" s="1270"/>
    </row>
    <row r="90" spans="2:14" ht="16.350000000000001" customHeight="1" x14ac:dyDescent="0.15">
      <c r="B90" s="929" t="s">
        <v>85</v>
      </c>
      <c r="C90" s="1096" t="s">
        <v>2148</v>
      </c>
      <c r="D90" s="325">
        <v>392</v>
      </c>
      <c r="E90" s="325" t="s">
        <v>1507</v>
      </c>
      <c r="F90" s="325" t="s">
        <v>1507</v>
      </c>
      <c r="G90" s="539">
        <v>392</v>
      </c>
      <c r="H90" s="377">
        <v>5.3</v>
      </c>
      <c r="I90" s="377">
        <v>5.7</v>
      </c>
      <c r="J90" s="379" t="s">
        <v>542</v>
      </c>
      <c r="M90" s="1101"/>
      <c r="N90" s="1270"/>
    </row>
    <row r="91" spans="2:14" ht="16.350000000000001" customHeight="1" x14ac:dyDescent="0.15">
      <c r="B91" s="929" t="s">
        <v>86</v>
      </c>
      <c r="C91" s="1097" t="s">
        <v>2160</v>
      </c>
      <c r="D91" s="325">
        <v>183</v>
      </c>
      <c r="E91" s="325">
        <v>183</v>
      </c>
      <c r="F91" s="368" t="s">
        <v>2166</v>
      </c>
      <c r="G91" s="325">
        <v>183</v>
      </c>
      <c r="H91" s="369">
        <v>5.5</v>
      </c>
      <c r="I91" s="368" t="s">
        <v>1507</v>
      </c>
      <c r="J91" s="367" t="s">
        <v>543</v>
      </c>
      <c r="M91" s="1101"/>
      <c r="N91" s="1270"/>
    </row>
    <row r="92" spans="2:14" ht="16.350000000000001" customHeight="1" x14ac:dyDescent="0.15">
      <c r="B92" s="929" t="s">
        <v>87</v>
      </c>
      <c r="C92" s="1096" t="s">
        <v>2146</v>
      </c>
      <c r="D92" s="325">
        <v>181</v>
      </c>
      <c r="E92" s="325" t="s">
        <v>1507</v>
      </c>
      <c r="F92" s="325" t="s">
        <v>97</v>
      </c>
      <c r="G92" s="539">
        <v>181</v>
      </c>
      <c r="H92" s="377">
        <v>7.9</v>
      </c>
      <c r="I92" s="377">
        <v>8.3000000000000007</v>
      </c>
      <c r="J92" s="379" t="s">
        <v>542</v>
      </c>
      <c r="M92" s="1101"/>
      <c r="N92" s="1270"/>
    </row>
    <row r="93" spans="2:14" ht="16.350000000000001" customHeight="1" x14ac:dyDescent="0.15">
      <c r="B93" s="929" t="s">
        <v>88</v>
      </c>
      <c r="C93" s="1097" t="s">
        <v>1465</v>
      </c>
      <c r="D93" s="325">
        <v>11100</v>
      </c>
      <c r="E93" s="325">
        <v>11200</v>
      </c>
      <c r="F93" s="368">
        <v>4</v>
      </c>
      <c r="G93" s="325">
        <v>11000</v>
      </c>
      <c r="H93" s="369">
        <v>3.8</v>
      </c>
      <c r="I93" s="368">
        <v>4.2</v>
      </c>
      <c r="J93" s="367" t="s">
        <v>543</v>
      </c>
      <c r="M93" s="1101"/>
      <c r="N93" s="1270"/>
    </row>
    <row r="94" spans="2:14" ht="16.350000000000001" customHeight="1" x14ac:dyDescent="0.15">
      <c r="B94" s="929" t="s">
        <v>89</v>
      </c>
      <c r="C94" s="1096" t="s">
        <v>350</v>
      </c>
      <c r="D94" s="325">
        <v>2110</v>
      </c>
      <c r="E94" s="539">
        <v>2140</v>
      </c>
      <c r="F94" s="377">
        <v>3.9</v>
      </c>
      <c r="G94" s="539">
        <v>2100</v>
      </c>
      <c r="H94" s="377">
        <v>3.6999999999999997</v>
      </c>
      <c r="I94" s="377">
        <v>4.1000000000000005</v>
      </c>
      <c r="J94" s="379" t="s">
        <v>543</v>
      </c>
      <c r="M94" s="1101"/>
      <c r="N94" s="1270"/>
    </row>
    <row r="95" spans="2:14" ht="16.350000000000001" customHeight="1" x14ac:dyDescent="0.15">
      <c r="B95" s="929" t="s">
        <v>1262</v>
      </c>
      <c r="C95" s="1097" t="s">
        <v>1339</v>
      </c>
      <c r="D95" s="325">
        <v>6960</v>
      </c>
      <c r="E95" s="564">
        <v>6970</v>
      </c>
      <c r="F95" s="369">
        <v>5.6000000000000005</v>
      </c>
      <c r="G95" s="564">
        <v>6950</v>
      </c>
      <c r="H95" s="369">
        <v>5.4</v>
      </c>
      <c r="I95" s="369">
        <v>5.8999999999999995</v>
      </c>
      <c r="J95" s="451" t="s">
        <v>544</v>
      </c>
      <c r="M95" s="1101"/>
      <c r="N95" s="1270"/>
    </row>
    <row r="96" spans="2:14" ht="16.350000000000001" customHeight="1" x14ac:dyDescent="0.15">
      <c r="B96" s="929" t="s">
        <v>1263</v>
      </c>
      <c r="C96" s="1097" t="s">
        <v>1340</v>
      </c>
      <c r="D96" s="325">
        <v>2870</v>
      </c>
      <c r="E96" s="564">
        <v>2920</v>
      </c>
      <c r="F96" s="369">
        <v>6.9</v>
      </c>
      <c r="G96" s="564">
        <v>2850</v>
      </c>
      <c r="H96" s="369">
        <v>7.0000000000000009</v>
      </c>
      <c r="I96" s="369">
        <v>7.1</v>
      </c>
      <c r="J96" s="451" t="s">
        <v>542</v>
      </c>
      <c r="M96" s="1101"/>
      <c r="N96" s="1270"/>
    </row>
    <row r="97" spans="2:14" ht="16.350000000000001" customHeight="1" x14ac:dyDescent="0.15">
      <c r="B97" s="929" t="s">
        <v>1415</v>
      </c>
      <c r="C97" s="1097" t="s">
        <v>1467</v>
      </c>
      <c r="D97" s="325">
        <v>779</v>
      </c>
      <c r="E97" s="564">
        <v>779</v>
      </c>
      <c r="F97" s="369">
        <v>3.8</v>
      </c>
      <c r="G97" s="564">
        <v>779</v>
      </c>
      <c r="H97" s="369">
        <v>4</v>
      </c>
      <c r="I97" s="369">
        <v>3.5999999999999996</v>
      </c>
      <c r="J97" s="451" t="s">
        <v>544</v>
      </c>
      <c r="M97" s="1101"/>
      <c r="N97" s="1270"/>
    </row>
    <row r="98" spans="2:14" ht="16.350000000000001" customHeight="1" x14ac:dyDescent="0.15">
      <c r="B98" s="929" t="s">
        <v>1677</v>
      </c>
      <c r="C98" s="1097" t="s">
        <v>1678</v>
      </c>
      <c r="D98" s="325">
        <v>2110</v>
      </c>
      <c r="E98" s="564">
        <v>2130</v>
      </c>
      <c r="F98" s="369">
        <v>3.9</v>
      </c>
      <c r="G98" s="564">
        <v>2100</v>
      </c>
      <c r="H98" s="369">
        <v>3.6999999999999997</v>
      </c>
      <c r="I98" s="369">
        <v>4.1000000000000005</v>
      </c>
      <c r="J98" s="451" t="s">
        <v>543</v>
      </c>
      <c r="M98" s="1101"/>
      <c r="N98" s="1270"/>
    </row>
    <row r="99" spans="2:14" ht="16.350000000000001" customHeight="1" x14ac:dyDescent="0.15">
      <c r="B99" s="929" t="s">
        <v>1679</v>
      </c>
      <c r="C99" s="1097" t="s">
        <v>1680</v>
      </c>
      <c r="D99" s="325">
        <v>1530</v>
      </c>
      <c r="E99" s="564">
        <v>1520</v>
      </c>
      <c r="F99" s="369">
        <v>4</v>
      </c>
      <c r="G99" s="564">
        <v>1530</v>
      </c>
      <c r="H99" s="369">
        <v>3.8</v>
      </c>
      <c r="I99" s="369">
        <v>4.2</v>
      </c>
      <c r="J99" s="451" t="s">
        <v>543</v>
      </c>
      <c r="M99" s="1101"/>
      <c r="N99" s="1270"/>
    </row>
    <row r="100" spans="2:14" ht="16.350000000000001" customHeight="1" x14ac:dyDescent="0.15">
      <c r="B100" s="929" t="s">
        <v>1681</v>
      </c>
      <c r="C100" s="1097" t="s">
        <v>1682</v>
      </c>
      <c r="D100" s="325">
        <v>5190</v>
      </c>
      <c r="E100" s="564">
        <v>5230</v>
      </c>
      <c r="F100" s="369">
        <v>4.4000000000000004</v>
      </c>
      <c r="G100" s="564">
        <v>5140</v>
      </c>
      <c r="H100" s="369">
        <v>4.2</v>
      </c>
      <c r="I100" s="369">
        <v>4.5999999999999996</v>
      </c>
      <c r="J100" s="451" t="s">
        <v>546</v>
      </c>
      <c r="M100" s="1101"/>
      <c r="N100" s="1270"/>
    </row>
    <row r="101" spans="2:14" ht="16.350000000000001" customHeight="1" x14ac:dyDescent="0.15">
      <c r="B101" s="929" t="s">
        <v>90</v>
      </c>
      <c r="C101" s="1097" t="s">
        <v>351</v>
      </c>
      <c r="D101" s="325">
        <v>18300</v>
      </c>
      <c r="E101" s="325">
        <v>18600</v>
      </c>
      <c r="F101" s="368">
        <v>4.5999999999999996</v>
      </c>
      <c r="G101" s="325">
        <v>18200</v>
      </c>
      <c r="H101" s="369">
        <v>4.3999999999999995</v>
      </c>
      <c r="I101" s="368">
        <v>4.8</v>
      </c>
      <c r="J101" s="367" t="s">
        <v>546</v>
      </c>
      <c r="M101" s="1101"/>
      <c r="N101" s="1270"/>
    </row>
    <row r="102" spans="2:14" ht="16.350000000000001" customHeight="1" x14ac:dyDescent="0.15">
      <c r="B102" s="929" t="s">
        <v>91</v>
      </c>
      <c r="C102" s="1096" t="s">
        <v>352</v>
      </c>
      <c r="D102" s="325">
        <v>11300</v>
      </c>
      <c r="E102" s="539">
        <v>11300</v>
      </c>
      <c r="F102" s="377">
        <v>4.8</v>
      </c>
      <c r="G102" s="539">
        <v>11300</v>
      </c>
      <c r="H102" s="1393" t="s">
        <v>2167</v>
      </c>
      <c r="I102" s="377">
        <v>5</v>
      </c>
      <c r="J102" s="379" t="s">
        <v>542</v>
      </c>
      <c r="M102" s="1101"/>
      <c r="N102" s="1270"/>
    </row>
    <row r="103" spans="2:14" ht="16.350000000000001" customHeight="1" x14ac:dyDescent="0.15">
      <c r="B103" s="929" t="s">
        <v>93</v>
      </c>
      <c r="C103" s="1096" t="s">
        <v>354</v>
      </c>
      <c r="D103" s="325">
        <v>5590</v>
      </c>
      <c r="E103" s="539">
        <v>5650</v>
      </c>
      <c r="F103" s="377">
        <v>5.0999999999999996</v>
      </c>
      <c r="G103" s="539">
        <v>5570</v>
      </c>
      <c r="H103" s="1394" t="s">
        <v>2168</v>
      </c>
      <c r="I103" s="377">
        <v>5.3</v>
      </c>
      <c r="J103" s="379" t="s">
        <v>542</v>
      </c>
      <c r="M103" s="1101"/>
      <c r="N103" s="1270"/>
    </row>
    <row r="104" spans="2:14" ht="16.350000000000001" customHeight="1" x14ac:dyDescent="0.15">
      <c r="B104" s="929" t="s">
        <v>94</v>
      </c>
      <c r="C104" s="1097" t="s">
        <v>355</v>
      </c>
      <c r="D104" s="325">
        <v>4120</v>
      </c>
      <c r="E104" s="325">
        <v>4220</v>
      </c>
      <c r="F104" s="368">
        <v>5.0999999999999996</v>
      </c>
      <c r="G104" s="325">
        <v>4080</v>
      </c>
      <c r="H104" s="1393" t="s">
        <v>2169</v>
      </c>
      <c r="I104" s="368">
        <v>5.3</v>
      </c>
      <c r="J104" s="367" t="s">
        <v>542</v>
      </c>
      <c r="M104" s="1101"/>
      <c r="N104" s="1270"/>
    </row>
    <row r="105" spans="2:14" ht="16.350000000000001" customHeight="1" x14ac:dyDescent="0.15">
      <c r="B105" s="929" t="s">
        <v>95</v>
      </c>
      <c r="C105" s="1096" t="s">
        <v>356</v>
      </c>
      <c r="D105" s="325">
        <v>5650</v>
      </c>
      <c r="E105" s="539">
        <v>5400</v>
      </c>
      <c r="F105" s="377">
        <v>4.2</v>
      </c>
      <c r="G105" s="539">
        <v>5760</v>
      </c>
      <c r="H105" s="1395" t="s">
        <v>2170</v>
      </c>
      <c r="I105" s="377">
        <v>4.3999999999999995</v>
      </c>
      <c r="J105" s="379" t="s">
        <v>542</v>
      </c>
      <c r="M105" s="1101"/>
      <c r="N105" s="1270"/>
    </row>
    <row r="106" spans="2:14" ht="16.350000000000001" customHeight="1" x14ac:dyDescent="0.15">
      <c r="B106" s="929" t="s">
        <v>96</v>
      </c>
      <c r="C106" s="1272" t="s">
        <v>357</v>
      </c>
      <c r="D106" s="325">
        <v>1970</v>
      </c>
      <c r="E106" s="685">
        <v>1910</v>
      </c>
      <c r="F106" s="656">
        <v>4.8</v>
      </c>
      <c r="G106" s="685">
        <v>1990</v>
      </c>
      <c r="H106" s="369">
        <v>5</v>
      </c>
      <c r="I106" s="656">
        <v>5</v>
      </c>
      <c r="J106" s="485" t="s">
        <v>542</v>
      </c>
      <c r="M106" s="1101"/>
      <c r="N106" s="1270"/>
    </row>
    <row r="107" spans="2:14" ht="16.350000000000001" customHeight="1" x14ac:dyDescent="0.15">
      <c r="B107" s="929" t="s">
        <v>1270</v>
      </c>
      <c r="C107" s="1096" t="s">
        <v>1346</v>
      </c>
      <c r="D107" s="325">
        <v>1200</v>
      </c>
      <c r="E107" s="539">
        <v>1200</v>
      </c>
      <c r="F107" s="377">
        <v>5.2</v>
      </c>
      <c r="G107" s="539">
        <v>1190</v>
      </c>
      <c r="H107" s="369">
        <v>5.2</v>
      </c>
      <c r="I107" s="377">
        <v>5.6000000000000005</v>
      </c>
      <c r="J107" s="379" t="s">
        <v>544</v>
      </c>
      <c r="M107" s="1101"/>
      <c r="N107" s="1270"/>
    </row>
    <row r="108" spans="2:14" ht="16.350000000000001" customHeight="1" x14ac:dyDescent="0.15">
      <c r="B108" s="929" t="s">
        <v>1416</v>
      </c>
      <c r="C108" s="1272" t="s">
        <v>1473</v>
      </c>
      <c r="D108" s="325">
        <v>8540</v>
      </c>
      <c r="E108" s="685">
        <v>8680</v>
      </c>
      <c r="F108" s="656">
        <v>4.7</v>
      </c>
      <c r="G108" s="685">
        <v>8390</v>
      </c>
      <c r="H108" s="369">
        <v>4.5</v>
      </c>
      <c r="I108" s="656">
        <v>4.9000000000000004</v>
      </c>
      <c r="J108" s="485" t="s">
        <v>544</v>
      </c>
      <c r="M108" s="1101"/>
      <c r="N108" s="1270"/>
    </row>
    <row r="109" spans="2:14" ht="16.350000000000001" customHeight="1" x14ac:dyDescent="0.15">
      <c r="B109" s="1086" t="s">
        <v>1417</v>
      </c>
      <c r="C109" s="1272" t="s">
        <v>1475</v>
      </c>
      <c r="D109" s="567">
        <v>11100</v>
      </c>
      <c r="E109" s="567">
        <v>11300</v>
      </c>
      <c r="F109" s="655">
        <v>3.5000000000000004</v>
      </c>
      <c r="G109" s="567">
        <v>10900</v>
      </c>
      <c r="H109" s="656">
        <v>3.3000000000000003</v>
      </c>
      <c r="I109" s="655">
        <v>3.7000000000000006</v>
      </c>
      <c r="J109" s="654" t="s">
        <v>546</v>
      </c>
      <c r="M109" s="1101"/>
      <c r="N109" s="1270"/>
    </row>
    <row r="110" spans="2:14" ht="16.350000000000001" customHeight="1" thickBot="1" x14ac:dyDescent="0.2">
      <c r="B110" s="1346" t="s">
        <v>2114</v>
      </c>
      <c r="C110" s="1345" t="s">
        <v>2115</v>
      </c>
      <c r="D110" s="327">
        <v>3600</v>
      </c>
      <c r="E110" s="327">
        <v>3700</v>
      </c>
      <c r="F110" s="372">
        <v>4.5</v>
      </c>
      <c r="G110" s="327">
        <v>3500</v>
      </c>
      <c r="H110" s="373">
        <v>4.3</v>
      </c>
      <c r="I110" s="372">
        <v>4.7</v>
      </c>
      <c r="J110" s="371" t="s">
        <v>546</v>
      </c>
      <c r="M110" s="1101"/>
      <c r="N110" s="1270"/>
    </row>
    <row r="111" spans="2:14" ht="16.350000000000001" customHeight="1" thickTop="1" x14ac:dyDescent="0.15">
      <c r="B111" s="952" t="s">
        <v>98</v>
      </c>
      <c r="C111" s="1097" t="s">
        <v>358</v>
      </c>
      <c r="D111" s="325">
        <v>22000</v>
      </c>
      <c r="E111" s="564">
        <v>22400</v>
      </c>
      <c r="F111" s="369">
        <v>3.9</v>
      </c>
      <c r="G111" s="564">
        <v>21800</v>
      </c>
      <c r="H111" s="369" t="s">
        <v>2171</v>
      </c>
      <c r="I111" s="369">
        <v>4.1000000000000005</v>
      </c>
      <c r="J111" s="451" t="s">
        <v>542</v>
      </c>
      <c r="M111" s="1101"/>
      <c r="N111" s="1270"/>
    </row>
    <row r="112" spans="2:14" ht="16.350000000000001" customHeight="1" x14ac:dyDescent="0.15">
      <c r="B112" s="952" t="s">
        <v>99</v>
      </c>
      <c r="C112" s="1097" t="s">
        <v>359</v>
      </c>
      <c r="D112" s="325">
        <v>19800</v>
      </c>
      <c r="E112" s="325">
        <v>20100</v>
      </c>
      <c r="F112" s="368">
        <v>4.1000000000000005</v>
      </c>
      <c r="G112" s="325">
        <v>19600</v>
      </c>
      <c r="H112" s="369" t="s">
        <v>2172</v>
      </c>
      <c r="I112" s="368">
        <v>4.3000000000000007</v>
      </c>
      <c r="J112" s="367" t="s">
        <v>542</v>
      </c>
      <c r="M112" s="1101"/>
      <c r="N112" s="1270"/>
    </row>
    <row r="113" spans="2:14" ht="16.350000000000001" customHeight="1" x14ac:dyDescent="0.15">
      <c r="B113" s="952" t="s">
        <v>100</v>
      </c>
      <c r="C113" s="1096" t="s">
        <v>360</v>
      </c>
      <c r="D113" s="330">
        <v>16600</v>
      </c>
      <c r="E113" s="539">
        <v>16700</v>
      </c>
      <c r="F113" s="377">
        <v>4.5999999999999996</v>
      </c>
      <c r="G113" s="539">
        <v>16400</v>
      </c>
      <c r="H113" s="377">
        <v>4.3</v>
      </c>
      <c r="I113" s="377">
        <v>4.8</v>
      </c>
      <c r="J113" s="379" t="s">
        <v>544</v>
      </c>
      <c r="M113" s="1101"/>
      <c r="N113" s="1270"/>
    </row>
    <row r="114" spans="2:14" ht="16.350000000000001" customHeight="1" x14ac:dyDescent="0.15">
      <c r="B114" s="952" t="s">
        <v>101</v>
      </c>
      <c r="C114" s="1097" t="s">
        <v>361</v>
      </c>
      <c r="D114" s="325">
        <v>12000</v>
      </c>
      <c r="E114" s="325">
        <v>12100</v>
      </c>
      <c r="F114" s="368">
        <v>4.2</v>
      </c>
      <c r="G114" s="325">
        <v>12000</v>
      </c>
      <c r="H114" s="369" t="s">
        <v>2173</v>
      </c>
      <c r="I114" s="368">
        <v>4.3999999999999995</v>
      </c>
      <c r="J114" s="367" t="s">
        <v>542</v>
      </c>
      <c r="L114" s="1101"/>
      <c r="M114" s="1270"/>
    </row>
    <row r="115" spans="2:14" ht="16.350000000000001" customHeight="1" x14ac:dyDescent="0.15">
      <c r="B115" s="952" t="s">
        <v>102</v>
      </c>
      <c r="C115" s="1096" t="s">
        <v>362</v>
      </c>
      <c r="D115" s="330">
        <v>12400</v>
      </c>
      <c r="E115" s="539">
        <v>12300</v>
      </c>
      <c r="F115" s="377">
        <v>4.7</v>
      </c>
      <c r="G115" s="539">
        <v>12400</v>
      </c>
      <c r="H115" s="377">
        <v>4.5</v>
      </c>
      <c r="I115" s="377">
        <v>4.9000000000000004</v>
      </c>
      <c r="J115" s="379" t="s">
        <v>543</v>
      </c>
      <c r="L115" s="1101"/>
      <c r="M115" s="1270"/>
    </row>
    <row r="116" spans="2:14" ht="16.350000000000001" customHeight="1" x14ac:dyDescent="0.15">
      <c r="B116" s="952" t="s">
        <v>103</v>
      </c>
      <c r="C116" s="1097" t="s">
        <v>363</v>
      </c>
      <c r="D116" s="325">
        <v>11100</v>
      </c>
      <c r="E116" s="325">
        <v>11200</v>
      </c>
      <c r="F116" s="368">
        <v>4.5999999999999996</v>
      </c>
      <c r="G116" s="325">
        <v>10900</v>
      </c>
      <c r="H116" s="369">
        <v>4.3</v>
      </c>
      <c r="I116" s="368">
        <v>4.9000000000000004</v>
      </c>
      <c r="J116" s="367" t="s">
        <v>544</v>
      </c>
      <c r="L116" s="1101"/>
      <c r="M116" s="1270"/>
    </row>
    <row r="117" spans="2:14" ht="16.350000000000001" customHeight="1" x14ac:dyDescent="0.15">
      <c r="B117" s="952" t="s">
        <v>104</v>
      </c>
      <c r="C117" s="1096" t="s">
        <v>364</v>
      </c>
      <c r="D117" s="330">
        <v>9840</v>
      </c>
      <c r="E117" s="539">
        <v>9860</v>
      </c>
      <c r="F117" s="377">
        <v>4.5</v>
      </c>
      <c r="G117" s="539">
        <v>9820</v>
      </c>
      <c r="H117" s="377">
        <v>4.2</v>
      </c>
      <c r="I117" s="377">
        <v>4.5999999999999996</v>
      </c>
      <c r="J117" s="379" t="s">
        <v>544</v>
      </c>
      <c r="L117" s="1101"/>
      <c r="M117" s="1270"/>
    </row>
    <row r="118" spans="2:14" ht="16.350000000000001" customHeight="1" x14ac:dyDescent="0.15">
      <c r="B118" s="952" t="s">
        <v>105</v>
      </c>
      <c r="C118" s="1097" t="s">
        <v>365</v>
      </c>
      <c r="D118" s="325">
        <v>8620</v>
      </c>
      <c r="E118" s="325">
        <v>8660</v>
      </c>
      <c r="F118" s="368">
        <v>4.5999999999999996</v>
      </c>
      <c r="G118" s="325">
        <v>8580</v>
      </c>
      <c r="H118" s="369">
        <v>4.2</v>
      </c>
      <c r="I118" s="368">
        <v>4.8</v>
      </c>
      <c r="J118" s="367" t="s">
        <v>544</v>
      </c>
      <c r="L118" s="1101"/>
      <c r="M118" s="1270"/>
    </row>
    <row r="119" spans="2:14" ht="16.350000000000001" customHeight="1" x14ac:dyDescent="0.15">
      <c r="B119" s="952" t="s">
        <v>107</v>
      </c>
      <c r="C119" s="1097" t="s">
        <v>367</v>
      </c>
      <c r="D119" s="325">
        <v>5730</v>
      </c>
      <c r="E119" s="325">
        <v>5740</v>
      </c>
      <c r="F119" s="368">
        <v>4.3</v>
      </c>
      <c r="G119" s="325">
        <v>5720</v>
      </c>
      <c r="H119" s="369" t="s">
        <v>2174</v>
      </c>
      <c r="I119" s="368">
        <v>4.5</v>
      </c>
      <c r="J119" s="367" t="s">
        <v>542</v>
      </c>
      <c r="L119" s="1101"/>
      <c r="M119" s="1270"/>
    </row>
    <row r="120" spans="2:14" ht="16.350000000000001" customHeight="1" x14ac:dyDescent="0.15">
      <c r="B120" s="952" t="s">
        <v>108</v>
      </c>
      <c r="C120" s="1096" t="s">
        <v>368</v>
      </c>
      <c r="D120" s="330">
        <v>4400</v>
      </c>
      <c r="E120" s="539">
        <v>4450</v>
      </c>
      <c r="F120" s="377">
        <v>5.1000000000000005</v>
      </c>
      <c r="G120" s="539">
        <v>4380</v>
      </c>
      <c r="H120" s="377">
        <v>4.9000000000000004</v>
      </c>
      <c r="I120" s="377">
        <v>5.3000000000000007</v>
      </c>
      <c r="J120" s="379" t="s">
        <v>543</v>
      </c>
      <c r="L120" s="1101"/>
      <c r="M120" s="1270"/>
    </row>
    <row r="121" spans="2:14" ht="16.350000000000001" customHeight="1" x14ac:dyDescent="0.15">
      <c r="B121" s="952" t="s">
        <v>109</v>
      </c>
      <c r="C121" s="1097" t="s">
        <v>369</v>
      </c>
      <c r="D121" s="325">
        <v>4630</v>
      </c>
      <c r="E121" s="325">
        <v>4690</v>
      </c>
      <c r="F121" s="368">
        <v>4.5999999999999996</v>
      </c>
      <c r="G121" s="325">
        <v>4610</v>
      </c>
      <c r="H121" s="369">
        <v>4.3999999999999995</v>
      </c>
      <c r="I121" s="368">
        <v>4.8</v>
      </c>
      <c r="J121" s="367" t="s">
        <v>543</v>
      </c>
      <c r="L121" s="1101"/>
      <c r="M121" s="1270"/>
    </row>
    <row r="122" spans="2:14" ht="16.350000000000001" customHeight="1" x14ac:dyDescent="0.15">
      <c r="B122" s="952" t="s">
        <v>110</v>
      </c>
      <c r="C122" s="1096" t="s">
        <v>370</v>
      </c>
      <c r="D122" s="330">
        <v>3510</v>
      </c>
      <c r="E122" s="539">
        <v>3550</v>
      </c>
      <c r="F122" s="377">
        <v>4.8</v>
      </c>
      <c r="G122" s="539">
        <v>3490</v>
      </c>
      <c r="H122" s="377">
        <v>4.5999999999999996</v>
      </c>
      <c r="I122" s="377">
        <v>5</v>
      </c>
      <c r="J122" s="379" t="s">
        <v>543</v>
      </c>
      <c r="L122" s="1101"/>
      <c r="M122" s="1270"/>
    </row>
    <row r="123" spans="2:14" ht="16.350000000000001" customHeight="1" x14ac:dyDescent="0.15">
      <c r="B123" s="952" t="s">
        <v>111</v>
      </c>
      <c r="C123" s="1097" t="s">
        <v>371</v>
      </c>
      <c r="D123" s="325">
        <v>3440</v>
      </c>
      <c r="E123" s="325">
        <v>3480</v>
      </c>
      <c r="F123" s="368">
        <v>4.3</v>
      </c>
      <c r="G123" s="325">
        <v>3420</v>
      </c>
      <c r="H123" s="369" t="s">
        <v>2175</v>
      </c>
      <c r="I123" s="368">
        <v>4.5</v>
      </c>
      <c r="J123" s="367" t="s">
        <v>542</v>
      </c>
      <c r="L123" s="1101"/>
      <c r="M123" s="1270"/>
    </row>
    <row r="124" spans="2:14" ht="16.350000000000001" customHeight="1" x14ac:dyDescent="0.15">
      <c r="B124" s="952" t="s">
        <v>112</v>
      </c>
      <c r="C124" s="1096" t="s">
        <v>372</v>
      </c>
      <c r="D124" s="330">
        <v>13200</v>
      </c>
      <c r="E124" s="539">
        <v>13500</v>
      </c>
      <c r="F124" s="377">
        <v>4.1999999999999993</v>
      </c>
      <c r="G124" s="539">
        <v>12900</v>
      </c>
      <c r="H124" s="377">
        <v>3.9999999999999996</v>
      </c>
      <c r="I124" s="377">
        <v>4.3999999999999995</v>
      </c>
      <c r="J124" s="379" t="s">
        <v>1776</v>
      </c>
      <c r="L124" s="1101"/>
      <c r="M124" s="1270"/>
    </row>
    <row r="125" spans="2:14" ht="16.350000000000001" customHeight="1" x14ac:dyDescent="0.15">
      <c r="B125" s="952" t="s">
        <v>1280</v>
      </c>
      <c r="C125" s="1097" t="s">
        <v>1353</v>
      </c>
      <c r="D125" s="325">
        <v>11400</v>
      </c>
      <c r="E125" s="564">
        <v>11300</v>
      </c>
      <c r="F125" s="369">
        <v>4.7</v>
      </c>
      <c r="G125" s="564">
        <v>11400</v>
      </c>
      <c r="H125" s="369">
        <v>4.5</v>
      </c>
      <c r="I125" s="369">
        <v>4.9000000000000004</v>
      </c>
      <c r="J125" s="451" t="s">
        <v>546</v>
      </c>
      <c r="L125" s="1101"/>
      <c r="M125" s="1270"/>
    </row>
    <row r="126" spans="2:14" ht="16.350000000000001" customHeight="1" x14ac:dyDescent="0.15">
      <c r="B126" s="952" t="s">
        <v>1418</v>
      </c>
      <c r="C126" s="1096" t="s">
        <v>1482</v>
      </c>
      <c r="D126" s="330">
        <v>10100</v>
      </c>
      <c r="E126" s="539">
        <v>10100</v>
      </c>
      <c r="F126" s="377">
        <v>4.8</v>
      </c>
      <c r="G126" s="539">
        <v>10100</v>
      </c>
      <c r="H126" s="377">
        <v>4.5999999999999996</v>
      </c>
      <c r="I126" s="377">
        <v>5</v>
      </c>
      <c r="J126" s="379" t="s">
        <v>546</v>
      </c>
      <c r="L126" s="1101"/>
      <c r="M126" s="1270"/>
    </row>
    <row r="127" spans="2:14" ht="16.350000000000001" customHeight="1" x14ac:dyDescent="0.15">
      <c r="B127" s="952" t="s">
        <v>1941</v>
      </c>
      <c r="C127" s="1097" t="s">
        <v>1942</v>
      </c>
      <c r="D127" s="325">
        <v>9330</v>
      </c>
      <c r="E127" s="564">
        <v>9350</v>
      </c>
      <c r="F127" s="369">
        <v>4.3999999999999995</v>
      </c>
      <c r="G127" s="564">
        <v>9300</v>
      </c>
      <c r="H127" s="369">
        <v>4.2</v>
      </c>
      <c r="I127" s="369">
        <v>4.5999999999999996</v>
      </c>
      <c r="J127" s="451" t="s">
        <v>546</v>
      </c>
      <c r="L127" s="1101"/>
      <c r="M127" s="1270"/>
    </row>
    <row r="128" spans="2:14" ht="16.350000000000001" customHeight="1" x14ac:dyDescent="0.15">
      <c r="B128" s="952" t="s">
        <v>1944</v>
      </c>
      <c r="C128" s="1096" t="s">
        <v>1945</v>
      </c>
      <c r="D128" s="330">
        <v>6110</v>
      </c>
      <c r="E128" s="539">
        <v>6050</v>
      </c>
      <c r="F128" s="377">
        <v>4.5999999999999996</v>
      </c>
      <c r="G128" s="539">
        <v>6160</v>
      </c>
      <c r="H128" s="377">
        <v>4.3999999999999995</v>
      </c>
      <c r="I128" s="377">
        <v>4.8</v>
      </c>
      <c r="J128" s="379" t="s">
        <v>546</v>
      </c>
      <c r="L128" s="1101"/>
      <c r="M128" s="1270"/>
    </row>
    <row r="129" spans="2:14" ht="16.350000000000001" customHeight="1" thickBot="1" x14ac:dyDescent="0.2">
      <c r="B129" s="957" t="s">
        <v>807</v>
      </c>
      <c r="C129" s="1273" t="s">
        <v>1357</v>
      </c>
      <c r="D129" s="327">
        <v>3890</v>
      </c>
      <c r="E129" s="327">
        <v>3960</v>
      </c>
      <c r="F129" s="372">
        <v>4.8</v>
      </c>
      <c r="G129" s="327">
        <v>3860</v>
      </c>
      <c r="H129" s="373">
        <v>4.5999999999999996</v>
      </c>
      <c r="I129" s="372">
        <v>5</v>
      </c>
      <c r="J129" s="371" t="s">
        <v>543</v>
      </c>
      <c r="L129" s="1101"/>
      <c r="M129" s="1270"/>
    </row>
    <row r="130" spans="2:14" ht="16.350000000000001" customHeight="1" thickTop="1" x14ac:dyDescent="0.15">
      <c r="B130" s="1095" t="s">
        <v>117</v>
      </c>
      <c r="C130" s="1096" t="s">
        <v>377</v>
      </c>
      <c r="D130" s="330">
        <v>3450</v>
      </c>
      <c r="E130" s="539">
        <v>3510</v>
      </c>
      <c r="F130" s="377">
        <v>4.1000000000000005</v>
      </c>
      <c r="G130" s="539">
        <v>3430</v>
      </c>
      <c r="H130" s="377">
        <v>3.9</v>
      </c>
      <c r="I130" s="377">
        <v>4.3</v>
      </c>
      <c r="J130" s="379" t="s">
        <v>1977</v>
      </c>
      <c r="L130" s="1101"/>
      <c r="M130" s="1270"/>
    </row>
    <row r="131" spans="2:14" ht="16.350000000000001" customHeight="1" x14ac:dyDescent="0.15">
      <c r="B131" s="971" t="s">
        <v>118</v>
      </c>
      <c r="C131" s="1096" t="s">
        <v>378</v>
      </c>
      <c r="D131" s="330">
        <v>946</v>
      </c>
      <c r="E131" s="539">
        <v>960</v>
      </c>
      <c r="F131" s="377">
        <v>4.1999999999999993</v>
      </c>
      <c r="G131" s="539">
        <v>940</v>
      </c>
      <c r="H131" s="377">
        <v>3.9999999999999996</v>
      </c>
      <c r="I131" s="377">
        <v>4.3999999999999995</v>
      </c>
      <c r="J131" s="378" t="s">
        <v>1977</v>
      </c>
      <c r="L131" s="1101"/>
      <c r="M131" s="1270"/>
    </row>
    <row r="132" spans="2:14" ht="16.350000000000001" customHeight="1" x14ac:dyDescent="0.15">
      <c r="B132" s="971" t="s">
        <v>119</v>
      </c>
      <c r="C132" s="1096" t="s">
        <v>379</v>
      </c>
      <c r="D132" s="330">
        <v>771</v>
      </c>
      <c r="E132" s="539">
        <v>781</v>
      </c>
      <c r="F132" s="377">
        <v>4.3</v>
      </c>
      <c r="G132" s="539">
        <v>766</v>
      </c>
      <c r="H132" s="377">
        <v>4.0999999999999996</v>
      </c>
      <c r="I132" s="377">
        <v>4.5</v>
      </c>
      <c r="J132" s="379" t="s">
        <v>1977</v>
      </c>
      <c r="L132" s="1101"/>
      <c r="M132" s="1270"/>
    </row>
    <row r="133" spans="2:14" ht="16.350000000000001" customHeight="1" x14ac:dyDescent="0.15">
      <c r="B133" s="971" t="s">
        <v>120</v>
      </c>
      <c r="C133" s="1096" t="s">
        <v>380</v>
      </c>
      <c r="D133" s="330">
        <v>694</v>
      </c>
      <c r="E133" s="539">
        <v>704</v>
      </c>
      <c r="F133" s="377">
        <v>4.1999999999999993</v>
      </c>
      <c r="G133" s="539">
        <v>689</v>
      </c>
      <c r="H133" s="377">
        <v>3.9999999999999996</v>
      </c>
      <c r="I133" s="377">
        <v>4.3999999999999995</v>
      </c>
      <c r="J133" s="378" t="s">
        <v>1977</v>
      </c>
      <c r="L133" s="1101"/>
      <c r="M133" s="1270"/>
    </row>
    <row r="134" spans="2:14" ht="16.350000000000001" customHeight="1" x14ac:dyDescent="0.15">
      <c r="B134" s="971" t="s">
        <v>121</v>
      </c>
      <c r="C134" s="1096" t="s">
        <v>381</v>
      </c>
      <c r="D134" s="330">
        <v>785</v>
      </c>
      <c r="E134" s="539">
        <v>798</v>
      </c>
      <c r="F134" s="377">
        <v>4.1999999999999993</v>
      </c>
      <c r="G134" s="539">
        <v>780</v>
      </c>
      <c r="H134" s="377">
        <v>3.9999999999999996</v>
      </c>
      <c r="I134" s="377">
        <v>4.3999999999999995</v>
      </c>
      <c r="J134" s="379" t="s">
        <v>1977</v>
      </c>
      <c r="L134" s="1101"/>
      <c r="M134" s="1270"/>
    </row>
    <row r="135" spans="2:14" ht="16.350000000000001" customHeight="1" x14ac:dyDescent="0.15">
      <c r="B135" s="971" t="s">
        <v>122</v>
      </c>
      <c r="C135" s="1096" t="s">
        <v>382</v>
      </c>
      <c r="D135" s="330">
        <v>1020</v>
      </c>
      <c r="E135" s="539">
        <v>1030</v>
      </c>
      <c r="F135" s="377">
        <v>4.1999999999999993</v>
      </c>
      <c r="G135" s="539">
        <v>1010</v>
      </c>
      <c r="H135" s="377">
        <v>3.9999999999999996</v>
      </c>
      <c r="I135" s="377">
        <v>4.3999999999999995</v>
      </c>
      <c r="J135" s="378" t="s">
        <v>1977</v>
      </c>
      <c r="L135" s="1101"/>
      <c r="M135" s="1270"/>
    </row>
    <row r="136" spans="2:14" ht="16.350000000000001" customHeight="1" x14ac:dyDescent="0.15">
      <c r="B136" s="971" t="s">
        <v>123</v>
      </c>
      <c r="C136" s="1096" t="s">
        <v>383</v>
      </c>
      <c r="D136" s="330">
        <v>2510</v>
      </c>
      <c r="E136" s="539">
        <v>2540</v>
      </c>
      <c r="F136" s="377">
        <v>4.2</v>
      </c>
      <c r="G136" s="539">
        <v>2490</v>
      </c>
      <c r="H136" s="377">
        <v>4</v>
      </c>
      <c r="I136" s="377">
        <v>4.3999999999999995</v>
      </c>
      <c r="J136" s="379" t="s">
        <v>1977</v>
      </c>
      <c r="L136" s="1101"/>
      <c r="M136" s="1270"/>
    </row>
    <row r="137" spans="2:14" ht="16.350000000000001" customHeight="1" x14ac:dyDescent="0.15">
      <c r="B137" s="971" t="s">
        <v>124</v>
      </c>
      <c r="C137" s="1096" t="s">
        <v>384</v>
      </c>
      <c r="D137" s="330">
        <v>1740</v>
      </c>
      <c r="E137" s="539">
        <v>1770</v>
      </c>
      <c r="F137" s="377">
        <v>4.1999999999999993</v>
      </c>
      <c r="G137" s="539">
        <v>1730</v>
      </c>
      <c r="H137" s="377">
        <v>3.9999999999999996</v>
      </c>
      <c r="I137" s="377">
        <v>4.3999999999999995</v>
      </c>
      <c r="J137" s="378" t="s">
        <v>1977</v>
      </c>
      <c r="M137" s="1101"/>
      <c r="N137" s="1270"/>
    </row>
    <row r="138" spans="2:14" ht="16.350000000000001" customHeight="1" x14ac:dyDescent="0.15">
      <c r="B138" s="971" t="s">
        <v>125</v>
      </c>
      <c r="C138" s="1096" t="s">
        <v>385</v>
      </c>
      <c r="D138" s="330">
        <v>1210</v>
      </c>
      <c r="E138" s="539">
        <v>1230</v>
      </c>
      <c r="F138" s="377">
        <v>4.1999999999999993</v>
      </c>
      <c r="G138" s="539">
        <v>1200</v>
      </c>
      <c r="H138" s="377">
        <v>3.9999999999999996</v>
      </c>
      <c r="I138" s="377">
        <v>4.3999999999999995</v>
      </c>
      <c r="J138" s="379" t="s">
        <v>1977</v>
      </c>
      <c r="M138" s="1101"/>
      <c r="N138" s="1270"/>
    </row>
    <row r="139" spans="2:14" ht="16.350000000000001" customHeight="1" x14ac:dyDescent="0.15">
      <c r="B139" s="971" t="s">
        <v>126</v>
      </c>
      <c r="C139" s="1096" t="s">
        <v>386</v>
      </c>
      <c r="D139" s="330">
        <v>937</v>
      </c>
      <c r="E139" s="539">
        <v>950</v>
      </c>
      <c r="F139" s="377">
        <v>4.1999999999999993</v>
      </c>
      <c r="G139" s="539">
        <v>931</v>
      </c>
      <c r="H139" s="377">
        <v>3.9999999999999996</v>
      </c>
      <c r="I139" s="377">
        <v>4.3999999999999995</v>
      </c>
      <c r="J139" s="379" t="s">
        <v>1977</v>
      </c>
      <c r="M139" s="1101"/>
      <c r="N139" s="1270"/>
    </row>
    <row r="140" spans="2:14" ht="16.350000000000001" customHeight="1" x14ac:dyDescent="0.15">
      <c r="B140" s="971" t="s">
        <v>127</v>
      </c>
      <c r="C140" s="1096" t="s">
        <v>387</v>
      </c>
      <c r="D140" s="330">
        <v>1260</v>
      </c>
      <c r="E140" s="539">
        <v>1270</v>
      </c>
      <c r="F140" s="377">
        <v>4.3</v>
      </c>
      <c r="G140" s="539">
        <v>1250</v>
      </c>
      <c r="H140" s="377">
        <v>4.0999999999999996</v>
      </c>
      <c r="I140" s="377">
        <v>4.5</v>
      </c>
      <c r="J140" s="378" t="s">
        <v>1977</v>
      </c>
      <c r="M140" s="1101"/>
      <c r="N140" s="1270"/>
    </row>
    <row r="141" spans="2:14" ht="16.350000000000001" customHeight="1" x14ac:dyDescent="0.15">
      <c r="B141" s="971" t="s">
        <v>128</v>
      </c>
      <c r="C141" s="1096" t="s">
        <v>388</v>
      </c>
      <c r="D141" s="330">
        <v>1250</v>
      </c>
      <c r="E141" s="539">
        <v>1270</v>
      </c>
      <c r="F141" s="377">
        <v>4.3999999999999995</v>
      </c>
      <c r="G141" s="539">
        <v>1240</v>
      </c>
      <c r="H141" s="377">
        <v>4.1999999999999993</v>
      </c>
      <c r="I141" s="377">
        <v>4.5999999999999996</v>
      </c>
      <c r="J141" s="379" t="s">
        <v>1977</v>
      </c>
      <c r="M141" s="1101"/>
      <c r="N141" s="1270"/>
    </row>
    <row r="142" spans="2:14" ht="16.350000000000001" customHeight="1" x14ac:dyDescent="0.15">
      <c r="B142" s="971" t="s">
        <v>129</v>
      </c>
      <c r="C142" s="1096" t="s">
        <v>389</v>
      </c>
      <c r="D142" s="330">
        <v>3390</v>
      </c>
      <c r="E142" s="539">
        <v>3420</v>
      </c>
      <c r="F142" s="377">
        <v>4.2</v>
      </c>
      <c r="G142" s="539">
        <v>3370</v>
      </c>
      <c r="H142" s="377">
        <v>4.2</v>
      </c>
      <c r="I142" s="377">
        <v>4.4000000000000004</v>
      </c>
      <c r="J142" s="378" t="s">
        <v>1978</v>
      </c>
      <c r="M142" s="1101"/>
      <c r="N142" s="1270"/>
    </row>
    <row r="143" spans="2:14" ht="16.350000000000001" customHeight="1" x14ac:dyDescent="0.15">
      <c r="B143" s="971" t="s">
        <v>130</v>
      </c>
      <c r="C143" s="1096" t="s">
        <v>390</v>
      </c>
      <c r="D143" s="330">
        <v>547</v>
      </c>
      <c r="E143" s="539">
        <v>554</v>
      </c>
      <c r="F143" s="377">
        <v>4.3999999999999995</v>
      </c>
      <c r="G143" s="539">
        <v>544</v>
      </c>
      <c r="H143" s="377">
        <v>4.1999999999999993</v>
      </c>
      <c r="I143" s="377">
        <v>4.5999999999999996</v>
      </c>
      <c r="J143" s="379" t="s">
        <v>1977</v>
      </c>
      <c r="M143" s="1101"/>
      <c r="N143" s="1270"/>
    </row>
    <row r="144" spans="2:14" ht="16.350000000000001" customHeight="1" x14ac:dyDescent="0.15">
      <c r="B144" s="971" t="s">
        <v>131</v>
      </c>
      <c r="C144" s="1096" t="s">
        <v>391</v>
      </c>
      <c r="D144" s="330">
        <v>937</v>
      </c>
      <c r="E144" s="539">
        <v>950</v>
      </c>
      <c r="F144" s="377">
        <v>4.3999999999999995</v>
      </c>
      <c r="G144" s="539">
        <v>932</v>
      </c>
      <c r="H144" s="377">
        <v>4.1999999999999993</v>
      </c>
      <c r="I144" s="377">
        <v>4.5999999999999996</v>
      </c>
      <c r="J144" s="378" t="s">
        <v>1977</v>
      </c>
      <c r="M144" s="1101"/>
      <c r="N144" s="1270"/>
    </row>
    <row r="145" spans="2:14" ht="16.350000000000001" customHeight="1" x14ac:dyDescent="0.15">
      <c r="B145" s="971" t="s">
        <v>132</v>
      </c>
      <c r="C145" s="1096" t="s">
        <v>392</v>
      </c>
      <c r="D145" s="330">
        <v>605</v>
      </c>
      <c r="E145" s="539">
        <v>614</v>
      </c>
      <c r="F145" s="377">
        <v>4.3999999999999995</v>
      </c>
      <c r="G145" s="539">
        <v>601</v>
      </c>
      <c r="H145" s="377">
        <v>4.1999999999999993</v>
      </c>
      <c r="I145" s="377">
        <v>4.5999999999999996</v>
      </c>
      <c r="J145" s="379" t="s">
        <v>1977</v>
      </c>
      <c r="M145" s="1101"/>
      <c r="N145" s="1270"/>
    </row>
    <row r="146" spans="2:14" ht="16.350000000000001" customHeight="1" x14ac:dyDescent="0.15">
      <c r="B146" s="971" t="s">
        <v>133</v>
      </c>
      <c r="C146" s="1097" t="s">
        <v>393</v>
      </c>
      <c r="D146" s="330">
        <v>955</v>
      </c>
      <c r="E146" s="539">
        <v>968</v>
      </c>
      <c r="F146" s="377">
        <v>4.3999999999999995</v>
      </c>
      <c r="G146" s="539">
        <v>950</v>
      </c>
      <c r="H146" s="377">
        <v>4.1999999999999993</v>
      </c>
      <c r="I146" s="377">
        <v>4.5999999999999996</v>
      </c>
      <c r="J146" s="367" t="s">
        <v>1977</v>
      </c>
      <c r="M146" s="1101"/>
      <c r="N146" s="1270"/>
    </row>
    <row r="147" spans="2:14" ht="16.350000000000001" customHeight="1" x14ac:dyDescent="0.15">
      <c r="B147" s="971" t="s">
        <v>134</v>
      </c>
      <c r="C147" s="1096" t="s">
        <v>394</v>
      </c>
      <c r="D147" s="330">
        <v>1660</v>
      </c>
      <c r="E147" s="539">
        <v>1670</v>
      </c>
      <c r="F147" s="377">
        <v>4.7</v>
      </c>
      <c r="G147" s="539">
        <v>1640</v>
      </c>
      <c r="H147" s="377">
        <v>4.5</v>
      </c>
      <c r="I147" s="377">
        <v>4.9000000000000004</v>
      </c>
      <c r="J147" s="379" t="s">
        <v>1979</v>
      </c>
      <c r="M147" s="1101"/>
      <c r="N147" s="1270"/>
    </row>
    <row r="148" spans="2:14" ht="16.350000000000001" customHeight="1" x14ac:dyDescent="0.15">
      <c r="B148" s="971" t="s">
        <v>135</v>
      </c>
      <c r="C148" s="1096" t="s">
        <v>1485</v>
      </c>
      <c r="D148" s="330">
        <v>2170</v>
      </c>
      <c r="E148" s="539">
        <v>2200</v>
      </c>
      <c r="F148" s="377">
        <v>4.2</v>
      </c>
      <c r="G148" s="539">
        <v>2160</v>
      </c>
      <c r="H148" s="377">
        <v>4.2</v>
      </c>
      <c r="I148" s="377">
        <v>4.4000000000000004</v>
      </c>
      <c r="J148" s="378" t="s">
        <v>1978</v>
      </c>
      <c r="M148" s="1101"/>
      <c r="N148" s="1270"/>
    </row>
    <row r="149" spans="2:14" ht="16.350000000000001" customHeight="1" x14ac:dyDescent="0.15">
      <c r="B149" s="971" t="s">
        <v>136</v>
      </c>
      <c r="C149" s="1096" t="s">
        <v>396</v>
      </c>
      <c r="D149" s="330">
        <v>2210</v>
      </c>
      <c r="E149" s="539">
        <v>2230</v>
      </c>
      <c r="F149" s="377">
        <v>4.5999999999999996</v>
      </c>
      <c r="G149" s="539">
        <v>2200</v>
      </c>
      <c r="H149" s="377">
        <v>4.3999999999999995</v>
      </c>
      <c r="I149" s="377">
        <v>4.8</v>
      </c>
      <c r="J149" s="379" t="s">
        <v>1977</v>
      </c>
      <c r="M149" s="1101"/>
      <c r="N149" s="1270"/>
    </row>
    <row r="150" spans="2:14" ht="16.350000000000001" customHeight="1" x14ac:dyDescent="0.15">
      <c r="B150" s="971" t="s">
        <v>137</v>
      </c>
      <c r="C150" s="1096" t="s">
        <v>397</v>
      </c>
      <c r="D150" s="330">
        <v>2690</v>
      </c>
      <c r="E150" s="539">
        <v>2770</v>
      </c>
      <c r="F150" s="377">
        <v>4.8</v>
      </c>
      <c r="G150" s="539">
        <v>2650</v>
      </c>
      <c r="H150" s="377">
        <v>4.5999999999999996</v>
      </c>
      <c r="I150" s="377">
        <v>5</v>
      </c>
      <c r="J150" s="378" t="s">
        <v>1977</v>
      </c>
      <c r="M150" s="1101"/>
      <c r="N150" s="1270"/>
    </row>
    <row r="151" spans="2:14" ht="16.350000000000001" customHeight="1" x14ac:dyDescent="0.15">
      <c r="B151" s="971" t="s">
        <v>138</v>
      </c>
      <c r="C151" s="1096" t="s">
        <v>398</v>
      </c>
      <c r="D151" s="330">
        <v>1780</v>
      </c>
      <c r="E151" s="539">
        <v>1800</v>
      </c>
      <c r="F151" s="377">
        <v>4.5</v>
      </c>
      <c r="G151" s="539">
        <v>1760</v>
      </c>
      <c r="H151" s="377">
        <v>4.3</v>
      </c>
      <c r="I151" s="377">
        <v>4.7</v>
      </c>
      <c r="J151" s="379" t="s">
        <v>1979</v>
      </c>
      <c r="M151" s="1101"/>
      <c r="N151" s="1270"/>
    </row>
    <row r="152" spans="2:14" ht="16.350000000000001" customHeight="1" x14ac:dyDescent="0.15">
      <c r="B152" s="971" t="s">
        <v>139</v>
      </c>
      <c r="C152" s="1096" t="s">
        <v>399</v>
      </c>
      <c r="D152" s="330">
        <v>991</v>
      </c>
      <c r="E152" s="539">
        <v>999</v>
      </c>
      <c r="F152" s="377">
        <v>4.2</v>
      </c>
      <c r="G152" s="539">
        <v>987</v>
      </c>
      <c r="H152" s="377">
        <v>4</v>
      </c>
      <c r="I152" s="377">
        <v>4.4000000000000004</v>
      </c>
      <c r="J152" s="378" t="s">
        <v>548</v>
      </c>
      <c r="M152" s="1101"/>
      <c r="N152" s="1270"/>
    </row>
    <row r="153" spans="2:14" ht="16.350000000000001" customHeight="1" x14ac:dyDescent="0.15">
      <c r="B153" s="971" t="s">
        <v>140</v>
      </c>
      <c r="C153" s="1096" t="s">
        <v>400</v>
      </c>
      <c r="D153" s="330">
        <v>947</v>
      </c>
      <c r="E153" s="539">
        <v>953</v>
      </c>
      <c r="F153" s="377">
        <v>4.0999999999999996</v>
      </c>
      <c r="G153" s="539">
        <v>945</v>
      </c>
      <c r="H153" s="377">
        <v>3.9</v>
      </c>
      <c r="I153" s="377">
        <v>4.3</v>
      </c>
      <c r="J153" s="379" t="s">
        <v>548</v>
      </c>
      <c r="M153" s="1101"/>
      <c r="N153" s="1270"/>
    </row>
    <row r="154" spans="2:14" ht="16.350000000000001" customHeight="1" x14ac:dyDescent="0.15">
      <c r="B154" s="971" t="s">
        <v>141</v>
      </c>
      <c r="C154" s="1097" t="s">
        <v>401</v>
      </c>
      <c r="D154" s="330">
        <v>960</v>
      </c>
      <c r="E154" s="539">
        <v>970</v>
      </c>
      <c r="F154" s="377">
        <v>4.4000000000000004</v>
      </c>
      <c r="G154" s="539">
        <v>956</v>
      </c>
      <c r="H154" s="377">
        <v>4.2</v>
      </c>
      <c r="I154" s="377">
        <v>4.5999999999999996</v>
      </c>
      <c r="J154" s="367" t="s">
        <v>548</v>
      </c>
      <c r="M154" s="1101"/>
      <c r="N154" s="1270"/>
    </row>
    <row r="155" spans="2:14" ht="16.350000000000001" customHeight="1" x14ac:dyDescent="0.15">
      <c r="B155" s="971" t="s">
        <v>142</v>
      </c>
      <c r="C155" s="1096" t="s">
        <v>1486</v>
      </c>
      <c r="D155" s="330">
        <v>1960</v>
      </c>
      <c r="E155" s="539">
        <v>1990</v>
      </c>
      <c r="F155" s="377">
        <v>4.2</v>
      </c>
      <c r="G155" s="539">
        <v>1930</v>
      </c>
      <c r="H155" s="377">
        <v>4</v>
      </c>
      <c r="I155" s="377">
        <v>4.4000000000000004</v>
      </c>
      <c r="J155" s="379" t="s">
        <v>1980</v>
      </c>
      <c r="M155" s="1101"/>
      <c r="N155" s="1270"/>
    </row>
    <row r="156" spans="2:14" ht="16.350000000000001" customHeight="1" x14ac:dyDescent="0.15">
      <c r="B156" s="971" t="s">
        <v>144</v>
      </c>
      <c r="C156" s="1096" t="s">
        <v>403</v>
      </c>
      <c r="D156" s="330">
        <v>333</v>
      </c>
      <c r="E156" s="539">
        <v>337</v>
      </c>
      <c r="F156" s="377">
        <v>4.3</v>
      </c>
      <c r="G156" s="539">
        <v>331</v>
      </c>
      <c r="H156" s="377">
        <v>4.0999999999999996</v>
      </c>
      <c r="I156" s="377">
        <v>4.5</v>
      </c>
      <c r="J156" s="378" t="s">
        <v>548</v>
      </c>
      <c r="M156" s="1101"/>
      <c r="N156" s="1270"/>
    </row>
    <row r="157" spans="2:14" ht="16.350000000000001" customHeight="1" x14ac:dyDescent="0.15">
      <c r="B157" s="971" t="s">
        <v>145</v>
      </c>
      <c r="C157" s="1096" t="s">
        <v>1487</v>
      </c>
      <c r="D157" s="330">
        <v>1310</v>
      </c>
      <c r="E157" s="539">
        <v>1330</v>
      </c>
      <c r="F157" s="377">
        <v>3.9</v>
      </c>
      <c r="G157" s="539">
        <v>1290</v>
      </c>
      <c r="H157" s="377">
        <v>3.6999999999999997</v>
      </c>
      <c r="I157" s="377">
        <v>4.1000000000000005</v>
      </c>
      <c r="J157" s="379" t="s">
        <v>1979</v>
      </c>
      <c r="M157" s="1101"/>
      <c r="N157" s="1270"/>
    </row>
    <row r="158" spans="2:14" ht="16.350000000000001" customHeight="1" x14ac:dyDescent="0.15">
      <c r="B158" s="971" t="s">
        <v>146</v>
      </c>
      <c r="C158" s="1096" t="s">
        <v>405</v>
      </c>
      <c r="D158" s="330">
        <v>1110</v>
      </c>
      <c r="E158" s="539">
        <v>1120</v>
      </c>
      <c r="F158" s="377">
        <v>4.3</v>
      </c>
      <c r="G158" s="539">
        <v>1110</v>
      </c>
      <c r="H158" s="377">
        <v>4.0999999999999996</v>
      </c>
      <c r="I158" s="377">
        <v>4.5</v>
      </c>
      <c r="J158" s="378" t="s">
        <v>548</v>
      </c>
      <c r="M158" s="1101"/>
      <c r="N158" s="1270"/>
    </row>
    <row r="159" spans="2:14" ht="16.350000000000001" customHeight="1" x14ac:dyDescent="0.15">
      <c r="B159" s="971" t="s">
        <v>147</v>
      </c>
      <c r="C159" s="1096" t="s">
        <v>406</v>
      </c>
      <c r="D159" s="330">
        <v>662</v>
      </c>
      <c r="E159" s="539">
        <v>667</v>
      </c>
      <c r="F159" s="377">
        <v>4.3</v>
      </c>
      <c r="G159" s="539">
        <v>660</v>
      </c>
      <c r="H159" s="377">
        <v>4.0999999999999996</v>
      </c>
      <c r="I159" s="377">
        <v>4.5</v>
      </c>
      <c r="J159" s="379" t="s">
        <v>548</v>
      </c>
      <c r="M159" s="1101"/>
      <c r="N159" s="1270"/>
    </row>
    <row r="160" spans="2:14" ht="16.350000000000001" customHeight="1" x14ac:dyDescent="0.15">
      <c r="B160" s="971" t="s">
        <v>148</v>
      </c>
      <c r="C160" s="1096" t="s">
        <v>407</v>
      </c>
      <c r="D160" s="330">
        <v>1820</v>
      </c>
      <c r="E160" s="539">
        <v>1820</v>
      </c>
      <c r="F160" s="377">
        <v>4.3</v>
      </c>
      <c r="G160" s="539">
        <v>1820</v>
      </c>
      <c r="H160" s="377">
        <v>4.0999999999999996</v>
      </c>
      <c r="I160" s="377">
        <v>4.5</v>
      </c>
      <c r="J160" s="378" t="s">
        <v>548</v>
      </c>
      <c r="M160" s="1101"/>
      <c r="N160" s="1270"/>
    </row>
    <row r="161" spans="2:14" ht="16.350000000000001" customHeight="1" x14ac:dyDescent="0.15">
      <c r="B161" s="971" t="s">
        <v>149</v>
      </c>
      <c r="C161" s="1096" t="s">
        <v>408</v>
      </c>
      <c r="D161" s="330">
        <v>1280</v>
      </c>
      <c r="E161" s="539">
        <v>1290</v>
      </c>
      <c r="F161" s="377">
        <v>4.4000000000000004</v>
      </c>
      <c r="G161" s="539">
        <v>1270</v>
      </c>
      <c r="H161" s="377">
        <v>4.2</v>
      </c>
      <c r="I161" s="377">
        <v>4.5999999999999996</v>
      </c>
      <c r="J161" s="379" t="s">
        <v>548</v>
      </c>
      <c r="M161" s="1101"/>
      <c r="N161" s="1270"/>
    </row>
    <row r="162" spans="2:14" ht="16.350000000000001" customHeight="1" x14ac:dyDescent="0.15">
      <c r="B162" s="971" t="s">
        <v>150</v>
      </c>
      <c r="C162" s="1097" t="s">
        <v>409</v>
      </c>
      <c r="D162" s="330">
        <v>1380</v>
      </c>
      <c r="E162" s="539">
        <v>1390</v>
      </c>
      <c r="F162" s="377">
        <v>4.2</v>
      </c>
      <c r="G162" s="539">
        <v>1370</v>
      </c>
      <c r="H162" s="377">
        <v>4</v>
      </c>
      <c r="I162" s="377">
        <v>4.4000000000000004</v>
      </c>
      <c r="J162" s="367" t="s">
        <v>548</v>
      </c>
      <c r="M162" s="1101"/>
      <c r="N162" s="1270"/>
    </row>
    <row r="163" spans="2:14" ht="16.350000000000001" customHeight="1" x14ac:dyDescent="0.15">
      <c r="B163" s="971" t="s">
        <v>151</v>
      </c>
      <c r="C163" s="1096" t="s">
        <v>410</v>
      </c>
      <c r="D163" s="330">
        <v>810</v>
      </c>
      <c r="E163" s="539">
        <v>823</v>
      </c>
      <c r="F163" s="377">
        <v>4.1999999999999993</v>
      </c>
      <c r="G163" s="539">
        <v>805</v>
      </c>
      <c r="H163" s="377">
        <v>3.9999999999999996</v>
      </c>
      <c r="I163" s="377">
        <v>4.3999999999999995</v>
      </c>
      <c r="J163" s="379" t="s">
        <v>1977</v>
      </c>
      <c r="M163" s="1101"/>
      <c r="N163" s="1270"/>
    </row>
    <row r="164" spans="2:14" ht="16.350000000000001" customHeight="1" x14ac:dyDescent="0.15">
      <c r="B164" s="971" t="s">
        <v>152</v>
      </c>
      <c r="C164" s="1096" t="s">
        <v>411</v>
      </c>
      <c r="D164" s="330">
        <v>471</v>
      </c>
      <c r="E164" s="539">
        <v>479</v>
      </c>
      <c r="F164" s="377">
        <v>4.3</v>
      </c>
      <c r="G164" s="539">
        <v>468</v>
      </c>
      <c r="H164" s="377">
        <v>4.0999999999999996</v>
      </c>
      <c r="I164" s="377">
        <v>4.5</v>
      </c>
      <c r="J164" s="378" t="s">
        <v>1977</v>
      </c>
      <c r="M164" s="1101"/>
      <c r="N164" s="1270"/>
    </row>
    <row r="165" spans="2:14" ht="16.350000000000001" customHeight="1" x14ac:dyDescent="0.15">
      <c r="B165" s="971" t="s">
        <v>153</v>
      </c>
      <c r="C165" s="1096" t="s">
        <v>412</v>
      </c>
      <c r="D165" s="330">
        <v>441</v>
      </c>
      <c r="E165" s="539">
        <v>447</v>
      </c>
      <c r="F165" s="377">
        <v>4.1999999999999993</v>
      </c>
      <c r="G165" s="539">
        <v>438</v>
      </c>
      <c r="H165" s="377">
        <v>3.9999999999999996</v>
      </c>
      <c r="I165" s="377">
        <v>4.3999999999999995</v>
      </c>
      <c r="J165" s="379" t="s">
        <v>1977</v>
      </c>
      <c r="M165" s="1101"/>
      <c r="N165" s="1270"/>
    </row>
    <row r="166" spans="2:14" ht="16.350000000000001" customHeight="1" x14ac:dyDescent="0.15">
      <c r="B166" s="971" t="s">
        <v>154</v>
      </c>
      <c r="C166" s="1096" t="s">
        <v>413</v>
      </c>
      <c r="D166" s="330">
        <v>3140</v>
      </c>
      <c r="E166" s="539">
        <v>3190</v>
      </c>
      <c r="F166" s="377">
        <v>4.1000000000000005</v>
      </c>
      <c r="G166" s="539">
        <v>3090</v>
      </c>
      <c r="H166" s="377">
        <v>3.9</v>
      </c>
      <c r="I166" s="377">
        <v>4.3000000000000007</v>
      </c>
      <c r="J166" s="378" t="s">
        <v>1980</v>
      </c>
      <c r="M166" s="1101"/>
      <c r="N166" s="1270"/>
    </row>
    <row r="167" spans="2:14" ht="16.350000000000001" customHeight="1" x14ac:dyDescent="0.15">
      <c r="B167" s="971" t="s">
        <v>155</v>
      </c>
      <c r="C167" s="1096" t="s">
        <v>414</v>
      </c>
      <c r="D167" s="330">
        <v>1550</v>
      </c>
      <c r="E167" s="539">
        <v>1570</v>
      </c>
      <c r="F167" s="377">
        <v>3.9</v>
      </c>
      <c r="G167" s="539">
        <v>1520</v>
      </c>
      <c r="H167" s="377">
        <v>3.6999999999999997</v>
      </c>
      <c r="I167" s="377">
        <v>4.1000000000000005</v>
      </c>
      <c r="J167" s="379" t="s">
        <v>1979</v>
      </c>
      <c r="M167" s="1101"/>
      <c r="N167" s="1270"/>
    </row>
    <row r="168" spans="2:14" ht="16.350000000000001" customHeight="1" x14ac:dyDescent="0.15">
      <c r="B168" s="971" t="s">
        <v>156</v>
      </c>
      <c r="C168" s="1096" t="s">
        <v>1488</v>
      </c>
      <c r="D168" s="330">
        <v>1230</v>
      </c>
      <c r="E168" s="539">
        <v>1250</v>
      </c>
      <c r="F168" s="377">
        <v>3.9</v>
      </c>
      <c r="G168" s="539">
        <v>1210</v>
      </c>
      <c r="H168" s="377">
        <v>3.6999999999999997</v>
      </c>
      <c r="I168" s="377">
        <v>4.1000000000000005</v>
      </c>
      <c r="J168" s="379" t="s">
        <v>1979</v>
      </c>
      <c r="M168" s="1101"/>
      <c r="N168" s="1270"/>
    </row>
    <row r="169" spans="2:14" ht="16.350000000000001" customHeight="1" x14ac:dyDescent="0.15">
      <c r="B169" s="971" t="s">
        <v>157</v>
      </c>
      <c r="C169" s="1096" t="s">
        <v>1489</v>
      </c>
      <c r="D169" s="330">
        <v>3160</v>
      </c>
      <c r="E169" s="539">
        <v>3210</v>
      </c>
      <c r="F169" s="377">
        <v>4</v>
      </c>
      <c r="G169" s="539">
        <v>3100</v>
      </c>
      <c r="H169" s="377">
        <v>3.8</v>
      </c>
      <c r="I169" s="377">
        <v>4.2</v>
      </c>
      <c r="J169" s="379" t="s">
        <v>1979</v>
      </c>
      <c r="M169" s="1101"/>
      <c r="N169" s="1270"/>
    </row>
    <row r="170" spans="2:14" ht="16.350000000000001" customHeight="1" x14ac:dyDescent="0.15">
      <c r="B170" s="971" t="s">
        <v>158</v>
      </c>
      <c r="C170" s="1096" t="s">
        <v>417</v>
      </c>
      <c r="D170" s="330">
        <v>2430</v>
      </c>
      <c r="E170" s="539">
        <v>2460</v>
      </c>
      <c r="F170" s="377">
        <v>4.5</v>
      </c>
      <c r="G170" s="539">
        <v>2410</v>
      </c>
      <c r="H170" s="377">
        <v>4.3</v>
      </c>
      <c r="I170" s="377">
        <v>4.7</v>
      </c>
      <c r="J170" s="378" t="s">
        <v>548</v>
      </c>
      <c r="M170" s="1101"/>
      <c r="N170" s="1270"/>
    </row>
    <row r="171" spans="2:14" ht="16.350000000000001" customHeight="1" x14ac:dyDescent="0.15">
      <c r="B171" s="971" t="s">
        <v>159</v>
      </c>
      <c r="C171" s="1096" t="s">
        <v>418</v>
      </c>
      <c r="D171" s="330">
        <v>2300</v>
      </c>
      <c r="E171" s="539">
        <v>2330</v>
      </c>
      <c r="F171" s="377">
        <v>4.4000000000000004</v>
      </c>
      <c r="G171" s="539">
        <v>2270</v>
      </c>
      <c r="H171" s="377">
        <v>4.2</v>
      </c>
      <c r="I171" s="377">
        <v>4.5999999999999996</v>
      </c>
      <c r="J171" s="379" t="s">
        <v>1980</v>
      </c>
      <c r="M171" s="1101"/>
      <c r="N171" s="1270"/>
    </row>
    <row r="172" spans="2:14" ht="16.350000000000001" customHeight="1" x14ac:dyDescent="0.15">
      <c r="B172" s="971" t="s">
        <v>160</v>
      </c>
      <c r="C172" s="1097" t="s">
        <v>419</v>
      </c>
      <c r="D172" s="330">
        <v>4560</v>
      </c>
      <c r="E172" s="539">
        <v>4620</v>
      </c>
      <c r="F172" s="377">
        <v>4.2</v>
      </c>
      <c r="G172" s="539">
        <v>4490</v>
      </c>
      <c r="H172" s="377">
        <v>4</v>
      </c>
      <c r="I172" s="377">
        <v>4.4000000000000004</v>
      </c>
      <c r="J172" s="367" t="s">
        <v>1980</v>
      </c>
      <c r="M172" s="1101"/>
      <c r="N172" s="1270"/>
    </row>
    <row r="173" spans="2:14" ht="16.350000000000001" customHeight="1" x14ac:dyDescent="0.15">
      <c r="B173" s="971" t="s">
        <v>161</v>
      </c>
      <c r="C173" s="1096" t="s">
        <v>1490</v>
      </c>
      <c r="D173" s="330">
        <v>1770</v>
      </c>
      <c r="E173" s="539">
        <v>1790</v>
      </c>
      <c r="F173" s="377">
        <v>4.1000000000000005</v>
      </c>
      <c r="G173" s="539">
        <v>1740</v>
      </c>
      <c r="H173" s="377">
        <v>3.9</v>
      </c>
      <c r="I173" s="377">
        <v>4.3</v>
      </c>
      <c r="J173" s="379" t="s">
        <v>1979</v>
      </c>
      <c r="M173" s="1101"/>
      <c r="N173" s="1270"/>
    </row>
    <row r="174" spans="2:14" ht="16.350000000000001" customHeight="1" x14ac:dyDescent="0.15">
      <c r="B174" s="971" t="s">
        <v>162</v>
      </c>
      <c r="C174" s="1096" t="s">
        <v>421</v>
      </c>
      <c r="D174" s="330">
        <v>610</v>
      </c>
      <c r="E174" s="539">
        <v>619</v>
      </c>
      <c r="F174" s="377">
        <v>4.2</v>
      </c>
      <c r="G174" s="539">
        <v>601</v>
      </c>
      <c r="H174" s="377">
        <v>4</v>
      </c>
      <c r="I174" s="377">
        <v>4.4000000000000004</v>
      </c>
      <c r="J174" s="378" t="s">
        <v>1980</v>
      </c>
      <c r="M174" s="1101"/>
      <c r="N174" s="1270"/>
    </row>
    <row r="175" spans="2:14" ht="16.350000000000001" customHeight="1" x14ac:dyDescent="0.15">
      <c r="B175" s="971" t="s">
        <v>163</v>
      </c>
      <c r="C175" s="1096" t="s">
        <v>422</v>
      </c>
      <c r="D175" s="330">
        <v>961</v>
      </c>
      <c r="E175" s="539">
        <v>975</v>
      </c>
      <c r="F175" s="377">
        <v>4.0999999999999996</v>
      </c>
      <c r="G175" s="539">
        <v>946</v>
      </c>
      <c r="H175" s="377">
        <v>3.9</v>
      </c>
      <c r="I175" s="377">
        <v>4.3</v>
      </c>
      <c r="J175" s="379" t="s">
        <v>1980</v>
      </c>
      <c r="M175" s="1101"/>
      <c r="N175" s="1270"/>
    </row>
    <row r="176" spans="2:14" ht="16.350000000000001" customHeight="1" x14ac:dyDescent="0.15">
      <c r="B176" s="971" t="s">
        <v>164</v>
      </c>
      <c r="C176" s="1096" t="s">
        <v>423</v>
      </c>
      <c r="D176" s="330">
        <v>1400</v>
      </c>
      <c r="E176" s="539">
        <v>1420</v>
      </c>
      <c r="F176" s="377">
        <v>4.1999999999999993</v>
      </c>
      <c r="G176" s="539">
        <v>1390</v>
      </c>
      <c r="H176" s="377">
        <v>3.9999999999999996</v>
      </c>
      <c r="I176" s="377">
        <v>4.3999999999999995</v>
      </c>
      <c r="J176" s="378" t="s">
        <v>1977</v>
      </c>
      <c r="M176" s="1101"/>
      <c r="N176" s="1270"/>
    </row>
    <row r="177" spans="2:14" ht="16.350000000000001" customHeight="1" x14ac:dyDescent="0.15">
      <c r="B177" s="971" t="s">
        <v>166</v>
      </c>
      <c r="C177" s="1096" t="s">
        <v>424</v>
      </c>
      <c r="D177" s="330">
        <v>1160</v>
      </c>
      <c r="E177" s="539">
        <v>1170</v>
      </c>
      <c r="F177" s="377">
        <v>4.3</v>
      </c>
      <c r="G177" s="539">
        <v>1150</v>
      </c>
      <c r="H177" s="377">
        <v>4.0999999999999996</v>
      </c>
      <c r="I177" s="377">
        <v>4.5</v>
      </c>
      <c r="J177" s="379" t="s">
        <v>1977</v>
      </c>
      <c r="M177" s="1101"/>
      <c r="N177" s="1270"/>
    </row>
    <row r="178" spans="2:14" ht="16.350000000000001" customHeight="1" x14ac:dyDescent="0.15">
      <c r="B178" s="971" t="s">
        <v>167</v>
      </c>
      <c r="C178" s="1096" t="s">
        <v>425</v>
      </c>
      <c r="D178" s="330">
        <v>879</v>
      </c>
      <c r="E178" s="539">
        <v>890</v>
      </c>
      <c r="F178" s="377">
        <v>4</v>
      </c>
      <c r="G178" s="539">
        <v>874</v>
      </c>
      <c r="H178" s="377">
        <v>4</v>
      </c>
      <c r="I178" s="377">
        <v>4.2</v>
      </c>
      <c r="J178" s="378" t="s">
        <v>1978</v>
      </c>
      <c r="M178" s="1101"/>
      <c r="N178" s="1270"/>
    </row>
    <row r="179" spans="2:14" ht="16.350000000000001" customHeight="1" x14ac:dyDescent="0.15">
      <c r="B179" s="971" t="s">
        <v>168</v>
      </c>
      <c r="C179" s="1096" t="s">
        <v>426</v>
      </c>
      <c r="D179" s="330">
        <v>430</v>
      </c>
      <c r="E179" s="539">
        <v>437</v>
      </c>
      <c r="F179" s="377">
        <v>4.1999999999999993</v>
      </c>
      <c r="G179" s="539">
        <v>427</v>
      </c>
      <c r="H179" s="377">
        <v>3.9999999999999996</v>
      </c>
      <c r="I179" s="377">
        <v>4.3999999999999995</v>
      </c>
      <c r="J179" s="379" t="s">
        <v>1977</v>
      </c>
      <c r="M179" s="1101"/>
      <c r="N179" s="1270"/>
    </row>
    <row r="180" spans="2:14" ht="16.350000000000001" customHeight="1" x14ac:dyDescent="0.15">
      <c r="B180" s="971" t="s">
        <v>169</v>
      </c>
      <c r="C180" s="1097" t="s">
        <v>427</v>
      </c>
      <c r="D180" s="330">
        <v>451</v>
      </c>
      <c r="E180" s="539">
        <v>458</v>
      </c>
      <c r="F180" s="377">
        <v>4.1999999999999993</v>
      </c>
      <c r="G180" s="539">
        <v>448</v>
      </c>
      <c r="H180" s="377">
        <v>3.9999999999999996</v>
      </c>
      <c r="I180" s="377">
        <v>4.3999999999999995</v>
      </c>
      <c r="J180" s="367" t="s">
        <v>1977</v>
      </c>
      <c r="M180" s="1101"/>
      <c r="N180" s="1270"/>
    </row>
    <row r="181" spans="2:14" ht="16.350000000000001" customHeight="1" x14ac:dyDescent="0.15">
      <c r="B181" s="971" t="s">
        <v>170</v>
      </c>
      <c r="C181" s="1096" t="s">
        <v>428</v>
      </c>
      <c r="D181" s="330">
        <v>637</v>
      </c>
      <c r="E181" s="539">
        <v>644</v>
      </c>
      <c r="F181" s="377">
        <v>4.5999999999999996</v>
      </c>
      <c r="G181" s="539">
        <v>629</v>
      </c>
      <c r="H181" s="377">
        <v>4.4000000000000004</v>
      </c>
      <c r="I181" s="377">
        <v>4.8</v>
      </c>
      <c r="J181" s="379" t="s">
        <v>1980</v>
      </c>
      <c r="M181" s="1101"/>
      <c r="N181" s="1270"/>
    </row>
    <row r="182" spans="2:14" ht="16.350000000000001" customHeight="1" x14ac:dyDescent="0.15">
      <c r="B182" s="971" t="s">
        <v>171</v>
      </c>
      <c r="C182" s="1096" t="s">
        <v>429</v>
      </c>
      <c r="D182" s="330">
        <v>1590</v>
      </c>
      <c r="E182" s="539">
        <v>1610</v>
      </c>
      <c r="F182" s="377">
        <v>4.2</v>
      </c>
      <c r="G182" s="539">
        <v>1560</v>
      </c>
      <c r="H182" s="377">
        <v>4</v>
      </c>
      <c r="I182" s="377">
        <v>4.3999999999999995</v>
      </c>
      <c r="J182" s="378" t="s">
        <v>1979</v>
      </c>
      <c r="M182" s="1101"/>
      <c r="N182" s="1270"/>
    </row>
    <row r="183" spans="2:14" ht="16.350000000000001" customHeight="1" x14ac:dyDescent="0.15">
      <c r="B183" s="971" t="s">
        <v>172</v>
      </c>
      <c r="C183" s="1096" t="s">
        <v>1491</v>
      </c>
      <c r="D183" s="330">
        <v>3230</v>
      </c>
      <c r="E183" s="539">
        <v>3280</v>
      </c>
      <c r="F183" s="377">
        <v>4</v>
      </c>
      <c r="G183" s="539">
        <v>3170</v>
      </c>
      <c r="H183" s="377">
        <v>3.8</v>
      </c>
      <c r="I183" s="377">
        <v>4.2</v>
      </c>
      <c r="J183" s="379" t="s">
        <v>1979</v>
      </c>
      <c r="M183" s="1101"/>
      <c r="N183" s="1270"/>
    </row>
    <row r="184" spans="2:14" ht="16.350000000000001" customHeight="1" x14ac:dyDescent="0.15">
      <c r="B184" s="971" t="s">
        <v>173</v>
      </c>
      <c r="C184" s="1096" t="s">
        <v>1492</v>
      </c>
      <c r="D184" s="330">
        <v>632</v>
      </c>
      <c r="E184" s="539">
        <v>639</v>
      </c>
      <c r="F184" s="377">
        <v>4.7</v>
      </c>
      <c r="G184" s="539">
        <v>629</v>
      </c>
      <c r="H184" s="377">
        <v>4.5</v>
      </c>
      <c r="I184" s="377">
        <v>4.9000000000000004</v>
      </c>
      <c r="J184" s="379" t="s">
        <v>1977</v>
      </c>
      <c r="M184" s="1101"/>
      <c r="N184" s="1270"/>
    </row>
    <row r="185" spans="2:14" ht="16.350000000000001" customHeight="1" x14ac:dyDescent="0.15">
      <c r="B185" s="971" t="s">
        <v>174</v>
      </c>
      <c r="C185" s="1096" t="s">
        <v>432</v>
      </c>
      <c r="D185" s="330">
        <v>634</v>
      </c>
      <c r="E185" s="539">
        <v>639</v>
      </c>
      <c r="F185" s="377">
        <v>4.7</v>
      </c>
      <c r="G185" s="539">
        <v>632</v>
      </c>
      <c r="H185" s="377">
        <v>4.5</v>
      </c>
      <c r="I185" s="377">
        <v>4.9000000000000004</v>
      </c>
      <c r="J185" s="379" t="s">
        <v>1977</v>
      </c>
      <c r="M185" s="1101"/>
      <c r="N185" s="1270"/>
    </row>
    <row r="186" spans="2:14" ht="16.350000000000001" customHeight="1" x14ac:dyDescent="0.15">
      <c r="B186" s="971" t="s">
        <v>176</v>
      </c>
      <c r="C186" s="1097" t="s">
        <v>433</v>
      </c>
      <c r="D186" s="330">
        <v>710</v>
      </c>
      <c r="E186" s="539">
        <v>720</v>
      </c>
      <c r="F186" s="377">
        <v>4.3</v>
      </c>
      <c r="G186" s="539">
        <v>705</v>
      </c>
      <c r="H186" s="377">
        <v>4.0999999999999996</v>
      </c>
      <c r="I186" s="377">
        <v>4.5</v>
      </c>
      <c r="J186" s="367" t="s">
        <v>1977</v>
      </c>
      <c r="M186" s="1101"/>
      <c r="N186" s="1270"/>
    </row>
    <row r="187" spans="2:14" ht="16.350000000000001" customHeight="1" x14ac:dyDescent="0.15">
      <c r="B187" s="971" t="s">
        <v>177</v>
      </c>
      <c r="C187" s="1096" t="s">
        <v>434</v>
      </c>
      <c r="D187" s="330">
        <v>759</v>
      </c>
      <c r="E187" s="539">
        <v>769</v>
      </c>
      <c r="F187" s="377">
        <v>4.4000000000000004</v>
      </c>
      <c r="G187" s="539">
        <v>749</v>
      </c>
      <c r="H187" s="377">
        <v>4.2</v>
      </c>
      <c r="I187" s="377">
        <v>4.6000000000000005</v>
      </c>
      <c r="J187" s="379" t="s">
        <v>1980</v>
      </c>
      <c r="M187" s="1101"/>
      <c r="N187" s="1270"/>
    </row>
    <row r="188" spans="2:14" ht="16.350000000000001" customHeight="1" x14ac:dyDescent="0.15">
      <c r="B188" s="971" t="s">
        <v>178</v>
      </c>
      <c r="C188" s="1096" t="s">
        <v>435</v>
      </c>
      <c r="D188" s="330">
        <v>574</v>
      </c>
      <c r="E188" s="539">
        <v>581</v>
      </c>
      <c r="F188" s="377">
        <v>4.3999999999999995</v>
      </c>
      <c r="G188" s="539">
        <v>571</v>
      </c>
      <c r="H188" s="377">
        <v>4.1999999999999993</v>
      </c>
      <c r="I188" s="377">
        <v>4.5999999999999996</v>
      </c>
      <c r="J188" s="378" t="s">
        <v>1977</v>
      </c>
      <c r="M188" s="1101"/>
      <c r="N188" s="1270"/>
    </row>
    <row r="189" spans="2:14" ht="16.350000000000001" customHeight="1" x14ac:dyDescent="0.15">
      <c r="B189" s="971" t="s">
        <v>179</v>
      </c>
      <c r="C189" s="1096" t="s">
        <v>436</v>
      </c>
      <c r="D189" s="330">
        <v>357</v>
      </c>
      <c r="E189" s="539">
        <v>362</v>
      </c>
      <c r="F189" s="377">
        <v>4.3999999999999995</v>
      </c>
      <c r="G189" s="539">
        <v>355</v>
      </c>
      <c r="H189" s="377">
        <v>4.1999999999999993</v>
      </c>
      <c r="I189" s="377">
        <v>4.5999999999999996</v>
      </c>
      <c r="J189" s="379" t="s">
        <v>1977</v>
      </c>
      <c r="M189" s="1101"/>
      <c r="N189" s="1270"/>
    </row>
    <row r="190" spans="2:14" ht="16.350000000000001" customHeight="1" x14ac:dyDescent="0.15">
      <c r="B190" s="971" t="s">
        <v>181</v>
      </c>
      <c r="C190" s="1097" t="s">
        <v>437</v>
      </c>
      <c r="D190" s="330">
        <v>733</v>
      </c>
      <c r="E190" s="539">
        <v>743</v>
      </c>
      <c r="F190" s="377">
        <v>4.3</v>
      </c>
      <c r="G190" s="539">
        <v>723</v>
      </c>
      <c r="H190" s="377">
        <v>4.0999999999999996</v>
      </c>
      <c r="I190" s="377">
        <v>4.5</v>
      </c>
      <c r="J190" s="367" t="s">
        <v>1980</v>
      </c>
      <c r="M190" s="1101"/>
      <c r="N190" s="1270"/>
    </row>
    <row r="191" spans="2:14" ht="16.350000000000001" customHeight="1" x14ac:dyDescent="0.15">
      <c r="B191" s="971" t="s">
        <v>182</v>
      </c>
      <c r="C191" s="1096" t="s">
        <v>438</v>
      </c>
      <c r="D191" s="330">
        <v>1580</v>
      </c>
      <c r="E191" s="539">
        <v>1600</v>
      </c>
      <c r="F191" s="377">
        <v>4</v>
      </c>
      <c r="G191" s="539">
        <v>1550</v>
      </c>
      <c r="H191" s="377">
        <v>3.8</v>
      </c>
      <c r="I191" s="377">
        <v>4.2</v>
      </c>
      <c r="J191" s="379" t="s">
        <v>1979</v>
      </c>
      <c r="M191" s="1101"/>
      <c r="N191" s="1270"/>
    </row>
    <row r="192" spans="2:14" ht="16.350000000000001" customHeight="1" x14ac:dyDescent="0.15">
      <c r="B192" s="971" t="s">
        <v>183</v>
      </c>
      <c r="C192" s="1097" t="s">
        <v>439</v>
      </c>
      <c r="D192" s="330">
        <v>403</v>
      </c>
      <c r="E192" s="539">
        <v>406</v>
      </c>
      <c r="F192" s="377">
        <v>4.7</v>
      </c>
      <c r="G192" s="539">
        <v>402</v>
      </c>
      <c r="H192" s="377">
        <v>4.5</v>
      </c>
      <c r="I192" s="377">
        <v>4.9000000000000004</v>
      </c>
      <c r="J192" s="367" t="s">
        <v>1977</v>
      </c>
      <c r="M192" s="1101"/>
      <c r="N192" s="1270"/>
    </row>
    <row r="193" spans="2:14" ht="16.350000000000001" customHeight="1" x14ac:dyDescent="0.15">
      <c r="B193" s="971" t="s">
        <v>184</v>
      </c>
      <c r="C193" s="1096" t="s">
        <v>440</v>
      </c>
      <c r="D193" s="330">
        <v>1840</v>
      </c>
      <c r="E193" s="539">
        <v>1860</v>
      </c>
      <c r="F193" s="377">
        <v>4.2</v>
      </c>
      <c r="G193" s="539">
        <v>1830</v>
      </c>
      <c r="H193" s="377">
        <v>4</v>
      </c>
      <c r="I193" s="377">
        <v>4.3999999999999995</v>
      </c>
      <c r="J193" s="379" t="s">
        <v>1977</v>
      </c>
      <c r="M193" s="1101"/>
      <c r="N193" s="1270"/>
    </row>
    <row r="194" spans="2:14" ht="16.350000000000001" customHeight="1" x14ac:dyDescent="0.15">
      <c r="B194" s="971" t="s">
        <v>185</v>
      </c>
      <c r="C194" s="1096" t="s">
        <v>441</v>
      </c>
      <c r="D194" s="330">
        <v>1020</v>
      </c>
      <c r="E194" s="539">
        <v>1030</v>
      </c>
      <c r="F194" s="377">
        <v>4.5999999999999996</v>
      </c>
      <c r="G194" s="539">
        <v>1010</v>
      </c>
      <c r="H194" s="377">
        <v>4.3999999999999995</v>
      </c>
      <c r="I194" s="377">
        <v>4.8</v>
      </c>
      <c r="J194" s="378" t="s">
        <v>1977</v>
      </c>
      <c r="M194" s="1101"/>
      <c r="N194" s="1270"/>
    </row>
    <row r="195" spans="2:14" ht="16.350000000000001" customHeight="1" x14ac:dyDescent="0.15">
      <c r="B195" s="971" t="s">
        <v>186</v>
      </c>
      <c r="C195" s="1096" t="s">
        <v>442</v>
      </c>
      <c r="D195" s="330">
        <v>736</v>
      </c>
      <c r="E195" s="539">
        <v>744</v>
      </c>
      <c r="F195" s="377">
        <v>4.7</v>
      </c>
      <c r="G195" s="539">
        <v>733</v>
      </c>
      <c r="H195" s="377">
        <v>4.5</v>
      </c>
      <c r="I195" s="377">
        <v>4.9000000000000004</v>
      </c>
      <c r="J195" s="379" t="s">
        <v>1977</v>
      </c>
      <c r="M195" s="1101"/>
      <c r="N195" s="1270"/>
    </row>
    <row r="196" spans="2:14" ht="16.350000000000001" customHeight="1" x14ac:dyDescent="0.15">
      <c r="B196" s="971" t="s">
        <v>187</v>
      </c>
      <c r="C196" s="1097" t="s">
        <v>443</v>
      </c>
      <c r="D196" s="330">
        <v>852</v>
      </c>
      <c r="E196" s="539">
        <v>862</v>
      </c>
      <c r="F196" s="377">
        <v>4.3</v>
      </c>
      <c r="G196" s="539">
        <v>847</v>
      </c>
      <c r="H196" s="377">
        <v>4.0999999999999996</v>
      </c>
      <c r="I196" s="377">
        <v>4.5</v>
      </c>
      <c r="J196" s="367" t="s">
        <v>1977</v>
      </c>
      <c r="M196" s="1101"/>
      <c r="N196" s="1270"/>
    </row>
    <row r="197" spans="2:14" ht="16.350000000000001" customHeight="1" x14ac:dyDescent="0.15">
      <c r="B197" s="971" t="s">
        <v>188</v>
      </c>
      <c r="C197" s="1096" t="s">
        <v>444</v>
      </c>
      <c r="D197" s="330">
        <v>719</v>
      </c>
      <c r="E197" s="539">
        <v>727</v>
      </c>
      <c r="F197" s="377">
        <v>4.4000000000000004</v>
      </c>
      <c r="G197" s="539">
        <v>710</v>
      </c>
      <c r="H197" s="377">
        <v>4.2</v>
      </c>
      <c r="I197" s="377">
        <v>4.5999999999999996</v>
      </c>
      <c r="J197" s="379" t="s">
        <v>1980</v>
      </c>
      <c r="M197" s="1101"/>
      <c r="N197" s="1270"/>
    </row>
    <row r="198" spans="2:14" ht="16.350000000000001" customHeight="1" x14ac:dyDescent="0.15">
      <c r="B198" s="971" t="s">
        <v>189</v>
      </c>
      <c r="C198" s="1097" t="s">
        <v>1493</v>
      </c>
      <c r="D198" s="330">
        <v>1790</v>
      </c>
      <c r="E198" s="539">
        <v>1820</v>
      </c>
      <c r="F198" s="377">
        <v>4.1000000000000005</v>
      </c>
      <c r="G198" s="539">
        <v>1760</v>
      </c>
      <c r="H198" s="377">
        <v>3.9</v>
      </c>
      <c r="I198" s="377">
        <v>4.3</v>
      </c>
      <c r="J198" s="367" t="s">
        <v>1979</v>
      </c>
      <c r="M198" s="1101"/>
      <c r="N198" s="1270"/>
    </row>
    <row r="199" spans="2:14" ht="16.350000000000001" customHeight="1" x14ac:dyDescent="0.15">
      <c r="B199" s="971" t="s">
        <v>191</v>
      </c>
      <c r="C199" s="1096" t="s">
        <v>446</v>
      </c>
      <c r="D199" s="330">
        <v>543</v>
      </c>
      <c r="E199" s="539">
        <v>549</v>
      </c>
      <c r="F199" s="377">
        <v>4.5</v>
      </c>
      <c r="G199" s="539">
        <v>536</v>
      </c>
      <c r="H199" s="377">
        <v>4.3</v>
      </c>
      <c r="I199" s="377">
        <v>4.7</v>
      </c>
      <c r="J199" s="379" t="s">
        <v>1980</v>
      </c>
      <c r="M199" s="1101"/>
      <c r="N199" s="1270"/>
    </row>
    <row r="200" spans="2:14" ht="16.350000000000001" customHeight="1" x14ac:dyDescent="0.15">
      <c r="B200" s="971" t="s">
        <v>192</v>
      </c>
      <c r="C200" s="1096" t="s">
        <v>447</v>
      </c>
      <c r="D200" s="330">
        <v>789</v>
      </c>
      <c r="E200" s="539">
        <v>795</v>
      </c>
      <c r="F200" s="377">
        <v>4.8</v>
      </c>
      <c r="G200" s="539">
        <v>787</v>
      </c>
      <c r="H200" s="377">
        <v>4.5999999999999996</v>
      </c>
      <c r="I200" s="377">
        <v>5</v>
      </c>
      <c r="J200" s="378" t="s">
        <v>1977</v>
      </c>
      <c r="M200" s="1101"/>
      <c r="N200" s="1270"/>
    </row>
    <row r="201" spans="2:14" ht="16.350000000000001" customHeight="1" x14ac:dyDescent="0.15">
      <c r="B201" s="971" t="s">
        <v>193</v>
      </c>
      <c r="C201" s="1096" t="s">
        <v>448</v>
      </c>
      <c r="D201" s="330">
        <v>422</v>
      </c>
      <c r="E201" s="539">
        <v>428</v>
      </c>
      <c r="F201" s="377">
        <v>4.3999999999999995</v>
      </c>
      <c r="G201" s="539">
        <v>420</v>
      </c>
      <c r="H201" s="377">
        <v>4.1999999999999993</v>
      </c>
      <c r="I201" s="377">
        <v>4.5999999999999996</v>
      </c>
      <c r="J201" s="379" t="s">
        <v>1977</v>
      </c>
      <c r="M201" s="1101"/>
      <c r="N201" s="1270"/>
    </row>
    <row r="202" spans="2:14" ht="16.350000000000001" customHeight="1" x14ac:dyDescent="0.15">
      <c r="B202" s="971" t="s">
        <v>194</v>
      </c>
      <c r="C202" s="1097" t="s">
        <v>1494</v>
      </c>
      <c r="D202" s="330">
        <v>1920</v>
      </c>
      <c r="E202" s="539">
        <v>1950</v>
      </c>
      <c r="F202" s="377">
        <v>4</v>
      </c>
      <c r="G202" s="539">
        <v>1890</v>
      </c>
      <c r="H202" s="377">
        <v>3.8</v>
      </c>
      <c r="I202" s="377">
        <v>4.2</v>
      </c>
      <c r="J202" s="367" t="s">
        <v>1979</v>
      </c>
      <c r="M202" s="1101"/>
      <c r="N202" s="1270"/>
    </row>
    <row r="203" spans="2:14" ht="16.350000000000001" customHeight="1" x14ac:dyDescent="0.15">
      <c r="B203" s="971" t="s">
        <v>195</v>
      </c>
      <c r="C203" s="1096" t="s">
        <v>450</v>
      </c>
      <c r="D203" s="330">
        <v>685</v>
      </c>
      <c r="E203" s="539">
        <v>693</v>
      </c>
      <c r="F203" s="377">
        <v>4.3999999999999995</v>
      </c>
      <c r="G203" s="539">
        <v>681</v>
      </c>
      <c r="H203" s="377">
        <v>4.1999999999999993</v>
      </c>
      <c r="I203" s="377">
        <v>4.5999999999999996</v>
      </c>
      <c r="J203" s="379" t="s">
        <v>1977</v>
      </c>
      <c r="M203" s="1101"/>
      <c r="N203" s="1270"/>
    </row>
    <row r="204" spans="2:14" ht="16.350000000000001" customHeight="1" x14ac:dyDescent="0.15">
      <c r="B204" s="971" t="s">
        <v>196</v>
      </c>
      <c r="C204" s="1097" t="s">
        <v>451</v>
      </c>
      <c r="D204" s="330">
        <v>391</v>
      </c>
      <c r="E204" s="539">
        <v>394</v>
      </c>
      <c r="F204" s="377">
        <v>4.8</v>
      </c>
      <c r="G204" s="539">
        <v>389</v>
      </c>
      <c r="H204" s="377">
        <v>4.5999999999999996</v>
      </c>
      <c r="I204" s="377">
        <v>5</v>
      </c>
      <c r="J204" s="367" t="s">
        <v>548</v>
      </c>
      <c r="M204" s="1101"/>
      <c r="N204" s="1270"/>
    </row>
    <row r="205" spans="2:14" ht="16.350000000000001" customHeight="1" x14ac:dyDescent="0.15">
      <c r="B205" s="971" t="s">
        <v>197</v>
      </c>
      <c r="C205" s="1096" t="s">
        <v>452</v>
      </c>
      <c r="D205" s="330">
        <v>4160</v>
      </c>
      <c r="E205" s="539">
        <v>4230</v>
      </c>
      <c r="F205" s="377">
        <v>4.1000000000000005</v>
      </c>
      <c r="G205" s="539">
        <v>4090</v>
      </c>
      <c r="H205" s="377">
        <v>3.9</v>
      </c>
      <c r="I205" s="377">
        <v>4.3</v>
      </c>
      <c r="J205" s="379" t="s">
        <v>1979</v>
      </c>
      <c r="M205" s="1101"/>
      <c r="N205" s="1270"/>
    </row>
    <row r="206" spans="2:14" ht="16.350000000000001" customHeight="1" x14ac:dyDescent="0.15">
      <c r="B206" s="971" t="s">
        <v>198</v>
      </c>
      <c r="C206" s="1096" t="s">
        <v>453</v>
      </c>
      <c r="D206" s="330">
        <v>2440</v>
      </c>
      <c r="E206" s="539">
        <v>2450</v>
      </c>
      <c r="F206" s="377">
        <v>4.4000000000000004</v>
      </c>
      <c r="G206" s="539">
        <v>2440</v>
      </c>
      <c r="H206" s="377">
        <v>4.2</v>
      </c>
      <c r="I206" s="377">
        <v>4.5999999999999996</v>
      </c>
      <c r="J206" s="378" t="s">
        <v>548</v>
      </c>
      <c r="M206" s="1101"/>
      <c r="N206" s="1270"/>
    </row>
    <row r="207" spans="2:14" ht="16.350000000000001" customHeight="1" x14ac:dyDescent="0.15">
      <c r="B207" s="971" t="s">
        <v>199</v>
      </c>
      <c r="C207" s="1096" t="s">
        <v>454</v>
      </c>
      <c r="D207" s="330">
        <v>758</v>
      </c>
      <c r="E207" s="539">
        <v>763</v>
      </c>
      <c r="F207" s="377">
        <v>4.7</v>
      </c>
      <c r="G207" s="539">
        <v>756</v>
      </c>
      <c r="H207" s="377">
        <v>4.5</v>
      </c>
      <c r="I207" s="377">
        <v>4.9000000000000004</v>
      </c>
      <c r="J207" s="379" t="s">
        <v>548</v>
      </c>
      <c r="M207" s="1101"/>
      <c r="N207" s="1270"/>
    </row>
    <row r="208" spans="2:14" ht="16.350000000000001" customHeight="1" x14ac:dyDescent="0.15">
      <c r="B208" s="971" t="s">
        <v>200</v>
      </c>
      <c r="C208" s="1097" t="s">
        <v>455</v>
      </c>
      <c r="D208" s="330">
        <v>609</v>
      </c>
      <c r="E208" s="539">
        <v>616</v>
      </c>
      <c r="F208" s="377">
        <v>4.5999999999999996</v>
      </c>
      <c r="G208" s="539">
        <v>606</v>
      </c>
      <c r="H208" s="377">
        <v>4.4000000000000004</v>
      </c>
      <c r="I208" s="377">
        <v>4.8</v>
      </c>
      <c r="J208" s="367" t="s">
        <v>548</v>
      </c>
      <c r="M208" s="1101"/>
      <c r="N208" s="1270"/>
    </row>
    <row r="209" spans="2:14" ht="16.350000000000001" customHeight="1" x14ac:dyDescent="0.15">
      <c r="B209" s="971" t="s">
        <v>201</v>
      </c>
      <c r="C209" s="1096" t="s">
        <v>456</v>
      </c>
      <c r="D209" s="330">
        <v>465</v>
      </c>
      <c r="E209" s="539">
        <v>464</v>
      </c>
      <c r="F209" s="377">
        <v>4.8</v>
      </c>
      <c r="G209" s="539">
        <v>466</v>
      </c>
      <c r="H209" s="377">
        <v>4.5999999999999996</v>
      </c>
      <c r="I209" s="377">
        <v>5</v>
      </c>
      <c r="J209" s="379" t="s">
        <v>548</v>
      </c>
      <c r="M209" s="1101"/>
      <c r="N209" s="1270"/>
    </row>
    <row r="210" spans="2:14" ht="16.350000000000001" customHeight="1" x14ac:dyDescent="0.15">
      <c r="B210" s="971" t="s">
        <v>202</v>
      </c>
      <c r="C210" s="1097" t="s">
        <v>457</v>
      </c>
      <c r="D210" s="330">
        <v>1220</v>
      </c>
      <c r="E210" s="539">
        <v>1230</v>
      </c>
      <c r="F210" s="377">
        <v>4.5999999999999996</v>
      </c>
      <c r="G210" s="539">
        <v>1220</v>
      </c>
      <c r="H210" s="377">
        <v>4.4000000000000004</v>
      </c>
      <c r="I210" s="377">
        <v>4.8</v>
      </c>
      <c r="J210" s="367" t="s">
        <v>548</v>
      </c>
      <c r="M210" s="1101"/>
      <c r="N210" s="1270"/>
    </row>
    <row r="211" spans="2:14" ht="16.350000000000001" customHeight="1" x14ac:dyDescent="0.15">
      <c r="B211" s="971" t="s">
        <v>203</v>
      </c>
      <c r="C211" s="1096" t="s">
        <v>458</v>
      </c>
      <c r="D211" s="330">
        <v>720</v>
      </c>
      <c r="E211" s="539">
        <v>727</v>
      </c>
      <c r="F211" s="377">
        <v>4.9000000000000004</v>
      </c>
      <c r="G211" s="539">
        <v>717</v>
      </c>
      <c r="H211" s="377">
        <v>4.7</v>
      </c>
      <c r="I211" s="377">
        <v>5.0999999999999996</v>
      </c>
      <c r="J211" s="379" t="s">
        <v>548</v>
      </c>
      <c r="M211" s="1101"/>
      <c r="N211" s="1270"/>
    </row>
    <row r="212" spans="2:14" ht="16.350000000000001" customHeight="1" x14ac:dyDescent="0.15">
      <c r="B212" s="971" t="s">
        <v>204</v>
      </c>
      <c r="C212" s="1096" t="s">
        <v>459</v>
      </c>
      <c r="D212" s="330">
        <v>692</v>
      </c>
      <c r="E212" s="539">
        <v>692</v>
      </c>
      <c r="F212" s="377">
        <v>4.7</v>
      </c>
      <c r="G212" s="539">
        <v>692</v>
      </c>
      <c r="H212" s="377">
        <v>4.5</v>
      </c>
      <c r="I212" s="377">
        <v>4.9000000000000004</v>
      </c>
      <c r="J212" s="378" t="s">
        <v>548</v>
      </c>
      <c r="M212" s="1101"/>
      <c r="N212" s="1270"/>
    </row>
    <row r="213" spans="2:14" ht="16.350000000000001" customHeight="1" x14ac:dyDescent="0.15">
      <c r="B213" s="971" t="s">
        <v>205</v>
      </c>
      <c r="C213" s="1096" t="s">
        <v>460</v>
      </c>
      <c r="D213" s="330">
        <v>617</v>
      </c>
      <c r="E213" s="539">
        <v>625</v>
      </c>
      <c r="F213" s="377">
        <v>4.7</v>
      </c>
      <c r="G213" s="539">
        <v>613</v>
      </c>
      <c r="H213" s="377">
        <v>4.5</v>
      </c>
      <c r="I213" s="377">
        <v>4.9000000000000004</v>
      </c>
      <c r="J213" s="379" t="s">
        <v>548</v>
      </c>
      <c r="M213" s="1101"/>
      <c r="N213" s="1270"/>
    </row>
    <row r="214" spans="2:14" ht="16.350000000000001" customHeight="1" x14ac:dyDescent="0.15">
      <c r="B214" s="971" t="s">
        <v>206</v>
      </c>
      <c r="C214" s="1097" t="s">
        <v>461</v>
      </c>
      <c r="D214" s="330">
        <v>900</v>
      </c>
      <c r="E214" s="539">
        <v>908</v>
      </c>
      <c r="F214" s="377">
        <v>4.7</v>
      </c>
      <c r="G214" s="539">
        <v>896</v>
      </c>
      <c r="H214" s="377">
        <v>4.5</v>
      </c>
      <c r="I214" s="377">
        <v>4.9000000000000004</v>
      </c>
      <c r="J214" s="367" t="s">
        <v>548</v>
      </c>
      <c r="M214" s="1101"/>
      <c r="N214" s="1270"/>
    </row>
    <row r="215" spans="2:14" ht="16.350000000000001" customHeight="1" x14ac:dyDescent="0.15">
      <c r="B215" s="971" t="s">
        <v>207</v>
      </c>
      <c r="C215" s="1096" t="s">
        <v>462</v>
      </c>
      <c r="D215" s="330">
        <v>1230</v>
      </c>
      <c r="E215" s="539">
        <v>1240</v>
      </c>
      <c r="F215" s="377">
        <v>4.5999999999999996</v>
      </c>
      <c r="G215" s="539">
        <v>1220</v>
      </c>
      <c r="H215" s="377">
        <v>4.3999999999999995</v>
      </c>
      <c r="I215" s="377">
        <v>4.8</v>
      </c>
      <c r="J215" s="379" t="s">
        <v>1977</v>
      </c>
      <c r="M215" s="1101"/>
      <c r="N215" s="1270"/>
    </row>
    <row r="216" spans="2:14" ht="16.350000000000001" customHeight="1" x14ac:dyDescent="0.15">
      <c r="B216" s="971" t="s">
        <v>209</v>
      </c>
      <c r="C216" s="1097" t="s">
        <v>463</v>
      </c>
      <c r="D216" s="330">
        <v>1170</v>
      </c>
      <c r="E216" s="539">
        <v>1180</v>
      </c>
      <c r="F216" s="377">
        <v>4.5999999999999996</v>
      </c>
      <c r="G216" s="539">
        <v>1160</v>
      </c>
      <c r="H216" s="377">
        <v>4.4000000000000004</v>
      </c>
      <c r="I216" s="377">
        <v>4.8</v>
      </c>
      <c r="J216" s="367" t="s">
        <v>1980</v>
      </c>
      <c r="M216" s="1101"/>
      <c r="N216" s="1270"/>
    </row>
    <row r="217" spans="2:14" ht="16.350000000000001" customHeight="1" x14ac:dyDescent="0.15">
      <c r="B217" s="971" t="s">
        <v>210</v>
      </c>
      <c r="C217" s="1096" t="s">
        <v>464</v>
      </c>
      <c r="D217" s="330">
        <v>301</v>
      </c>
      <c r="E217" s="539">
        <v>305</v>
      </c>
      <c r="F217" s="377">
        <v>4.8</v>
      </c>
      <c r="G217" s="539">
        <v>299</v>
      </c>
      <c r="H217" s="377">
        <v>4.5999999999999996</v>
      </c>
      <c r="I217" s="377">
        <v>5</v>
      </c>
      <c r="J217" s="379" t="s">
        <v>548</v>
      </c>
      <c r="M217" s="1101"/>
      <c r="N217" s="1270"/>
    </row>
    <row r="218" spans="2:14" ht="16.350000000000001" customHeight="1" x14ac:dyDescent="0.15">
      <c r="B218" s="971" t="s">
        <v>211</v>
      </c>
      <c r="C218" s="1096" t="s">
        <v>465</v>
      </c>
      <c r="D218" s="330">
        <v>1980</v>
      </c>
      <c r="E218" s="539">
        <v>2000</v>
      </c>
      <c r="F218" s="377">
        <v>4.9000000000000004</v>
      </c>
      <c r="G218" s="539">
        <v>1950</v>
      </c>
      <c r="H218" s="377">
        <v>4.7</v>
      </c>
      <c r="I218" s="377">
        <v>5.0999999999999996</v>
      </c>
      <c r="J218" s="378" t="s">
        <v>1979</v>
      </c>
      <c r="M218" s="1101"/>
      <c r="N218" s="1270"/>
    </row>
    <row r="219" spans="2:14" ht="16.350000000000001" customHeight="1" x14ac:dyDescent="0.15">
      <c r="B219" s="971" t="s">
        <v>212</v>
      </c>
      <c r="C219" s="1096" t="s">
        <v>466</v>
      </c>
      <c r="D219" s="330">
        <v>2010</v>
      </c>
      <c r="E219" s="539">
        <v>2030</v>
      </c>
      <c r="F219" s="377">
        <v>5</v>
      </c>
      <c r="G219" s="539">
        <v>1990</v>
      </c>
      <c r="H219" s="377">
        <v>4.8</v>
      </c>
      <c r="I219" s="377">
        <v>5.2</v>
      </c>
      <c r="J219" s="379" t="s">
        <v>1980</v>
      </c>
      <c r="M219" s="1101"/>
      <c r="N219" s="1270"/>
    </row>
    <row r="220" spans="2:14" ht="16.350000000000001" customHeight="1" x14ac:dyDescent="0.15">
      <c r="B220" s="971" t="s">
        <v>213</v>
      </c>
      <c r="C220" s="1097" t="s">
        <v>467</v>
      </c>
      <c r="D220" s="330">
        <v>1340</v>
      </c>
      <c r="E220" s="539">
        <v>1360</v>
      </c>
      <c r="F220" s="377">
        <v>4.9000000000000004</v>
      </c>
      <c r="G220" s="539">
        <v>1320</v>
      </c>
      <c r="H220" s="377">
        <v>4.7</v>
      </c>
      <c r="I220" s="377">
        <v>5.0999999999999996</v>
      </c>
      <c r="J220" s="367" t="s">
        <v>1980</v>
      </c>
      <c r="M220" s="1101"/>
      <c r="N220" s="1270"/>
    </row>
    <row r="221" spans="2:14" ht="16.350000000000001" customHeight="1" x14ac:dyDescent="0.15">
      <c r="B221" s="971" t="s">
        <v>214</v>
      </c>
      <c r="C221" s="1096" t="s">
        <v>1495</v>
      </c>
      <c r="D221" s="330">
        <v>853</v>
      </c>
      <c r="E221" s="539">
        <v>861</v>
      </c>
      <c r="F221" s="377">
        <v>4.8</v>
      </c>
      <c r="G221" s="539">
        <v>845</v>
      </c>
      <c r="H221" s="377">
        <v>4.5999999999999996</v>
      </c>
      <c r="I221" s="377">
        <v>5</v>
      </c>
      <c r="J221" s="379" t="s">
        <v>1980</v>
      </c>
      <c r="M221" s="1101"/>
      <c r="N221" s="1270"/>
    </row>
    <row r="222" spans="2:14" ht="16.350000000000001" customHeight="1" x14ac:dyDescent="0.15">
      <c r="B222" s="971" t="s">
        <v>215</v>
      </c>
      <c r="C222" s="1097" t="s">
        <v>469</v>
      </c>
      <c r="D222" s="330">
        <v>1500</v>
      </c>
      <c r="E222" s="539">
        <v>1510</v>
      </c>
      <c r="F222" s="377">
        <v>5.2</v>
      </c>
      <c r="G222" s="539">
        <v>1480</v>
      </c>
      <c r="H222" s="377">
        <v>5</v>
      </c>
      <c r="I222" s="377">
        <v>5.4</v>
      </c>
      <c r="J222" s="367" t="s">
        <v>1979</v>
      </c>
      <c r="M222" s="1101"/>
      <c r="N222" s="1270"/>
    </row>
    <row r="223" spans="2:14" ht="16.350000000000001" customHeight="1" x14ac:dyDescent="0.15">
      <c r="B223" s="971" t="s">
        <v>216</v>
      </c>
      <c r="C223" s="1096" t="s">
        <v>470</v>
      </c>
      <c r="D223" s="330">
        <v>2200</v>
      </c>
      <c r="E223" s="539">
        <v>2230</v>
      </c>
      <c r="F223" s="377">
        <v>4.7</v>
      </c>
      <c r="G223" s="539">
        <v>2170</v>
      </c>
      <c r="H223" s="377">
        <v>4.5</v>
      </c>
      <c r="I223" s="377">
        <v>4.9000000000000004</v>
      </c>
      <c r="J223" s="379" t="s">
        <v>1980</v>
      </c>
      <c r="M223" s="1101"/>
      <c r="N223" s="1270"/>
    </row>
    <row r="224" spans="2:14" ht="16.350000000000001" customHeight="1" x14ac:dyDescent="0.15">
      <c r="B224" s="971" t="s">
        <v>217</v>
      </c>
      <c r="C224" s="1096" t="s">
        <v>471</v>
      </c>
      <c r="D224" s="330">
        <v>1060</v>
      </c>
      <c r="E224" s="539">
        <v>1070</v>
      </c>
      <c r="F224" s="377">
        <v>4.7</v>
      </c>
      <c r="G224" s="539">
        <v>1050</v>
      </c>
      <c r="H224" s="377">
        <v>4.5</v>
      </c>
      <c r="I224" s="377">
        <v>4.9000000000000004</v>
      </c>
      <c r="J224" s="378" t="s">
        <v>1980</v>
      </c>
      <c r="M224" s="1101"/>
      <c r="N224" s="1270"/>
    </row>
    <row r="225" spans="2:14" ht="16.350000000000001" customHeight="1" x14ac:dyDescent="0.15">
      <c r="B225" s="971" t="s">
        <v>218</v>
      </c>
      <c r="C225" s="1096" t="s">
        <v>472</v>
      </c>
      <c r="D225" s="330">
        <v>1220</v>
      </c>
      <c r="E225" s="539">
        <v>1230</v>
      </c>
      <c r="F225" s="377">
        <v>4.5999999999999996</v>
      </c>
      <c r="G225" s="539">
        <v>1200</v>
      </c>
      <c r="H225" s="377">
        <v>4.3999999999999995</v>
      </c>
      <c r="I225" s="377">
        <v>4.8</v>
      </c>
      <c r="J225" s="379" t="s">
        <v>1980</v>
      </c>
      <c r="M225" s="1101"/>
      <c r="N225" s="1270"/>
    </row>
    <row r="226" spans="2:14" ht="16.350000000000001" customHeight="1" x14ac:dyDescent="0.15">
      <c r="B226" s="971" t="s">
        <v>219</v>
      </c>
      <c r="C226" s="1097" t="s">
        <v>473</v>
      </c>
      <c r="D226" s="330">
        <v>398</v>
      </c>
      <c r="E226" s="539">
        <v>402</v>
      </c>
      <c r="F226" s="377">
        <v>5</v>
      </c>
      <c r="G226" s="539">
        <v>394</v>
      </c>
      <c r="H226" s="377">
        <v>4.8</v>
      </c>
      <c r="I226" s="377">
        <v>5.2</v>
      </c>
      <c r="J226" s="367" t="s">
        <v>1979</v>
      </c>
      <c r="M226" s="1101"/>
      <c r="N226" s="1270"/>
    </row>
    <row r="227" spans="2:14" ht="16.350000000000001" customHeight="1" x14ac:dyDescent="0.15">
      <c r="B227" s="971" t="s">
        <v>221</v>
      </c>
      <c r="C227" s="1096" t="s">
        <v>474</v>
      </c>
      <c r="D227" s="330">
        <v>765</v>
      </c>
      <c r="E227" s="539">
        <v>771</v>
      </c>
      <c r="F227" s="377">
        <v>4.5999999999999996</v>
      </c>
      <c r="G227" s="539">
        <v>759</v>
      </c>
      <c r="H227" s="377">
        <v>4.3999999999999995</v>
      </c>
      <c r="I227" s="377">
        <v>4.8</v>
      </c>
      <c r="J227" s="379" t="s">
        <v>1979</v>
      </c>
      <c r="M227" s="1101"/>
      <c r="N227" s="1270"/>
    </row>
    <row r="228" spans="2:14" ht="16.350000000000001" customHeight="1" x14ac:dyDescent="0.15">
      <c r="B228" s="971" t="s">
        <v>222</v>
      </c>
      <c r="C228" s="1097" t="s">
        <v>475</v>
      </c>
      <c r="D228" s="330">
        <v>588</v>
      </c>
      <c r="E228" s="539">
        <v>593</v>
      </c>
      <c r="F228" s="377">
        <v>4.7</v>
      </c>
      <c r="G228" s="539">
        <v>582</v>
      </c>
      <c r="H228" s="377">
        <v>4.5</v>
      </c>
      <c r="I228" s="377">
        <v>4.9000000000000004</v>
      </c>
      <c r="J228" s="367" t="s">
        <v>1979</v>
      </c>
      <c r="M228" s="1101"/>
      <c r="N228" s="1270"/>
    </row>
    <row r="229" spans="2:14" ht="16.350000000000001" customHeight="1" x14ac:dyDescent="0.15">
      <c r="B229" s="971" t="s">
        <v>223</v>
      </c>
      <c r="C229" s="1096" t="s">
        <v>476</v>
      </c>
      <c r="D229" s="330">
        <v>691</v>
      </c>
      <c r="E229" s="539">
        <v>698</v>
      </c>
      <c r="F229" s="377">
        <v>4.7</v>
      </c>
      <c r="G229" s="539">
        <v>684</v>
      </c>
      <c r="H229" s="377">
        <v>4.5</v>
      </c>
      <c r="I229" s="377">
        <v>4.9000000000000004</v>
      </c>
      <c r="J229" s="379" t="s">
        <v>1979</v>
      </c>
      <c r="M229" s="1101"/>
      <c r="N229" s="1270"/>
    </row>
    <row r="230" spans="2:14" ht="16.350000000000001" customHeight="1" x14ac:dyDescent="0.15">
      <c r="B230" s="971" t="s">
        <v>224</v>
      </c>
      <c r="C230" s="1096" t="s">
        <v>477</v>
      </c>
      <c r="D230" s="330">
        <v>461</v>
      </c>
      <c r="E230" s="539">
        <v>466</v>
      </c>
      <c r="F230" s="377">
        <v>4.5999999999999996</v>
      </c>
      <c r="G230" s="539">
        <v>456</v>
      </c>
      <c r="H230" s="377">
        <v>4.3999999999999995</v>
      </c>
      <c r="I230" s="377">
        <v>4.8</v>
      </c>
      <c r="J230" s="378" t="s">
        <v>1979</v>
      </c>
      <c r="M230" s="1101"/>
      <c r="N230" s="1270"/>
    </row>
    <row r="231" spans="2:14" ht="16.350000000000001" customHeight="1" x14ac:dyDescent="0.15">
      <c r="B231" s="971" t="s">
        <v>225</v>
      </c>
      <c r="C231" s="1096" t="s">
        <v>1496</v>
      </c>
      <c r="D231" s="330">
        <v>506</v>
      </c>
      <c r="E231" s="539">
        <v>511</v>
      </c>
      <c r="F231" s="377">
        <v>4.7</v>
      </c>
      <c r="G231" s="539">
        <v>501</v>
      </c>
      <c r="H231" s="377">
        <v>4.5</v>
      </c>
      <c r="I231" s="377">
        <v>4.9000000000000004</v>
      </c>
      <c r="J231" s="379" t="s">
        <v>1979</v>
      </c>
      <c r="M231" s="1101"/>
      <c r="N231" s="1270"/>
    </row>
    <row r="232" spans="2:14" ht="16.350000000000001" customHeight="1" x14ac:dyDescent="0.15">
      <c r="B232" s="971" t="s">
        <v>226</v>
      </c>
      <c r="C232" s="1097" t="s">
        <v>1497</v>
      </c>
      <c r="D232" s="330">
        <v>811</v>
      </c>
      <c r="E232" s="539">
        <v>819</v>
      </c>
      <c r="F232" s="377">
        <v>4.7</v>
      </c>
      <c r="G232" s="539">
        <v>803</v>
      </c>
      <c r="H232" s="377">
        <v>4.5</v>
      </c>
      <c r="I232" s="377">
        <v>4.9000000000000004</v>
      </c>
      <c r="J232" s="367" t="s">
        <v>1979</v>
      </c>
      <c r="M232" s="1101"/>
      <c r="N232" s="1270"/>
    </row>
    <row r="233" spans="2:14" ht="16.350000000000001" customHeight="1" x14ac:dyDescent="0.15">
      <c r="B233" s="971" t="s">
        <v>227</v>
      </c>
      <c r="C233" s="1096" t="s">
        <v>480</v>
      </c>
      <c r="D233" s="330">
        <v>732</v>
      </c>
      <c r="E233" s="539">
        <v>738</v>
      </c>
      <c r="F233" s="377">
        <v>4.7</v>
      </c>
      <c r="G233" s="539">
        <v>725</v>
      </c>
      <c r="H233" s="377">
        <v>4.5</v>
      </c>
      <c r="I233" s="377">
        <v>4.9000000000000004</v>
      </c>
      <c r="J233" s="379" t="s">
        <v>1979</v>
      </c>
      <c r="M233" s="1101"/>
      <c r="N233" s="1270"/>
    </row>
    <row r="234" spans="2:14" ht="16.350000000000001" customHeight="1" x14ac:dyDescent="0.15">
      <c r="B234" s="971" t="s">
        <v>228</v>
      </c>
      <c r="C234" s="1097" t="s">
        <v>481</v>
      </c>
      <c r="D234" s="330">
        <v>1710</v>
      </c>
      <c r="E234" s="539">
        <v>1730</v>
      </c>
      <c r="F234" s="377">
        <v>5</v>
      </c>
      <c r="G234" s="539">
        <v>1690</v>
      </c>
      <c r="H234" s="377">
        <v>4.8</v>
      </c>
      <c r="I234" s="377">
        <v>5.2</v>
      </c>
      <c r="J234" s="367" t="s">
        <v>1980</v>
      </c>
      <c r="M234" s="1101"/>
      <c r="N234" s="1270"/>
    </row>
    <row r="235" spans="2:14" ht="16.350000000000001" customHeight="1" x14ac:dyDescent="0.15">
      <c r="B235" s="971" t="s">
        <v>229</v>
      </c>
      <c r="C235" s="1096" t="s">
        <v>482</v>
      </c>
      <c r="D235" s="330">
        <v>1050</v>
      </c>
      <c r="E235" s="539">
        <v>1060</v>
      </c>
      <c r="F235" s="377">
        <v>3.9</v>
      </c>
      <c r="G235" s="539">
        <v>1030</v>
      </c>
      <c r="H235" s="377">
        <v>3.6999999999999997</v>
      </c>
      <c r="I235" s="377">
        <v>4.1000000000000005</v>
      </c>
      <c r="J235" s="379" t="s">
        <v>1979</v>
      </c>
      <c r="M235" s="1101"/>
      <c r="N235" s="1270"/>
    </row>
    <row r="236" spans="2:14" ht="16.350000000000001" customHeight="1" x14ac:dyDescent="0.15">
      <c r="B236" s="971" t="s">
        <v>230</v>
      </c>
      <c r="C236" s="1096" t="s">
        <v>483</v>
      </c>
      <c r="D236" s="330">
        <v>828</v>
      </c>
      <c r="E236" s="539">
        <v>838</v>
      </c>
      <c r="F236" s="377">
        <v>4.2</v>
      </c>
      <c r="G236" s="539">
        <v>817</v>
      </c>
      <c r="H236" s="377">
        <v>4</v>
      </c>
      <c r="I236" s="377">
        <v>4.3999999999999995</v>
      </c>
      <c r="J236" s="378" t="s">
        <v>1979</v>
      </c>
      <c r="M236" s="1101"/>
      <c r="N236" s="1270"/>
    </row>
    <row r="237" spans="2:14" ht="16.350000000000001" customHeight="1" x14ac:dyDescent="0.15">
      <c r="B237" s="971" t="s">
        <v>795</v>
      </c>
      <c r="C237" s="1096" t="s">
        <v>1361</v>
      </c>
      <c r="D237" s="330">
        <v>1110</v>
      </c>
      <c r="E237" s="539">
        <v>1130</v>
      </c>
      <c r="F237" s="377">
        <v>4.1000000000000005</v>
      </c>
      <c r="G237" s="539">
        <v>1090</v>
      </c>
      <c r="H237" s="377">
        <v>3.9</v>
      </c>
      <c r="I237" s="377">
        <v>4.3000000000000007</v>
      </c>
      <c r="J237" s="379" t="s">
        <v>546</v>
      </c>
      <c r="M237" s="1101"/>
      <c r="N237" s="1270"/>
    </row>
    <row r="238" spans="2:14" ht="16.350000000000001" customHeight="1" x14ac:dyDescent="0.15">
      <c r="B238" s="971" t="s">
        <v>1294</v>
      </c>
      <c r="C238" s="1097" t="s">
        <v>1362</v>
      </c>
      <c r="D238" s="330">
        <v>7530</v>
      </c>
      <c r="E238" s="539">
        <v>7630</v>
      </c>
      <c r="F238" s="377">
        <v>4.2</v>
      </c>
      <c r="G238" s="539">
        <v>7480</v>
      </c>
      <c r="H238" s="377">
        <v>4</v>
      </c>
      <c r="I238" s="377">
        <v>4.4000000000000004</v>
      </c>
      <c r="J238" s="451" t="s">
        <v>1977</v>
      </c>
      <c r="M238" s="1101"/>
      <c r="N238" s="1270"/>
    </row>
    <row r="239" spans="2:14" ht="16.350000000000001" customHeight="1" x14ac:dyDescent="0.15">
      <c r="B239" s="971" t="s">
        <v>1296</v>
      </c>
      <c r="C239" s="1097" t="s">
        <v>1363</v>
      </c>
      <c r="D239" s="330">
        <v>5440</v>
      </c>
      <c r="E239" s="539">
        <v>5490</v>
      </c>
      <c r="F239" s="377">
        <v>4.3999999999999995</v>
      </c>
      <c r="G239" s="539">
        <v>5420</v>
      </c>
      <c r="H239" s="377">
        <v>4.1999999999999993</v>
      </c>
      <c r="I239" s="377">
        <v>4.5999999999999996</v>
      </c>
      <c r="J239" s="451" t="s">
        <v>1977</v>
      </c>
      <c r="M239" s="1101"/>
      <c r="N239" s="1270"/>
    </row>
    <row r="240" spans="2:14" ht="16.350000000000001" customHeight="1" x14ac:dyDescent="0.15">
      <c r="B240" s="971" t="s">
        <v>1297</v>
      </c>
      <c r="C240" s="1097" t="s">
        <v>1364</v>
      </c>
      <c r="D240" s="330">
        <v>2900</v>
      </c>
      <c r="E240" s="539">
        <v>2920</v>
      </c>
      <c r="F240" s="377">
        <v>4.3</v>
      </c>
      <c r="G240" s="539">
        <v>2890</v>
      </c>
      <c r="H240" s="377">
        <v>3.9999999999999996</v>
      </c>
      <c r="I240" s="377">
        <v>4.5</v>
      </c>
      <c r="J240" s="451" t="s">
        <v>1977</v>
      </c>
      <c r="M240" s="1101"/>
      <c r="N240" s="1270"/>
    </row>
    <row r="241" spans="2:14" ht="16.350000000000001" customHeight="1" x14ac:dyDescent="0.15">
      <c r="B241" s="971" t="s">
        <v>1298</v>
      </c>
      <c r="C241" s="1097" t="s">
        <v>1365</v>
      </c>
      <c r="D241" s="330">
        <v>1330</v>
      </c>
      <c r="E241" s="539">
        <v>1350</v>
      </c>
      <c r="F241" s="377">
        <v>4.0999999999999996</v>
      </c>
      <c r="G241" s="539">
        <v>1320</v>
      </c>
      <c r="H241" s="377">
        <v>4.2</v>
      </c>
      <c r="I241" s="377">
        <v>4.3</v>
      </c>
      <c r="J241" s="451" t="s">
        <v>1978</v>
      </c>
      <c r="M241" s="1101"/>
      <c r="N241" s="1270"/>
    </row>
    <row r="242" spans="2:14" ht="16.350000000000001" customHeight="1" x14ac:dyDescent="0.15">
      <c r="B242" s="971" t="s">
        <v>1299</v>
      </c>
      <c r="C242" s="1097" t="s">
        <v>1498</v>
      </c>
      <c r="D242" s="330">
        <v>1420</v>
      </c>
      <c r="E242" s="539">
        <v>1430</v>
      </c>
      <c r="F242" s="377">
        <v>4.4000000000000004</v>
      </c>
      <c r="G242" s="539">
        <v>1410</v>
      </c>
      <c r="H242" s="377">
        <v>4.5</v>
      </c>
      <c r="I242" s="377">
        <v>4.5999999999999996</v>
      </c>
      <c r="J242" s="451" t="s">
        <v>1978</v>
      </c>
      <c r="M242" s="1101"/>
      <c r="N242" s="1270"/>
    </row>
    <row r="243" spans="2:14" ht="16.350000000000001" customHeight="1" x14ac:dyDescent="0.15">
      <c r="B243" s="971" t="s">
        <v>1419</v>
      </c>
      <c r="C243" s="1097" t="s">
        <v>1499</v>
      </c>
      <c r="D243" s="330">
        <v>1310</v>
      </c>
      <c r="E243" s="539">
        <v>1320</v>
      </c>
      <c r="F243" s="377">
        <v>4.1999999999999993</v>
      </c>
      <c r="G243" s="539">
        <v>1300</v>
      </c>
      <c r="H243" s="377">
        <v>3.9999999999999996</v>
      </c>
      <c r="I243" s="377">
        <v>4.3999999999999995</v>
      </c>
      <c r="J243" s="451" t="s">
        <v>1977</v>
      </c>
      <c r="M243" s="1101"/>
      <c r="N243" s="1270"/>
    </row>
    <row r="244" spans="2:14" ht="16.350000000000001" customHeight="1" x14ac:dyDescent="0.15">
      <c r="B244" s="971" t="s">
        <v>1420</v>
      </c>
      <c r="C244" s="1097" t="s">
        <v>1500</v>
      </c>
      <c r="D244" s="330">
        <v>1250</v>
      </c>
      <c r="E244" s="539">
        <v>1270</v>
      </c>
      <c r="F244" s="377">
        <v>4</v>
      </c>
      <c r="G244" s="539">
        <v>1230</v>
      </c>
      <c r="H244" s="377">
        <v>3.8</v>
      </c>
      <c r="I244" s="377">
        <v>4.2</v>
      </c>
      <c r="J244" s="451" t="s">
        <v>1776</v>
      </c>
      <c r="M244" s="1101"/>
      <c r="N244" s="1270"/>
    </row>
    <row r="245" spans="2:14" ht="16.350000000000001" customHeight="1" x14ac:dyDescent="0.15">
      <c r="B245" s="971" t="s">
        <v>1421</v>
      </c>
      <c r="C245" s="1097" t="s">
        <v>1501</v>
      </c>
      <c r="D245" s="330">
        <v>920</v>
      </c>
      <c r="E245" s="539">
        <v>934</v>
      </c>
      <c r="F245" s="377">
        <v>4</v>
      </c>
      <c r="G245" s="539">
        <v>906</v>
      </c>
      <c r="H245" s="377">
        <v>3.8</v>
      </c>
      <c r="I245" s="377">
        <v>4.2</v>
      </c>
      <c r="J245" s="451" t="s">
        <v>1776</v>
      </c>
      <c r="M245" s="1101"/>
      <c r="N245" s="1270"/>
    </row>
    <row r="246" spans="2:14" ht="16.350000000000001" customHeight="1" x14ac:dyDescent="0.15">
      <c r="B246" s="971" t="s">
        <v>1949</v>
      </c>
      <c r="C246" s="1097" t="s">
        <v>1950</v>
      </c>
      <c r="D246" s="330">
        <v>2930</v>
      </c>
      <c r="E246" s="539">
        <v>2970</v>
      </c>
      <c r="F246" s="377">
        <v>4.0000000000000009</v>
      </c>
      <c r="G246" s="539">
        <v>2890</v>
      </c>
      <c r="H246" s="377">
        <v>3.7000000000000006</v>
      </c>
      <c r="I246" s="377">
        <v>4.2000000000000011</v>
      </c>
      <c r="J246" s="451" t="s">
        <v>1776</v>
      </c>
      <c r="M246" s="1101"/>
      <c r="N246" s="1270"/>
    </row>
    <row r="247" spans="2:14" ht="16.350000000000001" customHeight="1" x14ac:dyDescent="0.15">
      <c r="B247" s="971" t="s">
        <v>1951</v>
      </c>
      <c r="C247" s="1097" t="s">
        <v>1952</v>
      </c>
      <c r="D247" s="330">
        <v>2500</v>
      </c>
      <c r="E247" s="539">
        <v>2540</v>
      </c>
      <c r="F247" s="377">
        <v>3.9000000000000008</v>
      </c>
      <c r="G247" s="539">
        <v>2460</v>
      </c>
      <c r="H247" s="377">
        <v>3.7000000000000006</v>
      </c>
      <c r="I247" s="377">
        <v>4.1000000000000005</v>
      </c>
      <c r="J247" s="451" t="s">
        <v>1776</v>
      </c>
      <c r="M247" s="1101"/>
      <c r="N247" s="1270"/>
    </row>
    <row r="248" spans="2:14" ht="16.350000000000001" customHeight="1" x14ac:dyDescent="0.15">
      <c r="B248" s="971" t="s">
        <v>1953</v>
      </c>
      <c r="C248" s="1097" t="s">
        <v>1954</v>
      </c>
      <c r="D248" s="330">
        <v>1320</v>
      </c>
      <c r="E248" s="539">
        <v>1330</v>
      </c>
      <c r="F248" s="377">
        <v>4.5999999999999996</v>
      </c>
      <c r="G248" s="539">
        <v>1300</v>
      </c>
      <c r="H248" s="377">
        <v>4.3999999999999995</v>
      </c>
      <c r="I248" s="377">
        <v>4.8</v>
      </c>
      <c r="J248" s="451" t="s">
        <v>1776</v>
      </c>
      <c r="M248" s="1101"/>
      <c r="N248" s="1270"/>
    </row>
    <row r="249" spans="2:14" ht="16.350000000000001" customHeight="1" x14ac:dyDescent="0.15">
      <c r="B249" s="971" t="s">
        <v>1955</v>
      </c>
      <c r="C249" s="1097" t="s">
        <v>1956</v>
      </c>
      <c r="D249" s="330">
        <v>1060</v>
      </c>
      <c r="E249" s="539">
        <v>1080</v>
      </c>
      <c r="F249" s="377">
        <v>3.9000000000000008</v>
      </c>
      <c r="G249" s="539">
        <v>1040</v>
      </c>
      <c r="H249" s="377">
        <v>3.7000000000000006</v>
      </c>
      <c r="I249" s="377">
        <v>4.1000000000000005</v>
      </c>
      <c r="J249" s="451" t="s">
        <v>1776</v>
      </c>
      <c r="M249" s="1101"/>
      <c r="N249" s="1270"/>
    </row>
    <row r="250" spans="2:14" ht="16.350000000000001" customHeight="1" x14ac:dyDescent="0.15">
      <c r="B250" s="971" t="s">
        <v>1957</v>
      </c>
      <c r="C250" s="1097" t="s">
        <v>1958</v>
      </c>
      <c r="D250" s="330">
        <v>892</v>
      </c>
      <c r="E250" s="539">
        <v>900</v>
      </c>
      <c r="F250" s="377">
        <v>4.0999999999999996</v>
      </c>
      <c r="G250" s="539">
        <v>888</v>
      </c>
      <c r="H250" s="377">
        <v>4.2</v>
      </c>
      <c r="I250" s="377">
        <v>4.3</v>
      </c>
      <c r="J250" s="451" t="s">
        <v>542</v>
      </c>
      <c r="M250" s="1101"/>
      <c r="N250" s="1270"/>
    </row>
    <row r="251" spans="2:14" ht="16.350000000000001" customHeight="1" x14ac:dyDescent="0.15">
      <c r="B251" s="971" t="s">
        <v>231</v>
      </c>
      <c r="C251" s="1097" t="s">
        <v>484</v>
      </c>
      <c r="D251" s="330">
        <v>711</v>
      </c>
      <c r="E251" s="539">
        <v>714</v>
      </c>
      <c r="F251" s="377">
        <v>5.2</v>
      </c>
      <c r="G251" s="539">
        <v>709</v>
      </c>
      <c r="H251" s="377">
        <v>5</v>
      </c>
      <c r="I251" s="377">
        <v>5.4</v>
      </c>
      <c r="J251" s="367" t="s">
        <v>1977</v>
      </c>
      <c r="M251" s="1101"/>
      <c r="N251" s="1270"/>
    </row>
    <row r="252" spans="2:14" ht="16.350000000000001" customHeight="1" x14ac:dyDescent="0.15">
      <c r="B252" s="971" t="s">
        <v>232</v>
      </c>
      <c r="C252" s="1096" t="s">
        <v>485</v>
      </c>
      <c r="D252" s="330">
        <v>677</v>
      </c>
      <c r="E252" s="539">
        <v>683</v>
      </c>
      <c r="F252" s="377">
        <v>5.2</v>
      </c>
      <c r="G252" s="539">
        <v>671</v>
      </c>
      <c r="H252" s="377">
        <v>5</v>
      </c>
      <c r="I252" s="377">
        <v>5.4</v>
      </c>
      <c r="J252" s="379" t="s">
        <v>1979</v>
      </c>
      <c r="M252" s="1101"/>
      <c r="N252" s="1270"/>
    </row>
    <row r="253" spans="2:14" ht="16.350000000000001" customHeight="1" x14ac:dyDescent="0.15">
      <c r="B253" s="971" t="s">
        <v>233</v>
      </c>
      <c r="C253" s="1097" t="s">
        <v>486</v>
      </c>
      <c r="D253" s="330">
        <v>1730</v>
      </c>
      <c r="E253" s="539">
        <v>1750</v>
      </c>
      <c r="F253" s="377">
        <v>4.8</v>
      </c>
      <c r="G253" s="539">
        <v>1710</v>
      </c>
      <c r="H253" s="377">
        <v>4.5999999999999996</v>
      </c>
      <c r="I253" s="377">
        <v>5</v>
      </c>
      <c r="J253" s="367" t="s">
        <v>1979</v>
      </c>
      <c r="M253" s="1101"/>
      <c r="N253" s="1270"/>
    </row>
    <row r="254" spans="2:14" ht="16.350000000000001" customHeight="1" x14ac:dyDescent="0.15">
      <c r="B254" s="971" t="s">
        <v>235</v>
      </c>
      <c r="C254" s="1096" t="s">
        <v>487</v>
      </c>
      <c r="D254" s="330">
        <v>267</v>
      </c>
      <c r="E254" s="539">
        <v>263</v>
      </c>
      <c r="F254" s="377">
        <v>4.9000000000000004</v>
      </c>
      <c r="G254" s="539">
        <v>268</v>
      </c>
      <c r="H254" s="377">
        <v>4.7</v>
      </c>
      <c r="I254" s="377">
        <v>5.0999999999999996</v>
      </c>
      <c r="J254" s="379" t="s">
        <v>1978</v>
      </c>
      <c r="M254" s="1101"/>
      <c r="N254" s="1270"/>
    </row>
    <row r="255" spans="2:14" ht="16.350000000000001" customHeight="1" x14ac:dyDescent="0.15">
      <c r="B255" s="971" t="s">
        <v>236</v>
      </c>
      <c r="C255" s="1096" t="s">
        <v>488</v>
      </c>
      <c r="D255" s="330">
        <v>476</v>
      </c>
      <c r="E255" s="539">
        <v>480</v>
      </c>
      <c r="F255" s="377">
        <v>5</v>
      </c>
      <c r="G255" s="539">
        <v>471</v>
      </c>
      <c r="H255" s="377">
        <v>4.8</v>
      </c>
      <c r="I255" s="377">
        <v>5.2</v>
      </c>
      <c r="J255" s="378" t="s">
        <v>1979</v>
      </c>
      <c r="M255" s="1101"/>
      <c r="N255" s="1270"/>
    </row>
    <row r="256" spans="2:14" ht="16.350000000000001" customHeight="1" x14ac:dyDescent="0.15">
      <c r="B256" s="971" t="s">
        <v>237</v>
      </c>
      <c r="C256" s="1096" t="s">
        <v>489</v>
      </c>
      <c r="D256" s="330">
        <v>293</v>
      </c>
      <c r="E256" s="539">
        <v>295</v>
      </c>
      <c r="F256" s="377">
        <v>5</v>
      </c>
      <c r="G256" s="539">
        <v>290</v>
      </c>
      <c r="H256" s="377">
        <v>4.8</v>
      </c>
      <c r="I256" s="377">
        <v>5.2</v>
      </c>
      <c r="J256" s="379" t="s">
        <v>1979</v>
      </c>
      <c r="M256" s="1101"/>
      <c r="N256" s="1270"/>
    </row>
    <row r="257" spans="2:14" ht="16.350000000000001" customHeight="1" x14ac:dyDescent="0.15">
      <c r="B257" s="971" t="s">
        <v>238</v>
      </c>
      <c r="C257" s="1097" t="s">
        <v>490</v>
      </c>
      <c r="D257" s="330">
        <v>603</v>
      </c>
      <c r="E257" s="539">
        <v>607</v>
      </c>
      <c r="F257" s="377">
        <v>5.2</v>
      </c>
      <c r="G257" s="539">
        <v>599</v>
      </c>
      <c r="H257" s="377">
        <v>5</v>
      </c>
      <c r="I257" s="377">
        <v>5.4</v>
      </c>
      <c r="J257" s="367" t="s">
        <v>1980</v>
      </c>
      <c r="M257" s="1101"/>
      <c r="N257" s="1270"/>
    </row>
    <row r="258" spans="2:14" ht="16.350000000000001" customHeight="1" x14ac:dyDescent="0.15">
      <c r="B258" s="971" t="s">
        <v>239</v>
      </c>
      <c r="C258" s="1096" t="s">
        <v>491</v>
      </c>
      <c r="D258" s="330">
        <v>504</v>
      </c>
      <c r="E258" s="539">
        <v>507</v>
      </c>
      <c r="F258" s="377">
        <v>5.3</v>
      </c>
      <c r="G258" s="539">
        <v>500</v>
      </c>
      <c r="H258" s="377">
        <v>5.0999999999999996</v>
      </c>
      <c r="I258" s="377">
        <v>5.5</v>
      </c>
      <c r="J258" s="379" t="s">
        <v>1980</v>
      </c>
      <c r="M258" s="1101"/>
      <c r="N258" s="1270"/>
    </row>
    <row r="259" spans="2:14" ht="16.350000000000001" customHeight="1" x14ac:dyDescent="0.15">
      <c r="B259" s="971" t="s">
        <v>240</v>
      </c>
      <c r="C259" s="1097" t="s">
        <v>492</v>
      </c>
      <c r="D259" s="330">
        <v>431</v>
      </c>
      <c r="E259" s="539">
        <v>433</v>
      </c>
      <c r="F259" s="377">
        <v>5.3</v>
      </c>
      <c r="G259" s="539">
        <v>428</v>
      </c>
      <c r="H259" s="377">
        <v>5.0999999999999996</v>
      </c>
      <c r="I259" s="377">
        <v>5.5</v>
      </c>
      <c r="J259" s="367" t="s">
        <v>1980</v>
      </c>
      <c r="M259" s="1101"/>
      <c r="N259" s="1270"/>
    </row>
    <row r="260" spans="2:14" ht="16.350000000000001" customHeight="1" x14ac:dyDescent="0.15">
      <c r="B260" s="971" t="s">
        <v>241</v>
      </c>
      <c r="C260" s="1096" t="s">
        <v>493</v>
      </c>
      <c r="D260" s="330">
        <v>279</v>
      </c>
      <c r="E260" s="539">
        <v>280</v>
      </c>
      <c r="F260" s="377">
        <v>5.2</v>
      </c>
      <c r="G260" s="539">
        <v>277</v>
      </c>
      <c r="H260" s="377">
        <v>5</v>
      </c>
      <c r="I260" s="377">
        <v>5.4</v>
      </c>
      <c r="J260" s="379" t="s">
        <v>1980</v>
      </c>
      <c r="M260" s="1101"/>
      <c r="N260" s="1270"/>
    </row>
    <row r="261" spans="2:14" ht="16.350000000000001" customHeight="1" x14ac:dyDescent="0.15">
      <c r="B261" s="971" t="s">
        <v>242</v>
      </c>
      <c r="C261" s="1096" t="s">
        <v>494</v>
      </c>
      <c r="D261" s="330">
        <v>233</v>
      </c>
      <c r="E261" s="539">
        <v>234</v>
      </c>
      <c r="F261" s="377">
        <v>5.2</v>
      </c>
      <c r="G261" s="539">
        <v>232</v>
      </c>
      <c r="H261" s="377">
        <v>5</v>
      </c>
      <c r="I261" s="377">
        <v>5.4</v>
      </c>
      <c r="J261" s="378" t="s">
        <v>1980</v>
      </c>
      <c r="M261" s="1101"/>
      <c r="N261" s="1270"/>
    </row>
    <row r="262" spans="2:14" ht="16.350000000000001" customHeight="1" x14ac:dyDescent="0.15">
      <c r="B262" s="971" t="s">
        <v>243</v>
      </c>
      <c r="C262" s="1096" t="s">
        <v>495</v>
      </c>
      <c r="D262" s="330">
        <v>471</v>
      </c>
      <c r="E262" s="539">
        <v>473</v>
      </c>
      <c r="F262" s="377">
        <v>5.3</v>
      </c>
      <c r="G262" s="539">
        <v>468</v>
      </c>
      <c r="H262" s="377">
        <v>5.0999999999999996</v>
      </c>
      <c r="I262" s="377">
        <v>5.5</v>
      </c>
      <c r="J262" s="379" t="s">
        <v>1980</v>
      </c>
      <c r="M262" s="1101"/>
      <c r="N262" s="1270"/>
    </row>
    <row r="263" spans="2:14" ht="16.350000000000001" customHeight="1" x14ac:dyDescent="0.15">
      <c r="B263" s="971" t="s">
        <v>244</v>
      </c>
      <c r="C263" s="1097" t="s">
        <v>496</v>
      </c>
      <c r="D263" s="330">
        <v>654</v>
      </c>
      <c r="E263" s="539">
        <v>659</v>
      </c>
      <c r="F263" s="377">
        <v>5.2</v>
      </c>
      <c r="G263" s="539">
        <v>649</v>
      </c>
      <c r="H263" s="377">
        <v>5</v>
      </c>
      <c r="I263" s="377">
        <v>5.4</v>
      </c>
      <c r="J263" s="367" t="s">
        <v>1980</v>
      </c>
      <c r="M263" s="1101"/>
      <c r="N263" s="1270"/>
    </row>
    <row r="264" spans="2:14" ht="16.350000000000001" customHeight="1" x14ac:dyDescent="0.15">
      <c r="B264" s="971" t="s">
        <v>245</v>
      </c>
      <c r="C264" s="1096" t="s">
        <v>497</v>
      </c>
      <c r="D264" s="330">
        <v>4650</v>
      </c>
      <c r="E264" s="539">
        <v>4670</v>
      </c>
      <c r="F264" s="377">
        <v>5.3</v>
      </c>
      <c r="G264" s="539">
        <v>4630</v>
      </c>
      <c r="H264" s="377">
        <v>5.0999999999999996</v>
      </c>
      <c r="I264" s="377">
        <v>5.5</v>
      </c>
      <c r="J264" s="379" t="s">
        <v>1980</v>
      </c>
      <c r="M264" s="1101"/>
      <c r="N264" s="1270"/>
    </row>
    <row r="265" spans="2:14" ht="16.350000000000001" customHeight="1" x14ac:dyDescent="0.15">
      <c r="B265" s="971" t="s">
        <v>246</v>
      </c>
      <c r="C265" s="1097" t="s">
        <v>498</v>
      </c>
      <c r="D265" s="330">
        <v>1860</v>
      </c>
      <c r="E265" s="539">
        <v>1870</v>
      </c>
      <c r="F265" s="377">
        <v>5.2</v>
      </c>
      <c r="G265" s="539">
        <v>1840</v>
      </c>
      <c r="H265" s="377">
        <v>5</v>
      </c>
      <c r="I265" s="377">
        <v>5.4</v>
      </c>
      <c r="J265" s="367" t="s">
        <v>1980</v>
      </c>
      <c r="M265" s="1101"/>
      <c r="N265" s="1270"/>
    </row>
    <row r="266" spans="2:14" ht="16.350000000000001" customHeight="1" x14ac:dyDescent="0.15">
      <c r="B266" s="971" t="s">
        <v>247</v>
      </c>
      <c r="C266" s="1096" t="s">
        <v>499</v>
      </c>
      <c r="D266" s="330">
        <v>1080</v>
      </c>
      <c r="E266" s="539">
        <v>1080</v>
      </c>
      <c r="F266" s="377">
        <v>5.3</v>
      </c>
      <c r="G266" s="539">
        <v>1070</v>
      </c>
      <c r="H266" s="377">
        <v>5.0999999999999996</v>
      </c>
      <c r="I266" s="377">
        <v>5.5</v>
      </c>
      <c r="J266" s="379" t="s">
        <v>1980</v>
      </c>
      <c r="M266" s="1101"/>
      <c r="N266" s="1270"/>
    </row>
    <row r="267" spans="2:14" ht="16.350000000000001" customHeight="1" x14ac:dyDescent="0.15">
      <c r="B267" s="971" t="s">
        <v>248</v>
      </c>
      <c r="C267" s="1096" t="s">
        <v>500</v>
      </c>
      <c r="D267" s="330">
        <v>442</v>
      </c>
      <c r="E267" s="539">
        <v>445</v>
      </c>
      <c r="F267" s="377">
        <v>5.4</v>
      </c>
      <c r="G267" s="539">
        <v>438</v>
      </c>
      <c r="H267" s="377">
        <v>5.2</v>
      </c>
      <c r="I267" s="377">
        <v>5.6</v>
      </c>
      <c r="J267" s="378" t="s">
        <v>1980</v>
      </c>
      <c r="M267" s="1101"/>
      <c r="N267" s="1270"/>
    </row>
    <row r="268" spans="2:14" ht="16.350000000000001" customHeight="1" x14ac:dyDescent="0.15">
      <c r="B268" s="971" t="s">
        <v>249</v>
      </c>
      <c r="C268" s="1096" t="s">
        <v>501</v>
      </c>
      <c r="D268" s="330">
        <v>942</v>
      </c>
      <c r="E268" s="539">
        <v>950</v>
      </c>
      <c r="F268" s="377">
        <v>5.3</v>
      </c>
      <c r="G268" s="539">
        <v>934</v>
      </c>
      <c r="H268" s="377">
        <v>5.0999999999999996</v>
      </c>
      <c r="I268" s="377">
        <v>5.5</v>
      </c>
      <c r="J268" s="379" t="s">
        <v>1979</v>
      </c>
      <c r="M268" s="1101"/>
      <c r="N268" s="1270"/>
    </row>
    <row r="269" spans="2:14" ht="16.350000000000001" customHeight="1" x14ac:dyDescent="0.15">
      <c r="B269" s="971" t="s">
        <v>250</v>
      </c>
      <c r="C269" s="1097" t="s">
        <v>502</v>
      </c>
      <c r="D269" s="330">
        <v>666</v>
      </c>
      <c r="E269" s="539">
        <v>669</v>
      </c>
      <c r="F269" s="377">
        <v>5</v>
      </c>
      <c r="G269" s="539">
        <v>665</v>
      </c>
      <c r="H269" s="377">
        <v>4.8</v>
      </c>
      <c r="I269" s="377">
        <v>5.2</v>
      </c>
      <c r="J269" s="367" t="s">
        <v>548</v>
      </c>
      <c r="M269" s="1101"/>
      <c r="N269" s="1270"/>
    </row>
    <row r="270" spans="2:14" ht="16.350000000000001" customHeight="1" x14ac:dyDescent="0.15">
      <c r="B270" s="971" t="s">
        <v>251</v>
      </c>
      <c r="C270" s="1096" t="s">
        <v>503</v>
      </c>
      <c r="D270" s="330">
        <v>604</v>
      </c>
      <c r="E270" s="539">
        <v>610</v>
      </c>
      <c r="F270" s="377">
        <v>4.9000000000000004</v>
      </c>
      <c r="G270" s="539">
        <v>598</v>
      </c>
      <c r="H270" s="377">
        <v>4.7</v>
      </c>
      <c r="I270" s="377">
        <v>5.0999999999999996</v>
      </c>
      <c r="J270" s="379" t="s">
        <v>1980</v>
      </c>
      <c r="M270" s="1101"/>
      <c r="N270" s="1270"/>
    </row>
    <row r="271" spans="2:14" ht="16.350000000000001" customHeight="1" x14ac:dyDescent="0.15">
      <c r="B271" s="971" t="s">
        <v>252</v>
      </c>
      <c r="C271" s="1097" t="s">
        <v>504</v>
      </c>
      <c r="D271" s="330">
        <v>1090</v>
      </c>
      <c r="E271" s="539">
        <v>1100</v>
      </c>
      <c r="F271" s="377">
        <v>4.9000000000000004</v>
      </c>
      <c r="G271" s="539">
        <v>1080</v>
      </c>
      <c r="H271" s="377">
        <v>4.7</v>
      </c>
      <c r="I271" s="377">
        <v>5.0999999999999996</v>
      </c>
      <c r="J271" s="367" t="s">
        <v>1980</v>
      </c>
      <c r="M271" s="1101"/>
      <c r="N271" s="1270"/>
    </row>
    <row r="272" spans="2:14" ht="16.350000000000001" customHeight="1" x14ac:dyDescent="0.15">
      <c r="B272" s="971" t="s">
        <v>253</v>
      </c>
      <c r="C272" s="1096" t="s">
        <v>1502</v>
      </c>
      <c r="D272" s="330">
        <v>1660</v>
      </c>
      <c r="E272" s="539">
        <v>1680</v>
      </c>
      <c r="F272" s="377">
        <v>4.9000000000000004</v>
      </c>
      <c r="G272" s="539">
        <v>1640</v>
      </c>
      <c r="H272" s="377">
        <v>4.7</v>
      </c>
      <c r="I272" s="377">
        <v>5.0999999999999996</v>
      </c>
      <c r="J272" s="379" t="s">
        <v>1980</v>
      </c>
      <c r="M272" s="1101"/>
      <c r="N272" s="1270"/>
    </row>
    <row r="273" spans="2:14" ht="16.350000000000001" customHeight="1" x14ac:dyDescent="0.15">
      <c r="B273" s="971" t="s">
        <v>254</v>
      </c>
      <c r="C273" s="1096" t="s">
        <v>506</v>
      </c>
      <c r="D273" s="330">
        <v>4030</v>
      </c>
      <c r="E273" s="539">
        <v>4070</v>
      </c>
      <c r="F273" s="377">
        <v>4.8</v>
      </c>
      <c r="G273" s="539">
        <v>3980</v>
      </c>
      <c r="H273" s="377">
        <v>4.5999999999999996</v>
      </c>
      <c r="I273" s="377">
        <v>5</v>
      </c>
      <c r="J273" s="378" t="s">
        <v>1980</v>
      </c>
      <c r="M273" s="1101"/>
      <c r="N273" s="1270"/>
    </row>
    <row r="274" spans="2:14" ht="16.350000000000001" customHeight="1" x14ac:dyDescent="0.15">
      <c r="B274" s="971" t="s">
        <v>259</v>
      </c>
      <c r="C274" s="1096" t="s">
        <v>1504</v>
      </c>
      <c r="D274" s="330">
        <v>1890</v>
      </c>
      <c r="E274" s="539">
        <v>1910</v>
      </c>
      <c r="F274" s="377">
        <v>4.5999999999999996</v>
      </c>
      <c r="G274" s="539">
        <v>1870</v>
      </c>
      <c r="H274" s="377">
        <v>4.3999999999999995</v>
      </c>
      <c r="I274" s="377">
        <v>4.8</v>
      </c>
      <c r="J274" s="379" t="s">
        <v>1979</v>
      </c>
      <c r="M274" s="1101"/>
      <c r="N274" s="1270"/>
    </row>
    <row r="275" spans="2:14" ht="16.350000000000001" customHeight="1" x14ac:dyDescent="0.15">
      <c r="B275" s="971" t="s">
        <v>260</v>
      </c>
      <c r="C275" s="1096" t="s">
        <v>512</v>
      </c>
      <c r="D275" s="330">
        <v>620</v>
      </c>
      <c r="E275" s="539">
        <v>622</v>
      </c>
      <c r="F275" s="377">
        <v>5.0999999999999996</v>
      </c>
      <c r="G275" s="539">
        <v>619</v>
      </c>
      <c r="H275" s="377">
        <v>4.8999999999999995</v>
      </c>
      <c r="I275" s="377">
        <v>5.3</v>
      </c>
      <c r="J275" s="378" t="s">
        <v>1977</v>
      </c>
      <c r="M275" s="1101"/>
      <c r="N275" s="1270"/>
    </row>
    <row r="276" spans="2:14" ht="16.350000000000001" customHeight="1" x14ac:dyDescent="0.15">
      <c r="B276" s="971" t="s">
        <v>261</v>
      </c>
      <c r="C276" s="1096" t="s">
        <v>513</v>
      </c>
      <c r="D276" s="330">
        <v>282</v>
      </c>
      <c r="E276" s="539">
        <v>283</v>
      </c>
      <c r="F276" s="377">
        <v>5</v>
      </c>
      <c r="G276" s="539">
        <v>281</v>
      </c>
      <c r="H276" s="377">
        <v>4.8</v>
      </c>
      <c r="I276" s="377">
        <v>5.2</v>
      </c>
      <c r="J276" s="379" t="s">
        <v>1977</v>
      </c>
      <c r="M276" s="1101"/>
      <c r="N276" s="1270"/>
    </row>
    <row r="277" spans="2:14" ht="16.350000000000001" customHeight="1" x14ac:dyDescent="0.15">
      <c r="B277" s="971" t="s">
        <v>262</v>
      </c>
      <c r="C277" s="1097" t="s">
        <v>514</v>
      </c>
      <c r="D277" s="330">
        <v>342</v>
      </c>
      <c r="E277" s="539">
        <v>344</v>
      </c>
      <c r="F277" s="377">
        <v>5.3</v>
      </c>
      <c r="G277" s="539">
        <v>341</v>
      </c>
      <c r="H277" s="377">
        <v>5.0999999999999996</v>
      </c>
      <c r="I277" s="377">
        <v>5.5</v>
      </c>
      <c r="J277" s="367" t="s">
        <v>1977</v>
      </c>
      <c r="M277" s="1101"/>
      <c r="N277" s="1270"/>
    </row>
    <row r="278" spans="2:14" ht="16.350000000000001" customHeight="1" x14ac:dyDescent="0.15">
      <c r="B278" s="971" t="s">
        <v>263</v>
      </c>
      <c r="C278" s="1096" t="s">
        <v>515</v>
      </c>
      <c r="D278" s="330">
        <v>527</v>
      </c>
      <c r="E278" s="539">
        <v>530</v>
      </c>
      <c r="F278" s="377">
        <v>5.2</v>
      </c>
      <c r="G278" s="539">
        <v>526</v>
      </c>
      <c r="H278" s="377">
        <v>5</v>
      </c>
      <c r="I278" s="377">
        <v>5.4</v>
      </c>
      <c r="J278" s="379" t="s">
        <v>1977</v>
      </c>
      <c r="M278" s="1101"/>
      <c r="N278" s="1270"/>
    </row>
    <row r="279" spans="2:14" ht="16.350000000000001" customHeight="1" x14ac:dyDescent="0.15">
      <c r="B279" s="971" t="s">
        <v>264</v>
      </c>
      <c r="C279" s="1097" t="s">
        <v>516</v>
      </c>
      <c r="D279" s="330">
        <v>566</v>
      </c>
      <c r="E279" s="539">
        <v>572</v>
      </c>
      <c r="F279" s="377">
        <v>5.2</v>
      </c>
      <c r="G279" s="539">
        <v>563</v>
      </c>
      <c r="H279" s="377">
        <v>5</v>
      </c>
      <c r="I279" s="377">
        <v>5.4</v>
      </c>
      <c r="J279" s="367" t="s">
        <v>1977</v>
      </c>
      <c r="M279" s="1101"/>
      <c r="N279" s="1270"/>
    </row>
    <row r="280" spans="2:14" ht="16.350000000000001" customHeight="1" thickBot="1" x14ac:dyDescent="0.2">
      <c r="B280" s="979" t="s">
        <v>2105</v>
      </c>
      <c r="C280" s="1273" t="s">
        <v>2106</v>
      </c>
      <c r="D280" s="327">
        <v>5630</v>
      </c>
      <c r="E280" s="582">
        <v>5800</v>
      </c>
      <c r="F280" s="373">
        <v>4.1999999999999993</v>
      </c>
      <c r="G280" s="582">
        <v>5560</v>
      </c>
      <c r="H280" s="373">
        <v>3.9999999999999996</v>
      </c>
      <c r="I280" s="373">
        <v>4.3999999999999995</v>
      </c>
      <c r="J280" s="452" t="s">
        <v>543</v>
      </c>
      <c r="M280" s="1101"/>
      <c r="N280" s="1270"/>
    </row>
    <row r="281" spans="2:14" ht="16.350000000000001" customHeight="1" thickTop="1" thickBot="1" x14ac:dyDescent="0.2">
      <c r="B281" s="1274" t="s">
        <v>1981</v>
      </c>
      <c r="C281" s="1275" t="s">
        <v>1982</v>
      </c>
      <c r="D281" s="733">
        <v>3850</v>
      </c>
      <c r="E281" s="735">
        <v>3920</v>
      </c>
      <c r="F281" s="734">
        <v>4.5</v>
      </c>
      <c r="G281" s="735">
        <v>3780</v>
      </c>
      <c r="H281" s="734">
        <v>4.3</v>
      </c>
      <c r="I281" s="734">
        <v>4.7</v>
      </c>
      <c r="J281" s="737" t="s">
        <v>546</v>
      </c>
      <c r="M281" s="1101"/>
      <c r="N281" s="1270"/>
    </row>
    <row r="282" spans="2:14" ht="16.350000000000001" customHeight="1" thickTop="1" x14ac:dyDescent="0.15">
      <c r="B282" s="980" t="s">
        <v>808</v>
      </c>
      <c r="C282" s="1276" t="s">
        <v>817</v>
      </c>
      <c r="D282" s="338">
        <v>5310</v>
      </c>
      <c r="E282" s="338" t="s">
        <v>97</v>
      </c>
      <c r="F282" s="385" t="s">
        <v>97</v>
      </c>
      <c r="G282" s="338">
        <v>5310</v>
      </c>
      <c r="H282" s="339">
        <v>3.9</v>
      </c>
      <c r="I282" s="385" t="s">
        <v>97</v>
      </c>
      <c r="J282" s="384" t="s">
        <v>544</v>
      </c>
      <c r="M282" s="1101"/>
      <c r="N282" s="1270"/>
    </row>
    <row r="283" spans="2:14" ht="16.350000000000001" customHeight="1" x14ac:dyDescent="0.15">
      <c r="B283" s="1277"/>
      <c r="M283" s="1101"/>
      <c r="N283" s="1270"/>
    </row>
    <row r="284" spans="2:14" ht="16.350000000000001" customHeight="1" x14ac:dyDescent="0.15">
      <c r="B284" s="1278"/>
      <c r="C284" s="1106" t="s">
        <v>1735</v>
      </c>
      <c r="D284" s="1107">
        <f>SUM(D285:D290)</f>
        <v>1056994</v>
      </c>
      <c r="E284" s="1107" t="s">
        <v>97</v>
      </c>
      <c r="F284" s="1107" t="s">
        <v>97</v>
      </c>
      <c r="G284" s="1108" t="s">
        <v>97</v>
      </c>
      <c r="H284" s="1108" t="s">
        <v>97</v>
      </c>
      <c r="I284" s="1108" t="s">
        <v>97</v>
      </c>
      <c r="J284" s="1109" t="s">
        <v>97</v>
      </c>
      <c r="M284" s="1101"/>
      <c r="N284" s="1270"/>
    </row>
    <row r="285" spans="2:14" ht="16.350000000000001" customHeight="1" x14ac:dyDescent="0.15">
      <c r="B285" s="1279"/>
      <c r="C285" s="1111" t="s">
        <v>1983</v>
      </c>
      <c r="D285" s="1112">
        <f>SUM(D5:D65)</f>
        <v>474070</v>
      </c>
      <c r="E285" s="1112" t="s">
        <v>97</v>
      </c>
      <c r="F285" s="1113" t="s">
        <v>97</v>
      </c>
      <c r="G285" s="1114" t="s">
        <v>97</v>
      </c>
      <c r="H285" s="1115" t="s">
        <v>97</v>
      </c>
      <c r="I285" s="1115" t="s">
        <v>97</v>
      </c>
      <c r="J285" s="1116" t="s">
        <v>97</v>
      </c>
      <c r="M285" s="1101"/>
      <c r="N285" s="1270"/>
    </row>
    <row r="286" spans="2:14" ht="16.350000000000001" customHeight="1" x14ac:dyDescent="0.15">
      <c r="B286" s="1280"/>
      <c r="C286" s="1117" t="s">
        <v>1737</v>
      </c>
      <c r="D286" s="1118">
        <f>SUM(D66:D110)</f>
        <v>185988</v>
      </c>
      <c r="E286" s="1118" t="s">
        <v>97</v>
      </c>
      <c r="F286" s="1119" t="s">
        <v>97</v>
      </c>
      <c r="G286" s="1120" t="s">
        <v>97</v>
      </c>
      <c r="H286" s="1121" t="s">
        <v>97</v>
      </c>
      <c r="I286" s="1121" t="s">
        <v>97</v>
      </c>
      <c r="J286" s="1122" t="s">
        <v>97</v>
      </c>
      <c r="M286" s="1101"/>
      <c r="N286" s="1270"/>
    </row>
    <row r="287" spans="2:14" ht="16.350000000000001" customHeight="1" x14ac:dyDescent="0.15">
      <c r="B287" s="1281"/>
      <c r="C287" s="1123" t="s">
        <v>1738</v>
      </c>
      <c r="D287" s="1124">
        <f>SUM(D111:D129)</f>
        <v>188100</v>
      </c>
      <c r="E287" s="1124" t="s">
        <v>97</v>
      </c>
      <c r="F287" s="1125" t="s">
        <v>97</v>
      </c>
      <c r="G287" s="1126" t="s">
        <v>97</v>
      </c>
      <c r="H287" s="1127" t="s">
        <v>97</v>
      </c>
      <c r="I287" s="1127" t="s">
        <v>97</v>
      </c>
      <c r="J287" s="1128" t="s">
        <v>97</v>
      </c>
    </row>
    <row r="288" spans="2:14" ht="16.350000000000001" customHeight="1" x14ac:dyDescent="0.15">
      <c r="B288" s="1282"/>
      <c r="C288" s="1129" t="s">
        <v>1984</v>
      </c>
      <c r="D288" s="1130">
        <f>SUM(D130:D280)</f>
        <v>199676</v>
      </c>
      <c r="E288" s="1130" t="s">
        <v>97</v>
      </c>
      <c r="F288" s="1131" t="s">
        <v>97</v>
      </c>
      <c r="G288" s="1132" t="s">
        <v>97</v>
      </c>
      <c r="H288" s="1133" t="s">
        <v>97</v>
      </c>
      <c r="I288" s="1133" t="s">
        <v>97</v>
      </c>
      <c r="J288" s="1134" t="s">
        <v>97</v>
      </c>
    </row>
    <row r="289" spans="2:14" ht="16.350000000000001" customHeight="1" x14ac:dyDescent="0.15">
      <c r="B289" s="1283"/>
      <c r="C289" s="1284" t="s">
        <v>1985</v>
      </c>
      <c r="D289" s="1285">
        <f>SUM(D281)</f>
        <v>3850</v>
      </c>
      <c r="E289" s="1285" t="s">
        <v>97</v>
      </c>
      <c r="F289" s="1286" t="s">
        <v>97</v>
      </c>
      <c r="G289" s="1287" t="s">
        <v>97</v>
      </c>
      <c r="H289" s="1288" t="s">
        <v>97</v>
      </c>
      <c r="I289" s="1288" t="s">
        <v>97</v>
      </c>
      <c r="J289" s="1289" t="s">
        <v>97</v>
      </c>
    </row>
    <row r="290" spans="2:14" ht="16.350000000000001" customHeight="1" x14ac:dyDescent="0.15">
      <c r="B290" s="1290"/>
      <c r="C290" s="1135" t="s">
        <v>1986</v>
      </c>
      <c r="D290" s="1136">
        <f>SUM(D282)</f>
        <v>5310</v>
      </c>
      <c r="E290" s="1136" t="s">
        <v>97</v>
      </c>
      <c r="F290" s="1137" t="s">
        <v>97</v>
      </c>
      <c r="G290" s="1138" t="s">
        <v>97</v>
      </c>
      <c r="H290" s="1139" t="s">
        <v>97</v>
      </c>
      <c r="I290" s="1139" t="s">
        <v>97</v>
      </c>
      <c r="J290" s="1140" t="s">
        <v>97</v>
      </c>
    </row>
    <row r="291" spans="2:14" ht="16.350000000000001" customHeight="1" x14ac:dyDescent="0.15">
      <c r="B291" s="30" t="s">
        <v>2176</v>
      </c>
      <c r="C291" s="1291"/>
      <c r="D291" s="743"/>
      <c r="E291" s="1291"/>
      <c r="F291" s="1291"/>
      <c r="G291" s="28"/>
      <c r="H291" s="32"/>
      <c r="I291" s="1291"/>
      <c r="J291" s="1291"/>
    </row>
    <row r="292" spans="2:14" ht="16.350000000000001" customHeight="1" x14ac:dyDescent="0.15">
      <c r="B292" s="30" t="s">
        <v>2180</v>
      </c>
      <c r="C292" s="1291"/>
      <c r="D292" s="743"/>
      <c r="E292" s="1291"/>
      <c r="F292" s="1291"/>
      <c r="G292" s="28"/>
      <c r="H292" s="32"/>
      <c r="I292" s="1291"/>
      <c r="J292" s="1291"/>
    </row>
    <row r="293" spans="2:14" ht="16.350000000000001" customHeight="1" x14ac:dyDescent="0.15">
      <c r="B293" s="30" t="s">
        <v>2177</v>
      </c>
      <c r="C293" s="1291"/>
      <c r="D293" s="743"/>
      <c r="E293" s="1291"/>
      <c r="F293" s="1291"/>
      <c r="G293" s="28"/>
      <c r="H293" s="32"/>
      <c r="I293" s="1291"/>
      <c r="J293" s="1291"/>
    </row>
    <row r="294" spans="2:14" ht="16.350000000000001" customHeight="1" x14ac:dyDescent="0.15">
      <c r="B294" s="30" t="s">
        <v>1987</v>
      </c>
      <c r="C294" s="1291"/>
      <c r="D294" s="743"/>
      <c r="E294" s="1291"/>
      <c r="F294" s="1291"/>
      <c r="G294" s="28"/>
      <c r="H294" s="32"/>
      <c r="I294" s="1291"/>
      <c r="J294" s="1291"/>
    </row>
    <row r="295" spans="2:14" s="1263" customFormat="1" ht="16.350000000000001" customHeight="1" x14ac:dyDescent="0.15">
      <c r="B295" s="30" t="s">
        <v>2178</v>
      </c>
      <c r="C295" s="1291"/>
      <c r="D295" s="743"/>
      <c r="E295" s="1291"/>
      <c r="F295" s="1291"/>
      <c r="G295" s="28"/>
      <c r="H295" s="32"/>
      <c r="I295" s="1291"/>
      <c r="J295" s="1291"/>
      <c r="K295" s="1103"/>
      <c r="L295" s="1103"/>
      <c r="M295" s="1103"/>
      <c r="N295" s="1103"/>
    </row>
    <row r="296" spans="2:14" s="1263" customFormat="1" ht="16.350000000000001" customHeight="1" x14ac:dyDescent="0.15">
      <c r="B296" s="30" t="s">
        <v>2045</v>
      </c>
      <c r="C296" s="1291"/>
      <c r="D296" s="743"/>
      <c r="E296" s="1291"/>
      <c r="F296" s="1291"/>
      <c r="G296" s="28"/>
      <c r="H296" s="32"/>
      <c r="I296" s="1291"/>
      <c r="J296" s="1291"/>
      <c r="K296" s="1103"/>
      <c r="L296" s="1103"/>
      <c r="M296" s="1103"/>
      <c r="N296" s="1103"/>
    </row>
    <row r="297" spans="2:14" s="1263" customFormat="1" ht="16.350000000000001" customHeight="1" x14ac:dyDescent="0.15">
      <c r="B297" s="30" t="s">
        <v>2179</v>
      </c>
      <c r="C297" s="1291"/>
      <c r="D297" s="743"/>
      <c r="E297" s="1291"/>
      <c r="F297" s="1291"/>
      <c r="G297" s="28"/>
      <c r="H297" s="32"/>
      <c r="I297" s="1291"/>
      <c r="J297" s="1291"/>
      <c r="K297" s="1103"/>
      <c r="L297" s="1103"/>
      <c r="M297" s="1103"/>
      <c r="N297" s="1103"/>
    </row>
    <row r="298" spans="2:14" ht="16.350000000000001" customHeight="1" x14ac:dyDescent="0.15">
      <c r="B298" s="30" t="s">
        <v>2182</v>
      </c>
      <c r="C298" s="1291"/>
      <c r="D298" s="743"/>
      <c r="E298" s="1291"/>
      <c r="F298" s="1291"/>
      <c r="G298" s="28"/>
      <c r="H298" s="32"/>
      <c r="I298" s="1291"/>
      <c r="J298" s="1291"/>
    </row>
    <row r="299" spans="2:14" ht="16.350000000000001" customHeight="1" x14ac:dyDescent="0.15">
      <c r="B299" s="30" t="s">
        <v>2181</v>
      </c>
      <c r="C299" s="1291"/>
      <c r="D299" s="743"/>
      <c r="E299" s="1291"/>
      <c r="F299" s="1291"/>
      <c r="G299" s="28"/>
      <c r="H299" s="32"/>
      <c r="I299" s="1291"/>
      <c r="J299" s="1291"/>
    </row>
    <row r="300" spans="2:14" ht="16.350000000000001" customHeight="1" x14ac:dyDescent="0.15">
      <c r="B300" s="30" t="s">
        <v>1988</v>
      </c>
    </row>
  </sheetData>
  <sheetProtection password="DD24" sheet="1" objects="1" scenarios="1"/>
  <mergeCells count="6">
    <mergeCell ref="J2:J4"/>
    <mergeCell ref="B2:B4"/>
    <mergeCell ref="C2:C4"/>
    <mergeCell ref="D2:D3"/>
    <mergeCell ref="E2:F2"/>
    <mergeCell ref="G2:I2"/>
  </mergeCells>
  <phoneticPr fontId="2"/>
  <conditionalFormatting sqref="C5:J282">
    <cfRule type="expression" dxfId="16" priority="1">
      <formula>MOD(ROW(),2)=0</formula>
    </cfRule>
  </conditionalFormatting>
  <conditionalFormatting sqref="H102:H105">
    <cfRule type="expression" dxfId="15" priority="4">
      <formula>MOD(ROW(),2)=0</formula>
    </cfRule>
  </conditionalFormatting>
  <pageMargins left="0.78740157480314965" right="0.78740157480314965" top="0.98425196850393704" bottom="0.98425196850393704" header="0.51181102362204722" footer="0.51181102362204722"/>
  <pageSetup paperSize="8" scale="69" fitToHeight="0" orientation="portrait" r:id="rId1"/>
  <headerFooter alignWithMargins="0"/>
  <rowBreaks count="1" manualBreakCount="1">
    <brk id="199"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N291"/>
  <sheetViews>
    <sheetView showGridLines="0" zoomScaleNormal="100" workbookViewId="0">
      <pane xSplit="3" ySplit="4" topLeftCell="F5" activePane="bottomRight" state="frozen"/>
      <selection pane="topRight"/>
      <selection pane="bottomLeft"/>
      <selection pane="bottomRight"/>
    </sheetView>
  </sheetViews>
  <sheetFormatPr defaultColWidth="9" defaultRowHeight="16.350000000000001" customHeight="1" x14ac:dyDescent="0.15"/>
  <cols>
    <col min="1" max="1" width="3.125" style="27" customWidth="1"/>
    <col min="2" max="2" width="10.875" style="36" customWidth="1"/>
    <col min="3" max="3" width="37" style="31" customWidth="1"/>
    <col min="4" max="4" width="14.5" style="28" customWidth="1"/>
    <col min="5" max="5" width="15.125" style="28" customWidth="1"/>
    <col min="6" max="6" width="15.125" style="32" customWidth="1"/>
    <col min="7" max="7" width="15.125" style="27" customWidth="1"/>
    <col min="8" max="9" width="15.125" style="33" customWidth="1"/>
    <col min="10" max="10" width="47.5" style="27" customWidth="1"/>
    <col min="11" max="11" width="9" style="27" customWidth="1"/>
    <col min="12" max="12" width="13.625" style="27" customWidth="1"/>
    <col min="13" max="13" width="11.5" style="27" bestFit="1" customWidth="1"/>
    <col min="14" max="14" width="10.125" style="27" bestFit="1" customWidth="1"/>
    <col min="15" max="16384" width="9" style="27"/>
  </cols>
  <sheetData>
    <row r="1" spans="2:14" ht="14.45" customHeight="1" x14ac:dyDescent="0.15">
      <c r="B1" s="30"/>
      <c r="D1" s="1064"/>
      <c r="E1" s="1064"/>
      <c r="F1" s="1065"/>
      <c r="G1" s="1066"/>
      <c r="H1" s="1067"/>
      <c r="I1" s="1067"/>
      <c r="J1" s="1066"/>
    </row>
    <row r="2" spans="2:14" s="24" customFormat="1" ht="20.45" customHeight="1" x14ac:dyDescent="0.15">
      <c r="B2" s="1596" t="s">
        <v>1764</v>
      </c>
      <c r="C2" s="1593" t="s">
        <v>1765</v>
      </c>
      <c r="D2" s="1641" t="s">
        <v>1766</v>
      </c>
      <c r="E2" s="1643" t="s">
        <v>1767</v>
      </c>
      <c r="F2" s="1644"/>
      <c r="G2" s="1645" t="s">
        <v>1768</v>
      </c>
      <c r="H2" s="1646"/>
      <c r="I2" s="1647"/>
      <c r="J2" s="1593" t="s">
        <v>1769</v>
      </c>
    </row>
    <row r="3" spans="2:14" s="24" customFormat="1" ht="27" customHeight="1" x14ac:dyDescent="0.15">
      <c r="B3" s="1597"/>
      <c r="C3" s="1594"/>
      <c r="D3" s="1642"/>
      <c r="E3" s="1068" t="s">
        <v>1770</v>
      </c>
      <c r="F3" s="1069" t="s">
        <v>1771</v>
      </c>
      <c r="G3" s="1068" t="s">
        <v>1770</v>
      </c>
      <c r="H3" s="1069" t="s">
        <v>1772</v>
      </c>
      <c r="I3" s="1070" t="s">
        <v>1773</v>
      </c>
      <c r="J3" s="1594"/>
    </row>
    <row r="4" spans="2:14" s="24" customFormat="1" ht="16.350000000000001" customHeight="1" x14ac:dyDescent="0.15">
      <c r="B4" s="1598"/>
      <c r="C4" s="1595"/>
      <c r="D4" s="1071" t="s">
        <v>1774</v>
      </c>
      <c r="E4" s="1071" t="s">
        <v>1774</v>
      </c>
      <c r="F4" s="1072" t="s">
        <v>1775</v>
      </c>
      <c r="G4" s="1071" t="s">
        <v>1774</v>
      </c>
      <c r="H4" s="1072" t="s">
        <v>538</v>
      </c>
      <c r="I4" s="1073" t="s">
        <v>1775</v>
      </c>
      <c r="J4" s="1595"/>
    </row>
    <row r="5" spans="2:14" ht="16.350000000000001" customHeight="1" x14ac:dyDescent="0.15">
      <c r="B5" s="884" t="s">
        <v>6</v>
      </c>
      <c r="C5" s="1074" t="s">
        <v>595</v>
      </c>
      <c r="D5" s="1075">
        <v>49200</v>
      </c>
      <c r="E5" s="1075">
        <v>50200</v>
      </c>
      <c r="F5" s="1076">
        <v>3.6999999999999997</v>
      </c>
      <c r="G5" s="1075">
        <v>48800</v>
      </c>
      <c r="H5" s="1077">
        <v>3.9</v>
      </c>
      <c r="I5" s="1076">
        <v>3.9</v>
      </c>
      <c r="J5" s="1078" t="s">
        <v>542</v>
      </c>
      <c r="M5" s="28"/>
      <c r="N5" s="29"/>
    </row>
    <row r="6" spans="2:14" ht="16.350000000000001" customHeight="1" x14ac:dyDescent="0.15">
      <c r="B6" s="884" t="s">
        <v>3</v>
      </c>
      <c r="C6" s="1079" t="s">
        <v>277</v>
      </c>
      <c r="D6" s="380">
        <v>21800</v>
      </c>
      <c r="E6" s="381">
        <v>21400</v>
      </c>
      <c r="F6" s="382">
        <v>4.1000000000000005</v>
      </c>
      <c r="G6" s="381">
        <v>22000</v>
      </c>
      <c r="H6" s="382">
        <v>3.9</v>
      </c>
      <c r="I6" s="382">
        <v>4.2</v>
      </c>
      <c r="J6" s="383" t="s">
        <v>543</v>
      </c>
      <c r="M6" s="28"/>
      <c r="N6" s="29"/>
    </row>
    <row r="7" spans="2:14" ht="16.350000000000001" customHeight="1" x14ac:dyDescent="0.15">
      <c r="B7" s="884" t="s">
        <v>7</v>
      </c>
      <c r="C7" s="1079" t="s">
        <v>278</v>
      </c>
      <c r="D7" s="380">
        <v>27200</v>
      </c>
      <c r="E7" s="381">
        <v>27600</v>
      </c>
      <c r="F7" s="382">
        <v>4</v>
      </c>
      <c r="G7" s="381">
        <v>26800</v>
      </c>
      <c r="H7" s="382">
        <v>3.6999999999999997</v>
      </c>
      <c r="I7" s="382">
        <v>4.2</v>
      </c>
      <c r="J7" s="383" t="s">
        <v>544</v>
      </c>
      <c r="M7" s="28"/>
      <c r="N7" s="29"/>
    </row>
    <row r="8" spans="2:14" ht="16.350000000000001" customHeight="1" x14ac:dyDescent="0.15">
      <c r="B8" s="884" t="s">
        <v>5</v>
      </c>
      <c r="C8" s="1079" t="s">
        <v>1304</v>
      </c>
      <c r="D8" s="380">
        <v>11400</v>
      </c>
      <c r="E8" s="381">
        <v>11500</v>
      </c>
      <c r="F8" s="382">
        <v>3.8</v>
      </c>
      <c r="G8" s="381">
        <v>11200</v>
      </c>
      <c r="H8" s="382">
        <v>3.5999999999999996</v>
      </c>
      <c r="I8" s="382">
        <v>4</v>
      </c>
      <c r="J8" s="383" t="s">
        <v>544</v>
      </c>
      <c r="M8" s="28"/>
      <c r="N8" s="29"/>
    </row>
    <row r="9" spans="2:14" ht="16.350000000000001" customHeight="1" x14ac:dyDescent="0.15">
      <c r="B9" s="884" t="s">
        <v>9</v>
      </c>
      <c r="C9" s="1079" t="s">
        <v>1458</v>
      </c>
      <c r="D9" s="380">
        <v>10600</v>
      </c>
      <c r="E9" s="381">
        <v>10800</v>
      </c>
      <c r="F9" s="382">
        <v>3.6999999999999997</v>
      </c>
      <c r="G9" s="381">
        <v>10500</v>
      </c>
      <c r="H9" s="382">
        <v>3.5000000000000004</v>
      </c>
      <c r="I9" s="382">
        <v>3.9</v>
      </c>
      <c r="J9" s="383" t="s">
        <v>543</v>
      </c>
      <c r="M9" s="28"/>
      <c r="N9" s="29"/>
    </row>
    <row r="10" spans="2:14" ht="16.350000000000001" customHeight="1" x14ac:dyDescent="0.15">
      <c r="B10" s="884" t="s">
        <v>10</v>
      </c>
      <c r="C10" s="1079" t="s">
        <v>283</v>
      </c>
      <c r="D10" s="380">
        <v>11300</v>
      </c>
      <c r="E10" s="381">
        <v>11400</v>
      </c>
      <c r="F10" s="382">
        <v>4</v>
      </c>
      <c r="G10" s="381">
        <v>11100</v>
      </c>
      <c r="H10" s="382">
        <v>3.8</v>
      </c>
      <c r="I10" s="382">
        <v>4.2</v>
      </c>
      <c r="J10" s="383" t="s">
        <v>544</v>
      </c>
      <c r="M10" s="28"/>
      <c r="N10" s="29"/>
    </row>
    <row r="11" spans="2:14" ht="16.350000000000001" customHeight="1" x14ac:dyDescent="0.15">
      <c r="B11" s="884" t="s">
        <v>11</v>
      </c>
      <c r="C11" s="1079" t="s">
        <v>1459</v>
      </c>
      <c r="D11" s="380">
        <v>7250</v>
      </c>
      <c r="E11" s="381">
        <v>7380</v>
      </c>
      <c r="F11" s="382">
        <v>4.2</v>
      </c>
      <c r="G11" s="381">
        <v>7200</v>
      </c>
      <c r="H11" s="382">
        <v>4</v>
      </c>
      <c r="I11" s="382">
        <v>4.3999999999999995</v>
      </c>
      <c r="J11" s="383" t="s">
        <v>543</v>
      </c>
      <c r="M11" s="28"/>
      <c r="N11" s="29"/>
    </row>
    <row r="12" spans="2:14" ht="16.350000000000001" customHeight="1" x14ac:dyDescent="0.15">
      <c r="B12" s="884" t="s">
        <v>12</v>
      </c>
      <c r="C12" s="1079" t="s">
        <v>285</v>
      </c>
      <c r="D12" s="380">
        <v>8120</v>
      </c>
      <c r="E12" s="381">
        <v>8440</v>
      </c>
      <c r="F12" s="382">
        <v>4.3</v>
      </c>
      <c r="G12" s="381">
        <v>8120</v>
      </c>
      <c r="H12" s="382">
        <v>4</v>
      </c>
      <c r="I12" s="382">
        <v>4.5999999999999996</v>
      </c>
      <c r="J12" s="383" t="s">
        <v>545</v>
      </c>
      <c r="M12" s="28"/>
      <c r="N12" s="29"/>
    </row>
    <row r="13" spans="2:14" ht="16.350000000000001" customHeight="1" x14ac:dyDescent="0.15">
      <c r="B13" s="884" t="s">
        <v>13</v>
      </c>
      <c r="C13" s="1079" t="s">
        <v>286</v>
      </c>
      <c r="D13" s="380">
        <v>5760</v>
      </c>
      <c r="E13" s="381">
        <v>5830</v>
      </c>
      <c r="F13" s="382">
        <v>3.6999999999999997</v>
      </c>
      <c r="G13" s="381">
        <v>5730</v>
      </c>
      <c r="H13" s="382">
        <v>3.5000000000000004</v>
      </c>
      <c r="I13" s="382">
        <v>3.9</v>
      </c>
      <c r="J13" s="383" t="s">
        <v>543</v>
      </c>
      <c r="M13" s="28"/>
      <c r="N13" s="29"/>
    </row>
    <row r="14" spans="2:14" ht="16.350000000000001" customHeight="1" x14ac:dyDescent="0.15">
      <c r="B14" s="884" t="s">
        <v>15</v>
      </c>
      <c r="C14" s="1079" t="s">
        <v>287</v>
      </c>
      <c r="D14" s="380">
        <v>4190</v>
      </c>
      <c r="E14" s="381">
        <v>4250</v>
      </c>
      <c r="F14" s="382">
        <v>3.9</v>
      </c>
      <c r="G14" s="381">
        <v>4120</v>
      </c>
      <c r="H14" s="382">
        <v>3.6999999999999997</v>
      </c>
      <c r="I14" s="382">
        <v>4.1000000000000005</v>
      </c>
      <c r="J14" s="383" t="s">
        <v>544</v>
      </c>
      <c r="M14" s="28"/>
      <c r="N14" s="29"/>
    </row>
    <row r="15" spans="2:14" ht="16.350000000000001" customHeight="1" x14ac:dyDescent="0.15">
      <c r="B15" s="884" t="s">
        <v>17</v>
      </c>
      <c r="C15" s="1079" t="s">
        <v>1309</v>
      </c>
      <c r="D15" s="380">
        <v>5050</v>
      </c>
      <c r="E15" s="381">
        <v>5100</v>
      </c>
      <c r="F15" s="382">
        <v>3.9</v>
      </c>
      <c r="G15" s="381">
        <v>5030</v>
      </c>
      <c r="H15" s="382">
        <v>4</v>
      </c>
      <c r="I15" s="382">
        <v>4.1000000000000005</v>
      </c>
      <c r="J15" s="383" t="s">
        <v>542</v>
      </c>
      <c r="M15" s="28"/>
      <c r="N15" s="29"/>
    </row>
    <row r="16" spans="2:14" ht="16.350000000000001" customHeight="1" x14ac:dyDescent="0.15">
      <c r="B16" s="884" t="s">
        <v>18</v>
      </c>
      <c r="C16" s="1079" t="s">
        <v>289</v>
      </c>
      <c r="D16" s="380">
        <v>4640</v>
      </c>
      <c r="E16" s="381">
        <v>4720</v>
      </c>
      <c r="F16" s="382">
        <v>3.8</v>
      </c>
      <c r="G16" s="381">
        <v>4560</v>
      </c>
      <c r="H16" s="382">
        <v>3.5999999999999996</v>
      </c>
      <c r="I16" s="382">
        <v>4</v>
      </c>
      <c r="J16" s="383" t="s">
        <v>544</v>
      </c>
      <c r="M16" s="28"/>
      <c r="N16" s="29"/>
    </row>
    <row r="17" spans="2:14" ht="16.350000000000001" customHeight="1" x14ac:dyDescent="0.15">
      <c r="B17" s="884" t="s">
        <v>19</v>
      </c>
      <c r="C17" s="1079" t="s">
        <v>290</v>
      </c>
      <c r="D17" s="380">
        <v>5540</v>
      </c>
      <c r="E17" s="381">
        <v>5630</v>
      </c>
      <c r="F17" s="382">
        <v>3.8</v>
      </c>
      <c r="G17" s="381">
        <v>5440</v>
      </c>
      <c r="H17" s="382">
        <v>3.5999999999999996</v>
      </c>
      <c r="I17" s="382">
        <v>4</v>
      </c>
      <c r="J17" s="383" t="s">
        <v>544</v>
      </c>
      <c r="M17" s="28"/>
      <c r="N17" s="29"/>
    </row>
    <row r="18" spans="2:14" ht="16.350000000000001" customHeight="1" x14ac:dyDescent="0.15">
      <c r="B18" s="884" t="s">
        <v>20</v>
      </c>
      <c r="C18" s="1079" t="s">
        <v>1310</v>
      </c>
      <c r="D18" s="380">
        <v>4920</v>
      </c>
      <c r="E18" s="381">
        <v>5090</v>
      </c>
      <c r="F18" s="382">
        <v>4.5</v>
      </c>
      <c r="G18" s="381">
        <v>4850</v>
      </c>
      <c r="H18" s="382">
        <v>4.2</v>
      </c>
      <c r="I18" s="382">
        <v>4.7</v>
      </c>
      <c r="J18" s="383" t="s">
        <v>543</v>
      </c>
      <c r="M18" s="28"/>
      <c r="N18" s="29"/>
    </row>
    <row r="19" spans="2:14" ht="16.350000000000001" customHeight="1" x14ac:dyDescent="0.15">
      <c r="B19" s="884" t="s">
        <v>21</v>
      </c>
      <c r="C19" s="1079" t="s">
        <v>292</v>
      </c>
      <c r="D19" s="380">
        <v>3510</v>
      </c>
      <c r="E19" s="381">
        <v>3560</v>
      </c>
      <c r="F19" s="382">
        <v>4.3</v>
      </c>
      <c r="G19" s="381">
        <v>3460</v>
      </c>
      <c r="H19" s="382">
        <v>4.1000000000000005</v>
      </c>
      <c r="I19" s="382">
        <v>4.5</v>
      </c>
      <c r="J19" s="383" t="s">
        <v>544</v>
      </c>
      <c r="M19" s="28"/>
      <c r="N19" s="29"/>
    </row>
    <row r="20" spans="2:14" ht="16.350000000000001" customHeight="1" x14ac:dyDescent="0.15">
      <c r="B20" s="884" t="s">
        <v>22</v>
      </c>
      <c r="C20" s="1079" t="s">
        <v>293</v>
      </c>
      <c r="D20" s="380">
        <v>4830</v>
      </c>
      <c r="E20" s="381">
        <v>4910</v>
      </c>
      <c r="F20" s="382">
        <v>3.9</v>
      </c>
      <c r="G20" s="381">
        <v>4740</v>
      </c>
      <c r="H20" s="382">
        <v>3.6999999999999997</v>
      </c>
      <c r="I20" s="382">
        <v>4.1000000000000005</v>
      </c>
      <c r="J20" s="383" t="s">
        <v>544</v>
      </c>
      <c r="M20" s="28"/>
      <c r="N20" s="29"/>
    </row>
    <row r="21" spans="2:14" ht="16.350000000000001" customHeight="1" x14ac:dyDescent="0.15">
      <c r="B21" s="884" t="s">
        <v>23</v>
      </c>
      <c r="C21" s="1079" t="s">
        <v>294</v>
      </c>
      <c r="D21" s="380">
        <v>2660</v>
      </c>
      <c r="E21" s="381">
        <v>2640</v>
      </c>
      <c r="F21" s="382">
        <v>3.9</v>
      </c>
      <c r="G21" s="381">
        <v>2670</v>
      </c>
      <c r="H21" s="382">
        <v>3.9</v>
      </c>
      <c r="I21" s="382">
        <v>4.1000000000000005</v>
      </c>
      <c r="J21" s="383" t="s">
        <v>542</v>
      </c>
      <c r="M21" s="28"/>
      <c r="N21" s="29"/>
    </row>
    <row r="22" spans="2:14" ht="16.350000000000001" customHeight="1" x14ac:dyDescent="0.15">
      <c r="B22" s="884" t="s">
        <v>24</v>
      </c>
      <c r="C22" s="1079" t="s">
        <v>1460</v>
      </c>
      <c r="D22" s="380">
        <v>4120</v>
      </c>
      <c r="E22" s="381">
        <v>4180</v>
      </c>
      <c r="F22" s="382">
        <v>4.1000000000000005</v>
      </c>
      <c r="G22" s="381">
        <v>4050</v>
      </c>
      <c r="H22" s="382">
        <v>3.9</v>
      </c>
      <c r="I22" s="382">
        <v>4.3</v>
      </c>
      <c r="J22" s="383" t="s">
        <v>544</v>
      </c>
      <c r="M22" s="28"/>
      <c r="N22" s="29"/>
    </row>
    <row r="23" spans="2:14" ht="16.350000000000001" customHeight="1" x14ac:dyDescent="0.15">
      <c r="B23" s="884" t="s">
        <v>25</v>
      </c>
      <c r="C23" s="1079" t="s">
        <v>1312</v>
      </c>
      <c r="D23" s="380">
        <v>2900</v>
      </c>
      <c r="E23" s="381">
        <v>2930</v>
      </c>
      <c r="F23" s="382">
        <v>4.3</v>
      </c>
      <c r="G23" s="381">
        <v>2860</v>
      </c>
      <c r="H23" s="382">
        <v>4.1000000000000005</v>
      </c>
      <c r="I23" s="382">
        <v>4.5</v>
      </c>
      <c r="J23" s="383" t="s">
        <v>544</v>
      </c>
      <c r="M23" s="28"/>
      <c r="N23" s="29"/>
    </row>
    <row r="24" spans="2:14" ht="16.350000000000001" customHeight="1" x14ac:dyDescent="0.15">
      <c r="B24" s="884" t="s">
        <v>26</v>
      </c>
      <c r="C24" s="1079" t="s">
        <v>297</v>
      </c>
      <c r="D24" s="380">
        <v>3240</v>
      </c>
      <c r="E24" s="381">
        <v>3300</v>
      </c>
      <c r="F24" s="382">
        <v>3.9</v>
      </c>
      <c r="G24" s="381">
        <v>3180</v>
      </c>
      <c r="H24" s="382">
        <v>3.6999999999999997</v>
      </c>
      <c r="I24" s="382">
        <v>4.1000000000000005</v>
      </c>
      <c r="J24" s="383" t="s">
        <v>544</v>
      </c>
      <c r="M24" s="28"/>
      <c r="N24" s="29"/>
    </row>
    <row r="25" spans="2:14" ht="16.350000000000001" customHeight="1" x14ac:dyDescent="0.15">
      <c r="B25" s="884" t="s">
        <v>28</v>
      </c>
      <c r="C25" s="1079" t="s">
        <v>298</v>
      </c>
      <c r="D25" s="380">
        <v>2570</v>
      </c>
      <c r="E25" s="381">
        <v>2610</v>
      </c>
      <c r="F25" s="382">
        <v>4.1000000000000005</v>
      </c>
      <c r="G25" s="381">
        <v>2530</v>
      </c>
      <c r="H25" s="382">
        <v>3.9</v>
      </c>
      <c r="I25" s="382">
        <v>4.3</v>
      </c>
      <c r="J25" s="383" t="s">
        <v>544</v>
      </c>
      <c r="M25" s="28"/>
      <c r="N25" s="29"/>
    </row>
    <row r="26" spans="2:14" ht="16.350000000000001" customHeight="1" x14ac:dyDescent="0.15">
      <c r="B26" s="884" t="s">
        <v>30</v>
      </c>
      <c r="C26" s="1079" t="s">
        <v>299</v>
      </c>
      <c r="D26" s="380">
        <v>1890</v>
      </c>
      <c r="E26" s="381">
        <v>1910</v>
      </c>
      <c r="F26" s="382">
        <v>4.2</v>
      </c>
      <c r="G26" s="381">
        <v>1860</v>
      </c>
      <c r="H26" s="382">
        <v>4</v>
      </c>
      <c r="I26" s="382">
        <v>4.3999999999999995</v>
      </c>
      <c r="J26" s="383" t="s">
        <v>544</v>
      </c>
      <c r="M26" s="28"/>
      <c r="N26" s="29"/>
    </row>
    <row r="27" spans="2:14" ht="16.350000000000001" customHeight="1" x14ac:dyDescent="0.15">
      <c r="B27" s="884" t="s">
        <v>31</v>
      </c>
      <c r="C27" s="1079" t="s">
        <v>300</v>
      </c>
      <c r="D27" s="380">
        <v>6640</v>
      </c>
      <c r="E27" s="381">
        <v>6740</v>
      </c>
      <c r="F27" s="382">
        <v>4</v>
      </c>
      <c r="G27" s="381">
        <v>6540</v>
      </c>
      <c r="H27" s="382">
        <v>3.8</v>
      </c>
      <c r="I27" s="382">
        <v>4.2</v>
      </c>
      <c r="J27" s="383" t="s">
        <v>544</v>
      </c>
      <c r="M27" s="28"/>
      <c r="N27" s="29"/>
    </row>
    <row r="28" spans="2:14" ht="16.350000000000001" customHeight="1" x14ac:dyDescent="0.15">
      <c r="B28" s="884" t="s">
        <v>33</v>
      </c>
      <c r="C28" s="1079" t="s">
        <v>302</v>
      </c>
      <c r="D28" s="380">
        <v>5150</v>
      </c>
      <c r="E28" s="381">
        <v>5270</v>
      </c>
      <c r="F28" s="382">
        <v>4.5</v>
      </c>
      <c r="G28" s="381">
        <v>5100</v>
      </c>
      <c r="H28" s="382">
        <v>4.5999999999999996</v>
      </c>
      <c r="I28" s="382">
        <v>5</v>
      </c>
      <c r="J28" s="383" t="s">
        <v>543</v>
      </c>
      <c r="M28" s="28"/>
      <c r="N28" s="29"/>
    </row>
    <row r="29" spans="2:14" ht="16.350000000000001" customHeight="1" x14ac:dyDescent="0.15">
      <c r="B29" s="884" t="s">
        <v>36</v>
      </c>
      <c r="C29" s="1079" t="s">
        <v>303</v>
      </c>
      <c r="D29" s="380">
        <v>3420</v>
      </c>
      <c r="E29" s="381">
        <v>3470</v>
      </c>
      <c r="F29" s="382">
        <v>4.7</v>
      </c>
      <c r="G29" s="381">
        <v>3420</v>
      </c>
      <c r="H29" s="382">
        <v>4.3999999999999995</v>
      </c>
      <c r="I29" s="382">
        <v>5</v>
      </c>
      <c r="J29" s="383" t="s">
        <v>545</v>
      </c>
      <c r="M29" s="28"/>
      <c r="N29" s="29"/>
    </row>
    <row r="30" spans="2:14" ht="16.350000000000001" customHeight="1" x14ac:dyDescent="0.15">
      <c r="B30" s="884" t="s">
        <v>37</v>
      </c>
      <c r="C30" s="1079" t="s">
        <v>1313</v>
      </c>
      <c r="D30" s="380">
        <v>1950</v>
      </c>
      <c r="E30" s="381">
        <v>1980</v>
      </c>
      <c r="F30" s="382">
        <v>4.7</v>
      </c>
      <c r="G30" s="381">
        <v>1920</v>
      </c>
      <c r="H30" s="382">
        <v>4.5</v>
      </c>
      <c r="I30" s="382">
        <v>4.9000000000000004</v>
      </c>
      <c r="J30" s="383" t="s">
        <v>544</v>
      </c>
      <c r="M30" s="28"/>
      <c r="N30" s="29"/>
    </row>
    <row r="31" spans="2:14" ht="16.350000000000001" customHeight="1" x14ac:dyDescent="0.15">
      <c r="B31" s="884" t="s">
        <v>38</v>
      </c>
      <c r="C31" s="1079" t="s">
        <v>305</v>
      </c>
      <c r="D31" s="380">
        <v>4270</v>
      </c>
      <c r="E31" s="381">
        <v>4210</v>
      </c>
      <c r="F31" s="382">
        <v>4.5999999999999996</v>
      </c>
      <c r="G31" s="381">
        <v>4290</v>
      </c>
      <c r="H31" s="382">
        <v>4.8</v>
      </c>
      <c r="I31" s="382">
        <v>4.8</v>
      </c>
      <c r="J31" s="383" t="s">
        <v>542</v>
      </c>
      <c r="M31" s="28"/>
      <c r="N31" s="29"/>
    </row>
    <row r="32" spans="2:14" ht="16.350000000000001" customHeight="1" x14ac:dyDescent="0.15">
      <c r="B32" s="884" t="s">
        <v>39</v>
      </c>
      <c r="C32" s="1079" t="s">
        <v>1314</v>
      </c>
      <c r="D32" s="380">
        <v>9270</v>
      </c>
      <c r="E32" s="381">
        <v>9330</v>
      </c>
      <c r="F32" s="382">
        <v>4.7</v>
      </c>
      <c r="G32" s="381">
        <v>9200</v>
      </c>
      <c r="H32" s="382">
        <v>4.5</v>
      </c>
      <c r="I32" s="382">
        <v>4.9000000000000004</v>
      </c>
      <c r="J32" s="383" t="s">
        <v>546</v>
      </c>
      <c r="M32" s="28"/>
      <c r="N32" s="29"/>
    </row>
    <row r="33" spans="2:14" ht="16.350000000000001" customHeight="1" x14ac:dyDescent="0.15">
      <c r="B33" s="884" t="s">
        <v>40</v>
      </c>
      <c r="C33" s="1079" t="s">
        <v>1461</v>
      </c>
      <c r="D33" s="380">
        <v>6640</v>
      </c>
      <c r="E33" s="381">
        <v>6740</v>
      </c>
      <c r="F33" s="382">
        <v>4.3</v>
      </c>
      <c r="G33" s="381">
        <v>6530</v>
      </c>
      <c r="H33" s="382">
        <v>4.1000000000000005</v>
      </c>
      <c r="I33" s="382">
        <v>4.5</v>
      </c>
      <c r="J33" s="383" t="s">
        <v>544</v>
      </c>
      <c r="M33" s="28"/>
      <c r="N33" s="29"/>
    </row>
    <row r="34" spans="2:14" ht="16.350000000000001" customHeight="1" x14ac:dyDescent="0.15">
      <c r="B34" s="884" t="s">
        <v>41</v>
      </c>
      <c r="C34" s="1079" t="s">
        <v>1316</v>
      </c>
      <c r="D34" s="380">
        <v>3000</v>
      </c>
      <c r="E34" s="381">
        <v>2850</v>
      </c>
      <c r="F34" s="382">
        <v>4.8</v>
      </c>
      <c r="G34" s="381">
        <v>3060</v>
      </c>
      <c r="H34" s="382">
        <v>4.5999999999999996</v>
      </c>
      <c r="I34" s="382">
        <v>5</v>
      </c>
      <c r="J34" s="383" t="s">
        <v>542</v>
      </c>
      <c r="M34" s="28"/>
      <c r="N34" s="29"/>
    </row>
    <row r="35" spans="2:14" ht="16.350000000000001" customHeight="1" x14ac:dyDescent="0.15">
      <c r="B35" s="884" t="s">
        <v>733</v>
      </c>
      <c r="C35" s="1079" t="s">
        <v>1462</v>
      </c>
      <c r="D35" s="380">
        <v>6910</v>
      </c>
      <c r="E35" s="381">
        <v>7040</v>
      </c>
      <c r="F35" s="382">
        <v>3.5999999999999996</v>
      </c>
      <c r="G35" s="381">
        <v>6770</v>
      </c>
      <c r="H35" s="382">
        <v>3.4000000000000004</v>
      </c>
      <c r="I35" s="382">
        <v>3.8</v>
      </c>
      <c r="J35" s="383" t="s">
        <v>544</v>
      </c>
      <c r="M35" s="28"/>
      <c r="N35" s="29"/>
    </row>
    <row r="36" spans="2:14" ht="16.350000000000001" customHeight="1" x14ac:dyDescent="0.15">
      <c r="B36" s="884" t="s">
        <v>734</v>
      </c>
      <c r="C36" s="1079" t="s">
        <v>812</v>
      </c>
      <c r="D36" s="380">
        <v>4430</v>
      </c>
      <c r="E36" s="381">
        <v>4520</v>
      </c>
      <c r="F36" s="382">
        <v>3.5000000000000004</v>
      </c>
      <c r="G36" s="381">
        <v>4330</v>
      </c>
      <c r="H36" s="382">
        <v>3.3000000000000003</v>
      </c>
      <c r="I36" s="382">
        <v>3.6999999999999997</v>
      </c>
      <c r="J36" s="383" t="s">
        <v>544</v>
      </c>
      <c r="M36" s="28"/>
      <c r="N36" s="29"/>
    </row>
    <row r="37" spans="2:14" ht="16.350000000000001" customHeight="1" x14ac:dyDescent="0.15">
      <c r="B37" s="884" t="s">
        <v>736</v>
      </c>
      <c r="C37" s="1079" t="s">
        <v>813</v>
      </c>
      <c r="D37" s="380">
        <v>4320</v>
      </c>
      <c r="E37" s="381">
        <v>4390</v>
      </c>
      <c r="F37" s="382">
        <v>3.6999999999999997</v>
      </c>
      <c r="G37" s="381">
        <v>4250</v>
      </c>
      <c r="H37" s="382">
        <v>3.5000000000000004</v>
      </c>
      <c r="I37" s="382">
        <v>3.9</v>
      </c>
      <c r="J37" s="383" t="s">
        <v>544</v>
      </c>
      <c r="M37" s="28"/>
      <c r="N37" s="29"/>
    </row>
    <row r="38" spans="2:14" ht="16.350000000000001" customHeight="1" x14ac:dyDescent="0.15">
      <c r="B38" s="884" t="s">
        <v>1218</v>
      </c>
      <c r="C38" s="1079" t="s">
        <v>1317</v>
      </c>
      <c r="D38" s="380">
        <v>45100</v>
      </c>
      <c r="E38" s="381">
        <v>43400</v>
      </c>
      <c r="F38" s="382">
        <v>3.8</v>
      </c>
      <c r="G38" s="381">
        <v>45800</v>
      </c>
      <c r="H38" s="382">
        <v>4</v>
      </c>
      <c r="I38" s="382">
        <v>4</v>
      </c>
      <c r="J38" s="383" t="s">
        <v>543</v>
      </c>
      <c r="M38" s="28"/>
      <c r="N38" s="29"/>
    </row>
    <row r="39" spans="2:14" ht="16.350000000000001" customHeight="1" x14ac:dyDescent="0.15">
      <c r="B39" s="884" t="s">
        <v>1219</v>
      </c>
      <c r="C39" s="1079" t="s">
        <v>1318</v>
      </c>
      <c r="D39" s="380">
        <v>18500</v>
      </c>
      <c r="E39" s="381">
        <v>18400</v>
      </c>
      <c r="F39" s="382">
        <v>3.9</v>
      </c>
      <c r="G39" s="381">
        <v>18600</v>
      </c>
      <c r="H39" s="382">
        <v>3.6999999999999997</v>
      </c>
      <c r="I39" s="382">
        <v>4.1000000000000005</v>
      </c>
      <c r="J39" s="383" t="s">
        <v>543</v>
      </c>
      <c r="M39" s="28"/>
      <c r="N39" s="29"/>
    </row>
    <row r="40" spans="2:14" ht="16.350000000000001" customHeight="1" x14ac:dyDescent="0.15">
      <c r="B40" s="884" t="s">
        <v>1220</v>
      </c>
      <c r="C40" s="1079" t="s">
        <v>1428</v>
      </c>
      <c r="D40" s="380">
        <v>11800</v>
      </c>
      <c r="E40" s="381">
        <v>12000</v>
      </c>
      <c r="F40" s="382">
        <v>3.4000000000000004</v>
      </c>
      <c r="G40" s="381">
        <v>11500</v>
      </c>
      <c r="H40" s="382">
        <v>3.2</v>
      </c>
      <c r="I40" s="382">
        <v>3.5999999999999996</v>
      </c>
      <c r="J40" s="383" t="s">
        <v>544</v>
      </c>
      <c r="M40" s="28"/>
      <c r="N40" s="29"/>
    </row>
    <row r="41" spans="2:14" ht="16.350000000000001" customHeight="1" x14ac:dyDescent="0.15">
      <c r="B41" s="884" t="s">
        <v>1222</v>
      </c>
      <c r="C41" s="1079" t="s">
        <v>1429</v>
      </c>
      <c r="D41" s="380">
        <v>8700</v>
      </c>
      <c r="E41" s="381">
        <v>8820</v>
      </c>
      <c r="F41" s="382">
        <v>3.9</v>
      </c>
      <c r="G41" s="381">
        <v>8650</v>
      </c>
      <c r="H41" s="382">
        <v>4</v>
      </c>
      <c r="I41" s="382">
        <v>4.1000000000000005</v>
      </c>
      <c r="J41" s="383" t="s">
        <v>542</v>
      </c>
      <c r="M41" s="28"/>
      <c r="N41" s="29"/>
    </row>
    <row r="42" spans="2:14" ht="16.350000000000001" customHeight="1" x14ac:dyDescent="0.15">
      <c r="B42" s="884" t="s">
        <v>1223</v>
      </c>
      <c r="C42" s="1079" t="s">
        <v>1321</v>
      </c>
      <c r="D42" s="380">
        <v>8170</v>
      </c>
      <c r="E42" s="381">
        <v>7990</v>
      </c>
      <c r="F42" s="382">
        <v>3.9</v>
      </c>
      <c r="G42" s="381">
        <v>8250</v>
      </c>
      <c r="H42" s="382">
        <v>3.6999999999999997</v>
      </c>
      <c r="I42" s="382">
        <v>4.1000000000000005</v>
      </c>
      <c r="J42" s="383" t="s">
        <v>543</v>
      </c>
      <c r="M42" s="28"/>
      <c r="N42" s="29"/>
    </row>
    <row r="43" spans="2:14" ht="16.350000000000001" customHeight="1" x14ac:dyDescent="0.15">
      <c r="B43" s="884" t="s">
        <v>1224</v>
      </c>
      <c r="C43" s="1079" t="s">
        <v>1430</v>
      </c>
      <c r="D43" s="380">
        <v>6200</v>
      </c>
      <c r="E43" s="381">
        <v>6290</v>
      </c>
      <c r="F43" s="382">
        <v>4.2</v>
      </c>
      <c r="G43" s="381">
        <v>6110</v>
      </c>
      <c r="H43" s="382">
        <v>4</v>
      </c>
      <c r="I43" s="382">
        <v>4.3999999999999995</v>
      </c>
      <c r="J43" s="383" t="s">
        <v>544</v>
      </c>
      <c r="M43" s="28"/>
      <c r="N43" s="29"/>
    </row>
    <row r="44" spans="2:14" ht="16.350000000000001" customHeight="1" x14ac:dyDescent="0.15">
      <c r="B44" s="884" t="s">
        <v>1225</v>
      </c>
      <c r="C44" s="1079" t="s">
        <v>1431</v>
      </c>
      <c r="D44" s="380">
        <v>5990</v>
      </c>
      <c r="E44" s="381">
        <v>5970</v>
      </c>
      <c r="F44" s="382">
        <v>4.1000000000000005</v>
      </c>
      <c r="G44" s="381">
        <v>6000</v>
      </c>
      <c r="H44" s="382">
        <v>4.2</v>
      </c>
      <c r="I44" s="382">
        <v>4.3</v>
      </c>
      <c r="J44" s="383" t="s">
        <v>542</v>
      </c>
      <c r="M44" s="28"/>
      <c r="N44" s="29"/>
    </row>
    <row r="45" spans="2:14" ht="16.350000000000001" customHeight="1" x14ac:dyDescent="0.15">
      <c r="B45" s="884" t="s">
        <v>1227</v>
      </c>
      <c r="C45" s="1079" t="s">
        <v>1432</v>
      </c>
      <c r="D45" s="380">
        <v>3760</v>
      </c>
      <c r="E45" s="381">
        <v>3820</v>
      </c>
      <c r="F45" s="382">
        <v>3.9</v>
      </c>
      <c r="G45" s="381">
        <v>3700</v>
      </c>
      <c r="H45" s="382">
        <v>3.6999999999999997</v>
      </c>
      <c r="I45" s="382">
        <v>4.1000000000000005</v>
      </c>
      <c r="J45" s="383" t="s">
        <v>544</v>
      </c>
      <c r="M45" s="28"/>
      <c r="N45" s="29"/>
    </row>
    <row r="46" spans="2:14" ht="16.350000000000001" customHeight="1" x14ac:dyDescent="0.15">
      <c r="B46" s="884" t="s">
        <v>1229</v>
      </c>
      <c r="C46" s="1079" t="s">
        <v>1433</v>
      </c>
      <c r="D46" s="380">
        <v>1960</v>
      </c>
      <c r="E46" s="381">
        <v>2060</v>
      </c>
      <c r="F46" s="382">
        <v>3.6999999999999997</v>
      </c>
      <c r="G46" s="381">
        <v>1920</v>
      </c>
      <c r="H46" s="382">
        <v>3.8</v>
      </c>
      <c r="I46" s="382">
        <v>3.9</v>
      </c>
      <c r="J46" s="383" t="s">
        <v>542</v>
      </c>
      <c r="M46" s="28"/>
      <c r="N46" s="29"/>
    </row>
    <row r="47" spans="2:14" ht="16.350000000000001" customHeight="1" x14ac:dyDescent="0.15">
      <c r="B47" s="884" t="s">
        <v>1231</v>
      </c>
      <c r="C47" s="1079" t="s">
        <v>1326</v>
      </c>
      <c r="D47" s="380">
        <v>1940</v>
      </c>
      <c r="E47" s="381">
        <v>1970</v>
      </c>
      <c r="F47" s="382">
        <v>4.5999999999999996</v>
      </c>
      <c r="G47" s="381">
        <v>1930</v>
      </c>
      <c r="H47" s="382">
        <v>4.8</v>
      </c>
      <c r="I47" s="382">
        <v>4.8</v>
      </c>
      <c r="J47" s="383" t="s">
        <v>542</v>
      </c>
      <c r="M47" s="28"/>
      <c r="N47" s="29"/>
    </row>
    <row r="48" spans="2:14" ht="16.350000000000001" customHeight="1" x14ac:dyDescent="0.15">
      <c r="B48" s="884" t="s">
        <v>1642</v>
      </c>
      <c r="C48" s="1079" t="s">
        <v>1760</v>
      </c>
      <c r="D48" s="380">
        <v>4680</v>
      </c>
      <c r="E48" s="381">
        <v>4700</v>
      </c>
      <c r="F48" s="382">
        <v>3.8</v>
      </c>
      <c r="G48" s="381">
        <v>4650</v>
      </c>
      <c r="H48" s="382">
        <v>3.5000000000000004</v>
      </c>
      <c r="I48" s="382">
        <v>4</v>
      </c>
      <c r="J48" s="383" t="s">
        <v>544</v>
      </c>
      <c r="M48" s="28"/>
      <c r="N48" s="29"/>
    </row>
    <row r="49" spans="2:14" ht="16.350000000000001" customHeight="1" x14ac:dyDescent="0.15">
      <c r="B49" s="884" t="s">
        <v>1645</v>
      </c>
      <c r="C49" s="1079" t="s">
        <v>1646</v>
      </c>
      <c r="D49" s="380">
        <v>3560</v>
      </c>
      <c r="E49" s="381">
        <v>3610</v>
      </c>
      <c r="F49" s="382">
        <v>3.5999999999999996</v>
      </c>
      <c r="G49" s="381">
        <v>3510</v>
      </c>
      <c r="H49" s="382">
        <v>3.4000000000000004</v>
      </c>
      <c r="I49" s="382">
        <v>3.8</v>
      </c>
      <c r="J49" s="383" t="s">
        <v>544</v>
      </c>
      <c r="M49" s="28"/>
      <c r="N49" s="29"/>
    </row>
    <row r="50" spans="2:14" ht="16.350000000000001" customHeight="1" x14ac:dyDescent="0.15">
      <c r="B50" s="884" t="s">
        <v>43</v>
      </c>
      <c r="C50" s="1079" t="s">
        <v>309</v>
      </c>
      <c r="D50" s="380">
        <v>7230</v>
      </c>
      <c r="E50" s="381">
        <v>7310</v>
      </c>
      <c r="F50" s="382">
        <v>4.8</v>
      </c>
      <c r="G50" s="381">
        <v>7140</v>
      </c>
      <c r="H50" s="382">
        <v>4.5999999999999996</v>
      </c>
      <c r="I50" s="382">
        <v>5</v>
      </c>
      <c r="J50" s="383" t="s">
        <v>544</v>
      </c>
      <c r="M50" s="28"/>
      <c r="N50" s="29"/>
    </row>
    <row r="51" spans="2:14" ht="16.350000000000001" customHeight="1" x14ac:dyDescent="0.15">
      <c r="B51" s="884" t="s">
        <v>44</v>
      </c>
      <c r="C51" s="1079" t="s">
        <v>310</v>
      </c>
      <c r="D51" s="380">
        <v>4740</v>
      </c>
      <c r="E51" s="381">
        <v>4790</v>
      </c>
      <c r="F51" s="382">
        <v>4.9000000000000004</v>
      </c>
      <c r="G51" s="381">
        <v>4690</v>
      </c>
      <c r="H51" s="382">
        <v>4.7</v>
      </c>
      <c r="I51" s="382">
        <v>5.0999999999999996</v>
      </c>
      <c r="J51" s="383" t="s">
        <v>544</v>
      </c>
      <c r="M51" s="28"/>
      <c r="N51" s="29"/>
    </row>
    <row r="52" spans="2:14" ht="16.350000000000001" customHeight="1" x14ac:dyDescent="0.15">
      <c r="B52" s="884" t="s">
        <v>46</v>
      </c>
      <c r="C52" s="1079" t="s">
        <v>1327</v>
      </c>
      <c r="D52" s="380">
        <v>2480</v>
      </c>
      <c r="E52" s="381">
        <v>2520</v>
      </c>
      <c r="F52" s="382">
        <v>5.4</v>
      </c>
      <c r="G52" s="381">
        <v>2440</v>
      </c>
      <c r="H52" s="382">
        <v>5.2</v>
      </c>
      <c r="I52" s="382">
        <v>5.6000000000000005</v>
      </c>
      <c r="J52" s="383" t="s">
        <v>1776</v>
      </c>
      <c r="M52" s="28"/>
      <c r="N52" s="29"/>
    </row>
    <row r="53" spans="2:14" ht="16.350000000000001" customHeight="1" x14ac:dyDescent="0.15">
      <c r="B53" s="884" t="s">
        <v>47</v>
      </c>
      <c r="C53" s="1079" t="s">
        <v>1777</v>
      </c>
      <c r="D53" s="380">
        <v>2330</v>
      </c>
      <c r="E53" s="381">
        <v>2190</v>
      </c>
      <c r="F53" s="382">
        <v>5.5</v>
      </c>
      <c r="G53" s="381">
        <v>2390</v>
      </c>
      <c r="H53" s="382">
        <v>5.5</v>
      </c>
      <c r="I53" s="382">
        <v>5.7</v>
      </c>
      <c r="J53" s="383" t="s">
        <v>542</v>
      </c>
      <c r="M53" s="28"/>
      <c r="N53" s="29"/>
    </row>
    <row r="54" spans="2:14" ht="16.350000000000001" customHeight="1" x14ac:dyDescent="0.15">
      <c r="B54" s="884" t="s">
        <v>48</v>
      </c>
      <c r="C54" s="1079" t="s">
        <v>1463</v>
      </c>
      <c r="D54" s="380">
        <v>2310</v>
      </c>
      <c r="E54" s="381">
        <v>2330</v>
      </c>
      <c r="F54" s="382">
        <v>4.5</v>
      </c>
      <c r="G54" s="381">
        <v>2280</v>
      </c>
      <c r="H54" s="382">
        <v>4.3</v>
      </c>
      <c r="I54" s="382">
        <v>4.7</v>
      </c>
      <c r="J54" s="383" t="s">
        <v>544</v>
      </c>
      <c r="M54" s="28"/>
      <c r="N54" s="29"/>
    </row>
    <row r="55" spans="2:14" ht="16.350000000000001" customHeight="1" x14ac:dyDescent="0.15">
      <c r="B55" s="884" t="s">
        <v>49</v>
      </c>
      <c r="C55" s="1079" t="s">
        <v>1464</v>
      </c>
      <c r="D55" s="380">
        <v>2200</v>
      </c>
      <c r="E55" s="381">
        <v>2220</v>
      </c>
      <c r="F55" s="382">
        <v>4.9000000000000004</v>
      </c>
      <c r="G55" s="381">
        <v>2170</v>
      </c>
      <c r="H55" s="382">
        <v>4.7</v>
      </c>
      <c r="I55" s="382">
        <v>5.0999999999999996</v>
      </c>
      <c r="J55" s="383" t="s">
        <v>546</v>
      </c>
      <c r="M55" s="28"/>
      <c r="N55" s="29"/>
    </row>
    <row r="56" spans="2:14" ht="16.350000000000001" customHeight="1" x14ac:dyDescent="0.15">
      <c r="B56" s="884" t="s">
        <v>50</v>
      </c>
      <c r="C56" s="1079" t="s">
        <v>315</v>
      </c>
      <c r="D56" s="380">
        <v>19100</v>
      </c>
      <c r="E56" s="381">
        <v>18900</v>
      </c>
      <c r="F56" s="382">
        <v>4.9000000000000004</v>
      </c>
      <c r="G56" s="381">
        <v>19200</v>
      </c>
      <c r="H56" s="382">
        <v>4.5</v>
      </c>
      <c r="I56" s="382">
        <v>4.9000000000000004</v>
      </c>
      <c r="J56" s="383" t="s">
        <v>544</v>
      </c>
      <c r="M56" s="28"/>
      <c r="N56" s="29"/>
    </row>
    <row r="57" spans="2:14" ht="16.350000000000001" customHeight="1" x14ac:dyDescent="0.15">
      <c r="B57" s="884" t="s">
        <v>51</v>
      </c>
      <c r="C57" s="1079" t="s">
        <v>316</v>
      </c>
      <c r="D57" s="380">
        <v>12100</v>
      </c>
      <c r="E57" s="381">
        <v>12100</v>
      </c>
      <c r="F57" s="382">
        <v>4.5</v>
      </c>
      <c r="G57" s="381">
        <v>12100</v>
      </c>
      <c r="H57" s="382">
        <v>4.3</v>
      </c>
      <c r="I57" s="382">
        <v>4.7</v>
      </c>
      <c r="J57" s="383" t="s">
        <v>546</v>
      </c>
      <c r="M57" s="28"/>
      <c r="N57" s="29"/>
    </row>
    <row r="58" spans="2:14" ht="16.350000000000001" customHeight="1" x14ac:dyDescent="0.15">
      <c r="B58" s="884" t="s">
        <v>52</v>
      </c>
      <c r="C58" s="1079" t="s">
        <v>317</v>
      </c>
      <c r="D58" s="380">
        <v>6210</v>
      </c>
      <c r="E58" s="381">
        <v>6430</v>
      </c>
      <c r="F58" s="382">
        <v>4.5999999999999996</v>
      </c>
      <c r="G58" s="381">
        <v>6110</v>
      </c>
      <c r="H58" s="382">
        <v>4.8</v>
      </c>
      <c r="I58" s="382">
        <v>4.8</v>
      </c>
      <c r="J58" s="383" t="s">
        <v>542</v>
      </c>
      <c r="M58" s="28"/>
      <c r="N58" s="29"/>
    </row>
    <row r="59" spans="2:14" ht="16.350000000000001" customHeight="1" x14ac:dyDescent="0.15">
      <c r="B59" s="884" t="s">
        <v>53</v>
      </c>
      <c r="C59" s="1079" t="s">
        <v>318</v>
      </c>
      <c r="D59" s="380">
        <v>3640</v>
      </c>
      <c r="E59" s="381">
        <v>3650</v>
      </c>
      <c r="F59" s="382">
        <v>4.3</v>
      </c>
      <c r="G59" s="381">
        <v>3630</v>
      </c>
      <c r="H59" s="382">
        <v>4.1000000000000005</v>
      </c>
      <c r="I59" s="382">
        <v>4.5</v>
      </c>
      <c r="J59" s="383" t="s">
        <v>543</v>
      </c>
      <c r="M59" s="28"/>
      <c r="N59" s="29"/>
    </row>
    <row r="60" spans="2:14" ht="16.350000000000001" customHeight="1" x14ac:dyDescent="0.15">
      <c r="B60" s="884" t="s">
        <v>54</v>
      </c>
      <c r="C60" s="1079" t="s">
        <v>319</v>
      </c>
      <c r="D60" s="380">
        <v>4170</v>
      </c>
      <c r="E60" s="381">
        <v>4170</v>
      </c>
      <c r="F60" s="382">
        <v>4.5</v>
      </c>
      <c r="G60" s="381">
        <v>4170</v>
      </c>
      <c r="H60" s="382">
        <v>4.7</v>
      </c>
      <c r="I60" s="382">
        <v>4.7</v>
      </c>
      <c r="J60" s="383" t="s">
        <v>542</v>
      </c>
      <c r="M60" s="28"/>
      <c r="N60" s="29"/>
    </row>
    <row r="61" spans="2:14" ht="16.350000000000001" customHeight="1" x14ac:dyDescent="0.15">
      <c r="B61" s="884" t="s">
        <v>55</v>
      </c>
      <c r="C61" s="1079" t="s">
        <v>320</v>
      </c>
      <c r="D61" s="380">
        <v>2620</v>
      </c>
      <c r="E61" s="381">
        <v>2590</v>
      </c>
      <c r="F61" s="382">
        <v>5.7</v>
      </c>
      <c r="G61" s="381">
        <v>2630</v>
      </c>
      <c r="H61" s="382">
        <v>5.8999999999999995</v>
      </c>
      <c r="I61" s="382">
        <v>5.8999999999999995</v>
      </c>
      <c r="J61" s="383" t="s">
        <v>542</v>
      </c>
      <c r="M61" s="28"/>
      <c r="N61" s="29"/>
    </row>
    <row r="62" spans="2:14" ht="16.350000000000001" customHeight="1" x14ac:dyDescent="0.15">
      <c r="B62" s="884" t="s">
        <v>56</v>
      </c>
      <c r="C62" s="1079" t="s">
        <v>1331</v>
      </c>
      <c r="D62" s="380">
        <v>4830</v>
      </c>
      <c r="E62" s="381">
        <v>4880</v>
      </c>
      <c r="F62" s="382">
        <v>4.8</v>
      </c>
      <c r="G62" s="381">
        <v>4780</v>
      </c>
      <c r="H62" s="382">
        <v>4.5999999999999996</v>
      </c>
      <c r="I62" s="382">
        <v>5</v>
      </c>
      <c r="J62" s="383" t="s">
        <v>544</v>
      </c>
      <c r="M62" s="28"/>
      <c r="N62" s="29"/>
    </row>
    <row r="63" spans="2:14" ht="16.350000000000001" customHeight="1" thickBot="1" x14ac:dyDescent="0.2">
      <c r="B63" s="920" t="s">
        <v>57</v>
      </c>
      <c r="C63" s="1080" t="s">
        <v>1332</v>
      </c>
      <c r="D63" s="505">
        <v>2380</v>
      </c>
      <c r="E63" s="506">
        <v>2400</v>
      </c>
      <c r="F63" s="507">
        <v>4.9000000000000004</v>
      </c>
      <c r="G63" s="506">
        <v>2350</v>
      </c>
      <c r="H63" s="507">
        <v>4.7</v>
      </c>
      <c r="I63" s="507">
        <v>5.0999999999999996</v>
      </c>
      <c r="J63" s="508" t="s">
        <v>544</v>
      </c>
      <c r="M63" s="28"/>
      <c r="N63" s="29"/>
    </row>
    <row r="64" spans="2:14" ht="16.350000000000001" customHeight="1" thickTop="1" x14ac:dyDescent="0.15">
      <c r="B64" s="929" t="s">
        <v>59</v>
      </c>
      <c r="C64" s="1079" t="s">
        <v>324</v>
      </c>
      <c r="D64" s="315">
        <v>16500</v>
      </c>
      <c r="E64" s="381">
        <v>16700</v>
      </c>
      <c r="F64" s="382">
        <v>4.9000000000000004</v>
      </c>
      <c r="G64" s="381">
        <v>16400</v>
      </c>
      <c r="H64" s="382">
        <v>4.9000000000000004</v>
      </c>
      <c r="I64" s="382">
        <v>5.0999999999999996</v>
      </c>
      <c r="J64" s="383" t="s">
        <v>542</v>
      </c>
      <c r="M64" s="28"/>
      <c r="N64" s="29"/>
    </row>
    <row r="65" spans="2:14" ht="16.350000000000001" customHeight="1" x14ac:dyDescent="0.15">
      <c r="B65" s="929" t="s">
        <v>60</v>
      </c>
      <c r="C65" s="1081" t="s">
        <v>271</v>
      </c>
      <c r="D65" s="315">
        <v>11100</v>
      </c>
      <c r="E65" s="315">
        <v>11200</v>
      </c>
      <c r="F65" s="724">
        <v>4</v>
      </c>
      <c r="G65" s="315">
        <v>10900</v>
      </c>
      <c r="H65" s="450">
        <v>3.8</v>
      </c>
      <c r="I65" s="724">
        <v>4.2</v>
      </c>
      <c r="J65" s="313" t="s">
        <v>546</v>
      </c>
      <c r="M65" s="28"/>
      <c r="N65" s="29"/>
    </row>
    <row r="66" spans="2:14" ht="16.350000000000001" customHeight="1" x14ac:dyDescent="0.15">
      <c r="B66" s="929" t="s">
        <v>61</v>
      </c>
      <c r="C66" s="1079" t="s">
        <v>325</v>
      </c>
      <c r="D66" s="315">
        <v>7980</v>
      </c>
      <c r="E66" s="381">
        <v>8060</v>
      </c>
      <c r="F66" s="382">
        <v>4.2</v>
      </c>
      <c r="G66" s="381">
        <v>7950</v>
      </c>
      <c r="H66" s="382">
        <v>4.2</v>
      </c>
      <c r="I66" s="382">
        <v>4.3999999999999995</v>
      </c>
      <c r="J66" s="383" t="s">
        <v>542</v>
      </c>
      <c r="M66" s="28"/>
      <c r="N66" s="29"/>
    </row>
    <row r="67" spans="2:14" ht="16.350000000000001" customHeight="1" x14ac:dyDescent="0.15">
      <c r="B67" s="929" t="s">
        <v>62</v>
      </c>
      <c r="C67" s="1081" t="s">
        <v>326</v>
      </c>
      <c r="D67" s="315">
        <v>4920</v>
      </c>
      <c r="E67" s="315">
        <v>4860</v>
      </c>
      <c r="F67" s="724">
        <v>3.8</v>
      </c>
      <c r="G67" s="315">
        <v>4940</v>
      </c>
      <c r="H67" s="450">
        <v>3.5999999999999996</v>
      </c>
      <c r="I67" s="724">
        <v>4</v>
      </c>
      <c r="J67" s="313" t="s">
        <v>543</v>
      </c>
      <c r="M67" s="28"/>
      <c r="N67" s="29"/>
    </row>
    <row r="68" spans="2:14" ht="16.350000000000001" customHeight="1" x14ac:dyDescent="0.15">
      <c r="B68" s="929" t="s">
        <v>63</v>
      </c>
      <c r="C68" s="1079" t="s">
        <v>327</v>
      </c>
      <c r="D68" s="315">
        <v>4460</v>
      </c>
      <c r="E68" s="381">
        <v>4400</v>
      </c>
      <c r="F68" s="382">
        <v>4.2</v>
      </c>
      <c r="G68" s="381">
        <v>4480</v>
      </c>
      <c r="H68" s="382">
        <v>4</v>
      </c>
      <c r="I68" s="382">
        <v>4.3999999999999995</v>
      </c>
      <c r="J68" s="383" t="s">
        <v>543</v>
      </c>
      <c r="M68" s="28"/>
      <c r="N68" s="29"/>
    </row>
    <row r="69" spans="2:14" ht="16.350000000000001" customHeight="1" x14ac:dyDescent="0.15">
      <c r="B69" s="929" t="s">
        <v>64</v>
      </c>
      <c r="C69" s="1081" t="s">
        <v>2</v>
      </c>
      <c r="D69" s="315">
        <v>4260</v>
      </c>
      <c r="E69" s="315">
        <v>4300</v>
      </c>
      <c r="F69" s="724">
        <v>4.7</v>
      </c>
      <c r="G69" s="315">
        <v>4220</v>
      </c>
      <c r="H69" s="450">
        <v>4.1000000000000005</v>
      </c>
      <c r="I69" s="724">
        <v>4.5</v>
      </c>
      <c r="J69" s="313" t="s">
        <v>544</v>
      </c>
      <c r="M69" s="28"/>
      <c r="N69" s="29"/>
    </row>
    <row r="70" spans="2:14" ht="16.350000000000001" customHeight="1" x14ac:dyDescent="0.15">
      <c r="B70" s="929" t="s">
        <v>65</v>
      </c>
      <c r="C70" s="1079" t="s">
        <v>328</v>
      </c>
      <c r="D70" s="315">
        <v>3810</v>
      </c>
      <c r="E70" s="381">
        <v>3870</v>
      </c>
      <c r="F70" s="382">
        <v>4.9000000000000004</v>
      </c>
      <c r="G70" s="381">
        <v>3750</v>
      </c>
      <c r="H70" s="382">
        <v>4.7</v>
      </c>
      <c r="I70" s="382">
        <v>5.2</v>
      </c>
      <c r="J70" s="383" t="s">
        <v>544</v>
      </c>
      <c r="M70" s="28"/>
      <c r="N70" s="29"/>
    </row>
    <row r="71" spans="2:14" ht="16.350000000000001" customHeight="1" x14ac:dyDescent="0.15">
      <c r="B71" s="929" t="s">
        <v>66</v>
      </c>
      <c r="C71" s="1081" t="s">
        <v>329</v>
      </c>
      <c r="D71" s="315">
        <v>3400</v>
      </c>
      <c r="E71" s="315">
        <v>3410</v>
      </c>
      <c r="F71" s="724">
        <v>5.0999999999999996</v>
      </c>
      <c r="G71" s="315">
        <v>3390</v>
      </c>
      <c r="H71" s="450">
        <v>4.9000000000000004</v>
      </c>
      <c r="I71" s="724">
        <v>5.3</v>
      </c>
      <c r="J71" s="313" t="s">
        <v>543</v>
      </c>
      <c r="M71" s="28"/>
      <c r="N71" s="29"/>
    </row>
    <row r="72" spans="2:14" ht="16.350000000000001" customHeight="1" x14ac:dyDescent="0.15">
      <c r="B72" s="929" t="s">
        <v>67</v>
      </c>
      <c r="C72" s="1079" t="s">
        <v>272</v>
      </c>
      <c r="D72" s="315">
        <v>3250</v>
      </c>
      <c r="E72" s="381">
        <v>3270</v>
      </c>
      <c r="F72" s="382">
        <v>5.2</v>
      </c>
      <c r="G72" s="381">
        <v>3220</v>
      </c>
      <c r="H72" s="382">
        <v>4.9000000000000004</v>
      </c>
      <c r="I72" s="382">
        <v>5.4</v>
      </c>
      <c r="J72" s="383" t="s">
        <v>544</v>
      </c>
      <c r="M72" s="28"/>
      <c r="N72" s="29"/>
    </row>
    <row r="73" spans="2:14" ht="16.350000000000001" customHeight="1" x14ac:dyDescent="0.15">
      <c r="B73" s="929" t="s">
        <v>68</v>
      </c>
      <c r="C73" s="1081" t="s">
        <v>330</v>
      </c>
      <c r="D73" s="315">
        <v>2660</v>
      </c>
      <c r="E73" s="315">
        <v>2680</v>
      </c>
      <c r="F73" s="724">
        <v>4.3999999999999995</v>
      </c>
      <c r="G73" s="315">
        <v>2650</v>
      </c>
      <c r="H73" s="450">
        <v>4.2</v>
      </c>
      <c r="I73" s="724">
        <v>4.5999999999999996</v>
      </c>
      <c r="J73" s="313" t="s">
        <v>543</v>
      </c>
      <c r="M73" s="28"/>
      <c r="N73" s="29"/>
    </row>
    <row r="74" spans="2:14" ht="16.350000000000001" customHeight="1" x14ac:dyDescent="0.15">
      <c r="B74" s="929" t="s">
        <v>69</v>
      </c>
      <c r="C74" s="1079" t="s">
        <v>331</v>
      </c>
      <c r="D74" s="315">
        <v>2090</v>
      </c>
      <c r="E74" s="381">
        <v>2110</v>
      </c>
      <c r="F74" s="382">
        <v>5.0999999999999996</v>
      </c>
      <c r="G74" s="381">
        <v>2070</v>
      </c>
      <c r="H74" s="382">
        <v>4.7</v>
      </c>
      <c r="I74" s="382">
        <v>5.4</v>
      </c>
      <c r="J74" s="383" t="s">
        <v>544</v>
      </c>
      <c r="M74" s="28"/>
      <c r="N74" s="29"/>
    </row>
    <row r="75" spans="2:14" ht="16.350000000000001" customHeight="1" x14ac:dyDescent="0.15">
      <c r="B75" s="929" t="s">
        <v>70</v>
      </c>
      <c r="C75" s="1081" t="s">
        <v>332</v>
      </c>
      <c r="D75" s="315">
        <v>1930</v>
      </c>
      <c r="E75" s="315">
        <v>1950</v>
      </c>
      <c r="F75" s="724">
        <v>5.0999999999999996</v>
      </c>
      <c r="G75" s="315">
        <v>1910</v>
      </c>
      <c r="H75" s="450">
        <v>4.9000000000000004</v>
      </c>
      <c r="I75" s="724">
        <v>5.3</v>
      </c>
      <c r="J75" s="313" t="s">
        <v>544</v>
      </c>
      <c r="M75" s="28"/>
      <c r="N75" s="29"/>
    </row>
    <row r="76" spans="2:14" ht="16.350000000000001" customHeight="1" x14ac:dyDescent="0.15">
      <c r="B76" s="929" t="s">
        <v>71</v>
      </c>
      <c r="C76" s="1079" t="s">
        <v>333</v>
      </c>
      <c r="D76" s="315">
        <v>1410</v>
      </c>
      <c r="E76" s="381">
        <v>1420</v>
      </c>
      <c r="F76" s="382">
        <v>5.6000000000000005</v>
      </c>
      <c r="G76" s="381">
        <v>1390</v>
      </c>
      <c r="H76" s="382">
        <v>5.4</v>
      </c>
      <c r="I76" s="382">
        <v>5.8000000000000007</v>
      </c>
      <c r="J76" s="383" t="s">
        <v>544</v>
      </c>
      <c r="M76" s="28"/>
      <c r="N76" s="29"/>
    </row>
    <row r="77" spans="2:14" ht="16.350000000000001" customHeight="1" x14ac:dyDescent="0.15">
      <c r="B77" s="929" t="s">
        <v>72</v>
      </c>
      <c r="C77" s="1081" t="s">
        <v>1828</v>
      </c>
      <c r="D77" s="315">
        <v>3190</v>
      </c>
      <c r="E77" s="1082" t="s">
        <v>97</v>
      </c>
      <c r="F77" s="315" t="s">
        <v>97</v>
      </c>
      <c r="G77" s="315">
        <v>3190</v>
      </c>
      <c r="H77" s="450">
        <v>5.3</v>
      </c>
      <c r="I77" s="724" t="s">
        <v>97</v>
      </c>
      <c r="J77" s="313" t="s">
        <v>544</v>
      </c>
      <c r="M77" s="28"/>
      <c r="N77" s="29"/>
    </row>
    <row r="78" spans="2:14" ht="16.350000000000001" customHeight="1" x14ac:dyDescent="0.15">
      <c r="B78" s="929" t="s">
        <v>73</v>
      </c>
      <c r="C78" s="1079" t="s">
        <v>1830</v>
      </c>
      <c r="D78" s="315">
        <v>1770</v>
      </c>
      <c r="E78" s="1082" t="s">
        <v>97</v>
      </c>
      <c r="F78" s="315" t="s">
        <v>97</v>
      </c>
      <c r="G78" s="381">
        <v>1770</v>
      </c>
      <c r="H78" s="382">
        <v>5.2</v>
      </c>
      <c r="I78" s="382" t="s">
        <v>97</v>
      </c>
      <c r="J78" s="383" t="s">
        <v>543</v>
      </c>
      <c r="M78" s="28"/>
      <c r="N78" s="29"/>
    </row>
    <row r="79" spans="2:14" ht="16.350000000000001" customHeight="1" x14ac:dyDescent="0.15">
      <c r="B79" s="929" t="s">
        <v>75</v>
      </c>
      <c r="C79" s="1079" t="s">
        <v>1832</v>
      </c>
      <c r="D79" s="315">
        <v>1400</v>
      </c>
      <c r="E79" s="1082" t="s">
        <v>97</v>
      </c>
      <c r="F79" s="315" t="s">
        <v>97</v>
      </c>
      <c r="G79" s="381">
        <v>1400</v>
      </c>
      <c r="H79" s="382">
        <v>5.5</v>
      </c>
      <c r="I79" s="382" t="s">
        <v>97</v>
      </c>
      <c r="J79" s="383" t="s">
        <v>544</v>
      </c>
      <c r="M79" s="28"/>
      <c r="N79" s="29"/>
    </row>
    <row r="80" spans="2:14" ht="16.350000000000001" customHeight="1" x14ac:dyDescent="0.15">
      <c r="B80" s="929" t="s">
        <v>76</v>
      </c>
      <c r="C80" s="1081" t="s">
        <v>1834</v>
      </c>
      <c r="D80" s="315">
        <v>1170</v>
      </c>
      <c r="E80" s="1082" t="s">
        <v>97</v>
      </c>
      <c r="F80" s="315" t="s">
        <v>97</v>
      </c>
      <c r="G80" s="315">
        <v>1170</v>
      </c>
      <c r="H80" s="450">
        <v>6.2</v>
      </c>
      <c r="I80" s="724" t="s">
        <v>97</v>
      </c>
      <c r="J80" s="313" t="s">
        <v>542</v>
      </c>
      <c r="M80" s="28"/>
      <c r="N80" s="29"/>
    </row>
    <row r="81" spans="2:14" ht="15.95" customHeight="1" x14ac:dyDescent="0.15">
      <c r="B81" s="929" t="s">
        <v>77</v>
      </c>
      <c r="C81" s="1079" t="s">
        <v>1836</v>
      </c>
      <c r="D81" s="315">
        <v>884</v>
      </c>
      <c r="E81" s="1082" t="s">
        <v>97</v>
      </c>
      <c r="F81" s="315" t="s">
        <v>97</v>
      </c>
      <c r="G81" s="381">
        <v>884</v>
      </c>
      <c r="H81" s="382">
        <v>5.0999999999999996</v>
      </c>
      <c r="I81" s="382" t="s">
        <v>97</v>
      </c>
      <c r="J81" s="383" t="s">
        <v>543</v>
      </c>
      <c r="M81" s="28"/>
      <c r="N81" s="29"/>
    </row>
    <row r="82" spans="2:14" ht="16.350000000000001" customHeight="1" x14ac:dyDescent="0.15">
      <c r="B82" s="929" t="s">
        <v>78</v>
      </c>
      <c r="C82" s="1081" t="s">
        <v>1838</v>
      </c>
      <c r="D82" s="315">
        <v>882</v>
      </c>
      <c r="E82" s="1082" t="s">
        <v>97</v>
      </c>
      <c r="F82" s="315" t="s">
        <v>97</v>
      </c>
      <c r="G82" s="315">
        <v>882</v>
      </c>
      <c r="H82" s="450">
        <v>5.3</v>
      </c>
      <c r="I82" s="724" t="s">
        <v>97</v>
      </c>
      <c r="J82" s="313" t="s">
        <v>544</v>
      </c>
      <c r="M82" s="28"/>
      <c r="N82" s="29"/>
    </row>
    <row r="83" spans="2:14" ht="16.350000000000001" customHeight="1" x14ac:dyDescent="0.15">
      <c r="B83" s="929" t="s">
        <v>79</v>
      </c>
      <c r="C83" s="1079" t="s">
        <v>1840</v>
      </c>
      <c r="D83" s="315">
        <v>884</v>
      </c>
      <c r="E83" s="1082" t="s">
        <v>97</v>
      </c>
      <c r="F83" s="315" t="s">
        <v>97</v>
      </c>
      <c r="G83" s="381">
        <v>884</v>
      </c>
      <c r="H83" s="382">
        <v>6.3</v>
      </c>
      <c r="I83" s="382" t="s">
        <v>97</v>
      </c>
      <c r="J83" s="383" t="s">
        <v>544</v>
      </c>
      <c r="M83" s="28"/>
      <c r="N83" s="29"/>
    </row>
    <row r="84" spans="2:14" ht="16.350000000000001" customHeight="1" x14ac:dyDescent="0.15">
      <c r="B84" s="929" t="s">
        <v>80</v>
      </c>
      <c r="C84" s="1081" t="s">
        <v>1842</v>
      </c>
      <c r="D84" s="315">
        <v>922</v>
      </c>
      <c r="E84" s="1082" t="s">
        <v>97</v>
      </c>
      <c r="F84" s="315" t="s">
        <v>97</v>
      </c>
      <c r="G84" s="315">
        <v>922</v>
      </c>
      <c r="H84" s="450">
        <v>5.3</v>
      </c>
      <c r="I84" s="724" t="s">
        <v>97</v>
      </c>
      <c r="J84" s="313" t="s">
        <v>544</v>
      </c>
      <c r="M84" s="28"/>
      <c r="N84" s="29"/>
    </row>
    <row r="85" spans="2:14" ht="16.350000000000001" customHeight="1" x14ac:dyDescent="0.15">
      <c r="B85" s="929" t="s">
        <v>82</v>
      </c>
      <c r="C85" s="1081" t="s">
        <v>1844</v>
      </c>
      <c r="D85" s="315">
        <v>690</v>
      </c>
      <c r="E85" s="1082" t="s">
        <v>97</v>
      </c>
      <c r="F85" s="315" t="s">
        <v>97</v>
      </c>
      <c r="G85" s="315">
        <v>690</v>
      </c>
      <c r="H85" s="450">
        <v>5.5</v>
      </c>
      <c r="I85" s="724" t="s">
        <v>97</v>
      </c>
      <c r="J85" s="313" t="s">
        <v>544</v>
      </c>
      <c r="M85" s="28"/>
      <c r="N85" s="29"/>
    </row>
    <row r="86" spans="2:14" ht="16.350000000000001" customHeight="1" x14ac:dyDescent="0.15">
      <c r="B86" s="929" t="s">
        <v>83</v>
      </c>
      <c r="C86" s="1079" t="s">
        <v>1846</v>
      </c>
      <c r="D86" s="315">
        <v>513</v>
      </c>
      <c r="E86" s="1082" t="s">
        <v>97</v>
      </c>
      <c r="F86" s="315" t="s">
        <v>97</v>
      </c>
      <c r="G86" s="381">
        <v>513</v>
      </c>
      <c r="H86" s="382">
        <v>7.7</v>
      </c>
      <c r="I86" s="382" t="s">
        <v>97</v>
      </c>
      <c r="J86" s="383" t="s">
        <v>542</v>
      </c>
      <c r="M86" s="28"/>
      <c r="N86" s="29"/>
    </row>
    <row r="87" spans="2:14" ht="16.350000000000001" customHeight="1" x14ac:dyDescent="0.15">
      <c r="B87" s="929" t="s">
        <v>84</v>
      </c>
      <c r="C87" s="1081" t="s">
        <v>1848</v>
      </c>
      <c r="D87" s="315">
        <v>385</v>
      </c>
      <c r="E87" s="1082" t="s">
        <v>97</v>
      </c>
      <c r="F87" s="315" t="s">
        <v>97</v>
      </c>
      <c r="G87" s="315">
        <v>385</v>
      </c>
      <c r="H87" s="450">
        <v>6</v>
      </c>
      <c r="I87" s="724" t="s">
        <v>97</v>
      </c>
      <c r="J87" s="313" t="s">
        <v>544</v>
      </c>
      <c r="M87" s="28"/>
      <c r="N87" s="29"/>
    </row>
    <row r="88" spans="2:14" ht="16.350000000000001" customHeight="1" x14ac:dyDescent="0.15">
      <c r="B88" s="929" t="s">
        <v>85</v>
      </c>
      <c r="C88" s="1079" t="s">
        <v>1850</v>
      </c>
      <c r="D88" s="315">
        <v>379</v>
      </c>
      <c r="E88" s="1082" t="s">
        <v>97</v>
      </c>
      <c r="F88" s="315" t="s">
        <v>97</v>
      </c>
      <c r="G88" s="381">
        <v>379</v>
      </c>
      <c r="H88" s="382">
        <v>5.4</v>
      </c>
      <c r="I88" s="382" t="s">
        <v>97</v>
      </c>
      <c r="J88" s="383" t="s">
        <v>542</v>
      </c>
      <c r="M88" s="28"/>
      <c r="N88" s="29"/>
    </row>
    <row r="89" spans="2:14" ht="16.350000000000001" customHeight="1" x14ac:dyDescent="0.15">
      <c r="B89" s="929" t="s">
        <v>86</v>
      </c>
      <c r="C89" s="1081" t="s">
        <v>1852</v>
      </c>
      <c r="D89" s="315">
        <v>184</v>
      </c>
      <c r="E89" s="1082" t="s">
        <v>97</v>
      </c>
      <c r="F89" s="315" t="s">
        <v>97</v>
      </c>
      <c r="G89" s="315">
        <v>184</v>
      </c>
      <c r="H89" s="450">
        <v>5.5</v>
      </c>
      <c r="I89" s="724" t="s">
        <v>97</v>
      </c>
      <c r="J89" s="313" t="s">
        <v>543</v>
      </c>
      <c r="M89" s="28"/>
      <c r="N89" s="29"/>
    </row>
    <row r="90" spans="2:14" ht="16.350000000000001" customHeight="1" x14ac:dyDescent="0.15">
      <c r="B90" s="929" t="s">
        <v>87</v>
      </c>
      <c r="C90" s="1079" t="s">
        <v>1854</v>
      </c>
      <c r="D90" s="315">
        <v>175</v>
      </c>
      <c r="E90" s="1082" t="s">
        <v>97</v>
      </c>
      <c r="F90" s="315" t="s">
        <v>97</v>
      </c>
      <c r="G90" s="381">
        <v>175</v>
      </c>
      <c r="H90" s="382">
        <v>8</v>
      </c>
      <c r="I90" s="382" t="s">
        <v>97</v>
      </c>
      <c r="J90" s="383" t="s">
        <v>542</v>
      </c>
      <c r="M90" s="28"/>
      <c r="N90" s="29"/>
    </row>
    <row r="91" spans="2:14" ht="16.350000000000001" customHeight="1" x14ac:dyDescent="0.15">
      <c r="B91" s="929" t="s">
        <v>88</v>
      </c>
      <c r="C91" s="1081" t="s">
        <v>1465</v>
      </c>
      <c r="D91" s="315">
        <v>11100</v>
      </c>
      <c r="E91" s="315">
        <v>11200</v>
      </c>
      <c r="F91" s="724">
        <v>4</v>
      </c>
      <c r="G91" s="315">
        <v>11000</v>
      </c>
      <c r="H91" s="450">
        <v>3.8</v>
      </c>
      <c r="I91" s="724">
        <v>4.2</v>
      </c>
      <c r="J91" s="313" t="s">
        <v>543</v>
      </c>
      <c r="M91" s="28"/>
      <c r="N91" s="29"/>
    </row>
    <row r="92" spans="2:14" ht="16.350000000000001" customHeight="1" x14ac:dyDescent="0.15">
      <c r="B92" s="929" t="s">
        <v>89</v>
      </c>
      <c r="C92" s="1079" t="s">
        <v>350</v>
      </c>
      <c r="D92" s="315">
        <v>2080</v>
      </c>
      <c r="E92" s="381">
        <v>2100</v>
      </c>
      <c r="F92" s="382">
        <v>3.9</v>
      </c>
      <c r="G92" s="381">
        <v>2070</v>
      </c>
      <c r="H92" s="382">
        <v>3.6999999999999997</v>
      </c>
      <c r="I92" s="382">
        <v>4.1000000000000005</v>
      </c>
      <c r="J92" s="383" t="s">
        <v>543</v>
      </c>
      <c r="M92" s="28"/>
      <c r="N92" s="29"/>
    </row>
    <row r="93" spans="2:14" ht="16.350000000000001" customHeight="1" x14ac:dyDescent="0.15">
      <c r="B93" s="929" t="s">
        <v>1262</v>
      </c>
      <c r="C93" s="1081" t="s">
        <v>1339</v>
      </c>
      <c r="D93" s="315">
        <v>6900</v>
      </c>
      <c r="E93" s="658">
        <v>6940</v>
      </c>
      <c r="F93" s="450">
        <v>5.6000000000000005</v>
      </c>
      <c r="G93" s="658">
        <v>6860</v>
      </c>
      <c r="H93" s="450">
        <v>5.4</v>
      </c>
      <c r="I93" s="450">
        <v>5.8999999999999995</v>
      </c>
      <c r="J93" s="660" t="s">
        <v>544</v>
      </c>
      <c r="M93" s="28"/>
      <c r="N93" s="29"/>
    </row>
    <row r="94" spans="2:14" ht="16.350000000000001" customHeight="1" x14ac:dyDescent="0.15">
      <c r="B94" s="929" t="s">
        <v>1263</v>
      </c>
      <c r="C94" s="1081" t="s">
        <v>1340</v>
      </c>
      <c r="D94" s="315">
        <v>2800</v>
      </c>
      <c r="E94" s="658">
        <v>2840</v>
      </c>
      <c r="F94" s="450">
        <v>7.1</v>
      </c>
      <c r="G94" s="658">
        <v>2780</v>
      </c>
      <c r="H94" s="450">
        <v>7.1999999999999993</v>
      </c>
      <c r="I94" s="450">
        <v>7.3</v>
      </c>
      <c r="J94" s="660" t="s">
        <v>542</v>
      </c>
      <c r="M94" s="28"/>
      <c r="N94" s="29"/>
    </row>
    <row r="95" spans="2:14" ht="16.350000000000001" customHeight="1" x14ac:dyDescent="0.15">
      <c r="B95" s="929" t="s">
        <v>1415</v>
      </c>
      <c r="C95" s="1081" t="s">
        <v>1467</v>
      </c>
      <c r="D95" s="315">
        <v>776</v>
      </c>
      <c r="E95" s="658">
        <v>783</v>
      </c>
      <c r="F95" s="450">
        <v>3.8</v>
      </c>
      <c r="G95" s="658">
        <v>768</v>
      </c>
      <c r="H95" s="450">
        <v>4</v>
      </c>
      <c r="I95" s="450">
        <v>3.6999999999999997</v>
      </c>
      <c r="J95" s="660" t="s">
        <v>544</v>
      </c>
      <c r="M95" s="28"/>
      <c r="N95" s="29"/>
    </row>
    <row r="96" spans="2:14" ht="16.350000000000001" customHeight="1" x14ac:dyDescent="0.15">
      <c r="B96" s="929" t="s">
        <v>1677</v>
      </c>
      <c r="C96" s="1081" t="s">
        <v>1678</v>
      </c>
      <c r="D96" s="315">
        <v>2110</v>
      </c>
      <c r="E96" s="658">
        <v>2120</v>
      </c>
      <c r="F96" s="450">
        <v>3.9</v>
      </c>
      <c r="G96" s="658">
        <v>2100</v>
      </c>
      <c r="H96" s="450">
        <v>3.6999999999999997</v>
      </c>
      <c r="I96" s="450">
        <v>4.1000000000000005</v>
      </c>
      <c r="J96" s="660" t="s">
        <v>543</v>
      </c>
      <c r="M96" s="28"/>
      <c r="N96" s="29"/>
    </row>
    <row r="97" spans="2:14" ht="16.350000000000001" customHeight="1" x14ac:dyDescent="0.15">
      <c r="B97" s="929" t="s">
        <v>1679</v>
      </c>
      <c r="C97" s="1081" t="s">
        <v>1680</v>
      </c>
      <c r="D97" s="315">
        <v>1530</v>
      </c>
      <c r="E97" s="658">
        <v>1510</v>
      </c>
      <c r="F97" s="450">
        <v>4</v>
      </c>
      <c r="G97" s="658">
        <v>1540</v>
      </c>
      <c r="H97" s="450">
        <v>3.8</v>
      </c>
      <c r="I97" s="450">
        <v>4.2</v>
      </c>
      <c r="J97" s="660" t="s">
        <v>543</v>
      </c>
      <c r="M97" s="28"/>
      <c r="N97" s="29"/>
    </row>
    <row r="98" spans="2:14" ht="16.350000000000001" customHeight="1" x14ac:dyDescent="0.15">
      <c r="B98" s="929" t="s">
        <v>1681</v>
      </c>
      <c r="C98" s="1081" t="s">
        <v>1682</v>
      </c>
      <c r="D98" s="315">
        <v>5160</v>
      </c>
      <c r="E98" s="658">
        <v>5200</v>
      </c>
      <c r="F98" s="450">
        <v>4.3999999999999995</v>
      </c>
      <c r="G98" s="658">
        <v>5110</v>
      </c>
      <c r="H98" s="450">
        <v>4.2</v>
      </c>
      <c r="I98" s="450">
        <v>4.5999999999999996</v>
      </c>
      <c r="J98" s="660" t="s">
        <v>546</v>
      </c>
      <c r="M98" s="28"/>
      <c r="N98" s="29"/>
    </row>
    <row r="99" spans="2:14" ht="16.350000000000001" customHeight="1" x14ac:dyDescent="0.15">
      <c r="B99" s="929" t="s">
        <v>90</v>
      </c>
      <c r="C99" s="1081" t="s">
        <v>351</v>
      </c>
      <c r="D99" s="315">
        <v>18200</v>
      </c>
      <c r="E99" s="315">
        <v>18500</v>
      </c>
      <c r="F99" s="724">
        <v>4.7</v>
      </c>
      <c r="G99" s="315">
        <v>18100</v>
      </c>
      <c r="H99" s="450">
        <v>4.5</v>
      </c>
      <c r="I99" s="724">
        <v>4.9000000000000004</v>
      </c>
      <c r="J99" s="313" t="s">
        <v>546</v>
      </c>
      <c r="M99" s="28"/>
      <c r="N99" s="29"/>
    </row>
    <row r="100" spans="2:14" ht="16.350000000000001" customHeight="1" x14ac:dyDescent="0.15">
      <c r="B100" s="929" t="s">
        <v>91</v>
      </c>
      <c r="C100" s="1079" t="s">
        <v>352</v>
      </c>
      <c r="D100" s="315">
        <v>10900</v>
      </c>
      <c r="E100" s="381">
        <v>10900</v>
      </c>
      <c r="F100" s="382">
        <v>5</v>
      </c>
      <c r="G100" s="381">
        <v>10900</v>
      </c>
      <c r="H100" s="1083" t="s">
        <v>1778</v>
      </c>
      <c r="I100" s="382">
        <v>5.2</v>
      </c>
      <c r="J100" s="383" t="s">
        <v>542</v>
      </c>
      <c r="M100" s="28"/>
      <c r="N100" s="29"/>
    </row>
    <row r="101" spans="2:14" ht="16.350000000000001" customHeight="1" x14ac:dyDescent="0.15">
      <c r="B101" s="929" t="s">
        <v>93</v>
      </c>
      <c r="C101" s="1079" t="s">
        <v>354</v>
      </c>
      <c r="D101" s="315">
        <v>5510</v>
      </c>
      <c r="E101" s="381">
        <v>5550</v>
      </c>
      <c r="F101" s="382">
        <v>5.3</v>
      </c>
      <c r="G101" s="381">
        <v>5490</v>
      </c>
      <c r="H101" s="1084" t="s">
        <v>1779</v>
      </c>
      <c r="I101" s="382">
        <v>5.5</v>
      </c>
      <c r="J101" s="383" t="s">
        <v>542</v>
      </c>
      <c r="M101" s="28"/>
      <c r="N101" s="29"/>
    </row>
    <row r="102" spans="2:14" ht="16.350000000000001" customHeight="1" x14ac:dyDescent="0.15">
      <c r="B102" s="929" t="s">
        <v>94</v>
      </c>
      <c r="C102" s="1081" t="s">
        <v>355</v>
      </c>
      <c r="D102" s="315">
        <v>3960</v>
      </c>
      <c r="E102" s="315">
        <v>4040</v>
      </c>
      <c r="F102" s="724">
        <v>5.3</v>
      </c>
      <c r="G102" s="315">
        <v>3930</v>
      </c>
      <c r="H102" s="1083" t="s">
        <v>1780</v>
      </c>
      <c r="I102" s="724">
        <v>5.5</v>
      </c>
      <c r="J102" s="313" t="s">
        <v>542</v>
      </c>
      <c r="M102" s="28"/>
      <c r="N102" s="29"/>
    </row>
    <row r="103" spans="2:14" ht="16.350000000000001" customHeight="1" x14ac:dyDescent="0.15">
      <c r="B103" s="929" t="s">
        <v>95</v>
      </c>
      <c r="C103" s="1079" t="s">
        <v>356</v>
      </c>
      <c r="D103" s="315">
        <v>5650</v>
      </c>
      <c r="E103" s="381">
        <v>5450</v>
      </c>
      <c r="F103" s="382">
        <v>4.3</v>
      </c>
      <c r="G103" s="381">
        <v>5740</v>
      </c>
      <c r="H103" s="1085" t="s">
        <v>1781</v>
      </c>
      <c r="I103" s="382">
        <v>4.5</v>
      </c>
      <c r="J103" s="383" t="s">
        <v>542</v>
      </c>
      <c r="M103" s="28"/>
      <c r="N103" s="29"/>
    </row>
    <row r="104" spans="2:14" ht="16.350000000000001" customHeight="1" x14ac:dyDescent="0.15">
      <c r="B104" s="1086" t="s">
        <v>96</v>
      </c>
      <c r="C104" s="1087" t="s">
        <v>357</v>
      </c>
      <c r="D104" s="315">
        <v>2030</v>
      </c>
      <c r="E104" s="489">
        <v>1950</v>
      </c>
      <c r="F104" s="488">
        <v>4.9000000000000004</v>
      </c>
      <c r="G104" s="489">
        <v>2060</v>
      </c>
      <c r="H104" s="450">
        <v>5.0999999999999996</v>
      </c>
      <c r="I104" s="488">
        <v>5.0999999999999996</v>
      </c>
      <c r="J104" s="1088" t="s">
        <v>542</v>
      </c>
      <c r="M104" s="28"/>
      <c r="N104" s="29"/>
    </row>
    <row r="105" spans="2:14" ht="16.350000000000001" customHeight="1" x14ac:dyDescent="0.15">
      <c r="B105" s="929" t="s">
        <v>1270</v>
      </c>
      <c r="C105" s="1079" t="s">
        <v>1346</v>
      </c>
      <c r="D105" s="315">
        <v>1190</v>
      </c>
      <c r="E105" s="381">
        <v>1200</v>
      </c>
      <c r="F105" s="382">
        <v>5.3</v>
      </c>
      <c r="G105" s="381">
        <v>1180</v>
      </c>
      <c r="H105" s="450">
        <v>5.2</v>
      </c>
      <c r="I105" s="382">
        <v>5.6000000000000005</v>
      </c>
      <c r="J105" s="383" t="s">
        <v>544</v>
      </c>
      <c r="M105" s="28"/>
      <c r="N105" s="29"/>
    </row>
    <row r="106" spans="2:14" ht="16.350000000000001" customHeight="1" x14ac:dyDescent="0.15">
      <c r="B106" s="1086" t="s">
        <v>1416</v>
      </c>
      <c r="C106" s="1087" t="s">
        <v>1473</v>
      </c>
      <c r="D106" s="315">
        <v>8540</v>
      </c>
      <c r="E106" s="489">
        <v>8630</v>
      </c>
      <c r="F106" s="488">
        <v>4.9000000000000004</v>
      </c>
      <c r="G106" s="489">
        <v>8440</v>
      </c>
      <c r="H106" s="450">
        <v>4.5999999999999996</v>
      </c>
      <c r="I106" s="488">
        <v>5</v>
      </c>
      <c r="J106" s="1088" t="s">
        <v>544</v>
      </c>
      <c r="M106" s="28"/>
      <c r="N106" s="29"/>
    </row>
    <row r="107" spans="2:14" ht="16.350000000000001" customHeight="1" thickBot="1" x14ac:dyDescent="0.2">
      <c r="B107" s="1089" t="s">
        <v>1417</v>
      </c>
      <c r="C107" s="1090" t="s">
        <v>1475</v>
      </c>
      <c r="D107" s="1091">
        <v>11100</v>
      </c>
      <c r="E107" s="1091">
        <v>11200</v>
      </c>
      <c r="F107" s="772">
        <v>3.5999999999999996</v>
      </c>
      <c r="G107" s="1091">
        <v>10900</v>
      </c>
      <c r="H107" s="731">
        <v>3.4000000000000004</v>
      </c>
      <c r="I107" s="772">
        <v>3.8</v>
      </c>
      <c r="J107" s="573" t="s">
        <v>546</v>
      </c>
      <c r="M107" s="28"/>
      <c r="N107" s="29"/>
    </row>
    <row r="108" spans="2:14" ht="16.350000000000001" customHeight="1" thickTop="1" x14ac:dyDescent="0.15">
      <c r="B108" s="952" t="s">
        <v>98</v>
      </c>
      <c r="C108" s="1079" t="s">
        <v>358</v>
      </c>
      <c r="D108" s="315">
        <v>21500</v>
      </c>
      <c r="E108" s="381">
        <v>21800</v>
      </c>
      <c r="F108" s="382">
        <v>4</v>
      </c>
      <c r="G108" s="381">
        <v>21300</v>
      </c>
      <c r="H108" s="382" t="s">
        <v>1477</v>
      </c>
      <c r="I108" s="382">
        <v>4.2</v>
      </c>
      <c r="J108" s="383" t="s">
        <v>542</v>
      </c>
      <c r="M108" s="28"/>
      <c r="N108" s="29"/>
    </row>
    <row r="109" spans="2:14" ht="16.350000000000001" customHeight="1" x14ac:dyDescent="0.15">
      <c r="B109" s="952" t="s">
        <v>99</v>
      </c>
      <c r="C109" s="1081" t="s">
        <v>359</v>
      </c>
      <c r="D109" s="315">
        <v>19200</v>
      </c>
      <c r="E109" s="315">
        <v>19700</v>
      </c>
      <c r="F109" s="724">
        <v>4.2</v>
      </c>
      <c r="G109" s="315">
        <v>19000</v>
      </c>
      <c r="H109" s="450" t="s">
        <v>1478</v>
      </c>
      <c r="I109" s="724">
        <v>4.3999999999999995</v>
      </c>
      <c r="J109" s="313" t="s">
        <v>542</v>
      </c>
      <c r="M109" s="28"/>
      <c r="N109" s="29"/>
    </row>
    <row r="110" spans="2:14" ht="16.350000000000001" customHeight="1" x14ac:dyDescent="0.15">
      <c r="B110" s="952" t="s">
        <v>100</v>
      </c>
      <c r="C110" s="1079" t="s">
        <v>360</v>
      </c>
      <c r="D110" s="380">
        <v>16500</v>
      </c>
      <c r="E110" s="381">
        <v>16600</v>
      </c>
      <c r="F110" s="382">
        <v>4.7</v>
      </c>
      <c r="G110" s="381">
        <v>16300</v>
      </c>
      <c r="H110" s="382">
        <v>4.3999999999999995</v>
      </c>
      <c r="I110" s="382">
        <v>4.9000000000000004</v>
      </c>
      <c r="J110" s="383" t="s">
        <v>544</v>
      </c>
      <c r="M110" s="28"/>
      <c r="N110" s="29"/>
    </row>
    <row r="111" spans="2:14" ht="16.350000000000001" customHeight="1" x14ac:dyDescent="0.15">
      <c r="B111" s="952" t="s">
        <v>101</v>
      </c>
      <c r="C111" s="1081" t="s">
        <v>361</v>
      </c>
      <c r="D111" s="315">
        <v>11600</v>
      </c>
      <c r="E111" s="315">
        <v>11700</v>
      </c>
      <c r="F111" s="724">
        <v>4.3999999999999995</v>
      </c>
      <c r="G111" s="315">
        <v>11600</v>
      </c>
      <c r="H111" s="450" t="s">
        <v>1479</v>
      </c>
      <c r="I111" s="724">
        <v>4.5999999999999996</v>
      </c>
      <c r="J111" s="313" t="s">
        <v>542</v>
      </c>
      <c r="L111" s="28"/>
      <c r="M111" s="29"/>
    </row>
    <row r="112" spans="2:14" ht="16.350000000000001" customHeight="1" x14ac:dyDescent="0.15">
      <c r="B112" s="952" t="s">
        <v>102</v>
      </c>
      <c r="C112" s="1079" t="s">
        <v>362</v>
      </c>
      <c r="D112" s="380">
        <v>12300</v>
      </c>
      <c r="E112" s="381">
        <v>12300</v>
      </c>
      <c r="F112" s="382">
        <v>4.7</v>
      </c>
      <c r="G112" s="381">
        <v>12300</v>
      </c>
      <c r="H112" s="382">
        <v>4.5</v>
      </c>
      <c r="I112" s="382">
        <v>4.9000000000000004</v>
      </c>
      <c r="J112" s="383" t="s">
        <v>543</v>
      </c>
      <c r="L112" s="28"/>
      <c r="M112" s="29"/>
    </row>
    <row r="113" spans="2:13" ht="16.350000000000001" customHeight="1" x14ac:dyDescent="0.15">
      <c r="B113" s="952" t="s">
        <v>103</v>
      </c>
      <c r="C113" s="1081" t="s">
        <v>363</v>
      </c>
      <c r="D113" s="315">
        <v>11100</v>
      </c>
      <c r="E113" s="315">
        <v>11200</v>
      </c>
      <c r="F113" s="724">
        <v>4.7</v>
      </c>
      <c r="G113" s="315">
        <v>10900</v>
      </c>
      <c r="H113" s="450">
        <v>4.3999999999999995</v>
      </c>
      <c r="I113" s="724">
        <v>5</v>
      </c>
      <c r="J113" s="313" t="s">
        <v>544</v>
      </c>
      <c r="L113" s="28"/>
      <c r="M113" s="29"/>
    </row>
    <row r="114" spans="2:13" ht="16.350000000000001" customHeight="1" x14ac:dyDescent="0.15">
      <c r="B114" s="952" t="s">
        <v>104</v>
      </c>
      <c r="C114" s="1079" t="s">
        <v>364</v>
      </c>
      <c r="D114" s="380">
        <v>9650</v>
      </c>
      <c r="E114" s="381">
        <v>9670</v>
      </c>
      <c r="F114" s="382">
        <v>4.5999999999999996</v>
      </c>
      <c r="G114" s="381">
        <v>9620</v>
      </c>
      <c r="H114" s="382">
        <v>4.3</v>
      </c>
      <c r="I114" s="382">
        <v>4.7</v>
      </c>
      <c r="J114" s="383" t="s">
        <v>544</v>
      </c>
      <c r="L114" s="28"/>
      <c r="M114" s="29"/>
    </row>
    <row r="115" spans="2:13" ht="16.350000000000001" customHeight="1" x14ac:dyDescent="0.15">
      <c r="B115" s="952" t="s">
        <v>105</v>
      </c>
      <c r="C115" s="1081" t="s">
        <v>365</v>
      </c>
      <c r="D115" s="315">
        <v>8730</v>
      </c>
      <c r="E115" s="315">
        <v>8770</v>
      </c>
      <c r="F115" s="724">
        <v>4.7</v>
      </c>
      <c r="G115" s="315">
        <v>8690</v>
      </c>
      <c r="H115" s="450">
        <v>4.3</v>
      </c>
      <c r="I115" s="724">
        <v>4.9000000000000004</v>
      </c>
      <c r="J115" s="313" t="s">
        <v>544</v>
      </c>
      <c r="L115" s="28"/>
      <c r="M115" s="29"/>
    </row>
    <row r="116" spans="2:13" ht="16.350000000000001" customHeight="1" x14ac:dyDescent="0.15">
      <c r="B116" s="952" t="s">
        <v>107</v>
      </c>
      <c r="C116" s="1081" t="s">
        <v>367</v>
      </c>
      <c r="D116" s="315">
        <v>5570</v>
      </c>
      <c r="E116" s="315">
        <v>5570</v>
      </c>
      <c r="F116" s="724">
        <v>4.5</v>
      </c>
      <c r="G116" s="315">
        <v>5570</v>
      </c>
      <c r="H116" s="450" t="s">
        <v>1480</v>
      </c>
      <c r="I116" s="724">
        <v>4.7</v>
      </c>
      <c r="J116" s="313" t="s">
        <v>542</v>
      </c>
      <c r="L116" s="28"/>
      <c r="M116" s="29"/>
    </row>
    <row r="117" spans="2:13" ht="16.350000000000001" customHeight="1" x14ac:dyDescent="0.15">
      <c r="B117" s="952" t="s">
        <v>108</v>
      </c>
      <c r="C117" s="1079" t="s">
        <v>368</v>
      </c>
      <c r="D117" s="380">
        <v>4380</v>
      </c>
      <c r="E117" s="381">
        <v>4440</v>
      </c>
      <c r="F117" s="382">
        <v>5.0999999999999996</v>
      </c>
      <c r="G117" s="381">
        <v>4360</v>
      </c>
      <c r="H117" s="382">
        <v>4.9000000000000004</v>
      </c>
      <c r="I117" s="382">
        <v>5.3</v>
      </c>
      <c r="J117" s="383" t="s">
        <v>543</v>
      </c>
      <c r="L117" s="28"/>
      <c r="M117" s="29"/>
    </row>
    <row r="118" spans="2:13" ht="16.350000000000001" customHeight="1" x14ac:dyDescent="0.15">
      <c r="B118" s="952" t="s">
        <v>109</v>
      </c>
      <c r="C118" s="1081" t="s">
        <v>369</v>
      </c>
      <c r="D118" s="315">
        <v>4620</v>
      </c>
      <c r="E118" s="315">
        <v>4680</v>
      </c>
      <c r="F118" s="724">
        <v>4.5999999999999996</v>
      </c>
      <c r="G118" s="315">
        <v>4600</v>
      </c>
      <c r="H118" s="450">
        <v>4.3999999999999995</v>
      </c>
      <c r="I118" s="724">
        <v>4.8</v>
      </c>
      <c r="J118" s="313" t="s">
        <v>543</v>
      </c>
      <c r="L118" s="28"/>
      <c r="M118" s="29"/>
    </row>
    <row r="119" spans="2:13" ht="16.350000000000001" customHeight="1" x14ac:dyDescent="0.15">
      <c r="B119" s="952" t="s">
        <v>110</v>
      </c>
      <c r="C119" s="1079" t="s">
        <v>370</v>
      </c>
      <c r="D119" s="380">
        <v>3500</v>
      </c>
      <c r="E119" s="381">
        <v>3540</v>
      </c>
      <c r="F119" s="382">
        <v>4.8</v>
      </c>
      <c r="G119" s="381">
        <v>3480</v>
      </c>
      <c r="H119" s="382">
        <v>4.5999999999999996</v>
      </c>
      <c r="I119" s="382">
        <v>5</v>
      </c>
      <c r="J119" s="383" t="s">
        <v>543</v>
      </c>
      <c r="L119" s="28"/>
      <c r="M119" s="29"/>
    </row>
    <row r="120" spans="2:13" ht="16.350000000000001" customHeight="1" x14ac:dyDescent="0.15">
      <c r="B120" s="952" t="s">
        <v>111</v>
      </c>
      <c r="C120" s="1081" t="s">
        <v>371</v>
      </c>
      <c r="D120" s="315">
        <v>3330</v>
      </c>
      <c r="E120" s="315">
        <v>3360</v>
      </c>
      <c r="F120" s="724">
        <v>4.5</v>
      </c>
      <c r="G120" s="315">
        <v>3310</v>
      </c>
      <c r="H120" s="450" t="s">
        <v>1481</v>
      </c>
      <c r="I120" s="724">
        <v>4.7</v>
      </c>
      <c r="J120" s="313" t="s">
        <v>542</v>
      </c>
      <c r="L120" s="28"/>
      <c r="M120" s="29"/>
    </row>
    <row r="121" spans="2:13" ht="16.350000000000001" customHeight="1" x14ac:dyDescent="0.15">
      <c r="B121" s="952" t="s">
        <v>112</v>
      </c>
      <c r="C121" s="1079" t="s">
        <v>372</v>
      </c>
      <c r="D121" s="380">
        <v>13000</v>
      </c>
      <c r="E121" s="381">
        <v>13200</v>
      </c>
      <c r="F121" s="382">
        <v>4.3</v>
      </c>
      <c r="G121" s="381">
        <v>12700</v>
      </c>
      <c r="H121" s="382">
        <v>4.1000000000000005</v>
      </c>
      <c r="I121" s="382">
        <v>4.5</v>
      </c>
      <c r="J121" s="383" t="s">
        <v>1776</v>
      </c>
      <c r="L121" s="28"/>
      <c r="M121" s="29"/>
    </row>
    <row r="122" spans="2:13" ht="16.350000000000001" customHeight="1" x14ac:dyDescent="0.15">
      <c r="B122" s="952" t="s">
        <v>1280</v>
      </c>
      <c r="C122" s="1081" t="s">
        <v>1353</v>
      </c>
      <c r="D122" s="315">
        <v>11400</v>
      </c>
      <c r="E122" s="658">
        <v>11300</v>
      </c>
      <c r="F122" s="450">
        <v>4.7</v>
      </c>
      <c r="G122" s="658">
        <v>11400</v>
      </c>
      <c r="H122" s="450">
        <v>4.5</v>
      </c>
      <c r="I122" s="450">
        <v>4.9000000000000004</v>
      </c>
      <c r="J122" s="660" t="s">
        <v>546</v>
      </c>
      <c r="L122" s="28"/>
      <c r="M122" s="29"/>
    </row>
    <row r="123" spans="2:13" ht="16.350000000000001" customHeight="1" x14ac:dyDescent="0.15">
      <c r="B123" s="952" t="s">
        <v>1418</v>
      </c>
      <c r="C123" s="1092" t="s">
        <v>1482</v>
      </c>
      <c r="D123" s="1093">
        <v>10200</v>
      </c>
      <c r="E123" s="727">
        <v>10200</v>
      </c>
      <c r="F123" s="736">
        <v>4.8</v>
      </c>
      <c r="G123" s="727">
        <v>10100</v>
      </c>
      <c r="H123" s="736">
        <v>4.5999999999999996</v>
      </c>
      <c r="I123" s="736">
        <v>5</v>
      </c>
      <c r="J123" s="1094" t="s">
        <v>546</v>
      </c>
      <c r="L123" s="28"/>
      <c r="M123" s="29"/>
    </row>
    <row r="124" spans="2:13" ht="16.350000000000001" customHeight="1" thickBot="1" x14ac:dyDescent="0.2">
      <c r="B124" s="957" t="s">
        <v>807</v>
      </c>
      <c r="C124" s="1090" t="s">
        <v>1357</v>
      </c>
      <c r="D124" s="1091">
        <v>3850</v>
      </c>
      <c r="E124" s="1091">
        <v>3880</v>
      </c>
      <c r="F124" s="772">
        <v>4.9000000000000004</v>
      </c>
      <c r="G124" s="1091">
        <v>3840</v>
      </c>
      <c r="H124" s="731">
        <v>4.5999999999999996</v>
      </c>
      <c r="I124" s="772">
        <v>5</v>
      </c>
      <c r="J124" s="573" t="s">
        <v>543</v>
      </c>
      <c r="L124" s="28"/>
      <c r="M124" s="29"/>
    </row>
    <row r="125" spans="2:13" ht="16.350000000000001" customHeight="1" thickTop="1" x14ac:dyDescent="0.15">
      <c r="B125" s="1095" t="s">
        <v>117</v>
      </c>
      <c r="C125" s="1096" t="s">
        <v>377</v>
      </c>
      <c r="D125" s="380">
        <v>3440</v>
      </c>
      <c r="E125" s="381">
        <v>3500</v>
      </c>
      <c r="F125" s="382">
        <v>4.1000000000000005</v>
      </c>
      <c r="G125" s="381">
        <v>3420</v>
      </c>
      <c r="H125" s="382">
        <v>3.9</v>
      </c>
      <c r="I125" s="382">
        <v>4.3</v>
      </c>
      <c r="J125" s="383" t="s">
        <v>1782</v>
      </c>
      <c r="L125" s="28"/>
      <c r="M125" s="29"/>
    </row>
    <row r="126" spans="2:13" ht="16.350000000000001" customHeight="1" x14ac:dyDescent="0.15">
      <c r="B126" s="971" t="s">
        <v>118</v>
      </c>
      <c r="C126" s="1096" t="s">
        <v>378</v>
      </c>
      <c r="D126" s="380">
        <v>942</v>
      </c>
      <c r="E126" s="381">
        <v>955</v>
      </c>
      <c r="F126" s="382">
        <v>4.1999999999999993</v>
      </c>
      <c r="G126" s="381">
        <v>936</v>
      </c>
      <c r="H126" s="382">
        <v>3.9999999999999996</v>
      </c>
      <c r="I126" s="382">
        <v>4.3999999999999995</v>
      </c>
      <c r="J126" s="331" t="s">
        <v>1782</v>
      </c>
      <c r="L126" s="28"/>
      <c r="M126" s="29"/>
    </row>
    <row r="127" spans="2:13" ht="16.350000000000001" customHeight="1" x14ac:dyDescent="0.15">
      <c r="B127" s="971" t="s">
        <v>119</v>
      </c>
      <c r="C127" s="1096" t="s">
        <v>379</v>
      </c>
      <c r="D127" s="380">
        <v>762</v>
      </c>
      <c r="E127" s="381">
        <v>772</v>
      </c>
      <c r="F127" s="382">
        <v>4.3</v>
      </c>
      <c r="G127" s="381">
        <v>757</v>
      </c>
      <c r="H127" s="382">
        <v>4.0999999999999996</v>
      </c>
      <c r="I127" s="382">
        <v>4.5</v>
      </c>
      <c r="J127" s="383" t="s">
        <v>1782</v>
      </c>
      <c r="L127" s="28"/>
      <c r="M127" s="29"/>
    </row>
    <row r="128" spans="2:13" ht="16.350000000000001" customHeight="1" x14ac:dyDescent="0.15">
      <c r="B128" s="971" t="s">
        <v>120</v>
      </c>
      <c r="C128" s="1096" t="s">
        <v>380</v>
      </c>
      <c r="D128" s="380">
        <v>689</v>
      </c>
      <c r="E128" s="381">
        <v>699</v>
      </c>
      <c r="F128" s="382">
        <v>4.1999999999999993</v>
      </c>
      <c r="G128" s="381">
        <v>684</v>
      </c>
      <c r="H128" s="382">
        <v>3.9999999999999996</v>
      </c>
      <c r="I128" s="382">
        <v>4.3999999999999995</v>
      </c>
      <c r="J128" s="331" t="s">
        <v>1782</v>
      </c>
      <c r="L128" s="28"/>
      <c r="M128" s="29"/>
    </row>
    <row r="129" spans="2:14" ht="16.350000000000001" customHeight="1" x14ac:dyDescent="0.15">
      <c r="B129" s="971" t="s">
        <v>121</v>
      </c>
      <c r="C129" s="1096" t="s">
        <v>381</v>
      </c>
      <c r="D129" s="380">
        <v>789</v>
      </c>
      <c r="E129" s="381">
        <v>801</v>
      </c>
      <c r="F129" s="382">
        <v>4.1999999999999993</v>
      </c>
      <c r="G129" s="381">
        <v>784</v>
      </c>
      <c r="H129" s="382">
        <v>3.9999999999999996</v>
      </c>
      <c r="I129" s="382">
        <v>4.3999999999999995</v>
      </c>
      <c r="J129" s="383" t="s">
        <v>1782</v>
      </c>
      <c r="L129" s="28"/>
      <c r="M129" s="29"/>
    </row>
    <row r="130" spans="2:14" ht="16.350000000000001" customHeight="1" x14ac:dyDescent="0.15">
      <c r="B130" s="971" t="s">
        <v>122</v>
      </c>
      <c r="C130" s="1096" t="s">
        <v>382</v>
      </c>
      <c r="D130" s="380">
        <v>1010</v>
      </c>
      <c r="E130" s="381">
        <v>1030</v>
      </c>
      <c r="F130" s="382">
        <v>4.1999999999999993</v>
      </c>
      <c r="G130" s="381">
        <v>1000</v>
      </c>
      <c r="H130" s="382">
        <v>3.9999999999999996</v>
      </c>
      <c r="I130" s="382">
        <v>4.3999999999999995</v>
      </c>
      <c r="J130" s="331" t="s">
        <v>1782</v>
      </c>
      <c r="L130" s="28"/>
      <c r="M130" s="29"/>
    </row>
    <row r="131" spans="2:14" ht="16.350000000000001" customHeight="1" x14ac:dyDescent="0.15">
      <c r="B131" s="971" t="s">
        <v>123</v>
      </c>
      <c r="C131" s="1096" t="s">
        <v>383</v>
      </c>
      <c r="D131" s="380">
        <v>2480</v>
      </c>
      <c r="E131" s="381">
        <v>2510</v>
      </c>
      <c r="F131" s="382">
        <v>4.2</v>
      </c>
      <c r="G131" s="381">
        <v>2460</v>
      </c>
      <c r="H131" s="382">
        <v>4</v>
      </c>
      <c r="I131" s="382">
        <v>4.3999999999999995</v>
      </c>
      <c r="J131" s="383" t="s">
        <v>1782</v>
      </c>
      <c r="L131" s="28"/>
      <c r="M131" s="29"/>
    </row>
    <row r="132" spans="2:14" ht="16.350000000000001" customHeight="1" x14ac:dyDescent="0.15">
      <c r="B132" s="971" t="s">
        <v>124</v>
      </c>
      <c r="C132" s="1096" t="s">
        <v>384</v>
      </c>
      <c r="D132" s="380">
        <v>1730</v>
      </c>
      <c r="E132" s="381">
        <v>1760</v>
      </c>
      <c r="F132" s="382">
        <v>4.1999999999999993</v>
      </c>
      <c r="G132" s="381">
        <v>1720</v>
      </c>
      <c r="H132" s="382">
        <v>3.9999999999999996</v>
      </c>
      <c r="I132" s="382">
        <v>4.3999999999999995</v>
      </c>
      <c r="J132" s="331" t="s">
        <v>1782</v>
      </c>
      <c r="M132" s="28"/>
      <c r="N132" s="29"/>
    </row>
    <row r="133" spans="2:14" ht="16.350000000000001" customHeight="1" x14ac:dyDescent="0.15">
      <c r="B133" s="971" t="s">
        <v>125</v>
      </c>
      <c r="C133" s="1096" t="s">
        <v>385</v>
      </c>
      <c r="D133" s="380">
        <v>1200</v>
      </c>
      <c r="E133" s="381">
        <v>1220</v>
      </c>
      <c r="F133" s="382">
        <v>4.1999999999999993</v>
      </c>
      <c r="G133" s="381">
        <v>1190</v>
      </c>
      <c r="H133" s="382">
        <v>3.9999999999999996</v>
      </c>
      <c r="I133" s="382">
        <v>4.3999999999999995</v>
      </c>
      <c r="J133" s="383" t="s">
        <v>1782</v>
      </c>
      <c r="M133" s="28"/>
      <c r="N133" s="29"/>
    </row>
    <row r="134" spans="2:14" ht="16.350000000000001" customHeight="1" x14ac:dyDescent="0.15">
      <c r="B134" s="971" t="s">
        <v>126</v>
      </c>
      <c r="C134" s="1096" t="s">
        <v>386</v>
      </c>
      <c r="D134" s="380">
        <v>931</v>
      </c>
      <c r="E134" s="381">
        <v>945</v>
      </c>
      <c r="F134" s="382">
        <v>4.1999999999999993</v>
      </c>
      <c r="G134" s="381">
        <v>925</v>
      </c>
      <c r="H134" s="382">
        <v>3.9999999999999996</v>
      </c>
      <c r="I134" s="382">
        <v>4.3999999999999995</v>
      </c>
      <c r="J134" s="383" t="s">
        <v>1782</v>
      </c>
      <c r="M134" s="28"/>
      <c r="N134" s="29"/>
    </row>
    <row r="135" spans="2:14" ht="16.350000000000001" customHeight="1" x14ac:dyDescent="0.15">
      <c r="B135" s="971" t="s">
        <v>127</v>
      </c>
      <c r="C135" s="1096" t="s">
        <v>387</v>
      </c>
      <c r="D135" s="380">
        <v>1260</v>
      </c>
      <c r="E135" s="381">
        <v>1270</v>
      </c>
      <c r="F135" s="382">
        <v>4.3</v>
      </c>
      <c r="G135" s="381">
        <v>1250</v>
      </c>
      <c r="H135" s="382">
        <v>4.0999999999999996</v>
      </c>
      <c r="I135" s="382">
        <v>4.5</v>
      </c>
      <c r="J135" s="331" t="s">
        <v>1782</v>
      </c>
      <c r="M135" s="28"/>
      <c r="N135" s="29"/>
    </row>
    <row r="136" spans="2:14" ht="16.350000000000001" customHeight="1" x14ac:dyDescent="0.15">
      <c r="B136" s="971" t="s">
        <v>128</v>
      </c>
      <c r="C136" s="1096" t="s">
        <v>388</v>
      </c>
      <c r="D136" s="380">
        <v>1240</v>
      </c>
      <c r="E136" s="381">
        <v>1250</v>
      </c>
      <c r="F136" s="382">
        <v>4.3999999999999995</v>
      </c>
      <c r="G136" s="381">
        <v>1230</v>
      </c>
      <c r="H136" s="382">
        <v>4.1999999999999993</v>
      </c>
      <c r="I136" s="382">
        <v>4.5999999999999996</v>
      </c>
      <c r="J136" s="383" t="s">
        <v>1782</v>
      </c>
      <c r="M136" s="28"/>
      <c r="N136" s="29"/>
    </row>
    <row r="137" spans="2:14" ht="16.350000000000001" customHeight="1" x14ac:dyDescent="0.15">
      <c r="B137" s="971" t="s">
        <v>129</v>
      </c>
      <c r="C137" s="1096" t="s">
        <v>389</v>
      </c>
      <c r="D137" s="380">
        <v>3330</v>
      </c>
      <c r="E137" s="381">
        <v>3370</v>
      </c>
      <c r="F137" s="382">
        <v>4.3</v>
      </c>
      <c r="G137" s="381">
        <v>3310</v>
      </c>
      <c r="H137" s="382">
        <v>4.3</v>
      </c>
      <c r="I137" s="382">
        <v>4.5</v>
      </c>
      <c r="J137" s="331" t="s">
        <v>1783</v>
      </c>
      <c r="M137" s="28"/>
      <c r="N137" s="29"/>
    </row>
    <row r="138" spans="2:14" ht="16.350000000000001" customHeight="1" x14ac:dyDescent="0.15">
      <c r="B138" s="971" t="s">
        <v>130</v>
      </c>
      <c r="C138" s="1096" t="s">
        <v>390</v>
      </c>
      <c r="D138" s="380">
        <v>547</v>
      </c>
      <c r="E138" s="381">
        <v>554</v>
      </c>
      <c r="F138" s="382">
        <v>4.3999999999999995</v>
      </c>
      <c r="G138" s="381">
        <v>544</v>
      </c>
      <c r="H138" s="382">
        <v>4.1999999999999993</v>
      </c>
      <c r="I138" s="382">
        <v>4.5999999999999996</v>
      </c>
      <c r="J138" s="383" t="s">
        <v>1782</v>
      </c>
      <c r="M138" s="28"/>
      <c r="N138" s="29"/>
    </row>
    <row r="139" spans="2:14" ht="16.350000000000001" customHeight="1" x14ac:dyDescent="0.15">
      <c r="B139" s="971" t="s">
        <v>131</v>
      </c>
      <c r="C139" s="1096" t="s">
        <v>391</v>
      </c>
      <c r="D139" s="380">
        <v>983</v>
      </c>
      <c r="E139" s="381">
        <v>997</v>
      </c>
      <c r="F139" s="382">
        <v>4.3999999999999995</v>
      </c>
      <c r="G139" s="381">
        <v>977</v>
      </c>
      <c r="H139" s="382">
        <v>4.1999999999999993</v>
      </c>
      <c r="I139" s="382">
        <v>4.5999999999999996</v>
      </c>
      <c r="J139" s="331" t="s">
        <v>1784</v>
      </c>
      <c r="M139" s="28"/>
      <c r="N139" s="29"/>
    </row>
    <row r="140" spans="2:14" ht="16.350000000000001" customHeight="1" x14ac:dyDescent="0.15">
      <c r="B140" s="971" t="s">
        <v>132</v>
      </c>
      <c r="C140" s="1096" t="s">
        <v>392</v>
      </c>
      <c r="D140" s="380">
        <v>605</v>
      </c>
      <c r="E140" s="381">
        <v>614</v>
      </c>
      <c r="F140" s="382">
        <v>4.3999999999999995</v>
      </c>
      <c r="G140" s="381">
        <v>601</v>
      </c>
      <c r="H140" s="382">
        <v>4.1999999999999993</v>
      </c>
      <c r="I140" s="382">
        <v>4.5999999999999996</v>
      </c>
      <c r="J140" s="383" t="s">
        <v>1782</v>
      </c>
      <c r="M140" s="28"/>
      <c r="N140" s="29"/>
    </row>
    <row r="141" spans="2:14" ht="16.350000000000001" customHeight="1" x14ac:dyDescent="0.15">
      <c r="B141" s="971" t="s">
        <v>133</v>
      </c>
      <c r="C141" s="1097" t="s">
        <v>393</v>
      </c>
      <c r="D141" s="380">
        <v>952</v>
      </c>
      <c r="E141" s="381">
        <v>964</v>
      </c>
      <c r="F141" s="382">
        <v>4.3999999999999995</v>
      </c>
      <c r="G141" s="381">
        <v>947</v>
      </c>
      <c r="H141" s="382">
        <v>4.1999999999999993</v>
      </c>
      <c r="I141" s="382">
        <v>4.5999999999999996</v>
      </c>
      <c r="J141" s="313" t="s">
        <v>1782</v>
      </c>
      <c r="M141" s="28"/>
      <c r="N141" s="29"/>
    </row>
    <row r="142" spans="2:14" ht="16.350000000000001" customHeight="1" x14ac:dyDescent="0.15">
      <c r="B142" s="971" t="s">
        <v>134</v>
      </c>
      <c r="C142" s="1096" t="s">
        <v>394</v>
      </c>
      <c r="D142" s="380">
        <v>1630</v>
      </c>
      <c r="E142" s="381">
        <v>1640</v>
      </c>
      <c r="F142" s="382">
        <v>4.8</v>
      </c>
      <c r="G142" s="381">
        <v>1610</v>
      </c>
      <c r="H142" s="382">
        <v>4.5999999999999996</v>
      </c>
      <c r="I142" s="382">
        <v>5</v>
      </c>
      <c r="J142" s="383" t="s">
        <v>1785</v>
      </c>
      <c r="M142" s="28"/>
      <c r="N142" s="29"/>
    </row>
    <row r="143" spans="2:14" ht="16.350000000000001" customHeight="1" x14ac:dyDescent="0.15">
      <c r="B143" s="971" t="s">
        <v>135</v>
      </c>
      <c r="C143" s="1096" t="s">
        <v>1485</v>
      </c>
      <c r="D143" s="380">
        <v>2130</v>
      </c>
      <c r="E143" s="381">
        <v>2150</v>
      </c>
      <c r="F143" s="382">
        <v>4.3</v>
      </c>
      <c r="G143" s="381">
        <v>2120</v>
      </c>
      <c r="H143" s="382">
        <v>4.3</v>
      </c>
      <c r="I143" s="382">
        <v>4.5</v>
      </c>
      <c r="J143" s="331" t="s">
        <v>1783</v>
      </c>
      <c r="M143" s="28"/>
      <c r="N143" s="29"/>
    </row>
    <row r="144" spans="2:14" ht="16.350000000000001" customHeight="1" x14ac:dyDescent="0.15">
      <c r="B144" s="971" t="s">
        <v>136</v>
      </c>
      <c r="C144" s="1096" t="s">
        <v>396</v>
      </c>
      <c r="D144" s="380">
        <v>2170</v>
      </c>
      <c r="E144" s="381">
        <v>2190</v>
      </c>
      <c r="F144" s="382">
        <v>4.5999999999999996</v>
      </c>
      <c r="G144" s="381">
        <v>2160</v>
      </c>
      <c r="H144" s="382">
        <v>4.3999999999999995</v>
      </c>
      <c r="I144" s="382">
        <v>4.8</v>
      </c>
      <c r="J144" s="383" t="s">
        <v>1782</v>
      </c>
      <c r="M144" s="28"/>
      <c r="N144" s="29"/>
    </row>
    <row r="145" spans="2:14" ht="16.350000000000001" customHeight="1" x14ac:dyDescent="0.15">
      <c r="B145" s="971" t="s">
        <v>137</v>
      </c>
      <c r="C145" s="1096" t="s">
        <v>397</v>
      </c>
      <c r="D145" s="380">
        <v>2670</v>
      </c>
      <c r="E145" s="381">
        <v>2760</v>
      </c>
      <c r="F145" s="382">
        <v>4.8</v>
      </c>
      <c r="G145" s="381">
        <v>2630</v>
      </c>
      <c r="H145" s="382">
        <v>4.7</v>
      </c>
      <c r="I145" s="382">
        <v>5</v>
      </c>
      <c r="J145" s="331" t="s">
        <v>1782</v>
      </c>
      <c r="M145" s="28"/>
      <c r="N145" s="29"/>
    </row>
    <row r="146" spans="2:14" ht="16.350000000000001" customHeight="1" x14ac:dyDescent="0.15">
      <c r="B146" s="971" t="s">
        <v>138</v>
      </c>
      <c r="C146" s="1096" t="s">
        <v>398</v>
      </c>
      <c r="D146" s="380">
        <v>1760</v>
      </c>
      <c r="E146" s="381">
        <v>1780</v>
      </c>
      <c r="F146" s="382">
        <v>4.5999999999999996</v>
      </c>
      <c r="G146" s="381">
        <v>1730</v>
      </c>
      <c r="H146" s="382">
        <v>4.4000000000000004</v>
      </c>
      <c r="I146" s="382">
        <v>4.8</v>
      </c>
      <c r="J146" s="383" t="s">
        <v>1785</v>
      </c>
      <c r="M146" s="28"/>
      <c r="N146" s="29"/>
    </row>
    <row r="147" spans="2:14" ht="16.350000000000001" customHeight="1" x14ac:dyDescent="0.15">
      <c r="B147" s="971" t="s">
        <v>139</v>
      </c>
      <c r="C147" s="1096" t="s">
        <v>399</v>
      </c>
      <c r="D147" s="380">
        <v>1140</v>
      </c>
      <c r="E147" s="381">
        <v>1150</v>
      </c>
      <c r="F147" s="382">
        <v>4.3</v>
      </c>
      <c r="G147" s="381">
        <v>1140</v>
      </c>
      <c r="H147" s="382">
        <v>4.0999999999999996</v>
      </c>
      <c r="I147" s="382">
        <v>4.5</v>
      </c>
      <c r="J147" s="331" t="s">
        <v>548</v>
      </c>
      <c r="M147" s="28"/>
      <c r="N147" s="29"/>
    </row>
    <row r="148" spans="2:14" ht="16.350000000000001" customHeight="1" x14ac:dyDescent="0.15">
      <c r="B148" s="971" t="s">
        <v>140</v>
      </c>
      <c r="C148" s="1096" t="s">
        <v>400</v>
      </c>
      <c r="D148" s="380">
        <v>904</v>
      </c>
      <c r="E148" s="381">
        <v>912</v>
      </c>
      <c r="F148" s="382">
        <v>4.2</v>
      </c>
      <c r="G148" s="381">
        <v>904</v>
      </c>
      <c r="H148" s="382">
        <v>4</v>
      </c>
      <c r="I148" s="382">
        <v>4.4000000000000004</v>
      </c>
      <c r="J148" s="383" t="s">
        <v>548</v>
      </c>
      <c r="M148" s="28"/>
      <c r="N148" s="29"/>
    </row>
    <row r="149" spans="2:14" ht="16.350000000000001" customHeight="1" x14ac:dyDescent="0.15">
      <c r="B149" s="971" t="s">
        <v>141</v>
      </c>
      <c r="C149" s="1097" t="s">
        <v>401</v>
      </c>
      <c r="D149" s="380">
        <v>932</v>
      </c>
      <c r="E149" s="381">
        <v>945</v>
      </c>
      <c r="F149" s="382">
        <v>4.5</v>
      </c>
      <c r="G149" s="381">
        <v>932</v>
      </c>
      <c r="H149" s="382">
        <v>4.3</v>
      </c>
      <c r="I149" s="382">
        <v>4.7</v>
      </c>
      <c r="J149" s="313" t="s">
        <v>548</v>
      </c>
      <c r="M149" s="28"/>
      <c r="N149" s="29"/>
    </row>
    <row r="150" spans="2:14" ht="16.350000000000001" customHeight="1" x14ac:dyDescent="0.15">
      <c r="B150" s="971" t="s">
        <v>142</v>
      </c>
      <c r="C150" s="1096" t="s">
        <v>1486</v>
      </c>
      <c r="D150" s="380">
        <v>1950</v>
      </c>
      <c r="E150" s="381">
        <v>1980</v>
      </c>
      <c r="F150" s="382">
        <v>4.2</v>
      </c>
      <c r="G150" s="381">
        <v>1920</v>
      </c>
      <c r="H150" s="382">
        <v>4</v>
      </c>
      <c r="I150" s="382">
        <v>4.4000000000000004</v>
      </c>
      <c r="J150" s="383" t="s">
        <v>1787</v>
      </c>
      <c r="M150" s="28"/>
      <c r="N150" s="29"/>
    </row>
    <row r="151" spans="2:14" ht="16.350000000000001" customHeight="1" x14ac:dyDescent="0.15">
      <c r="B151" s="971" t="s">
        <v>144</v>
      </c>
      <c r="C151" s="1096" t="s">
        <v>403</v>
      </c>
      <c r="D151" s="380">
        <v>321</v>
      </c>
      <c r="E151" s="381">
        <v>325</v>
      </c>
      <c r="F151" s="382">
        <v>4.4000000000000004</v>
      </c>
      <c r="G151" s="381">
        <v>321</v>
      </c>
      <c r="H151" s="382">
        <v>4.2</v>
      </c>
      <c r="I151" s="382">
        <v>4.5999999999999996</v>
      </c>
      <c r="J151" s="331" t="s">
        <v>548</v>
      </c>
      <c r="M151" s="28"/>
      <c r="N151" s="29"/>
    </row>
    <row r="152" spans="2:14" ht="16.350000000000001" customHeight="1" x14ac:dyDescent="0.15">
      <c r="B152" s="971" t="s">
        <v>145</v>
      </c>
      <c r="C152" s="1096" t="s">
        <v>1487</v>
      </c>
      <c r="D152" s="380">
        <v>1260</v>
      </c>
      <c r="E152" s="381">
        <v>1280</v>
      </c>
      <c r="F152" s="382">
        <v>4.0999999999999996</v>
      </c>
      <c r="G152" s="381">
        <v>1230</v>
      </c>
      <c r="H152" s="382">
        <v>3.9</v>
      </c>
      <c r="I152" s="382">
        <v>4.3</v>
      </c>
      <c r="J152" s="383" t="s">
        <v>1785</v>
      </c>
      <c r="M152" s="28"/>
      <c r="N152" s="29"/>
    </row>
    <row r="153" spans="2:14" ht="16.350000000000001" customHeight="1" x14ac:dyDescent="0.15">
      <c r="B153" s="971" t="s">
        <v>146</v>
      </c>
      <c r="C153" s="1096" t="s">
        <v>405</v>
      </c>
      <c r="D153" s="380">
        <v>1080</v>
      </c>
      <c r="E153" s="381">
        <v>1090</v>
      </c>
      <c r="F153" s="382">
        <v>4.4000000000000004</v>
      </c>
      <c r="G153" s="381">
        <v>1080</v>
      </c>
      <c r="H153" s="382">
        <v>4.2</v>
      </c>
      <c r="I153" s="382">
        <v>4.5999999999999996</v>
      </c>
      <c r="J153" s="331" t="s">
        <v>548</v>
      </c>
      <c r="M153" s="28"/>
      <c r="N153" s="29"/>
    </row>
    <row r="154" spans="2:14" ht="16.350000000000001" customHeight="1" x14ac:dyDescent="0.15">
      <c r="B154" s="971" t="s">
        <v>147</v>
      </c>
      <c r="C154" s="1096" t="s">
        <v>406</v>
      </c>
      <c r="D154" s="380">
        <v>648</v>
      </c>
      <c r="E154" s="381">
        <v>656</v>
      </c>
      <c r="F154" s="382">
        <v>4.4000000000000004</v>
      </c>
      <c r="G154" s="381">
        <v>648</v>
      </c>
      <c r="H154" s="382">
        <v>4.2</v>
      </c>
      <c r="I154" s="382">
        <v>4.5999999999999996</v>
      </c>
      <c r="J154" s="383" t="s">
        <v>548</v>
      </c>
      <c r="M154" s="28"/>
      <c r="N154" s="29"/>
    </row>
    <row r="155" spans="2:14" ht="16.350000000000001" customHeight="1" x14ac:dyDescent="0.15">
      <c r="B155" s="971" t="s">
        <v>148</v>
      </c>
      <c r="C155" s="1096" t="s">
        <v>407</v>
      </c>
      <c r="D155" s="380">
        <v>2000</v>
      </c>
      <c r="E155" s="381">
        <v>2000</v>
      </c>
      <c r="F155" s="382">
        <v>4.4000000000000004</v>
      </c>
      <c r="G155" s="381">
        <v>2000</v>
      </c>
      <c r="H155" s="382">
        <v>4.2</v>
      </c>
      <c r="I155" s="382">
        <v>4.5999999999999996</v>
      </c>
      <c r="J155" s="331" t="s">
        <v>548</v>
      </c>
      <c r="M155" s="28"/>
      <c r="N155" s="29"/>
    </row>
    <row r="156" spans="2:14" ht="16.350000000000001" customHeight="1" x14ac:dyDescent="0.15">
      <c r="B156" s="971" t="s">
        <v>149</v>
      </c>
      <c r="C156" s="1096" t="s">
        <v>408</v>
      </c>
      <c r="D156" s="380">
        <v>1280</v>
      </c>
      <c r="E156" s="381">
        <v>1300</v>
      </c>
      <c r="F156" s="382">
        <v>4.5</v>
      </c>
      <c r="G156" s="381">
        <v>1280</v>
      </c>
      <c r="H156" s="382">
        <v>4.3</v>
      </c>
      <c r="I156" s="382">
        <v>4.7</v>
      </c>
      <c r="J156" s="383" t="s">
        <v>548</v>
      </c>
      <c r="M156" s="28"/>
      <c r="N156" s="29"/>
    </row>
    <row r="157" spans="2:14" ht="16.350000000000001" customHeight="1" x14ac:dyDescent="0.15">
      <c r="B157" s="971" t="s">
        <v>150</v>
      </c>
      <c r="C157" s="1097" t="s">
        <v>409</v>
      </c>
      <c r="D157" s="380">
        <v>1330</v>
      </c>
      <c r="E157" s="381">
        <v>1350</v>
      </c>
      <c r="F157" s="382">
        <v>4.3</v>
      </c>
      <c r="G157" s="381">
        <v>1330</v>
      </c>
      <c r="H157" s="382">
        <v>4.0999999999999996</v>
      </c>
      <c r="I157" s="382">
        <v>4.5</v>
      </c>
      <c r="J157" s="313" t="s">
        <v>548</v>
      </c>
      <c r="M157" s="28"/>
      <c r="N157" s="29"/>
    </row>
    <row r="158" spans="2:14" ht="16.350000000000001" customHeight="1" x14ac:dyDescent="0.15">
      <c r="B158" s="971" t="s">
        <v>151</v>
      </c>
      <c r="C158" s="1096" t="s">
        <v>410</v>
      </c>
      <c r="D158" s="380">
        <v>820</v>
      </c>
      <c r="E158" s="381">
        <v>833</v>
      </c>
      <c r="F158" s="382">
        <v>4.1999999999999993</v>
      </c>
      <c r="G158" s="381">
        <v>815</v>
      </c>
      <c r="H158" s="382">
        <v>3.9999999999999996</v>
      </c>
      <c r="I158" s="382">
        <v>4.3999999999999995</v>
      </c>
      <c r="J158" s="383" t="s">
        <v>1782</v>
      </c>
      <c r="M158" s="28"/>
      <c r="N158" s="29"/>
    </row>
    <row r="159" spans="2:14" ht="16.350000000000001" customHeight="1" x14ac:dyDescent="0.15">
      <c r="B159" s="971" t="s">
        <v>152</v>
      </c>
      <c r="C159" s="1096" t="s">
        <v>411</v>
      </c>
      <c r="D159" s="380">
        <v>485</v>
      </c>
      <c r="E159" s="381">
        <v>492</v>
      </c>
      <c r="F159" s="382">
        <v>4.3</v>
      </c>
      <c r="G159" s="381">
        <v>482</v>
      </c>
      <c r="H159" s="382">
        <v>4.0999999999999996</v>
      </c>
      <c r="I159" s="382">
        <v>4.5</v>
      </c>
      <c r="J159" s="331" t="s">
        <v>1782</v>
      </c>
      <c r="M159" s="28"/>
      <c r="N159" s="29"/>
    </row>
    <row r="160" spans="2:14" ht="16.350000000000001" customHeight="1" x14ac:dyDescent="0.15">
      <c r="B160" s="971" t="s">
        <v>153</v>
      </c>
      <c r="C160" s="1096" t="s">
        <v>412</v>
      </c>
      <c r="D160" s="380">
        <v>441</v>
      </c>
      <c r="E160" s="381">
        <v>447</v>
      </c>
      <c r="F160" s="382">
        <v>4.1999999999999993</v>
      </c>
      <c r="G160" s="381">
        <v>438</v>
      </c>
      <c r="H160" s="382">
        <v>3.9999999999999996</v>
      </c>
      <c r="I160" s="382">
        <v>4.3999999999999995</v>
      </c>
      <c r="J160" s="383" t="s">
        <v>1782</v>
      </c>
      <c r="M160" s="28"/>
      <c r="N160" s="29"/>
    </row>
    <row r="161" spans="2:14" ht="16.350000000000001" customHeight="1" x14ac:dyDescent="0.15">
      <c r="B161" s="971" t="s">
        <v>154</v>
      </c>
      <c r="C161" s="1096" t="s">
        <v>413</v>
      </c>
      <c r="D161" s="380">
        <v>3110</v>
      </c>
      <c r="E161" s="381">
        <v>3160</v>
      </c>
      <c r="F161" s="382">
        <v>4.0999999999999996</v>
      </c>
      <c r="G161" s="381">
        <v>3060</v>
      </c>
      <c r="H161" s="382">
        <v>3.9</v>
      </c>
      <c r="I161" s="382">
        <v>4.3</v>
      </c>
      <c r="J161" s="331" t="s">
        <v>1787</v>
      </c>
      <c r="M161" s="28"/>
      <c r="N161" s="29"/>
    </row>
    <row r="162" spans="2:14" ht="16.350000000000001" customHeight="1" x14ac:dyDescent="0.15">
      <c r="B162" s="971" t="s">
        <v>155</v>
      </c>
      <c r="C162" s="1096" t="s">
        <v>414</v>
      </c>
      <c r="D162" s="380">
        <v>1440</v>
      </c>
      <c r="E162" s="381">
        <v>1460</v>
      </c>
      <c r="F162" s="382">
        <v>4.0999999999999996</v>
      </c>
      <c r="G162" s="381">
        <v>1410</v>
      </c>
      <c r="H162" s="382">
        <v>3.9</v>
      </c>
      <c r="I162" s="382">
        <v>4.3</v>
      </c>
      <c r="J162" s="383" t="s">
        <v>1785</v>
      </c>
      <c r="M162" s="28"/>
      <c r="N162" s="29"/>
    </row>
    <row r="163" spans="2:14" ht="16.350000000000001" customHeight="1" x14ac:dyDescent="0.15">
      <c r="B163" s="971" t="s">
        <v>156</v>
      </c>
      <c r="C163" s="1096" t="s">
        <v>1488</v>
      </c>
      <c r="D163" s="380">
        <v>1170</v>
      </c>
      <c r="E163" s="381">
        <v>1190</v>
      </c>
      <c r="F163" s="382">
        <v>4.0999999999999996</v>
      </c>
      <c r="G163" s="381">
        <v>1150</v>
      </c>
      <c r="H163" s="382">
        <v>3.9</v>
      </c>
      <c r="I163" s="382">
        <v>4.3</v>
      </c>
      <c r="J163" s="383" t="s">
        <v>1785</v>
      </c>
      <c r="M163" s="28"/>
      <c r="N163" s="29"/>
    </row>
    <row r="164" spans="2:14" ht="16.350000000000001" customHeight="1" x14ac:dyDescent="0.15">
      <c r="B164" s="971" t="s">
        <v>157</v>
      </c>
      <c r="C164" s="1096" t="s">
        <v>1489</v>
      </c>
      <c r="D164" s="380">
        <v>3030</v>
      </c>
      <c r="E164" s="381">
        <v>3080</v>
      </c>
      <c r="F164" s="382">
        <v>4.2</v>
      </c>
      <c r="G164" s="381">
        <v>2980</v>
      </c>
      <c r="H164" s="382">
        <v>4</v>
      </c>
      <c r="I164" s="382">
        <v>4.4000000000000004</v>
      </c>
      <c r="J164" s="383" t="s">
        <v>1785</v>
      </c>
      <c r="M164" s="28"/>
      <c r="N164" s="29"/>
    </row>
    <row r="165" spans="2:14" ht="16.350000000000001" customHeight="1" x14ac:dyDescent="0.15">
      <c r="B165" s="971" t="s">
        <v>158</v>
      </c>
      <c r="C165" s="1096" t="s">
        <v>417</v>
      </c>
      <c r="D165" s="380">
        <v>2390</v>
      </c>
      <c r="E165" s="381">
        <v>2450</v>
      </c>
      <c r="F165" s="382">
        <v>4.5999999999999996</v>
      </c>
      <c r="G165" s="381">
        <v>2390</v>
      </c>
      <c r="H165" s="382">
        <v>4.4000000000000004</v>
      </c>
      <c r="I165" s="382">
        <v>4.8</v>
      </c>
      <c r="J165" s="331" t="s">
        <v>548</v>
      </c>
      <c r="M165" s="28"/>
      <c r="N165" s="29"/>
    </row>
    <row r="166" spans="2:14" ht="16.350000000000001" customHeight="1" x14ac:dyDescent="0.15">
      <c r="B166" s="971" t="s">
        <v>159</v>
      </c>
      <c r="C166" s="1096" t="s">
        <v>418</v>
      </c>
      <c r="D166" s="380">
        <v>2300</v>
      </c>
      <c r="E166" s="381">
        <v>2330</v>
      </c>
      <c r="F166" s="382">
        <v>4.4000000000000004</v>
      </c>
      <c r="G166" s="381">
        <v>2270</v>
      </c>
      <c r="H166" s="382">
        <v>4.2</v>
      </c>
      <c r="I166" s="382">
        <v>4.6000000000000005</v>
      </c>
      <c r="J166" s="383" t="s">
        <v>1787</v>
      </c>
      <c r="M166" s="28"/>
      <c r="N166" s="29"/>
    </row>
    <row r="167" spans="2:14" ht="16.350000000000001" customHeight="1" x14ac:dyDescent="0.15">
      <c r="B167" s="971" t="s">
        <v>160</v>
      </c>
      <c r="C167" s="1097" t="s">
        <v>419</v>
      </c>
      <c r="D167" s="380">
        <v>4520</v>
      </c>
      <c r="E167" s="381">
        <v>4580</v>
      </c>
      <c r="F167" s="382">
        <v>4.2</v>
      </c>
      <c r="G167" s="381">
        <v>4450</v>
      </c>
      <c r="H167" s="382">
        <v>4</v>
      </c>
      <c r="I167" s="382">
        <v>4.4000000000000004</v>
      </c>
      <c r="J167" s="313" t="s">
        <v>1787</v>
      </c>
      <c r="M167" s="28"/>
      <c r="N167" s="29"/>
    </row>
    <row r="168" spans="2:14" ht="16.350000000000001" customHeight="1" x14ac:dyDescent="0.15">
      <c r="B168" s="971" t="s">
        <v>161</v>
      </c>
      <c r="C168" s="1096" t="s">
        <v>1490</v>
      </c>
      <c r="D168" s="380">
        <v>1710</v>
      </c>
      <c r="E168" s="381">
        <v>1730</v>
      </c>
      <c r="F168" s="382">
        <v>4.2</v>
      </c>
      <c r="G168" s="381">
        <v>1690</v>
      </c>
      <c r="H168" s="382">
        <v>4</v>
      </c>
      <c r="I168" s="382">
        <v>4.4000000000000004</v>
      </c>
      <c r="J168" s="383" t="s">
        <v>1785</v>
      </c>
      <c r="M168" s="28"/>
      <c r="N168" s="29"/>
    </row>
    <row r="169" spans="2:14" ht="16.350000000000001" customHeight="1" x14ac:dyDescent="0.15">
      <c r="B169" s="971" t="s">
        <v>162</v>
      </c>
      <c r="C169" s="1096" t="s">
        <v>421</v>
      </c>
      <c r="D169" s="380">
        <v>603</v>
      </c>
      <c r="E169" s="381">
        <v>612</v>
      </c>
      <c r="F169" s="382">
        <v>4.2</v>
      </c>
      <c r="G169" s="381">
        <v>594</v>
      </c>
      <c r="H169" s="382">
        <v>4</v>
      </c>
      <c r="I169" s="382">
        <v>4.4000000000000004</v>
      </c>
      <c r="J169" s="331" t="s">
        <v>1787</v>
      </c>
      <c r="M169" s="28"/>
      <c r="N169" s="29"/>
    </row>
    <row r="170" spans="2:14" ht="16.350000000000001" customHeight="1" x14ac:dyDescent="0.15">
      <c r="B170" s="971" t="s">
        <v>163</v>
      </c>
      <c r="C170" s="1096" t="s">
        <v>422</v>
      </c>
      <c r="D170" s="380">
        <v>955</v>
      </c>
      <c r="E170" s="381">
        <v>970</v>
      </c>
      <c r="F170" s="382">
        <v>4.0999999999999996</v>
      </c>
      <c r="G170" s="381">
        <v>940</v>
      </c>
      <c r="H170" s="382">
        <v>3.9</v>
      </c>
      <c r="I170" s="382">
        <v>4.3</v>
      </c>
      <c r="J170" s="383" t="s">
        <v>1787</v>
      </c>
      <c r="M170" s="28"/>
      <c r="N170" s="29"/>
    </row>
    <row r="171" spans="2:14" ht="16.350000000000001" customHeight="1" x14ac:dyDescent="0.15">
      <c r="B171" s="971" t="s">
        <v>164</v>
      </c>
      <c r="C171" s="1096" t="s">
        <v>423</v>
      </c>
      <c r="D171" s="380">
        <v>1400</v>
      </c>
      <c r="E171" s="381">
        <v>1420</v>
      </c>
      <c r="F171" s="382">
        <v>4.1999999999999993</v>
      </c>
      <c r="G171" s="381">
        <v>1390</v>
      </c>
      <c r="H171" s="382">
        <v>3.9999999999999996</v>
      </c>
      <c r="I171" s="382">
        <v>4.3999999999999995</v>
      </c>
      <c r="J171" s="331" t="s">
        <v>1782</v>
      </c>
      <c r="M171" s="28"/>
      <c r="N171" s="29"/>
    </row>
    <row r="172" spans="2:14" ht="16.350000000000001" customHeight="1" x14ac:dyDescent="0.15">
      <c r="B172" s="971" t="s">
        <v>166</v>
      </c>
      <c r="C172" s="1096" t="s">
        <v>424</v>
      </c>
      <c r="D172" s="380">
        <v>1150</v>
      </c>
      <c r="E172" s="381">
        <v>1170</v>
      </c>
      <c r="F172" s="382">
        <v>4.3</v>
      </c>
      <c r="G172" s="381">
        <v>1140</v>
      </c>
      <c r="H172" s="382">
        <v>4.0999999999999996</v>
      </c>
      <c r="I172" s="382">
        <v>4.5</v>
      </c>
      <c r="J172" s="383" t="s">
        <v>1782</v>
      </c>
      <c r="M172" s="28"/>
      <c r="N172" s="29"/>
    </row>
    <row r="173" spans="2:14" ht="16.350000000000001" customHeight="1" x14ac:dyDescent="0.15">
      <c r="B173" s="971" t="s">
        <v>167</v>
      </c>
      <c r="C173" s="1096" t="s">
        <v>425</v>
      </c>
      <c r="D173" s="380">
        <v>974</v>
      </c>
      <c r="E173" s="381">
        <v>987</v>
      </c>
      <c r="F173" s="382">
        <v>4.0999999999999996</v>
      </c>
      <c r="G173" s="381">
        <v>969</v>
      </c>
      <c r="H173" s="382">
        <v>4.0999999999999996</v>
      </c>
      <c r="I173" s="382">
        <v>4.3</v>
      </c>
      <c r="J173" s="331" t="s">
        <v>827</v>
      </c>
      <c r="M173" s="28"/>
      <c r="N173" s="29"/>
    </row>
    <row r="174" spans="2:14" ht="16.350000000000001" customHeight="1" x14ac:dyDescent="0.15">
      <c r="B174" s="971" t="s">
        <v>168</v>
      </c>
      <c r="C174" s="1096" t="s">
        <v>426</v>
      </c>
      <c r="D174" s="380">
        <v>465</v>
      </c>
      <c r="E174" s="381">
        <v>473</v>
      </c>
      <c r="F174" s="382">
        <v>4.1999999999999993</v>
      </c>
      <c r="G174" s="381">
        <v>461</v>
      </c>
      <c r="H174" s="382">
        <v>3.9999999999999996</v>
      </c>
      <c r="I174" s="382">
        <v>4.3999999999999995</v>
      </c>
      <c r="J174" s="383" t="s">
        <v>1782</v>
      </c>
      <c r="M174" s="28"/>
      <c r="N174" s="29"/>
    </row>
    <row r="175" spans="2:14" ht="16.350000000000001" customHeight="1" x14ac:dyDescent="0.15">
      <c r="B175" s="971" t="s">
        <v>169</v>
      </c>
      <c r="C175" s="1097" t="s">
        <v>427</v>
      </c>
      <c r="D175" s="380">
        <v>448</v>
      </c>
      <c r="E175" s="381">
        <v>455</v>
      </c>
      <c r="F175" s="382">
        <v>4.1999999999999993</v>
      </c>
      <c r="G175" s="381">
        <v>445</v>
      </c>
      <c r="H175" s="382">
        <v>3.9999999999999996</v>
      </c>
      <c r="I175" s="382">
        <v>4.3999999999999995</v>
      </c>
      <c r="J175" s="313" t="s">
        <v>1782</v>
      </c>
      <c r="M175" s="28"/>
      <c r="N175" s="29"/>
    </row>
    <row r="176" spans="2:14" ht="16.350000000000001" customHeight="1" x14ac:dyDescent="0.15">
      <c r="B176" s="971" t="s">
        <v>170</v>
      </c>
      <c r="C176" s="1096" t="s">
        <v>428</v>
      </c>
      <c r="D176" s="380">
        <v>637</v>
      </c>
      <c r="E176" s="381">
        <v>644</v>
      </c>
      <c r="F176" s="382">
        <v>4.5999999999999996</v>
      </c>
      <c r="G176" s="381">
        <v>630</v>
      </c>
      <c r="H176" s="382">
        <v>4.4000000000000004</v>
      </c>
      <c r="I176" s="382">
        <v>4.8</v>
      </c>
      <c r="J176" s="383" t="s">
        <v>1787</v>
      </c>
      <c r="M176" s="28"/>
      <c r="N176" s="29"/>
    </row>
    <row r="177" spans="2:14" ht="16.350000000000001" customHeight="1" x14ac:dyDescent="0.15">
      <c r="B177" s="971" t="s">
        <v>171</v>
      </c>
      <c r="C177" s="1096" t="s">
        <v>429</v>
      </c>
      <c r="D177" s="380">
        <v>1540</v>
      </c>
      <c r="E177" s="381">
        <v>1560</v>
      </c>
      <c r="F177" s="382">
        <v>4.3</v>
      </c>
      <c r="G177" s="381">
        <v>1510</v>
      </c>
      <c r="H177" s="382">
        <v>4.0999999999999996</v>
      </c>
      <c r="I177" s="382">
        <v>4.5</v>
      </c>
      <c r="J177" s="331" t="s">
        <v>1785</v>
      </c>
      <c r="M177" s="28"/>
      <c r="N177" s="29"/>
    </row>
    <row r="178" spans="2:14" ht="16.350000000000001" customHeight="1" x14ac:dyDescent="0.15">
      <c r="B178" s="971" t="s">
        <v>172</v>
      </c>
      <c r="C178" s="1096" t="s">
        <v>1491</v>
      </c>
      <c r="D178" s="380">
        <v>3040</v>
      </c>
      <c r="E178" s="381">
        <v>3090</v>
      </c>
      <c r="F178" s="382">
        <v>4.2</v>
      </c>
      <c r="G178" s="381">
        <v>2990</v>
      </c>
      <c r="H178" s="382">
        <v>4</v>
      </c>
      <c r="I178" s="382">
        <v>4.4000000000000004</v>
      </c>
      <c r="J178" s="383" t="s">
        <v>1785</v>
      </c>
      <c r="M178" s="28"/>
      <c r="N178" s="29"/>
    </row>
    <row r="179" spans="2:14" ht="16.350000000000001" customHeight="1" x14ac:dyDescent="0.15">
      <c r="B179" s="971" t="s">
        <v>173</v>
      </c>
      <c r="C179" s="1096" t="s">
        <v>1492</v>
      </c>
      <c r="D179" s="380">
        <v>629</v>
      </c>
      <c r="E179" s="381">
        <v>639</v>
      </c>
      <c r="F179" s="382">
        <v>4.7</v>
      </c>
      <c r="G179" s="381">
        <v>625</v>
      </c>
      <c r="H179" s="382">
        <v>4.5</v>
      </c>
      <c r="I179" s="382">
        <v>4.9000000000000004</v>
      </c>
      <c r="J179" s="383" t="s">
        <v>1782</v>
      </c>
      <c r="M179" s="28"/>
      <c r="N179" s="29"/>
    </row>
    <row r="180" spans="2:14" ht="16.350000000000001" customHeight="1" x14ac:dyDescent="0.15">
      <c r="B180" s="971" t="s">
        <v>174</v>
      </c>
      <c r="C180" s="1096" t="s">
        <v>432</v>
      </c>
      <c r="D180" s="380">
        <v>752</v>
      </c>
      <c r="E180" s="381">
        <v>760</v>
      </c>
      <c r="F180" s="382">
        <v>4.7</v>
      </c>
      <c r="G180" s="381">
        <v>748</v>
      </c>
      <c r="H180" s="382">
        <v>4.5</v>
      </c>
      <c r="I180" s="382">
        <v>4.9000000000000004</v>
      </c>
      <c r="J180" s="383" t="s">
        <v>1782</v>
      </c>
      <c r="M180" s="28"/>
      <c r="N180" s="29"/>
    </row>
    <row r="181" spans="2:14" ht="16.350000000000001" customHeight="1" x14ac:dyDescent="0.15">
      <c r="B181" s="971" t="s">
        <v>176</v>
      </c>
      <c r="C181" s="1097" t="s">
        <v>433</v>
      </c>
      <c r="D181" s="380">
        <v>771</v>
      </c>
      <c r="E181" s="381">
        <v>782</v>
      </c>
      <c r="F181" s="382">
        <v>4.3</v>
      </c>
      <c r="G181" s="381">
        <v>766</v>
      </c>
      <c r="H181" s="382">
        <v>4.0999999999999996</v>
      </c>
      <c r="I181" s="382">
        <v>4.5</v>
      </c>
      <c r="J181" s="313" t="s">
        <v>1782</v>
      </c>
      <c r="M181" s="28"/>
      <c r="N181" s="29"/>
    </row>
    <row r="182" spans="2:14" ht="16.350000000000001" customHeight="1" x14ac:dyDescent="0.15">
      <c r="B182" s="971" t="s">
        <v>177</v>
      </c>
      <c r="C182" s="1096" t="s">
        <v>434</v>
      </c>
      <c r="D182" s="380">
        <v>754</v>
      </c>
      <c r="E182" s="381">
        <v>764</v>
      </c>
      <c r="F182" s="382">
        <v>4.4000000000000004</v>
      </c>
      <c r="G182" s="381">
        <v>744</v>
      </c>
      <c r="H182" s="382">
        <v>4.2</v>
      </c>
      <c r="I182" s="382">
        <v>4.5999999999999996</v>
      </c>
      <c r="J182" s="383" t="s">
        <v>1786</v>
      </c>
      <c r="M182" s="28"/>
      <c r="N182" s="29"/>
    </row>
    <row r="183" spans="2:14" ht="16.350000000000001" customHeight="1" x14ac:dyDescent="0.15">
      <c r="B183" s="971" t="s">
        <v>178</v>
      </c>
      <c r="C183" s="1096" t="s">
        <v>435</v>
      </c>
      <c r="D183" s="380">
        <v>573</v>
      </c>
      <c r="E183" s="381">
        <v>581</v>
      </c>
      <c r="F183" s="382">
        <v>4.3999999999999995</v>
      </c>
      <c r="G183" s="381">
        <v>569</v>
      </c>
      <c r="H183" s="382">
        <v>4.1999999999999993</v>
      </c>
      <c r="I183" s="382">
        <v>4.5999999999999996</v>
      </c>
      <c r="J183" s="331" t="s">
        <v>1782</v>
      </c>
      <c r="M183" s="28"/>
      <c r="N183" s="29"/>
    </row>
    <row r="184" spans="2:14" ht="16.350000000000001" customHeight="1" x14ac:dyDescent="0.15">
      <c r="B184" s="971" t="s">
        <v>179</v>
      </c>
      <c r="C184" s="1096" t="s">
        <v>436</v>
      </c>
      <c r="D184" s="380">
        <v>357</v>
      </c>
      <c r="E184" s="381">
        <v>361</v>
      </c>
      <c r="F184" s="382">
        <v>4.3999999999999995</v>
      </c>
      <c r="G184" s="381">
        <v>355</v>
      </c>
      <c r="H184" s="382">
        <v>4.1999999999999993</v>
      </c>
      <c r="I184" s="382">
        <v>4.5999999999999996</v>
      </c>
      <c r="J184" s="383" t="s">
        <v>1782</v>
      </c>
      <c r="M184" s="28"/>
      <c r="N184" s="29"/>
    </row>
    <row r="185" spans="2:14" ht="16.350000000000001" customHeight="1" x14ac:dyDescent="0.15">
      <c r="B185" s="971" t="s">
        <v>181</v>
      </c>
      <c r="C185" s="1097" t="s">
        <v>437</v>
      </c>
      <c r="D185" s="380">
        <v>721</v>
      </c>
      <c r="E185" s="381">
        <v>731</v>
      </c>
      <c r="F185" s="382">
        <v>4.3</v>
      </c>
      <c r="G185" s="381">
        <v>711</v>
      </c>
      <c r="H185" s="382">
        <v>4.0999999999999996</v>
      </c>
      <c r="I185" s="382">
        <v>4.5</v>
      </c>
      <c r="J185" s="313" t="s">
        <v>1787</v>
      </c>
      <c r="M185" s="28"/>
      <c r="N185" s="29"/>
    </row>
    <row r="186" spans="2:14" ht="16.350000000000001" customHeight="1" x14ac:dyDescent="0.15">
      <c r="B186" s="971" t="s">
        <v>182</v>
      </c>
      <c r="C186" s="1096" t="s">
        <v>438</v>
      </c>
      <c r="D186" s="380">
        <v>1490</v>
      </c>
      <c r="E186" s="381">
        <v>1510</v>
      </c>
      <c r="F186" s="382">
        <v>4.2</v>
      </c>
      <c r="G186" s="381">
        <v>1470</v>
      </c>
      <c r="H186" s="382">
        <v>4</v>
      </c>
      <c r="I186" s="382">
        <v>4.4000000000000004</v>
      </c>
      <c r="J186" s="383" t="s">
        <v>1785</v>
      </c>
      <c r="M186" s="28"/>
      <c r="N186" s="29"/>
    </row>
    <row r="187" spans="2:14" ht="16.350000000000001" customHeight="1" x14ac:dyDescent="0.15">
      <c r="B187" s="971" t="s">
        <v>183</v>
      </c>
      <c r="C187" s="1097" t="s">
        <v>439</v>
      </c>
      <c r="D187" s="380">
        <v>522</v>
      </c>
      <c r="E187" s="381">
        <v>526</v>
      </c>
      <c r="F187" s="382">
        <v>4.7</v>
      </c>
      <c r="G187" s="381">
        <v>520</v>
      </c>
      <c r="H187" s="382">
        <v>4.5</v>
      </c>
      <c r="I187" s="382">
        <v>4.9000000000000004</v>
      </c>
      <c r="J187" s="313" t="s">
        <v>1784</v>
      </c>
      <c r="M187" s="28"/>
      <c r="N187" s="29"/>
    </row>
    <row r="188" spans="2:14" ht="16.350000000000001" customHeight="1" x14ac:dyDescent="0.15">
      <c r="B188" s="971" t="s">
        <v>184</v>
      </c>
      <c r="C188" s="1096" t="s">
        <v>440</v>
      </c>
      <c r="D188" s="380">
        <v>1800</v>
      </c>
      <c r="E188" s="381">
        <v>1830</v>
      </c>
      <c r="F188" s="382">
        <v>4.2</v>
      </c>
      <c r="G188" s="381">
        <v>1790</v>
      </c>
      <c r="H188" s="382">
        <v>4</v>
      </c>
      <c r="I188" s="382">
        <v>4.3999999999999995</v>
      </c>
      <c r="J188" s="383" t="s">
        <v>1782</v>
      </c>
      <c r="M188" s="28"/>
      <c r="N188" s="29"/>
    </row>
    <row r="189" spans="2:14" ht="16.350000000000001" customHeight="1" x14ac:dyDescent="0.15">
      <c r="B189" s="971" t="s">
        <v>185</v>
      </c>
      <c r="C189" s="1096" t="s">
        <v>441</v>
      </c>
      <c r="D189" s="380">
        <v>1100</v>
      </c>
      <c r="E189" s="381">
        <v>1110</v>
      </c>
      <c r="F189" s="382">
        <v>4.5999999999999996</v>
      </c>
      <c r="G189" s="381">
        <v>1090</v>
      </c>
      <c r="H189" s="382">
        <v>4.3999999999999995</v>
      </c>
      <c r="I189" s="382">
        <v>4.8</v>
      </c>
      <c r="J189" s="331" t="s">
        <v>1782</v>
      </c>
      <c r="M189" s="28"/>
      <c r="N189" s="29"/>
    </row>
    <row r="190" spans="2:14" ht="16.350000000000001" customHeight="1" x14ac:dyDescent="0.15">
      <c r="B190" s="971" t="s">
        <v>186</v>
      </c>
      <c r="C190" s="1096" t="s">
        <v>442</v>
      </c>
      <c r="D190" s="380">
        <v>725</v>
      </c>
      <c r="E190" s="381">
        <v>732</v>
      </c>
      <c r="F190" s="382">
        <v>4.7</v>
      </c>
      <c r="G190" s="381">
        <v>722</v>
      </c>
      <c r="H190" s="382">
        <v>4.5</v>
      </c>
      <c r="I190" s="382">
        <v>4.9000000000000004</v>
      </c>
      <c r="J190" s="383" t="s">
        <v>834</v>
      </c>
      <c r="M190" s="28"/>
      <c r="N190" s="29"/>
    </row>
    <row r="191" spans="2:14" ht="16.350000000000001" customHeight="1" x14ac:dyDescent="0.15">
      <c r="B191" s="971" t="s">
        <v>187</v>
      </c>
      <c r="C191" s="1097" t="s">
        <v>443</v>
      </c>
      <c r="D191" s="380">
        <v>834</v>
      </c>
      <c r="E191" s="381">
        <v>844</v>
      </c>
      <c r="F191" s="382">
        <v>4.3</v>
      </c>
      <c r="G191" s="381">
        <v>829</v>
      </c>
      <c r="H191" s="382">
        <v>4.0999999999999996</v>
      </c>
      <c r="I191" s="382">
        <v>4.5</v>
      </c>
      <c r="J191" s="313" t="s">
        <v>1782</v>
      </c>
      <c r="M191" s="28"/>
      <c r="N191" s="29"/>
    </row>
    <row r="192" spans="2:14" ht="16.350000000000001" customHeight="1" x14ac:dyDescent="0.15">
      <c r="B192" s="971" t="s">
        <v>188</v>
      </c>
      <c r="C192" s="1096" t="s">
        <v>444</v>
      </c>
      <c r="D192" s="380">
        <v>720</v>
      </c>
      <c r="E192" s="381">
        <v>729</v>
      </c>
      <c r="F192" s="382">
        <v>4.4000000000000004</v>
      </c>
      <c r="G192" s="381">
        <v>711</v>
      </c>
      <c r="H192" s="382">
        <v>4.2</v>
      </c>
      <c r="I192" s="382">
        <v>4.5999999999999996</v>
      </c>
      <c r="J192" s="383" t="s">
        <v>1788</v>
      </c>
      <c r="M192" s="28"/>
      <c r="N192" s="29"/>
    </row>
    <row r="193" spans="2:14" ht="16.350000000000001" customHeight="1" x14ac:dyDescent="0.15">
      <c r="B193" s="971" t="s">
        <v>189</v>
      </c>
      <c r="C193" s="1097" t="s">
        <v>1493</v>
      </c>
      <c r="D193" s="380">
        <v>1770</v>
      </c>
      <c r="E193" s="381">
        <v>1790</v>
      </c>
      <c r="F193" s="382">
        <v>4.3</v>
      </c>
      <c r="G193" s="381">
        <v>1740</v>
      </c>
      <c r="H193" s="382">
        <v>4.0999999999999996</v>
      </c>
      <c r="I193" s="382">
        <v>4.5</v>
      </c>
      <c r="J193" s="313" t="s">
        <v>1785</v>
      </c>
      <c r="M193" s="28"/>
      <c r="N193" s="29"/>
    </row>
    <row r="194" spans="2:14" ht="16.350000000000001" customHeight="1" x14ac:dyDescent="0.15">
      <c r="B194" s="971" t="s">
        <v>191</v>
      </c>
      <c r="C194" s="1096" t="s">
        <v>446</v>
      </c>
      <c r="D194" s="380">
        <v>547</v>
      </c>
      <c r="E194" s="381">
        <v>554</v>
      </c>
      <c r="F194" s="382">
        <v>4.5</v>
      </c>
      <c r="G194" s="381">
        <v>540</v>
      </c>
      <c r="H194" s="382">
        <v>4.3</v>
      </c>
      <c r="I194" s="382">
        <v>4.7</v>
      </c>
      <c r="J194" s="383" t="s">
        <v>1787</v>
      </c>
      <c r="M194" s="28"/>
      <c r="N194" s="29"/>
    </row>
    <row r="195" spans="2:14" ht="16.350000000000001" customHeight="1" x14ac:dyDescent="0.15">
      <c r="B195" s="971" t="s">
        <v>192</v>
      </c>
      <c r="C195" s="1096" t="s">
        <v>447</v>
      </c>
      <c r="D195" s="380">
        <v>1120</v>
      </c>
      <c r="E195" s="381">
        <v>1130</v>
      </c>
      <c r="F195" s="382">
        <v>4.8</v>
      </c>
      <c r="G195" s="381">
        <v>1120</v>
      </c>
      <c r="H195" s="382">
        <v>4.5999999999999996</v>
      </c>
      <c r="I195" s="382">
        <v>5</v>
      </c>
      <c r="J195" s="331" t="s">
        <v>1782</v>
      </c>
      <c r="M195" s="28"/>
      <c r="N195" s="29"/>
    </row>
    <row r="196" spans="2:14" ht="16.350000000000001" customHeight="1" x14ac:dyDescent="0.15">
      <c r="B196" s="971" t="s">
        <v>193</v>
      </c>
      <c r="C196" s="1096" t="s">
        <v>448</v>
      </c>
      <c r="D196" s="380">
        <v>422</v>
      </c>
      <c r="E196" s="381">
        <v>428</v>
      </c>
      <c r="F196" s="382">
        <v>4.3999999999999995</v>
      </c>
      <c r="G196" s="381">
        <v>419</v>
      </c>
      <c r="H196" s="382">
        <v>4.1999999999999993</v>
      </c>
      <c r="I196" s="382">
        <v>4.5999999999999996</v>
      </c>
      <c r="J196" s="383" t="s">
        <v>1782</v>
      </c>
      <c r="M196" s="28"/>
      <c r="N196" s="29"/>
    </row>
    <row r="197" spans="2:14" ht="16.350000000000001" customHeight="1" x14ac:dyDescent="0.15">
      <c r="B197" s="971" t="s">
        <v>194</v>
      </c>
      <c r="C197" s="1097" t="s">
        <v>1494</v>
      </c>
      <c r="D197" s="380">
        <v>1870</v>
      </c>
      <c r="E197" s="381">
        <v>1900</v>
      </c>
      <c r="F197" s="382">
        <v>4.0999999999999996</v>
      </c>
      <c r="G197" s="381">
        <v>1840</v>
      </c>
      <c r="H197" s="382">
        <v>3.9</v>
      </c>
      <c r="I197" s="382">
        <v>4.3</v>
      </c>
      <c r="J197" s="313" t="s">
        <v>1785</v>
      </c>
      <c r="M197" s="28"/>
      <c r="N197" s="29"/>
    </row>
    <row r="198" spans="2:14" ht="16.350000000000001" customHeight="1" x14ac:dyDescent="0.15">
      <c r="B198" s="971" t="s">
        <v>195</v>
      </c>
      <c r="C198" s="1096" t="s">
        <v>450</v>
      </c>
      <c r="D198" s="380">
        <v>770</v>
      </c>
      <c r="E198" s="381">
        <v>780</v>
      </c>
      <c r="F198" s="382">
        <v>4.3999999999999995</v>
      </c>
      <c r="G198" s="381">
        <v>765</v>
      </c>
      <c r="H198" s="382">
        <v>4.1999999999999993</v>
      </c>
      <c r="I198" s="382">
        <v>4.5999999999999996</v>
      </c>
      <c r="J198" s="383" t="s">
        <v>1782</v>
      </c>
      <c r="M198" s="28"/>
      <c r="N198" s="29"/>
    </row>
    <row r="199" spans="2:14" ht="16.350000000000001" customHeight="1" x14ac:dyDescent="0.15">
      <c r="B199" s="971" t="s">
        <v>196</v>
      </c>
      <c r="C199" s="1097" t="s">
        <v>451</v>
      </c>
      <c r="D199" s="380">
        <v>452</v>
      </c>
      <c r="E199" s="381">
        <v>454</v>
      </c>
      <c r="F199" s="382">
        <v>4.9000000000000004</v>
      </c>
      <c r="G199" s="381">
        <v>452</v>
      </c>
      <c r="H199" s="382">
        <v>4.7</v>
      </c>
      <c r="I199" s="382">
        <v>5.0999999999999996</v>
      </c>
      <c r="J199" s="313" t="s">
        <v>548</v>
      </c>
      <c r="M199" s="28"/>
      <c r="N199" s="29"/>
    </row>
    <row r="200" spans="2:14" ht="16.350000000000001" customHeight="1" x14ac:dyDescent="0.15">
      <c r="B200" s="971" t="s">
        <v>197</v>
      </c>
      <c r="C200" s="1096" t="s">
        <v>452</v>
      </c>
      <c r="D200" s="380">
        <v>4000</v>
      </c>
      <c r="E200" s="381">
        <v>4060</v>
      </c>
      <c r="F200" s="382">
        <v>4.3</v>
      </c>
      <c r="G200" s="381">
        <v>3940</v>
      </c>
      <c r="H200" s="382">
        <v>4.0999999999999996</v>
      </c>
      <c r="I200" s="382">
        <v>4.5</v>
      </c>
      <c r="J200" s="383" t="s">
        <v>1785</v>
      </c>
      <c r="M200" s="28"/>
      <c r="N200" s="29"/>
    </row>
    <row r="201" spans="2:14" ht="16.350000000000001" customHeight="1" x14ac:dyDescent="0.15">
      <c r="B201" s="971" t="s">
        <v>198</v>
      </c>
      <c r="C201" s="1096" t="s">
        <v>453</v>
      </c>
      <c r="D201" s="380">
        <v>2530</v>
      </c>
      <c r="E201" s="381">
        <v>2550</v>
      </c>
      <c r="F201" s="382">
        <v>4.5</v>
      </c>
      <c r="G201" s="381">
        <v>2530</v>
      </c>
      <c r="H201" s="382">
        <v>4.3</v>
      </c>
      <c r="I201" s="382">
        <v>4.7</v>
      </c>
      <c r="J201" s="331" t="s">
        <v>548</v>
      </c>
      <c r="M201" s="28"/>
      <c r="N201" s="29"/>
    </row>
    <row r="202" spans="2:14" ht="16.350000000000001" customHeight="1" x14ac:dyDescent="0.15">
      <c r="B202" s="971" t="s">
        <v>199</v>
      </c>
      <c r="C202" s="1096" t="s">
        <v>454</v>
      </c>
      <c r="D202" s="380">
        <v>803</v>
      </c>
      <c r="E202" s="381">
        <v>812</v>
      </c>
      <c r="F202" s="382">
        <v>4.8</v>
      </c>
      <c r="G202" s="381">
        <v>803</v>
      </c>
      <c r="H202" s="382">
        <v>4.5999999999999996</v>
      </c>
      <c r="I202" s="382">
        <v>5</v>
      </c>
      <c r="J202" s="383" t="s">
        <v>548</v>
      </c>
      <c r="M202" s="28"/>
      <c r="N202" s="29"/>
    </row>
    <row r="203" spans="2:14" ht="16.350000000000001" customHeight="1" x14ac:dyDescent="0.15">
      <c r="B203" s="971" t="s">
        <v>200</v>
      </c>
      <c r="C203" s="1097" t="s">
        <v>455</v>
      </c>
      <c r="D203" s="380">
        <v>647</v>
      </c>
      <c r="E203" s="381">
        <v>647</v>
      </c>
      <c r="F203" s="382">
        <v>4.7</v>
      </c>
      <c r="G203" s="381">
        <v>647</v>
      </c>
      <c r="H203" s="382">
        <v>4.5</v>
      </c>
      <c r="I203" s="382">
        <v>4.9000000000000004</v>
      </c>
      <c r="J203" s="313" t="s">
        <v>548</v>
      </c>
      <c r="M203" s="28"/>
      <c r="N203" s="29"/>
    </row>
    <row r="204" spans="2:14" ht="16.350000000000001" customHeight="1" x14ac:dyDescent="0.15">
      <c r="B204" s="971" t="s">
        <v>201</v>
      </c>
      <c r="C204" s="1096" t="s">
        <v>456</v>
      </c>
      <c r="D204" s="380">
        <v>542</v>
      </c>
      <c r="E204" s="381">
        <v>547</v>
      </c>
      <c r="F204" s="382">
        <v>4.9000000000000004</v>
      </c>
      <c r="G204" s="381">
        <v>542</v>
      </c>
      <c r="H204" s="382">
        <v>4.7</v>
      </c>
      <c r="I204" s="382">
        <v>5.0999999999999996</v>
      </c>
      <c r="J204" s="383" t="s">
        <v>548</v>
      </c>
      <c r="M204" s="28"/>
      <c r="N204" s="29"/>
    </row>
    <row r="205" spans="2:14" ht="16.350000000000001" customHeight="1" x14ac:dyDescent="0.15">
      <c r="B205" s="971" t="s">
        <v>202</v>
      </c>
      <c r="C205" s="1097" t="s">
        <v>457</v>
      </c>
      <c r="D205" s="380">
        <v>1200</v>
      </c>
      <c r="E205" s="381">
        <v>1210</v>
      </c>
      <c r="F205" s="382">
        <v>4.7</v>
      </c>
      <c r="G205" s="381">
        <v>1200</v>
      </c>
      <c r="H205" s="382">
        <v>4.5</v>
      </c>
      <c r="I205" s="382">
        <v>4.9000000000000004</v>
      </c>
      <c r="J205" s="313" t="s">
        <v>548</v>
      </c>
      <c r="M205" s="28"/>
      <c r="N205" s="29"/>
    </row>
    <row r="206" spans="2:14" ht="16.350000000000001" customHeight="1" x14ac:dyDescent="0.15">
      <c r="B206" s="971" t="s">
        <v>203</v>
      </c>
      <c r="C206" s="1096" t="s">
        <v>458</v>
      </c>
      <c r="D206" s="380">
        <v>708</v>
      </c>
      <c r="E206" s="381">
        <v>718</v>
      </c>
      <c r="F206" s="382">
        <v>5</v>
      </c>
      <c r="G206" s="381">
        <v>708</v>
      </c>
      <c r="H206" s="382">
        <v>4.8</v>
      </c>
      <c r="I206" s="382">
        <v>5.2</v>
      </c>
      <c r="J206" s="383" t="s">
        <v>548</v>
      </c>
      <c r="M206" s="28"/>
      <c r="N206" s="29"/>
    </row>
    <row r="207" spans="2:14" ht="16.350000000000001" customHeight="1" x14ac:dyDescent="0.15">
      <c r="B207" s="971" t="s">
        <v>204</v>
      </c>
      <c r="C207" s="1096" t="s">
        <v>459</v>
      </c>
      <c r="D207" s="380">
        <v>758</v>
      </c>
      <c r="E207" s="381">
        <v>764</v>
      </c>
      <c r="F207" s="382">
        <v>4.8</v>
      </c>
      <c r="G207" s="381">
        <v>758</v>
      </c>
      <c r="H207" s="382">
        <v>4.5999999999999996</v>
      </c>
      <c r="I207" s="382">
        <v>5</v>
      </c>
      <c r="J207" s="331" t="s">
        <v>548</v>
      </c>
      <c r="M207" s="28"/>
      <c r="N207" s="29"/>
    </row>
    <row r="208" spans="2:14" ht="16.350000000000001" customHeight="1" x14ac:dyDescent="0.15">
      <c r="B208" s="971" t="s">
        <v>205</v>
      </c>
      <c r="C208" s="1096" t="s">
        <v>460</v>
      </c>
      <c r="D208" s="380">
        <v>603</v>
      </c>
      <c r="E208" s="381">
        <v>620</v>
      </c>
      <c r="F208" s="382">
        <v>4.8</v>
      </c>
      <c r="G208" s="381">
        <v>603</v>
      </c>
      <c r="H208" s="382">
        <v>4.5999999999999996</v>
      </c>
      <c r="I208" s="382">
        <v>5</v>
      </c>
      <c r="J208" s="383" t="s">
        <v>548</v>
      </c>
      <c r="M208" s="28"/>
      <c r="N208" s="29"/>
    </row>
    <row r="209" spans="2:14" ht="16.350000000000001" customHeight="1" x14ac:dyDescent="0.15">
      <c r="B209" s="971" t="s">
        <v>206</v>
      </c>
      <c r="C209" s="1097" t="s">
        <v>461</v>
      </c>
      <c r="D209" s="380">
        <v>883</v>
      </c>
      <c r="E209" s="381">
        <v>902</v>
      </c>
      <c r="F209" s="382">
        <v>4.8</v>
      </c>
      <c r="G209" s="381">
        <v>883</v>
      </c>
      <c r="H209" s="382">
        <v>4.5999999999999996</v>
      </c>
      <c r="I209" s="382">
        <v>5</v>
      </c>
      <c r="J209" s="313" t="s">
        <v>548</v>
      </c>
      <c r="M209" s="28"/>
      <c r="N209" s="29"/>
    </row>
    <row r="210" spans="2:14" ht="16.350000000000001" customHeight="1" x14ac:dyDescent="0.15">
      <c r="B210" s="971" t="s">
        <v>207</v>
      </c>
      <c r="C210" s="1096" t="s">
        <v>462</v>
      </c>
      <c r="D210" s="380">
        <v>1210</v>
      </c>
      <c r="E210" s="381">
        <v>1230</v>
      </c>
      <c r="F210" s="382">
        <v>4.5999999999999996</v>
      </c>
      <c r="G210" s="381">
        <v>1200</v>
      </c>
      <c r="H210" s="382">
        <v>4.3999999999999995</v>
      </c>
      <c r="I210" s="382">
        <v>4.8</v>
      </c>
      <c r="J210" s="383" t="s">
        <v>1782</v>
      </c>
      <c r="M210" s="28"/>
      <c r="N210" s="29"/>
    </row>
    <row r="211" spans="2:14" ht="16.350000000000001" customHeight="1" x14ac:dyDescent="0.15">
      <c r="B211" s="971" t="s">
        <v>209</v>
      </c>
      <c r="C211" s="1097" t="s">
        <v>463</v>
      </c>
      <c r="D211" s="380">
        <v>1160</v>
      </c>
      <c r="E211" s="381">
        <v>1170</v>
      </c>
      <c r="F211" s="382">
        <v>4.5999999999999996</v>
      </c>
      <c r="G211" s="381">
        <v>1140</v>
      </c>
      <c r="H211" s="382">
        <v>4.4000000000000004</v>
      </c>
      <c r="I211" s="382">
        <v>4.8</v>
      </c>
      <c r="J211" s="313" t="s">
        <v>1787</v>
      </c>
      <c r="M211" s="28"/>
      <c r="N211" s="29"/>
    </row>
    <row r="212" spans="2:14" ht="16.350000000000001" customHeight="1" x14ac:dyDescent="0.15">
      <c r="B212" s="971" t="s">
        <v>210</v>
      </c>
      <c r="C212" s="1096" t="s">
        <v>464</v>
      </c>
      <c r="D212" s="380">
        <v>297</v>
      </c>
      <c r="E212" s="381">
        <v>306</v>
      </c>
      <c r="F212" s="382">
        <v>4.9000000000000004</v>
      </c>
      <c r="G212" s="381">
        <v>297</v>
      </c>
      <c r="H212" s="382">
        <v>4.7</v>
      </c>
      <c r="I212" s="382">
        <v>5.0999999999999996</v>
      </c>
      <c r="J212" s="383" t="s">
        <v>548</v>
      </c>
      <c r="M212" s="28"/>
      <c r="N212" s="29"/>
    </row>
    <row r="213" spans="2:14" ht="16.350000000000001" customHeight="1" x14ac:dyDescent="0.15">
      <c r="B213" s="971" t="s">
        <v>211</v>
      </c>
      <c r="C213" s="1096" t="s">
        <v>465</v>
      </c>
      <c r="D213" s="380">
        <v>1990</v>
      </c>
      <c r="E213" s="381">
        <v>2010</v>
      </c>
      <c r="F213" s="382">
        <v>5.0999999999999996</v>
      </c>
      <c r="G213" s="381">
        <v>1960</v>
      </c>
      <c r="H213" s="382">
        <v>4.9000000000000004</v>
      </c>
      <c r="I213" s="382">
        <v>5.3</v>
      </c>
      <c r="J213" s="331" t="s">
        <v>1785</v>
      </c>
      <c r="M213" s="28"/>
      <c r="N213" s="29"/>
    </row>
    <row r="214" spans="2:14" ht="16.350000000000001" customHeight="1" x14ac:dyDescent="0.15">
      <c r="B214" s="971" t="s">
        <v>212</v>
      </c>
      <c r="C214" s="1096" t="s">
        <v>466</v>
      </c>
      <c r="D214" s="380">
        <v>2000</v>
      </c>
      <c r="E214" s="381">
        <v>2020</v>
      </c>
      <c r="F214" s="382">
        <v>5</v>
      </c>
      <c r="G214" s="381">
        <v>1980</v>
      </c>
      <c r="H214" s="382">
        <v>4.8</v>
      </c>
      <c r="I214" s="382">
        <v>5.2</v>
      </c>
      <c r="J214" s="383" t="s">
        <v>1787</v>
      </c>
      <c r="M214" s="28"/>
      <c r="N214" s="29"/>
    </row>
    <row r="215" spans="2:14" ht="16.350000000000001" customHeight="1" x14ac:dyDescent="0.15">
      <c r="B215" s="971" t="s">
        <v>213</v>
      </c>
      <c r="C215" s="1097" t="s">
        <v>467</v>
      </c>
      <c r="D215" s="380">
        <v>1340</v>
      </c>
      <c r="E215" s="381">
        <v>1360</v>
      </c>
      <c r="F215" s="382">
        <v>4.9000000000000004</v>
      </c>
      <c r="G215" s="381">
        <v>1320</v>
      </c>
      <c r="H215" s="382">
        <v>4.7</v>
      </c>
      <c r="I215" s="382">
        <v>5.0999999999999996</v>
      </c>
      <c r="J215" s="313" t="s">
        <v>1786</v>
      </c>
      <c r="M215" s="28"/>
      <c r="N215" s="29"/>
    </row>
    <row r="216" spans="2:14" ht="16.350000000000001" customHeight="1" x14ac:dyDescent="0.15">
      <c r="B216" s="971" t="s">
        <v>214</v>
      </c>
      <c r="C216" s="1096" t="s">
        <v>1495</v>
      </c>
      <c r="D216" s="380">
        <v>853</v>
      </c>
      <c r="E216" s="381">
        <v>862</v>
      </c>
      <c r="F216" s="382">
        <v>4.8</v>
      </c>
      <c r="G216" s="381">
        <v>844</v>
      </c>
      <c r="H216" s="382">
        <v>4.5999999999999996</v>
      </c>
      <c r="I216" s="382">
        <v>5</v>
      </c>
      <c r="J216" s="383" t="s">
        <v>1787</v>
      </c>
      <c r="M216" s="28"/>
      <c r="N216" s="29"/>
    </row>
    <row r="217" spans="2:14" ht="16.350000000000001" customHeight="1" x14ac:dyDescent="0.15">
      <c r="B217" s="971" t="s">
        <v>215</v>
      </c>
      <c r="C217" s="1097" t="s">
        <v>469</v>
      </c>
      <c r="D217" s="380">
        <v>1420</v>
      </c>
      <c r="E217" s="381">
        <v>1430</v>
      </c>
      <c r="F217" s="382">
        <v>5.2</v>
      </c>
      <c r="G217" s="381">
        <v>1400</v>
      </c>
      <c r="H217" s="382">
        <v>5</v>
      </c>
      <c r="I217" s="382">
        <v>5.4</v>
      </c>
      <c r="J217" s="313" t="s">
        <v>1785</v>
      </c>
      <c r="M217" s="28"/>
      <c r="N217" s="29"/>
    </row>
    <row r="218" spans="2:14" ht="16.350000000000001" customHeight="1" x14ac:dyDescent="0.15">
      <c r="B218" s="971" t="s">
        <v>216</v>
      </c>
      <c r="C218" s="1096" t="s">
        <v>470</v>
      </c>
      <c r="D218" s="380">
        <v>2180</v>
      </c>
      <c r="E218" s="381">
        <v>2200</v>
      </c>
      <c r="F218" s="382">
        <v>4.7</v>
      </c>
      <c r="G218" s="381">
        <v>2150</v>
      </c>
      <c r="H218" s="382">
        <v>4.5</v>
      </c>
      <c r="I218" s="382">
        <v>4.9000000000000004</v>
      </c>
      <c r="J218" s="383" t="s">
        <v>1787</v>
      </c>
      <c r="M218" s="28"/>
      <c r="N218" s="29"/>
    </row>
    <row r="219" spans="2:14" ht="16.350000000000001" customHeight="1" x14ac:dyDescent="0.15">
      <c r="B219" s="971" t="s">
        <v>217</v>
      </c>
      <c r="C219" s="1096" t="s">
        <v>471</v>
      </c>
      <c r="D219" s="380">
        <v>1060</v>
      </c>
      <c r="E219" s="381">
        <v>1070</v>
      </c>
      <c r="F219" s="382">
        <v>4.7</v>
      </c>
      <c r="G219" s="381">
        <v>1050</v>
      </c>
      <c r="H219" s="382">
        <v>4.5</v>
      </c>
      <c r="I219" s="382">
        <v>4.9000000000000004</v>
      </c>
      <c r="J219" s="331" t="s">
        <v>1788</v>
      </c>
      <c r="M219" s="28"/>
      <c r="N219" s="29"/>
    </row>
    <row r="220" spans="2:14" ht="16.350000000000001" customHeight="1" x14ac:dyDescent="0.15">
      <c r="B220" s="971" t="s">
        <v>218</v>
      </c>
      <c r="C220" s="1096" t="s">
        <v>472</v>
      </c>
      <c r="D220" s="380">
        <v>1210</v>
      </c>
      <c r="E220" s="381">
        <v>1220</v>
      </c>
      <c r="F220" s="382">
        <v>4.5999999999999996</v>
      </c>
      <c r="G220" s="381">
        <v>1190</v>
      </c>
      <c r="H220" s="382">
        <v>4.3999999999999995</v>
      </c>
      <c r="I220" s="382">
        <v>4.8</v>
      </c>
      <c r="J220" s="383" t="s">
        <v>1787</v>
      </c>
      <c r="M220" s="28"/>
      <c r="N220" s="29"/>
    </row>
    <row r="221" spans="2:14" ht="16.350000000000001" customHeight="1" x14ac:dyDescent="0.15">
      <c r="B221" s="971" t="s">
        <v>219</v>
      </c>
      <c r="C221" s="1097" t="s">
        <v>473</v>
      </c>
      <c r="D221" s="380">
        <v>394</v>
      </c>
      <c r="E221" s="381">
        <v>398</v>
      </c>
      <c r="F221" s="382">
        <v>5.2</v>
      </c>
      <c r="G221" s="381">
        <v>390</v>
      </c>
      <c r="H221" s="382">
        <v>5</v>
      </c>
      <c r="I221" s="382">
        <v>5.4</v>
      </c>
      <c r="J221" s="313" t="s">
        <v>1785</v>
      </c>
      <c r="M221" s="28"/>
      <c r="N221" s="29"/>
    </row>
    <row r="222" spans="2:14" ht="16.350000000000001" customHeight="1" x14ac:dyDescent="0.15">
      <c r="B222" s="971" t="s">
        <v>221</v>
      </c>
      <c r="C222" s="1096" t="s">
        <v>474</v>
      </c>
      <c r="D222" s="380">
        <v>748</v>
      </c>
      <c r="E222" s="381">
        <v>753</v>
      </c>
      <c r="F222" s="382">
        <v>4.7</v>
      </c>
      <c r="G222" s="381">
        <v>742</v>
      </c>
      <c r="H222" s="382">
        <v>4.5</v>
      </c>
      <c r="I222" s="382">
        <v>4.9000000000000004</v>
      </c>
      <c r="J222" s="383" t="s">
        <v>1785</v>
      </c>
      <c r="M222" s="28"/>
      <c r="N222" s="29"/>
    </row>
    <row r="223" spans="2:14" ht="16.350000000000001" customHeight="1" x14ac:dyDescent="0.15">
      <c r="B223" s="971" t="s">
        <v>222</v>
      </c>
      <c r="C223" s="1097" t="s">
        <v>475</v>
      </c>
      <c r="D223" s="380">
        <v>560</v>
      </c>
      <c r="E223" s="381">
        <v>565</v>
      </c>
      <c r="F223" s="382">
        <v>4.9000000000000004</v>
      </c>
      <c r="G223" s="381">
        <v>554</v>
      </c>
      <c r="H223" s="382">
        <v>4.7</v>
      </c>
      <c r="I223" s="382">
        <v>5.0999999999999996</v>
      </c>
      <c r="J223" s="313" t="s">
        <v>1789</v>
      </c>
      <c r="M223" s="28"/>
      <c r="N223" s="29"/>
    </row>
    <row r="224" spans="2:14" ht="16.350000000000001" customHeight="1" x14ac:dyDescent="0.15">
      <c r="B224" s="971" t="s">
        <v>223</v>
      </c>
      <c r="C224" s="1096" t="s">
        <v>476</v>
      </c>
      <c r="D224" s="380">
        <v>664</v>
      </c>
      <c r="E224" s="381">
        <v>670</v>
      </c>
      <c r="F224" s="382">
        <v>4.9000000000000004</v>
      </c>
      <c r="G224" s="381">
        <v>658</v>
      </c>
      <c r="H224" s="382">
        <v>4.7</v>
      </c>
      <c r="I224" s="382">
        <v>5.0999999999999996</v>
      </c>
      <c r="J224" s="383" t="s">
        <v>1785</v>
      </c>
      <c r="M224" s="28"/>
      <c r="N224" s="29"/>
    </row>
    <row r="225" spans="2:14" ht="16.350000000000001" customHeight="1" x14ac:dyDescent="0.15">
      <c r="B225" s="971" t="s">
        <v>224</v>
      </c>
      <c r="C225" s="1096" t="s">
        <v>477</v>
      </c>
      <c r="D225" s="380">
        <v>437</v>
      </c>
      <c r="E225" s="381">
        <v>441</v>
      </c>
      <c r="F225" s="382">
        <v>4.8</v>
      </c>
      <c r="G225" s="381">
        <v>432</v>
      </c>
      <c r="H225" s="382">
        <v>4.5999999999999996</v>
      </c>
      <c r="I225" s="382">
        <v>5</v>
      </c>
      <c r="J225" s="331" t="s">
        <v>1785</v>
      </c>
      <c r="M225" s="28"/>
      <c r="N225" s="29"/>
    </row>
    <row r="226" spans="2:14" ht="16.350000000000001" customHeight="1" x14ac:dyDescent="0.15">
      <c r="B226" s="971" t="s">
        <v>225</v>
      </c>
      <c r="C226" s="1096" t="s">
        <v>1496</v>
      </c>
      <c r="D226" s="380">
        <v>483</v>
      </c>
      <c r="E226" s="381">
        <v>486</v>
      </c>
      <c r="F226" s="382">
        <v>4.9000000000000004</v>
      </c>
      <c r="G226" s="381">
        <v>479</v>
      </c>
      <c r="H226" s="382">
        <v>4.7</v>
      </c>
      <c r="I226" s="382">
        <v>5.0999999999999996</v>
      </c>
      <c r="J226" s="383" t="s">
        <v>1785</v>
      </c>
      <c r="M226" s="28"/>
      <c r="N226" s="29"/>
    </row>
    <row r="227" spans="2:14" ht="16.350000000000001" customHeight="1" x14ac:dyDescent="0.15">
      <c r="B227" s="971" t="s">
        <v>226</v>
      </c>
      <c r="C227" s="1097" t="s">
        <v>1497</v>
      </c>
      <c r="D227" s="380">
        <v>776</v>
      </c>
      <c r="E227" s="381">
        <v>784</v>
      </c>
      <c r="F227" s="382">
        <v>4.9000000000000004</v>
      </c>
      <c r="G227" s="381">
        <v>767</v>
      </c>
      <c r="H227" s="382">
        <v>4.7</v>
      </c>
      <c r="I227" s="382">
        <v>5.0999999999999996</v>
      </c>
      <c r="J227" s="313" t="s">
        <v>1785</v>
      </c>
      <c r="M227" s="28"/>
      <c r="N227" s="29"/>
    </row>
    <row r="228" spans="2:14" ht="16.350000000000001" customHeight="1" x14ac:dyDescent="0.15">
      <c r="B228" s="971" t="s">
        <v>227</v>
      </c>
      <c r="C228" s="1096" t="s">
        <v>480</v>
      </c>
      <c r="D228" s="380">
        <v>703</v>
      </c>
      <c r="E228" s="381">
        <v>708</v>
      </c>
      <c r="F228" s="382">
        <v>4.9000000000000004</v>
      </c>
      <c r="G228" s="381">
        <v>697</v>
      </c>
      <c r="H228" s="382">
        <v>4.7</v>
      </c>
      <c r="I228" s="382">
        <v>5.0999999999999996</v>
      </c>
      <c r="J228" s="383" t="s">
        <v>1785</v>
      </c>
      <c r="M228" s="28"/>
      <c r="N228" s="29"/>
    </row>
    <row r="229" spans="2:14" ht="16.350000000000001" customHeight="1" x14ac:dyDescent="0.15">
      <c r="B229" s="971" t="s">
        <v>228</v>
      </c>
      <c r="C229" s="1097" t="s">
        <v>481</v>
      </c>
      <c r="D229" s="380">
        <v>1710</v>
      </c>
      <c r="E229" s="381">
        <v>1730</v>
      </c>
      <c r="F229" s="382">
        <v>5</v>
      </c>
      <c r="G229" s="381">
        <v>1690</v>
      </c>
      <c r="H229" s="382">
        <v>4.8</v>
      </c>
      <c r="I229" s="382">
        <v>5.2</v>
      </c>
      <c r="J229" s="313" t="s">
        <v>1787</v>
      </c>
      <c r="M229" s="28"/>
      <c r="N229" s="29"/>
    </row>
    <row r="230" spans="2:14" ht="16.350000000000001" customHeight="1" x14ac:dyDescent="0.15">
      <c r="B230" s="971" t="s">
        <v>229</v>
      </c>
      <c r="C230" s="1096" t="s">
        <v>482</v>
      </c>
      <c r="D230" s="380">
        <v>1000</v>
      </c>
      <c r="E230" s="381">
        <v>1020</v>
      </c>
      <c r="F230" s="382">
        <v>4.0999999999999996</v>
      </c>
      <c r="G230" s="381">
        <v>986</v>
      </c>
      <c r="H230" s="382">
        <v>3.9</v>
      </c>
      <c r="I230" s="382">
        <v>4.3</v>
      </c>
      <c r="J230" s="383" t="s">
        <v>1789</v>
      </c>
      <c r="M230" s="28"/>
      <c r="N230" s="29"/>
    </row>
    <row r="231" spans="2:14" ht="16.350000000000001" customHeight="1" x14ac:dyDescent="0.15">
      <c r="B231" s="971" t="s">
        <v>230</v>
      </c>
      <c r="C231" s="1096" t="s">
        <v>483</v>
      </c>
      <c r="D231" s="380">
        <v>783</v>
      </c>
      <c r="E231" s="381">
        <v>792</v>
      </c>
      <c r="F231" s="382">
        <v>4.4000000000000004</v>
      </c>
      <c r="G231" s="381">
        <v>774</v>
      </c>
      <c r="H231" s="382">
        <v>4.2</v>
      </c>
      <c r="I231" s="382">
        <v>4.5999999999999996</v>
      </c>
      <c r="J231" s="331" t="s">
        <v>1785</v>
      </c>
      <c r="M231" s="28"/>
      <c r="N231" s="29"/>
    </row>
    <row r="232" spans="2:14" ht="16.350000000000001" customHeight="1" x14ac:dyDescent="0.15">
      <c r="B232" s="971" t="s">
        <v>795</v>
      </c>
      <c r="C232" s="1096" t="s">
        <v>1361</v>
      </c>
      <c r="D232" s="380">
        <v>1110</v>
      </c>
      <c r="E232" s="381">
        <v>1130</v>
      </c>
      <c r="F232" s="382">
        <v>4.0999999999999996</v>
      </c>
      <c r="G232" s="381">
        <v>1090</v>
      </c>
      <c r="H232" s="382">
        <v>3.9</v>
      </c>
      <c r="I232" s="382">
        <v>4.3</v>
      </c>
      <c r="J232" s="383" t="s">
        <v>546</v>
      </c>
      <c r="M232" s="28"/>
      <c r="N232" s="29"/>
    </row>
    <row r="233" spans="2:14" ht="16.350000000000001" customHeight="1" x14ac:dyDescent="0.15">
      <c r="B233" s="971" t="s">
        <v>1294</v>
      </c>
      <c r="C233" s="1097" t="s">
        <v>1362</v>
      </c>
      <c r="D233" s="380">
        <v>7310</v>
      </c>
      <c r="E233" s="381">
        <v>7390</v>
      </c>
      <c r="F233" s="382">
        <v>4.2</v>
      </c>
      <c r="G233" s="381">
        <v>7270</v>
      </c>
      <c r="H233" s="382">
        <v>4</v>
      </c>
      <c r="I233" s="382">
        <v>4.4000000000000004</v>
      </c>
      <c r="J233" s="660" t="s">
        <v>1782</v>
      </c>
      <c r="M233" s="28"/>
      <c r="N233" s="29"/>
    </row>
    <row r="234" spans="2:14" ht="16.350000000000001" customHeight="1" x14ac:dyDescent="0.15">
      <c r="B234" s="971" t="s">
        <v>1296</v>
      </c>
      <c r="C234" s="1097" t="s">
        <v>1363</v>
      </c>
      <c r="D234" s="380">
        <v>5390</v>
      </c>
      <c r="E234" s="381">
        <v>5450</v>
      </c>
      <c r="F234" s="382">
        <v>4.3999999999999995</v>
      </c>
      <c r="G234" s="381">
        <v>5370</v>
      </c>
      <c r="H234" s="382">
        <v>4.1999999999999993</v>
      </c>
      <c r="I234" s="382">
        <v>4.5999999999999996</v>
      </c>
      <c r="J234" s="660" t="s">
        <v>1782</v>
      </c>
      <c r="M234" s="28"/>
      <c r="N234" s="29"/>
    </row>
    <row r="235" spans="2:14" ht="16.350000000000001" customHeight="1" x14ac:dyDescent="0.15">
      <c r="B235" s="971" t="s">
        <v>1297</v>
      </c>
      <c r="C235" s="1097" t="s">
        <v>1364</v>
      </c>
      <c r="D235" s="380">
        <v>2900</v>
      </c>
      <c r="E235" s="381">
        <v>2920</v>
      </c>
      <c r="F235" s="382">
        <v>4.3</v>
      </c>
      <c r="G235" s="381">
        <v>2890</v>
      </c>
      <c r="H235" s="382">
        <v>3.9999999999999996</v>
      </c>
      <c r="I235" s="382">
        <v>4.5</v>
      </c>
      <c r="J235" s="660" t="s">
        <v>834</v>
      </c>
      <c r="M235" s="28"/>
      <c r="N235" s="29"/>
    </row>
    <row r="236" spans="2:14" ht="16.350000000000001" customHeight="1" x14ac:dyDescent="0.15">
      <c r="B236" s="971" t="s">
        <v>1298</v>
      </c>
      <c r="C236" s="1097" t="s">
        <v>1365</v>
      </c>
      <c r="D236" s="380">
        <v>1330</v>
      </c>
      <c r="E236" s="381">
        <v>1350</v>
      </c>
      <c r="F236" s="382">
        <v>4.0999999999999996</v>
      </c>
      <c r="G236" s="381">
        <v>1320</v>
      </c>
      <c r="H236" s="382">
        <v>4.2</v>
      </c>
      <c r="I236" s="382">
        <v>4.3</v>
      </c>
      <c r="J236" s="660" t="s">
        <v>1783</v>
      </c>
      <c r="M236" s="28"/>
      <c r="N236" s="29"/>
    </row>
    <row r="237" spans="2:14" ht="16.350000000000001" customHeight="1" x14ac:dyDescent="0.15">
      <c r="B237" s="971" t="s">
        <v>1299</v>
      </c>
      <c r="C237" s="1097" t="s">
        <v>1498</v>
      </c>
      <c r="D237" s="380">
        <v>1380</v>
      </c>
      <c r="E237" s="381">
        <v>1400</v>
      </c>
      <c r="F237" s="382">
        <v>4.5</v>
      </c>
      <c r="G237" s="381">
        <v>1370</v>
      </c>
      <c r="H237" s="382">
        <v>4.5999999999999996</v>
      </c>
      <c r="I237" s="382">
        <v>4.7</v>
      </c>
      <c r="J237" s="660" t="s">
        <v>1783</v>
      </c>
      <c r="M237" s="28"/>
      <c r="N237" s="29"/>
    </row>
    <row r="238" spans="2:14" ht="16.350000000000001" customHeight="1" x14ac:dyDescent="0.15">
      <c r="B238" s="971" t="s">
        <v>1419</v>
      </c>
      <c r="C238" s="1097" t="s">
        <v>1499</v>
      </c>
      <c r="D238" s="380">
        <v>1310</v>
      </c>
      <c r="E238" s="381">
        <v>1330</v>
      </c>
      <c r="F238" s="382">
        <v>4.1999999999999993</v>
      </c>
      <c r="G238" s="381">
        <v>1300</v>
      </c>
      <c r="H238" s="382">
        <v>3.9999999999999996</v>
      </c>
      <c r="I238" s="382">
        <v>4.3999999999999995</v>
      </c>
      <c r="J238" s="660" t="s">
        <v>1782</v>
      </c>
      <c r="M238" s="28"/>
      <c r="N238" s="29"/>
    </row>
    <row r="239" spans="2:14" ht="16.350000000000001" customHeight="1" x14ac:dyDescent="0.15">
      <c r="B239" s="971" t="s">
        <v>1420</v>
      </c>
      <c r="C239" s="1097" t="s">
        <v>1500</v>
      </c>
      <c r="D239" s="380">
        <v>1190</v>
      </c>
      <c r="E239" s="381">
        <v>1210</v>
      </c>
      <c r="F239" s="382">
        <v>4.1999999999999993</v>
      </c>
      <c r="G239" s="381">
        <v>1170</v>
      </c>
      <c r="H239" s="382">
        <v>4</v>
      </c>
      <c r="I239" s="382">
        <v>4.4000000000000004</v>
      </c>
      <c r="J239" s="660" t="s">
        <v>1776</v>
      </c>
      <c r="M239" s="28"/>
      <c r="N239" s="29"/>
    </row>
    <row r="240" spans="2:14" ht="16.350000000000001" customHeight="1" x14ac:dyDescent="0.15">
      <c r="B240" s="971" t="s">
        <v>1421</v>
      </c>
      <c r="C240" s="1097" t="s">
        <v>1501</v>
      </c>
      <c r="D240" s="380">
        <v>878</v>
      </c>
      <c r="E240" s="381">
        <v>890</v>
      </c>
      <c r="F240" s="382">
        <v>4.1999999999999993</v>
      </c>
      <c r="G240" s="381">
        <v>865</v>
      </c>
      <c r="H240" s="382">
        <v>4</v>
      </c>
      <c r="I240" s="382">
        <v>4.4000000000000004</v>
      </c>
      <c r="J240" s="660" t="s">
        <v>1776</v>
      </c>
      <c r="M240" s="28"/>
      <c r="N240" s="29"/>
    </row>
    <row r="241" spans="2:14" ht="16.350000000000001" customHeight="1" x14ac:dyDescent="0.15">
      <c r="B241" s="971" t="s">
        <v>231</v>
      </c>
      <c r="C241" s="1097" t="s">
        <v>484</v>
      </c>
      <c r="D241" s="380">
        <v>711</v>
      </c>
      <c r="E241" s="381">
        <v>714</v>
      </c>
      <c r="F241" s="382">
        <v>5.2</v>
      </c>
      <c r="G241" s="381">
        <v>709</v>
      </c>
      <c r="H241" s="382">
        <v>5</v>
      </c>
      <c r="I241" s="382">
        <v>5.4</v>
      </c>
      <c r="J241" s="313" t="s">
        <v>1782</v>
      </c>
      <c r="M241" s="28"/>
      <c r="N241" s="29"/>
    </row>
    <row r="242" spans="2:14" ht="16.350000000000001" customHeight="1" x14ac:dyDescent="0.15">
      <c r="B242" s="971" t="s">
        <v>232</v>
      </c>
      <c r="C242" s="1096" t="s">
        <v>485</v>
      </c>
      <c r="D242" s="380">
        <v>686</v>
      </c>
      <c r="E242" s="381">
        <v>692</v>
      </c>
      <c r="F242" s="382">
        <v>5.3</v>
      </c>
      <c r="G242" s="381">
        <v>680</v>
      </c>
      <c r="H242" s="382">
        <v>5.0999999999999996</v>
      </c>
      <c r="I242" s="382">
        <v>5.5</v>
      </c>
      <c r="J242" s="383" t="s">
        <v>1785</v>
      </c>
      <c r="M242" s="28"/>
      <c r="N242" s="29"/>
    </row>
    <row r="243" spans="2:14" ht="16.350000000000001" customHeight="1" x14ac:dyDescent="0.15">
      <c r="B243" s="971" t="s">
        <v>233</v>
      </c>
      <c r="C243" s="1097" t="s">
        <v>486</v>
      </c>
      <c r="D243" s="380">
        <v>1700</v>
      </c>
      <c r="E243" s="381">
        <v>1720</v>
      </c>
      <c r="F243" s="382">
        <v>4.9000000000000004</v>
      </c>
      <c r="G243" s="381">
        <v>1680</v>
      </c>
      <c r="H243" s="382">
        <v>4.7</v>
      </c>
      <c r="I243" s="382">
        <v>5.0999999999999996</v>
      </c>
      <c r="J243" s="313" t="s">
        <v>1785</v>
      </c>
      <c r="M243" s="28"/>
      <c r="N243" s="29"/>
    </row>
    <row r="244" spans="2:14" ht="16.350000000000001" customHeight="1" x14ac:dyDescent="0.15">
      <c r="B244" s="971" t="s">
        <v>235</v>
      </c>
      <c r="C244" s="1096" t="s">
        <v>487</v>
      </c>
      <c r="D244" s="380">
        <v>282</v>
      </c>
      <c r="E244" s="381">
        <v>278</v>
      </c>
      <c r="F244" s="382">
        <v>5.0999999999999996</v>
      </c>
      <c r="G244" s="381">
        <v>283</v>
      </c>
      <c r="H244" s="382">
        <v>4.9000000000000004</v>
      </c>
      <c r="I244" s="382">
        <v>5.3</v>
      </c>
      <c r="J244" s="383" t="s">
        <v>1783</v>
      </c>
      <c r="M244" s="28"/>
      <c r="N244" s="29"/>
    </row>
    <row r="245" spans="2:14" ht="16.350000000000001" customHeight="1" x14ac:dyDescent="0.15">
      <c r="B245" s="971" t="s">
        <v>236</v>
      </c>
      <c r="C245" s="1096" t="s">
        <v>488</v>
      </c>
      <c r="D245" s="380">
        <v>529</v>
      </c>
      <c r="E245" s="381">
        <v>534</v>
      </c>
      <c r="F245" s="382">
        <v>5.2</v>
      </c>
      <c r="G245" s="381">
        <v>524</v>
      </c>
      <c r="H245" s="382">
        <v>5</v>
      </c>
      <c r="I245" s="382">
        <v>5.4</v>
      </c>
      <c r="J245" s="331" t="s">
        <v>1785</v>
      </c>
      <c r="M245" s="28"/>
      <c r="N245" s="29"/>
    </row>
    <row r="246" spans="2:14" ht="16.350000000000001" customHeight="1" x14ac:dyDescent="0.15">
      <c r="B246" s="971" t="s">
        <v>237</v>
      </c>
      <c r="C246" s="1096" t="s">
        <v>489</v>
      </c>
      <c r="D246" s="380">
        <v>349</v>
      </c>
      <c r="E246" s="381">
        <v>352</v>
      </c>
      <c r="F246" s="382">
        <v>5.2</v>
      </c>
      <c r="G246" s="381">
        <v>346</v>
      </c>
      <c r="H246" s="382">
        <v>5</v>
      </c>
      <c r="I246" s="382">
        <v>5.4</v>
      </c>
      <c r="J246" s="383" t="s">
        <v>1785</v>
      </c>
      <c r="M246" s="28"/>
      <c r="N246" s="29"/>
    </row>
    <row r="247" spans="2:14" ht="16.350000000000001" customHeight="1" x14ac:dyDescent="0.15">
      <c r="B247" s="971" t="s">
        <v>238</v>
      </c>
      <c r="C247" s="1097" t="s">
        <v>490</v>
      </c>
      <c r="D247" s="380">
        <v>597</v>
      </c>
      <c r="E247" s="381">
        <v>602</v>
      </c>
      <c r="F247" s="382">
        <v>5.2</v>
      </c>
      <c r="G247" s="381">
        <v>592</v>
      </c>
      <c r="H247" s="382">
        <v>5</v>
      </c>
      <c r="I247" s="382">
        <v>5.4</v>
      </c>
      <c r="J247" s="313" t="s">
        <v>1787</v>
      </c>
      <c r="M247" s="28"/>
      <c r="N247" s="29"/>
    </row>
    <row r="248" spans="2:14" ht="16.350000000000001" customHeight="1" x14ac:dyDescent="0.15">
      <c r="B248" s="971" t="s">
        <v>239</v>
      </c>
      <c r="C248" s="1096" t="s">
        <v>491</v>
      </c>
      <c r="D248" s="380">
        <v>504</v>
      </c>
      <c r="E248" s="381">
        <v>507</v>
      </c>
      <c r="F248" s="382">
        <v>5.3</v>
      </c>
      <c r="G248" s="381">
        <v>500</v>
      </c>
      <c r="H248" s="382">
        <v>5.0999999999999996</v>
      </c>
      <c r="I248" s="382">
        <v>5.5</v>
      </c>
      <c r="J248" s="383" t="s">
        <v>1787</v>
      </c>
      <c r="M248" s="28"/>
      <c r="N248" s="29"/>
    </row>
    <row r="249" spans="2:14" ht="16.350000000000001" customHeight="1" x14ac:dyDescent="0.15">
      <c r="B249" s="971" t="s">
        <v>240</v>
      </c>
      <c r="C249" s="1097" t="s">
        <v>492</v>
      </c>
      <c r="D249" s="380">
        <v>431</v>
      </c>
      <c r="E249" s="381">
        <v>434</v>
      </c>
      <c r="F249" s="382">
        <v>5.3</v>
      </c>
      <c r="G249" s="381">
        <v>427</v>
      </c>
      <c r="H249" s="382">
        <v>5.0999999999999996</v>
      </c>
      <c r="I249" s="382">
        <v>5.5</v>
      </c>
      <c r="J249" s="313" t="s">
        <v>1787</v>
      </c>
      <c r="M249" s="28"/>
      <c r="N249" s="29"/>
    </row>
    <row r="250" spans="2:14" ht="16.350000000000001" customHeight="1" x14ac:dyDescent="0.15">
      <c r="B250" s="971" t="s">
        <v>241</v>
      </c>
      <c r="C250" s="1096" t="s">
        <v>493</v>
      </c>
      <c r="D250" s="380">
        <v>274</v>
      </c>
      <c r="E250" s="381">
        <v>275</v>
      </c>
      <c r="F250" s="382">
        <v>5.2</v>
      </c>
      <c r="G250" s="381">
        <v>272</v>
      </c>
      <c r="H250" s="382">
        <v>5</v>
      </c>
      <c r="I250" s="382">
        <v>5.4</v>
      </c>
      <c r="J250" s="383" t="s">
        <v>1787</v>
      </c>
      <c r="M250" s="28"/>
      <c r="N250" s="29"/>
    </row>
    <row r="251" spans="2:14" ht="16.350000000000001" customHeight="1" x14ac:dyDescent="0.15">
      <c r="B251" s="971" t="s">
        <v>242</v>
      </c>
      <c r="C251" s="1096" t="s">
        <v>494</v>
      </c>
      <c r="D251" s="380">
        <v>240</v>
      </c>
      <c r="E251" s="381">
        <v>241</v>
      </c>
      <c r="F251" s="382">
        <v>5.2</v>
      </c>
      <c r="G251" s="381">
        <v>238</v>
      </c>
      <c r="H251" s="382">
        <v>5</v>
      </c>
      <c r="I251" s="382">
        <v>5.4</v>
      </c>
      <c r="J251" s="331" t="s">
        <v>1787</v>
      </c>
      <c r="M251" s="28"/>
      <c r="N251" s="29"/>
    </row>
    <row r="252" spans="2:14" ht="16.350000000000001" customHeight="1" x14ac:dyDescent="0.15">
      <c r="B252" s="971" t="s">
        <v>243</v>
      </c>
      <c r="C252" s="1096" t="s">
        <v>495</v>
      </c>
      <c r="D252" s="380">
        <v>471</v>
      </c>
      <c r="E252" s="381">
        <v>474</v>
      </c>
      <c r="F252" s="382">
        <v>5.3</v>
      </c>
      <c r="G252" s="381">
        <v>467</v>
      </c>
      <c r="H252" s="382">
        <v>5.0999999999999996</v>
      </c>
      <c r="I252" s="382">
        <v>5.5</v>
      </c>
      <c r="J252" s="383" t="s">
        <v>1787</v>
      </c>
      <c r="M252" s="28"/>
      <c r="N252" s="29"/>
    </row>
    <row r="253" spans="2:14" ht="16.350000000000001" customHeight="1" x14ac:dyDescent="0.15">
      <c r="B253" s="971" t="s">
        <v>244</v>
      </c>
      <c r="C253" s="1097" t="s">
        <v>496</v>
      </c>
      <c r="D253" s="380">
        <v>654</v>
      </c>
      <c r="E253" s="381">
        <v>659</v>
      </c>
      <c r="F253" s="382">
        <v>5.2</v>
      </c>
      <c r="G253" s="381">
        <v>648</v>
      </c>
      <c r="H253" s="382">
        <v>5</v>
      </c>
      <c r="I253" s="382">
        <v>5.4</v>
      </c>
      <c r="J253" s="313" t="s">
        <v>1787</v>
      </c>
      <c r="M253" s="28"/>
      <c r="N253" s="29"/>
    </row>
    <row r="254" spans="2:14" ht="16.350000000000001" customHeight="1" x14ac:dyDescent="0.15">
      <c r="B254" s="971" t="s">
        <v>245</v>
      </c>
      <c r="C254" s="1096" t="s">
        <v>497</v>
      </c>
      <c r="D254" s="380">
        <v>4650</v>
      </c>
      <c r="E254" s="381">
        <v>4670</v>
      </c>
      <c r="F254" s="382">
        <v>5.3</v>
      </c>
      <c r="G254" s="381">
        <v>4620</v>
      </c>
      <c r="H254" s="382">
        <v>5.0999999999999996</v>
      </c>
      <c r="I254" s="382">
        <v>5.5</v>
      </c>
      <c r="J254" s="383" t="s">
        <v>1787</v>
      </c>
      <c r="M254" s="28"/>
      <c r="N254" s="29"/>
    </row>
    <row r="255" spans="2:14" ht="16.350000000000001" customHeight="1" x14ac:dyDescent="0.15">
      <c r="B255" s="971" t="s">
        <v>246</v>
      </c>
      <c r="C255" s="1097" t="s">
        <v>498</v>
      </c>
      <c r="D255" s="380">
        <v>1860</v>
      </c>
      <c r="E255" s="381">
        <v>1870</v>
      </c>
      <c r="F255" s="382">
        <v>5.2</v>
      </c>
      <c r="G255" s="381">
        <v>1840</v>
      </c>
      <c r="H255" s="382">
        <v>5</v>
      </c>
      <c r="I255" s="382">
        <v>5.4</v>
      </c>
      <c r="J255" s="313" t="s">
        <v>1787</v>
      </c>
      <c r="M255" s="28"/>
      <c r="N255" s="29"/>
    </row>
    <row r="256" spans="2:14" ht="16.350000000000001" customHeight="1" x14ac:dyDescent="0.15">
      <c r="B256" s="971" t="s">
        <v>247</v>
      </c>
      <c r="C256" s="1096" t="s">
        <v>499</v>
      </c>
      <c r="D256" s="380">
        <v>1070</v>
      </c>
      <c r="E256" s="381">
        <v>1080</v>
      </c>
      <c r="F256" s="382">
        <v>5.3</v>
      </c>
      <c r="G256" s="381">
        <v>1060</v>
      </c>
      <c r="H256" s="382">
        <v>5.0999999999999996</v>
      </c>
      <c r="I256" s="382">
        <v>5.5</v>
      </c>
      <c r="J256" s="383" t="s">
        <v>1787</v>
      </c>
      <c r="M256" s="28"/>
      <c r="N256" s="29"/>
    </row>
    <row r="257" spans="2:14" ht="16.350000000000001" customHeight="1" x14ac:dyDescent="0.15">
      <c r="B257" s="971" t="s">
        <v>248</v>
      </c>
      <c r="C257" s="1096" t="s">
        <v>500</v>
      </c>
      <c r="D257" s="380">
        <v>441</v>
      </c>
      <c r="E257" s="381">
        <v>444</v>
      </c>
      <c r="F257" s="382">
        <v>5.4</v>
      </c>
      <c r="G257" s="381">
        <v>438</v>
      </c>
      <c r="H257" s="382">
        <v>5.2</v>
      </c>
      <c r="I257" s="382">
        <v>5.6</v>
      </c>
      <c r="J257" s="331" t="s">
        <v>1787</v>
      </c>
      <c r="M257" s="28"/>
      <c r="N257" s="29"/>
    </row>
    <row r="258" spans="2:14" ht="16.350000000000001" customHeight="1" x14ac:dyDescent="0.15">
      <c r="B258" s="971" t="s">
        <v>249</v>
      </c>
      <c r="C258" s="1096" t="s">
        <v>501</v>
      </c>
      <c r="D258" s="380">
        <v>926</v>
      </c>
      <c r="E258" s="381">
        <v>933</v>
      </c>
      <c r="F258" s="382">
        <v>5.4</v>
      </c>
      <c r="G258" s="381">
        <v>918</v>
      </c>
      <c r="H258" s="382">
        <v>5.2</v>
      </c>
      <c r="I258" s="382">
        <v>5.6</v>
      </c>
      <c r="J258" s="383" t="s">
        <v>1785</v>
      </c>
      <c r="M258" s="28"/>
      <c r="N258" s="29"/>
    </row>
    <row r="259" spans="2:14" ht="16.350000000000001" customHeight="1" x14ac:dyDescent="0.15">
      <c r="B259" s="971" t="s">
        <v>250</v>
      </c>
      <c r="C259" s="1097" t="s">
        <v>502</v>
      </c>
      <c r="D259" s="380">
        <v>737</v>
      </c>
      <c r="E259" s="381">
        <v>745</v>
      </c>
      <c r="F259" s="382">
        <v>5.0999999999999996</v>
      </c>
      <c r="G259" s="381">
        <v>737</v>
      </c>
      <c r="H259" s="382">
        <v>4.9000000000000004</v>
      </c>
      <c r="I259" s="382">
        <v>5.3</v>
      </c>
      <c r="J259" s="313" t="s">
        <v>548</v>
      </c>
      <c r="M259" s="28"/>
      <c r="N259" s="29"/>
    </row>
    <row r="260" spans="2:14" ht="16.350000000000001" customHeight="1" x14ac:dyDescent="0.15">
      <c r="B260" s="971" t="s">
        <v>251</v>
      </c>
      <c r="C260" s="1096" t="s">
        <v>503</v>
      </c>
      <c r="D260" s="380">
        <v>604</v>
      </c>
      <c r="E260" s="381">
        <v>611</v>
      </c>
      <c r="F260" s="382">
        <v>4.9000000000000004</v>
      </c>
      <c r="G260" s="381">
        <v>597</v>
      </c>
      <c r="H260" s="382">
        <v>4.7</v>
      </c>
      <c r="I260" s="382">
        <v>5.0999999999999996</v>
      </c>
      <c r="J260" s="383" t="s">
        <v>1787</v>
      </c>
      <c r="M260" s="28"/>
      <c r="N260" s="29"/>
    </row>
    <row r="261" spans="2:14" ht="16.350000000000001" customHeight="1" x14ac:dyDescent="0.15">
      <c r="B261" s="971" t="s">
        <v>252</v>
      </c>
      <c r="C261" s="1097" t="s">
        <v>504</v>
      </c>
      <c r="D261" s="380">
        <v>1110</v>
      </c>
      <c r="E261" s="381">
        <v>1120</v>
      </c>
      <c r="F261" s="382">
        <v>4.9000000000000004</v>
      </c>
      <c r="G261" s="381">
        <v>1100</v>
      </c>
      <c r="H261" s="382">
        <v>4.7</v>
      </c>
      <c r="I261" s="382">
        <v>5.0999999999999996</v>
      </c>
      <c r="J261" s="313" t="s">
        <v>1787</v>
      </c>
      <c r="M261" s="28"/>
      <c r="N261" s="29"/>
    </row>
    <row r="262" spans="2:14" ht="16.350000000000001" customHeight="1" x14ac:dyDescent="0.15">
      <c r="B262" s="971" t="s">
        <v>253</v>
      </c>
      <c r="C262" s="1096" t="s">
        <v>1502</v>
      </c>
      <c r="D262" s="380">
        <v>1670</v>
      </c>
      <c r="E262" s="381">
        <v>1680</v>
      </c>
      <c r="F262" s="382">
        <v>4.9000000000000004</v>
      </c>
      <c r="G262" s="381">
        <v>1650</v>
      </c>
      <c r="H262" s="382">
        <v>4.7</v>
      </c>
      <c r="I262" s="382">
        <v>5.0999999999999996</v>
      </c>
      <c r="J262" s="383" t="s">
        <v>1788</v>
      </c>
      <c r="M262" s="28"/>
      <c r="N262" s="29"/>
    </row>
    <row r="263" spans="2:14" ht="16.350000000000001" customHeight="1" x14ac:dyDescent="0.15">
      <c r="B263" s="971" t="s">
        <v>254</v>
      </c>
      <c r="C263" s="1096" t="s">
        <v>506</v>
      </c>
      <c r="D263" s="380">
        <v>4120</v>
      </c>
      <c r="E263" s="381">
        <v>4170</v>
      </c>
      <c r="F263" s="382">
        <v>4.8</v>
      </c>
      <c r="G263" s="381">
        <v>4070</v>
      </c>
      <c r="H263" s="382">
        <v>4.5999999999999996</v>
      </c>
      <c r="I263" s="382">
        <v>5</v>
      </c>
      <c r="J263" s="331" t="s">
        <v>1787</v>
      </c>
      <c r="M263" s="28"/>
      <c r="N263" s="29"/>
    </row>
    <row r="264" spans="2:14" ht="16.350000000000001" customHeight="1" x14ac:dyDescent="0.15">
      <c r="B264" s="971" t="s">
        <v>255</v>
      </c>
      <c r="C264" s="1096" t="s">
        <v>507</v>
      </c>
      <c r="D264" s="380">
        <v>663</v>
      </c>
      <c r="E264" s="381">
        <v>674</v>
      </c>
      <c r="F264" s="382">
        <v>4.8</v>
      </c>
      <c r="G264" s="381">
        <v>658</v>
      </c>
      <c r="H264" s="382">
        <v>4.5999999999999996</v>
      </c>
      <c r="I264" s="382">
        <v>5</v>
      </c>
      <c r="J264" s="383" t="s">
        <v>1782</v>
      </c>
      <c r="M264" s="28"/>
      <c r="N264" s="29"/>
    </row>
    <row r="265" spans="2:14" ht="16.350000000000001" customHeight="1" x14ac:dyDescent="0.15">
      <c r="B265" s="971" t="s">
        <v>256</v>
      </c>
      <c r="C265" s="1097" t="s">
        <v>508</v>
      </c>
      <c r="D265" s="380">
        <v>845</v>
      </c>
      <c r="E265" s="381">
        <v>855</v>
      </c>
      <c r="F265" s="382">
        <v>4.8</v>
      </c>
      <c r="G265" s="381">
        <v>841</v>
      </c>
      <c r="H265" s="382">
        <v>4.5999999999999996</v>
      </c>
      <c r="I265" s="382">
        <v>5</v>
      </c>
      <c r="J265" s="313" t="s">
        <v>1782</v>
      </c>
      <c r="M265" s="28"/>
      <c r="N265" s="29"/>
    </row>
    <row r="266" spans="2:14" ht="16.350000000000001" customHeight="1" x14ac:dyDescent="0.15">
      <c r="B266" s="971" t="s">
        <v>257</v>
      </c>
      <c r="C266" s="1096" t="s">
        <v>509</v>
      </c>
      <c r="D266" s="380">
        <v>1180</v>
      </c>
      <c r="E266" s="381">
        <v>1190</v>
      </c>
      <c r="F266" s="382">
        <v>4.8</v>
      </c>
      <c r="G266" s="381">
        <v>1160</v>
      </c>
      <c r="H266" s="382">
        <v>4.5999999999999996</v>
      </c>
      <c r="I266" s="382">
        <v>5</v>
      </c>
      <c r="J266" s="383" t="s">
        <v>1787</v>
      </c>
      <c r="M266" s="28"/>
      <c r="N266" s="29"/>
    </row>
    <row r="267" spans="2:14" ht="16.350000000000001" customHeight="1" x14ac:dyDescent="0.15">
      <c r="B267" s="971" t="s">
        <v>258</v>
      </c>
      <c r="C267" s="1097" t="s">
        <v>1503</v>
      </c>
      <c r="D267" s="380">
        <v>1080</v>
      </c>
      <c r="E267" s="381">
        <v>1090</v>
      </c>
      <c r="F267" s="382">
        <v>4.8</v>
      </c>
      <c r="G267" s="381">
        <v>1070</v>
      </c>
      <c r="H267" s="382">
        <v>4.5999999999999996</v>
      </c>
      <c r="I267" s="382">
        <v>5</v>
      </c>
      <c r="J267" s="313" t="s">
        <v>1787</v>
      </c>
      <c r="M267" s="28"/>
      <c r="N267" s="29"/>
    </row>
    <row r="268" spans="2:14" ht="16.350000000000001" customHeight="1" x14ac:dyDescent="0.15">
      <c r="B268" s="971" t="s">
        <v>259</v>
      </c>
      <c r="C268" s="1096" t="s">
        <v>1504</v>
      </c>
      <c r="D268" s="380">
        <v>1830</v>
      </c>
      <c r="E268" s="381">
        <v>1850</v>
      </c>
      <c r="F268" s="382">
        <v>4.8</v>
      </c>
      <c r="G268" s="381">
        <v>1810</v>
      </c>
      <c r="H268" s="382">
        <v>4.5999999999999996</v>
      </c>
      <c r="I268" s="382">
        <v>5</v>
      </c>
      <c r="J268" s="383" t="s">
        <v>1785</v>
      </c>
      <c r="M268" s="28"/>
      <c r="N268" s="29"/>
    </row>
    <row r="269" spans="2:14" ht="16.350000000000001" customHeight="1" x14ac:dyDescent="0.15">
      <c r="B269" s="971" t="s">
        <v>260</v>
      </c>
      <c r="C269" s="1096" t="s">
        <v>512</v>
      </c>
      <c r="D269" s="380">
        <v>614</v>
      </c>
      <c r="E269" s="381">
        <v>617</v>
      </c>
      <c r="F269" s="382">
        <v>5.0999999999999996</v>
      </c>
      <c r="G269" s="381">
        <v>612</v>
      </c>
      <c r="H269" s="382">
        <v>4.8999999999999995</v>
      </c>
      <c r="I269" s="382">
        <v>5.3</v>
      </c>
      <c r="J269" s="331" t="s">
        <v>1782</v>
      </c>
      <c r="M269" s="28"/>
      <c r="N269" s="29"/>
    </row>
    <row r="270" spans="2:14" ht="16.350000000000001" customHeight="1" x14ac:dyDescent="0.15">
      <c r="B270" s="971" t="s">
        <v>261</v>
      </c>
      <c r="C270" s="1096" t="s">
        <v>513</v>
      </c>
      <c r="D270" s="380">
        <v>282</v>
      </c>
      <c r="E270" s="381">
        <v>284</v>
      </c>
      <c r="F270" s="382">
        <v>5</v>
      </c>
      <c r="G270" s="381">
        <v>281</v>
      </c>
      <c r="H270" s="382">
        <v>4.8</v>
      </c>
      <c r="I270" s="382">
        <v>5.2</v>
      </c>
      <c r="J270" s="383" t="s">
        <v>1782</v>
      </c>
      <c r="M270" s="28"/>
      <c r="N270" s="29"/>
    </row>
    <row r="271" spans="2:14" ht="16.350000000000001" customHeight="1" x14ac:dyDescent="0.15">
      <c r="B271" s="971" t="s">
        <v>262</v>
      </c>
      <c r="C271" s="1097" t="s">
        <v>514</v>
      </c>
      <c r="D271" s="380">
        <v>342</v>
      </c>
      <c r="E271" s="381">
        <v>343</v>
      </c>
      <c r="F271" s="382">
        <v>5.3</v>
      </c>
      <c r="G271" s="381">
        <v>341</v>
      </c>
      <c r="H271" s="382">
        <v>5.0999999999999996</v>
      </c>
      <c r="I271" s="382">
        <v>5.5</v>
      </c>
      <c r="J271" s="313" t="s">
        <v>1782</v>
      </c>
      <c r="M271" s="28"/>
      <c r="N271" s="29"/>
    </row>
    <row r="272" spans="2:14" ht="16.350000000000001" customHeight="1" x14ac:dyDescent="0.15">
      <c r="B272" s="971" t="s">
        <v>263</v>
      </c>
      <c r="C272" s="1096" t="s">
        <v>515</v>
      </c>
      <c r="D272" s="380">
        <v>527</v>
      </c>
      <c r="E272" s="381">
        <v>529</v>
      </c>
      <c r="F272" s="382">
        <v>5.2</v>
      </c>
      <c r="G272" s="381">
        <v>526</v>
      </c>
      <c r="H272" s="382">
        <v>5</v>
      </c>
      <c r="I272" s="382">
        <v>5.4</v>
      </c>
      <c r="J272" s="383" t="s">
        <v>1782</v>
      </c>
      <c r="M272" s="28"/>
      <c r="N272" s="29"/>
    </row>
    <row r="273" spans="2:14" ht="16.350000000000001" customHeight="1" x14ac:dyDescent="0.15">
      <c r="B273" s="971" t="s">
        <v>264</v>
      </c>
      <c r="C273" s="1097" t="s">
        <v>516</v>
      </c>
      <c r="D273" s="380">
        <v>565</v>
      </c>
      <c r="E273" s="381">
        <v>571</v>
      </c>
      <c r="F273" s="382">
        <v>5.2</v>
      </c>
      <c r="G273" s="381">
        <v>562</v>
      </c>
      <c r="H273" s="382">
        <v>5</v>
      </c>
      <c r="I273" s="382">
        <v>5.4</v>
      </c>
      <c r="J273" s="313" t="s">
        <v>1782</v>
      </c>
      <c r="M273" s="28"/>
      <c r="N273" s="29"/>
    </row>
    <row r="274" spans="2:14" ht="16.350000000000001" customHeight="1" thickBot="1" x14ac:dyDescent="0.2">
      <c r="B274" s="979" t="s">
        <v>803</v>
      </c>
      <c r="C274" s="1096" t="s">
        <v>816</v>
      </c>
      <c r="D274" s="380">
        <v>1130</v>
      </c>
      <c r="E274" s="381">
        <v>1140</v>
      </c>
      <c r="F274" s="382">
        <v>4.8</v>
      </c>
      <c r="G274" s="381">
        <v>1120</v>
      </c>
      <c r="H274" s="382">
        <v>4.5999999999999996</v>
      </c>
      <c r="I274" s="382">
        <v>5</v>
      </c>
      <c r="J274" s="383" t="s">
        <v>546</v>
      </c>
      <c r="M274" s="28"/>
      <c r="N274" s="29"/>
    </row>
    <row r="275" spans="2:14" ht="16.350000000000001" customHeight="1" thickTop="1" x14ac:dyDescent="0.15">
      <c r="B275" s="980" t="s">
        <v>808</v>
      </c>
      <c r="C275" s="1098" t="s">
        <v>817</v>
      </c>
      <c r="D275" s="741">
        <v>5150</v>
      </c>
      <c r="E275" s="741" t="s">
        <v>1507</v>
      </c>
      <c r="F275" s="1099" t="s">
        <v>1790</v>
      </c>
      <c r="G275" s="741">
        <v>5150</v>
      </c>
      <c r="H275" s="786">
        <v>3.9</v>
      </c>
      <c r="I275" s="1099" t="s">
        <v>1790</v>
      </c>
      <c r="J275" s="595" t="s">
        <v>544</v>
      </c>
      <c r="M275" s="28"/>
      <c r="N275" s="29"/>
    </row>
    <row r="276" spans="2:14" ht="16.350000000000001" customHeight="1" x14ac:dyDescent="0.15">
      <c r="B276" s="1100"/>
      <c r="D276" s="1101"/>
      <c r="E276" s="1101"/>
      <c r="F276" s="1102"/>
      <c r="G276" s="1103"/>
      <c r="H276" s="1104"/>
      <c r="I276" s="1104"/>
      <c r="J276" s="1103"/>
      <c r="M276" s="28"/>
      <c r="N276" s="29"/>
    </row>
    <row r="277" spans="2:14" ht="16.350000000000001" customHeight="1" x14ac:dyDescent="0.15">
      <c r="B277" s="1105"/>
      <c r="C277" s="1106" t="s">
        <v>1735</v>
      </c>
      <c r="D277" s="1107">
        <v>1001250</v>
      </c>
      <c r="E277" s="1107" t="s">
        <v>97</v>
      </c>
      <c r="F277" s="1107" t="s">
        <v>97</v>
      </c>
      <c r="G277" s="1108" t="s">
        <v>97</v>
      </c>
      <c r="H277" s="1108" t="s">
        <v>97</v>
      </c>
      <c r="I277" s="1108" t="s">
        <v>97</v>
      </c>
      <c r="J277" s="1109" t="s">
        <v>97</v>
      </c>
      <c r="M277" s="28"/>
      <c r="N277" s="29"/>
    </row>
    <row r="278" spans="2:14" ht="16.350000000000001" customHeight="1" x14ac:dyDescent="0.15">
      <c r="B278" s="1110"/>
      <c r="C278" s="1111" t="s">
        <v>1736</v>
      </c>
      <c r="D278" s="1112">
        <v>455390</v>
      </c>
      <c r="E278" s="1112" t="s">
        <v>97</v>
      </c>
      <c r="F278" s="1113" t="s">
        <v>97</v>
      </c>
      <c r="G278" s="1114" t="s">
        <v>97</v>
      </c>
      <c r="H278" s="1115" t="s">
        <v>97</v>
      </c>
      <c r="I278" s="1115" t="s">
        <v>97</v>
      </c>
      <c r="J278" s="1116" t="s">
        <v>97</v>
      </c>
      <c r="M278" s="28"/>
      <c r="N278" s="29"/>
    </row>
    <row r="279" spans="2:14" ht="16.350000000000001" customHeight="1" x14ac:dyDescent="0.15">
      <c r="B279" s="1009"/>
      <c r="C279" s="1117" t="s">
        <v>1737</v>
      </c>
      <c r="D279" s="1118">
        <v>180734</v>
      </c>
      <c r="E279" s="1118" t="s">
        <v>97</v>
      </c>
      <c r="F279" s="1119" t="s">
        <v>97</v>
      </c>
      <c r="G279" s="1120" t="s">
        <v>97</v>
      </c>
      <c r="H279" s="1121" t="s">
        <v>97</v>
      </c>
      <c r="I279" s="1121" t="s">
        <v>97</v>
      </c>
      <c r="J279" s="1122" t="s">
        <v>97</v>
      </c>
      <c r="M279" s="28"/>
      <c r="N279" s="29"/>
    </row>
    <row r="280" spans="2:14" ht="16.350000000000001" customHeight="1" x14ac:dyDescent="0.15">
      <c r="B280" s="1016"/>
      <c r="C280" s="1123" t="s">
        <v>1738</v>
      </c>
      <c r="D280" s="1124">
        <v>170430</v>
      </c>
      <c r="E280" s="1124" t="s">
        <v>97</v>
      </c>
      <c r="F280" s="1125" t="s">
        <v>97</v>
      </c>
      <c r="G280" s="1126" t="s">
        <v>97</v>
      </c>
      <c r="H280" s="1127" t="s">
        <v>97</v>
      </c>
      <c r="I280" s="1127" t="s">
        <v>97</v>
      </c>
      <c r="J280" s="1128" t="s">
        <v>97</v>
      </c>
    </row>
    <row r="281" spans="2:14" ht="16.350000000000001" customHeight="1" x14ac:dyDescent="0.15">
      <c r="B281" s="1024"/>
      <c r="C281" s="1129" t="s">
        <v>1739</v>
      </c>
      <c r="D281" s="1130">
        <v>189546</v>
      </c>
      <c r="E281" s="1130" t="s">
        <v>97</v>
      </c>
      <c r="F281" s="1131" t="s">
        <v>97</v>
      </c>
      <c r="G281" s="1132" t="s">
        <v>97</v>
      </c>
      <c r="H281" s="1133" t="s">
        <v>97</v>
      </c>
      <c r="I281" s="1133" t="s">
        <v>97</v>
      </c>
      <c r="J281" s="1134" t="s">
        <v>97</v>
      </c>
    </row>
    <row r="282" spans="2:14" ht="16.350000000000001" customHeight="1" x14ac:dyDescent="0.15">
      <c r="B282" s="1032"/>
      <c r="C282" s="1135" t="s">
        <v>1740</v>
      </c>
      <c r="D282" s="1136">
        <v>5150</v>
      </c>
      <c r="E282" s="1136"/>
      <c r="F282" s="1137"/>
      <c r="G282" s="1138"/>
      <c r="H282" s="1139"/>
      <c r="I282" s="1139"/>
      <c r="J282" s="1140"/>
    </row>
    <row r="283" spans="2:14" s="1141" customFormat="1" ht="16.350000000000001" customHeight="1" x14ac:dyDescent="0.15">
      <c r="B283" s="30" t="s">
        <v>1791</v>
      </c>
      <c r="C283"/>
      <c r="D283" s="743"/>
      <c r="E283"/>
      <c r="F283"/>
      <c r="G283" s="28"/>
      <c r="H283" s="32"/>
      <c r="I283"/>
      <c r="J283"/>
    </row>
    <row r="284" spans="2:14" ht="16.350000000000001" customHeight="1" x14ac:dyDescent="0.15">
      <c r="B284" s="30" t="s">
        <v>1792</v>
      </c>
      <c r="C284"/>
      <c r="D284" s="743"/>
      <c r="E284"/>
      <c r="F284"/>
      <c r="G284" s="28"/>
      <c r="H284" s="32"/>
      <c r="I284"/>
      <c r="J284"/>
    </row>
    <row r="285" spans="2:14" s="1141" customFormat="1" ht="16.350000000000001" customHeight="1" x14ac:dyDescent="0.15">
      <c r="B285" s="30" t="s">
        <v>1793</v>
      </c>
      <c r="C285"/>
      <c r="D285" s="743"/>
      <c r="E285"/>
      <c r="F285"/>
      <c r="G285" s="28"/>
      <c r="H285" s="32"/>
      <c r="I285"/>
      <c r="J285"/>
    </row>
    <row r="286" spans="2:14" s="1141" customFormat="1" ht="16.350000000000001" customHeight="1" x14ac:dyDescent="0.15">
      <c r="B286" s="30" t="s">
        <v>1794</v>
      </c>
      <c r="C286"/>
      <c r="D286" s="743"/>
      <c r="E286"/>
      <c r="F286"/>
      <c r="G286" s="28"/>
      <c r="H286" s="32"/>
      <c r="I286"/>
      <c r="J286"/>
    </row>
    <row r="287" spans="2:14" s="31" customFormat="1" ht="16.350000000000001" customHeight="1" x14ac:dyDescent="0.15">
      <c r="B287" s="30" t="s">
        <v>1795</v>
      </c>
      <c r="C287"/>
      <c r="D287" s="743"/>
      <c r="E287"/>
      <c r="F287"/>
      <c r="G287" s="28"/>
      <c r="H287" s="32"/>
      <c r="I287"/>
      <c r="J287"/>
      <c r="K287" s="27"/>
      <c r="L287" s="27"/>
      <c r="M287" s="27"/>
      <c r="N287" s="27"/>
    </row>
    <row r="288" spans="2:14" s="31" customFormat="1" ht="16.350000000000001" customHeight="1" x14ac:dyDescent="0.15">
      <c r="B288" s="30" t="s">
        <v>1796</v>
      </c>
      <c r="C288"/>
      <c r="D288" s="743"/>
      <c r="E288"/>
      <c r="F288"/>
      <c r="G288" s="28"/>
      <c r="H288" s="32"/>
      <c r="I288"/>
      <c r="J288"/>
      <c r="K288" s="27"/>
      <c r="L288" s="27"/>
      <c r="M288" s="27"/>
      <c r="N288" s="27"/>
    </row>
    <row r="289" spans="2:14" s="31" customFormat="1" ht="16.350000000000001" customHeight="1" x14ac:dyDescent="0.15">
      <c r="B289" s="30" t="s">
        <v>1797</v>
      </c>
      <c r="C289"/>
      <c r="D289" s="743"/>
      <c r="E289"/>
      <c r="F289"/>
      <c r="G289" s="28"/>
      <c r="H289" s="32"/>
      <c r="I289"/>
      <c r="J289"/>
      <c r="K289" s="27"/>
      <c r="L289" s="27"/>
      <c r="M289" s="27"/>
      <c r="N289" s="27"/>
    </row>
    <row r="290" spans="2:14" ht="16.350000000000001" customHeight="1" x14ac:dyDescent="0.15">
      <c r="B290" s="30" t="s">
        <v>1798</v>
      </c>
      <c r="C290"/>
      <c r="D290" s="743"/>
      <c r="E290"/>
      <c r="F290"/>
      <c r="G290" s="28"/>
      <c r="H290" s="32"/>
      <c r="I290"/>
      <c r="J290"/>
    </row>
    <row r="291" spans="2:14" ht="16.350000000000001" customHeight="1" x14ac:dyDescent="0.15">
      <c r="B291" s="30" t="s">
        <v>1799</v>
      </c>
      <c r="C291"/>
      <c r="D291" s="743"/>
      <c r="E291"/>
      <c r="F291"/>
      <c r="G291" s="28"/>
      <c r="H291" s="32"/>
      <c r="I291"/>
      <c r="J291"/>
    </row>
  </sheetData>
  <sheetProtection password="DD24" sheet="1" objects="1" scenarios="1"/>
  <mergeCells count="6">
    <mergeCell ref="J2:J4"/>
    <mergeCell ref="B2:B4"/>
    <mergeCell ref="C2:C4"/>
    <mergeCell ref="D2:D3"/>
    <mergeCell ref="E2:F2"/>
    <mergeCell ref="G2:I2"/>
  </mergeCells>
  <phoneticPr fontId="2"/>
  <conditionalFormatting sqref="C5:J275">
    <cfRule type="expression" dxfId="14" priority="2">
      <formula>MOD(ROW(),2)=0</formula>
    </cfRule>
  </conditionalFormatting>
  <conditionalFormatting sqref="H100:H103">
    <cfRule type="expression" dxfId="13" priority="1">
      <formula>MOD(ROW(),2)=0</formula>
    </cfRule>
  </conditionalFormatting>
  <pageMargins left="0.78740157480314965" right="0.78740157480314965" top="0.98425196850393704" bottom="0.98425196850393704" header="0.51181102362204722" footer="0.51181102362204722"/>
  <pageSetup paperSize="8" scale="60"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303"/>
  <sheetViews>
    <sheetView showGridLines="0" view="pageBreakPreview" zoomScaleNormal="100" zoomScaleSheetLayoutView="100" workbookViewId="0">
      <pane xSplit="3" ySplit="4" topLeftCell="D280" activePane="bottomRight" state="frozen"/>
      <selection pane="topRight"/>
      <selection pane="bottomLeft"/>
      <selection pane="bottomRight" activeCell="F15" sqref="F15"/>
    </sheetView>
  </sheetViews>
  <sheetFormatPr defaultColWidth="9" defaultRowHeight="16.350000000000001" customHeight="1" x14ac:dyDescent="0.15"/>
  <cols>
    <col min="1" max="1" width="3.125" style="1103" customWidth="1"/>
    <col min="2" max="2" width="10.875" style="1292" customWidth="1"/>
    <col min="3" max="3" width="37" style="1263" customWidth="1"/>
    <col min="4" max="4" width="14.5" style="1101" customWidth="1"/>
    <col min="5" max="5" width="15.125" style="1101" customWidth="1"/>
    <col min="6" max="6" width="15.125" style="1102" customWidth="1"/>
    <col min="7" max="7" width="15.125" style="1103" customWidth="1"/>
    <col min="8" max="9" width="15.125" style="1104" customWidth="1"/>
    <col min="10" max="10" width="47.5" style="1103" customWidth="1"/>
    <col min="11" max="11" width="9" style="1103" customWidth="1"/>
    <col min="12" max="12" width="13.625" style="1103" customWidth="1"/>
    <col min="13" max="13" width="11.5" style="1103" bestFit="1" customWidth="1"/>
    <col min="14" max="14" width="10.125" style="1103" bestFit="1" customWidth="1"/>
    <col min="15" max="16384" width="9" style="1103"/>
  </cols>
  <sheetData>
    <row r="1" spans="2:14" ht="14.45" customHeight="1" x14ac:dyDescent="0.15">
      <c r="B1" s="1262"/>
    </row>
    <row r="2" spans="2:14" s="1264" customFormat="1" ht="20.45" customHeight="1" x14ac:dyDescent="0.15">
      <c r="B2" s="1596" t="s">
        <v>2216</v>
      </c>
      <c r="C2" s="1593" t="s">
        <v>2217</v>
      </c>
      <c r="D2" s="1599" t="s">
        <v>2218</v>
      </c>
      <c r="E2" s="1601" t="s">
        <v>2219</v>
      </c>
      <c r="F2" s="1602"/>
      <c r="G2" s="1603" t="s">
        <v>2220</v>
      </c>
      <c r="H2" s="1604"/>
      <c r="I2" s="1605"/>
      <c r="J2" s="1593" t="s">
        <v>2221</v>
      </c>
    </row>
    <row r="3" spans="2:14" s="1264" customFormat="1" ht="27" customHeight="1" x14ac:dyDescent="0.15">
      <c r="B3" s="1597"/>
      <c r="C3" s="1594"/>
      <c r="D3" s="1600"/>
      <c r="E3" s="1265" t="s">
        <v>539</v>
      </c>
      <c r="F3" s="1266" t="s">
        <v>2222</v>
      </c>
      <c r="G3" s="1265" t="s">
        <v>2223</v>
      </c>
      <c r="H3" s="1266" t="s">
        <v>2224</v>
      </c>
      <c r="I3" s="1267" t="s">
        <v>2225</v>
      </c>
      <c r="J3" s="1594"/>
    </row>
    <row r="4" spans="2:14" s="1264" customFormat="1" ht="16.350000000000001" customHeight="1" x14ac:dyDescent="0.15">
      <c r="B4" s="1598"/>
      <c r="C4" s="1595"/>
      <c r="D4" s="1268" t="s">
        <v>2226</v>
      </c>
      <c r="E4" s="1268" t="s">
        <v>2226</v>
      </c>
      <c r="F4" s="1072" t="s">
        <v>1300</v>
      </c>
      <c r="G4" s="1268" t="s">
        <v>537</v>
      </c>
      <c r="H4" s="1072" t="s">
        <v>1975</v>
      </c>
      <c r="I4" s="1073" t="s">
        <v>1300</v>
      </c>
      <c r="J4" s="1595"/>
    </row>
    <row r="5" spans="2:14" ht="16.350000000000001" customHeight="1" x14ac:dyDescent="0.15">
      <c r="B5" s="884" t="s">
        <v>6</v>
      </c>
      <c r="C5" s="1269" t="s">
        <v>595</v>
      </c>
      <c r="D5" s="1390">
        <v>49200</v>
      </c>
      <c r="E5" s="1390">
        <v>49700</v>
      </c>
      <c r="F5" s="1391">
        <v>3.6999999999999997</v>
      </c>
      <c r="G5" s="1390">
        <v>49000</v>
      </c>
      <c r="H5" s="1392">
        <v>3.9</v>
      </c>
      <c r="I5" s="1391">
        <v>3.9</v>
      </c>
      <c r="J5" s="1396" t="s">
        <v>542</v>
      </c>
      <c r="M5" s="1101"/>
      <c r="N5" s="1270"/>
    </row>
    <row r="6" spans="2:14" ht="16.350000000000001" customHeight="1" x14ac:dyDescent="0.15">
      <c r="B6" s="884" t="s">
        <v>3</v>
      </c>
      <c r="C6" s="1096" t="s">
        <v>277</v>
      </c>
      <c r="D6" s="330">
        <v>21800</v>
      </c>
      <c r="E6" s="539">
        <v>21600</v>
      </c>
      <c r="F6" s="377">
        <v>4.1000000000000005</v>
      </c>
      <c r="G6" s="539">
        <v>21900</v>
      </c>
      <c r="H6" s="377">
        <v>3.9</v>
      </c>
      <c r="I6" s="377">
        <v>4.2</v>
      </c>
      <c r="J6" s="379" t="s">
        <v>543</v>
      </c>
      <c r="M6" s="1101"/>
      <c r="N6" s="1270"/>
    </row>
    <row r="7" spans="2:14" ht="16.350000000000001" customHeight="1" x14ac:dyDescent="0.15">
      <c r="B7" s="884" t="s">
        <v>7</v>
      </c>
      <c r="C7" s="1096" t="s">
        <v>278</v>
      </c>
      <c r="D7" s="330">
        <v>27200</v>
      </c>
      <c r="E7" s="539">
        <v>27600</v>
      </c>
      <c r="F7" s="377">
        <v>4</v>
      </c>
      <c r="G7" s="539">
        <v>26800</v>
      </c>
      <c r="H7" s="377">
        <v>3.6999999999999997</v>
      </c>
      <c r="I7" s="377">
        <v>4.2</v>
      </c>
      <c r="J7" s="379" t="s">
        <v>544</v>
      </c>
      <c r="M7" s="1101"/>
      <c r="N7" s="1270"/>
    </row>
    <row r="8" spans="2:14" ht="16.350000000000001" customHeight="1" x14ac:dyDescent="0.15">
      <c r="B8" s="884" t="s">
        <v>5</v>
      </c>
      <c r="C8" s="1096" t="s">
        <v>1304</v>
      </c>
      <c r="D8" s="330">
        <v>11600</v>
      </c>
      <c r="E8" s="539">
        <v>11800</v>
      </c>
      <c r="F8" s="377">
        <v>3.6999999999999997</v>
      </c>
      <c r="G8" s="539">
        <v>11400</v>
      </c>
      <c r="H8" s="377">
        <v>3.5000000000000004</v>
      </c>
      <c r="I8" s="377">
        <v>3.9</v>
      </c>
      <c r="J8" s="379" t="s">
        <v>544</v>
      </c>
      <c r="M8" s="1101"/>
      <c r="N8" s="1270"/>
    </row>
    <row r="9" spans="2:14" ht="16.350000000000001" customHeight="1" x14ac:dyDescent="0.15">
      <c r="B9" s="884" t="s">
        <v>9</v>
      </c>
      <c r="C9" s="1096" t="s">
        <v>1458</v>
      </c>
      <c r="D9" s="330">
        <v>10800</v>
      </c>
      <c r="E9" s="539">
        <v>11000</v>
      </c>
      <c r="F9" s="377">
        <v>3.6999999999999997</v>
      </c>
      <c r="G9" s="539">
        <v>10700</v>
      </c>
      <c r="H9" s="377">
        <v>3.5000000000000004</v>
      </c>
      <c r="I9" s="377">
        <v>3.9</v>
      </c>
      <c r="J9" s="379" t="s">
        <v>543</v>
      </c>
      <c r="M9" s="1101"/>
      <c r="N9" s="1270"/>
    </row>
    <row r="10" spans="2:14" ht="16.350000000000001" customHeight="1" x14ac:dyDescent="0.15">
      <c r="B10" s="884" t="s">
        <v>10</v>
      </c>
      <c r="C10" s="1096" t="s">
        <v>283</v>
      </c>
      <c r="D10" s="330">
        <v>11400</v>
      </c>
      <c r="E10" s="539">
        <v>11500</v>
      </c>
      <c r="F10" s="377">
        <v>4</v>
      </c>
      <c r="G10" s="539">
        <v>11200</v>
      </c>
      <c r="H10" s="377">
        <v>3.8</v>
      </c>
      <c r="I10" s="377">
        <v>4.2</v>
      </c>
      <c r="J10" s="379" t="s">
        <v>544</v>
      </c>
      <c r="M10" s="1101"/>
      <c r="N10" s="1270"/>
    </row>
    <row r="11" spans="2:14" ht="16.350000000000001" customHeight="1" x14ac:dyDescent="0.15">
      <c r="B11" s="884" t="s">
        <v>11</v>
      </c>
      <c r="C11" s="1096" t="s">
        <v>1459</v>
      </c>
      <c r="D11" s="330">
        <v>7250</v>
      </c>
      <c r="E11" s="539">
        <v>7380</v>
      </c>
      <c r="F11" s="377">
        <v>4.2</v>
      </c>
      <c r="G11" s="539">
        <v>7200</v>
      </c>
      <c r="H11" s="377">
        <v>4</v>
      </c>
      <c r="I11" s="377">
        <v>4.3999999999999995</v>
      </c>
      <c r="J11" s="379" t="s">
        <v>543</v>
      </c>
      <c r="M11" s="1101"/>
      <c r="N11" s="1270"/>
    </row>
    <row r="12" spans="2:14" ht="16.350000000000001" customHeight="1" x14ac:dyDescent="0.15">
      <c r="B12" s="884" t="s">
        <v>12</v>
      </c>
      <c r="C12" s="1096" t="s">
        <v>285</v>
      </c>
      <c r="D12" s="330">
        <v>8050</v>
      </c>
      <c r="E12" s="539">
        <v>8370</v>
      </c>
      <c r="F12" s="377">
        <v>4.3</v>
      </c>
      <c r="G12" s="539">
        <v>8050</v>
      </c>
      <c r="H12" s="377">
        <v>4</v>
      </c>
      <c r="I12" s="377">
        <v>4.5999999999999996</v>
      </c>
      <c r="J12" s="379" t="s">
        <v>545</v>
      </c>
      <c r="M12" s="1101"/>
      <c r="N12" s="1270"/>
    </row>
    <row r="13" spans="2:14" ht="16.350000000000001" customHeight="1" x14ac:dyDescent="0.15">
      <c r="B13" s="884" t="s">
        <v>13</v>
      </c>
      <c r="C13" s="1096" t="s">
        <v>286</v>
      </c>
      <c r="D13" s="330">
        <v>5760</v>
      </c>
      <c r="E13" s="539">
        <v>5820</v>
      </c>
      <c r="F13" s="377">
        <v>3.6999999999999997</v>
      </c>
      <c r="G13" s="539">
        <v>5730</v>
      </c>
      <c r="H13" s="377">
        <v>3.5000000000000004</v>
      </c>
      <c r="I13" s="377">
        <v>3.9</v>
      </c>
      <c r="J13" s="379" t="s">
        <v>543</v>
      </c>
      <c r="M13" s="1101"/>
      <c r="N13" s="1270"/>
    </row>
    <row r="14" spans="2:14" ht="16.350000000000001" customHeight="1" x14ac:dyDescent="0.15">
      <c r="B14" s="884" t="s">
        <v>15</v>
      </c>
      <c r="C14" s="1096" t="s">
        <v>287</v>
      </c>
      <c r="D14" s="330">
        <v>4500</v>
      </c>
      <c r="E14" s="539">
        <v>4560</v>
      </c>
      <c r="F14" s="377">
        <v>3.9</v>
      </c>
      <c r="G14" s="539">
        <v>4430</v>
      </c>
      <c r="H14" s="377">
        <v>3.6999999999999997</v>
      </c>
      <c r="I14" s="377">
        <v>4.1000000000000005</v>
      </c>
      <c r="J14" s="379" t="s">
        <v>544</v>
      </c>
      <c r="M14" s="1101"/>
      <c r="N14" s="1270"/>
    </row>
    <row r="15" spans="2:14" ht="16.350000000000001" customHeight="1" x14ac:dyDescent="0.15">
      <c r="B15" s="884" t="s">
        <v>17</v>
      </c>
      <c r="C15" s="1096" t="s">
        <v>1309</v>
      </c>
      <c r="D15" s="330">
        <v>5230</v>
      </c>
      <c r="E15" s="539">
        <v>5200</v>
      </c>
      <c r="F15" s="377">
        <v>3.8</v>
      </c>
      <c r="G15" s="539">
        <v>5240</v>
      </c>
      <c r="H15" s="377">
        <v>3.9</v>
      </c>
      <c r="I15" s="377">
        <v>4</v>
      </c>
      <c r="J15" s="379" t="s">
        <v>542</v>
      </c>
      <c r="M15" s="1101"/>
      <c r="N15" s="1270"/>
    </row>
    <row r="16" spans="2:14" ht="16.350000000000001" customHeight="1" x14ac:dyDescent="0.15">
      <c r="B16" s="884" t="s">
        <v>18</v>
      </c>
      <c r="C16" s="1096" t="s">
        <v>289</v>
      </c>
      <c r="D16" s="330">
        <v>4780</v>
      </c>
      <c r="E16" s="539">
        <v>4870</v>
      </c>
      <c r="F16" s="377">
        <v>3.6999999999999997</v>
      </c>
      <c r="G16" s="539">
        <v>4690</v>
      </c>
      <c r="H16" s="377">
        <v>3.5000000000000004</v>
      </c>
      <c r="I16" s="377">
        <v>3.9</v>
      </c>
      <c r="J16" s="379" t="s">
        <v>544</v>
      </c>
      <c r="M16" s="1101"/>
      <c r="N16" s="1270"/>
    </row>
    <row r="17" spans="2:14" ht="16.350000000000001" customHeight="1" x14ac:dyDescent="0.15">
      <c r="B17" s="884" t="s">
        <v>19</v>
      </c>
      <c r="C17" s="1096" t="s">
        <v>290</v>
      </c>
      <c r="D17" s="330">
        <v>5700</v>
      </c>
      <c r="E17" s="539">
        <v>5790</v>
      </c>
      <c r="F17" s="377">
        <v>3.6999999999999997</v>
      </c>
      <c r="G17" s="539">
        <v>5600</v>
      </c>
      <c r="H17" s="377">
        <v>3.5000000000000004</v>
      </c>
      <c r="I17" s="377">
        <v>3.9</v>
      </c>
      <c r="J17" s="379" t="s">
        <v>544</v>
      </c>
      <c r="M17" s="1101"/>
      <c r="N17" s="1270"/>
    </row>
    <row r="18" spans="2:14" ht="16.350000000000001" customHeight="1" x14ac:dyDescent="0.15">
      <c r="B18" s="884" t="s">
        <v>20</v>
      </c>
      <c r="C18" s="1096" t="s">
        <v>1310</v>
      </c>
      <c r="D18" s="330">
        <v>4960</v>
      </c>
      <c r="E18" s="539">
        <v>5120</v>
      </c>
      <c r="F18" s="377">
        <v>4.3999999999999995</v>
      </c>
      <c r="G18" s="539">
        <v>4890</v>
      </c>
      <c r="H18" s="377">
        <v>4.1000000000000005</v>
      </c>
      <c r="I18" s="377">
        <v>4.5999999999999996</v>
      </c>
      <c r="J18" s="379" t="s">
        <v>543</v>
      </c>
      <c r="M18" s="1101"/>
      <c r="N18" s="1270"/>
    </row>
    <row r="19" spans="2:14" ht="16.350000000000001" customHeight="1" x14ac:dyDescent="0.15">
      <c r="B19" s="884" t="s">
        <v>21</v>
      </c>
      <c r="C19" s="1096" t="s">
        <v>292</v>
      </c>
      <c r="D19" s="330">
        <v>3520</v>
      </c>
      <c r="E19" s="539">
        <v>3570</v>
      </c>
      <c r="F19" s="377">
        <v>4.3</v>
      </c>
      <c r="G19" s="539">
        <v>3470</v>
      </c>
      <c r="H19" s="377">
        <v>4.1000000000000005</v>
      </c>
      <c r="I19" s="377">
        <v>4.5</v>
      </c>
      <c r="J19" s="379" t="s">
        <v>544</v>
      </c>
      <c r="M19" s="1101"/>
      <c r="N19" s="1270"/>
    </row>
    <row r="20" spans="2:14" ht="16.350000000000001" customHeight="1" x14ac:dyDescent="0.15">
      <c r="B20" s="884" t="s">
        <v>22</v>
      </c>
      <c r="C20" s="1096" t="s">
        <v>293</v>
      </c>
      <c r="D20" s="330">
        <v>4830</v>
      </c>
      <c r="E20" s="539">
        <v>4910</v>
      </c>
      <c r="F20" s="377">
        <v>3.9</v>
      </c>
      <c r="G20" s="539">
        <v>4740</v>
      </c>
      <c r="H20" s="377">
        <v>3.6999999999999997</v>
      </c>
      <c r="I20" s="377">
        <v>4.1000000000000005</v>
      </c>
      <c r="J20" s="379" t="s">
        <v>544</v>
      </c>
      <c r="M20" s="1101"/>
      <c r="N20" s="1270"/>
    </row>
    <row r="21" spans="2:14" ht="16.350000000000001" customHeight="1" x14ac:dyDescent="0.15">
      <c r="B21" s="884" t="s">
        <v>23</v>
      </c>
      <c r="C21" s="1096" t="s">
        <v>294</v>
      </c>
      <c r="D21" s="330">
        <v>2520</v>
      </c>
      <c r="E21" s="539">
        <v>2520</v>
      </c>
      <c r="F21" s="377">
        <v>3.8</v>
      </c>
      <c r="G21" s="539">
        <v>2520</v>
      </c>
      <c r="H21" s="377">
        <v>3.8</v>
      </c>
      <c r="I21" s="377">
        <v>4</v>
      </c>
      <c r="J21" s="379" t="s">
        <v>542</v>
      </c>
      <c r="M21" s="1101"/>
      <c r="N21" s="1270"/>
    </row>
    <row r="22" spans="2:14" ht="16.350000000000001" customHeight="1" x14ac:dyDescent="0.15">
      <c r="B22" s="884" t="s">
        <v>24</v>
      </c>
      <c r="C22" s="1096" t="s">
        <v>1460</v>
      </c>
      <c r="D22" s="330">
        <v>4140</v>
      </c>
      <c r="E22" s="539">
        <v>4200</v>
      </c>
      <c r="F22" s="377">
        <v>4.1000000000000005</v>
      </c>
      <c r="G22" s="539">
        <v>4070</v>
      </c>
      <c r="H22" s="377">
        <v>3.9</v>
      </c>
      <c r="I22" s="377">
        <v>4.3</v>
      </c>
      <c r="J22" s="379" t="s">
        <v>544</v>
      </c>
      <c r="M22" s="1101"/>
      <c r="N22" s="1270"/>
    </row>
    <row r="23" spans="2:14" ht="16.350000000000001" customHeight="1" x14ac:dyDescent="0.15">
      <c r="B23" s="884" t="s">
        <v>25</v>
      </c>
      <c r="C23" s="1096" t="s">
        <v>1312</v>
      </c>
      <c r="D23" s="330">
        <v>2940</v>
      </c>
      <c r="E23" s="539">
        <v>2980</v>
      </c>
      <c r="F23" s="377">
        <v>4.2</v>
      </c>
      <c r="G23" s="539">
        <v>2890</v>
      </c>
      <c r="H23" s="377">
        <v>4</v>
      </c>
      <c r="I23" s="377">
        <v>4.3999999999999995</v>
      </c>
      <c r="J23" s="379" t="s">
        <v>544</v>
      </c>
      <c r="M23" s="1101"/>
      <c r="N23" s="1270"/>
    </row>
    <row r="24" spans="2:14" ht="16.350000000000001" customHeight="1" x14ac:dyDescent="0.15">
      <c r="B24" s="884" t="s">
        <v>26</v>
      </c>
      <c r="C24" s="1096" t="s">
        <v>297</v>
      </c>
      <c r="D24" s="330">
        <v>3250</v>
      </c>
      <c r="E24" s="539">
        <v>3300</v>
      </c>
      <c r="F24" s="377">
        <v>3.9</v>
      </c>
      <c r="G24" s="539">
        <v>3190</v>
      </c>
      <c r="H24" s="377">
        <v>3.6999999999999997</v>
      </c>
      <c r="I24" s="377">
        <v>4.1000000000000005</v>
      </c>
      <c r="J24" s="379" t="s">
        <v>544</v>
      </c>
      <c r="M24" s="1101"/>
      <c r="N24" s="1270"/>
    </row>
    <row r="25" spans="2:14" ht="16.350000000000001" customHeight="1" x14ac:dyDescent="0.15">
      <c r="B25" s="884" t="s">
        <v>28</v>
      </c>
      <c r="C25" s="1096" t="s">
        <v>298</v>
      </c>
      <c r="D25" s="330">
        <v>2560</v>
      </c>
      <c r="E25" s="539">
        <v>2590</v>
      </c>
      <c r="F25" s="377">
        <v>4.1000000000000005</v>
      </c>
      <c r="G25" s="539">
        <v>2520</v>
      </c>
      <c r="H25" s="377">
        <v>3.9</v>
      </c>
      <c r="I25" s="377">
        <v>4.3</v>
      </c>
      <c r="J25" s="379" t="s">
        <v>544</v>
      </c>
      <c r="M25" s="1101"/>
      <c r="N25" s="1270"/>
    </row>
    <row r="26" spans="2:14" ht="16.350000000000001" customHeight="1" x14ac:dyDescent="0.15">
      <c r="B26" s="884" t="s">
        <v>30</v>
      </c>
      <c r="C26" s="1096" t="s">
        <v>299</v>
      </c>
      <c r="D26" s="330">
        <v>1900</v>
      </c>
      <c r="E26" s="539">
        <v>1930</v>
      </c>
      <c r="F26" s="377">
        <v>4.2</v>
      </c>
      <c r="G26" s="539">
        <v>1870</v>
      </c>
      <c r="H26" s="377">
        <v>4</v>
      </c>
      <c r="I26" s="377">
        <v>4.3999999999999995</v>
      </c>
      <c r="J26" s="379" t="s">
        <v>544</v>
      </c>
      <c r="M26" s="1101"/>
      <c r="N26" s="1270"/>
    </row>
    <row r="27" spans="2:14" ht="16.350000000000001" customHeight="1" x14ac:dyDescent="0.15">
      <c r="B27" s="884" t="s">
        <v>31</v>
      </c>
      <c r="C27" s="1096" t="s">
        <v>300</v>
      </c>
      <c r="D27" s="330">
        <v>6640</v>
      </c>
      <c r="E27" s="539">
        <v>6740</v>
      </c>
      <c r="F27" s="377">
        <v>4</v>
      </c>
      <c r="G27" s="539">
        <v>6540</v>
      </c>
      <c r="H27" s="377">
        <v>3.8</v>
      </c>
      <c r="I27" s="377">
        <v>4.2</v>
      </c>
      <c r="J27" s="379" t="s">
        <v>544</v>
      </c>
      <c r="M27" s="1101"/>
      <c r="N27" s="1270"/>
    </row>
    <row r="28" spans="2:14" ht="16.350000000000001" customHeight="1" x14ac:dyDescent="0.15">
      <c r="B28" s="884" t="s">
        <v>33</v>
      </c>
      <c r="C28" s="1096" t="s">
        <v>302</v>
      </c>
      <c r="D28" s="330">
        <v>5080</v>
      </c>
      <c r="E28" s="539">
        <v>5220</v>
      </c>
      <c r="F28" s="377">
        <v>4.5</v>
      </c>
      <c r="G28" s="539">
        <v>5020</v>
      </c>
      <c r="H28" s="377">
        <v>4.5999999999999996</v>
      </c>
      <c r="I28" s="377">
        <v>5</v>
      </c>
      <c r="J28" s="379" t="s">
        <v>543</v>
      </c>
      <c r="M28" s="1101"/>
      <c r="N28" s="1270"/>
    </row>
    <row r="29" spans="2:14" ht="16.350000000000001" customHeight="1" x14ac:dyDescent="0.15">
      <c r="B29" s="884" t="s">
        <v>36</v>
      </c>
      <c r="C29" s="1096" t="s">
        <v>303</v>
      </c>
      <c r="D29" s="330">
        <v>3370</v>
      </c>
      <c r="E29" s="539">
        <v>3400</v>
      </c>
      <c r="F29" s="377">
        <v>4.7</v>
      </c>
      <c r="G29" s="539">
        <v>3370</v>
      </c>
      <c r="H29" s="377">
        <v>4.3999999999999995</v>
      </c>
      <c r="I29" s="377">
        <v>5</v>
      </c>
      <c r="J29" s="379" t="s">
        <v>545</v>
      </c>
      <c r="M29" s="1101"/>
      <c r="N29" s="1270"/>
    </row>
    <row r="30" spans="2:14" ht="16.350000000000001" customHeight="1" x14ac:dyDescent="0.15">
      <c r="B30" s="884" t="s">
        <v>37</v>
      </c>
      <c r="C30" s="1096" t="s">
        <v>1313</v>
      </c>
      <c r="D30" s="330">
        <v>2000</v>
      </c>
      <c r="E30" s="539">
        <v>2020</v>
      </c>
      <c r="F30" s="377">
        <v>4.5999999999999996</v>
      </c>
      <c r="G30" s="539">
        <v>1970</v>
      </c>
      <c r="H30" s="377">
        <v>4.3999999999999995</v>
      </c>
      <c r="I30" s="377">
        <v>4.8</v>
      </c>
      <c r="J30" s="379" t="s">
        <v>544</v>
      </c>
      <c r="M30" s="1101"/>
      <c r="N30" s="1270"/>
    </row>
    <row r="31" spans="2:14" ht="16.350000000000001" customHeight="1" x14ac:dyDescent="0.15">
      <c r="B31" s="884" t="s">
        <v>38</v>
      </c>
      <c r="C31" s="1096" t="s">
        <v>305</v>
      </c>
      <c r="D31" s="330">
        <v>4400</v>
      </c>
      <c r="E31" s="539">
        <v>4270</v>
      </c>
      <c r="F31" s="377">
        <v>4.5</v>
      </c>
      <c r="G31" s="539">
        <v>4450</v>
      </c>
      <c r="H31" s="377">
        <v>4.7</v>
      </c>
      <c r="I31" s="377">
        <v>4.7</v>
      </c>
      <c r="J31" s="379" t="s">
        <v>542</v>
      </c>
      <c r="M31" s="1101"/>
      <c r="N31" s="1270"/>
    </row>
    <row r="32" spans="2:14" ht="16.350000000000001" customHeight="1" x14ac:dyDescent="0.15">
      <c r="B32" s="884" t="s">
        <v>39</v>
      </c>
      <c r="C32" s="1096" t="s">
        <v>1314</v>
      </c>
      <c r="D32" s="330">
        <v>9300</v>
      </c>
      <c r="E32" s="539">
        <v>9360</v>
      </c>
      <c r="F32" s="377">
        <v>4.7</v>
      </c>
      <c r="G32" s="539">
        <v>9230</v>
      </c>
      <c r="H32" s="377">
        <v>4.5</v>
      </c>
      <c r="I32" s="377">
        <v>4.9000000000000004</v>
      </c>
      <c r="J32" s="379" t="s">
        <v>546</v>
      </c>
      <c r="M32" s="1101"/>
      <c r="N32" s="1270"/>
    </row>
    <row r="33" spans="2:14" ht="16.350000000000001" customHeight="1" x14ac:dyDescent="0.15">
      <c r="B33" s="884" t="s">
        <v>40</v>
      </c>
      <c r="C33" s="1096" t="s">
        <v>1461</v>
      </c>
      <c r="D33" s="330">
        <v>6900</v>
      </c>
      <c r="E33" s="539">
        <v>7000</v>
      </c>
      <c r="F33" s="377">
        <v>4.2</v>
      </c>
      <c r="G33" s="539">
        <v>6790</v>
      </c>
      <c r="H33" s="377">
        <v>4</v>
      </c>
      <c r="I33" s="377">
        <v>4.3999999999999995</v>
      </c>
      <c r="J33" s="379" t="s">
        <v>544</v>
      </c>
      <c r="M33" s="1101"/>
      <c r="N33" s="1270"/>
    </row>
    <row r="34" spans="2:14" ht="16.350000000000001" customHeight="1" x14ac:dyDescent="0.15">
      <c r="B34" s="884" t="s">
        <v>41</v>
      </c>
      <c r="C34" s="1096" t="s">
        <v>1316</v>
      </c>
      <c r="D34" s="330">
        <v>3070</v>
      </c>
      <c r="E34" s="539">
        <v>2900</v>
      </c>
      <c r="F34" s="377">
        <v>4.7</v>
      </c>
      <c r="G34" s="539">
        <v>3140</v>
      </c>
      <c r="H34" s="377">
        <v>4.5</v>
      </c>
      <c r="I34" s="377">
        <v>4.9000000000000004</v>
      </c>
      <c r="J34" s="379" t="s">
        <v>542</v>
      </c>
      <c r="M34" s="1101"/>
      <c r="N34" s="1270"/>
    </row>
    <row r="35" spans="2:14" ht="16.350000000000001" customHeight="1" x14ac:dyDescent="0.15">
      <c r="B35" s="884" t="s">
        <v>733</v>
      </c>
      <c r="C35" s="1096" t="s">
        <v>1462</v>
      </c>
      <c r="D35" s="330">
        <v>7110</v>
      </c>
      <c r="E35" s="539">
        <v>7250</v>
      </c>
      <c r="F35" s="377">
        <v>3.5000000000000004</v>
      </c>
      <c r="G35" s="539">
        <v>6960</v>
      </c>
      <c r="H35" s="377">
        <v>3.3000000000000003</v>
      </c>
      <c r="I35" s="377">
        <v>3.6999999999999997</v>
      </c>
      <c r="J35" s="379" t="s">
        <v>544</v>
      </c>
      <c r="M35" s="1101"/>
      <c r="N35" s="1270"/>
    </row>
    <row r="36" spans="2:14" ht="16.350000000000001" customHeight="1" x14ac:dyDescent="0.15">
      <c r="B36" s="884" t="s">
        <v>734</v>
      </c>
      <c r="C36" s="1096" t="s">
        <v>812</v>
      </c>
      <c r="D36" s="330">
        <v>4560</v>
      </c>
      <c r="E36" s="539">
        <v>4650</v>
      </c>
      <c r="F36" s="377">
        <v>3.4000000000000004</v>
      </c>
      <c r="G36" s="539">
        <v>4460</v>
      </c>
      <c r="H36" s="377">
        <v>3.2</v>
      </c>
      <c r="I36" s="377">
        <v>3.5999999999999996</v>
      </c>
      <c r="J36" s="379" t="s">
        <v>544</v>
      </c>
      <c r="M36" s="1101"/>
      <c r="N36" s="1270"/>
    </row>
    <row r="37" spans="2:14" ht="16.350000000000001" customHeight="1" x14ac:dyDescent="0.15">
      <c r="B37" s="884" t="s">
        <v>736</v>
      </c>
      <c r="C37" s="1096" t="s">
        <v>813</v>
      </c>
      <c r="D37" s="330">
        <v>4460</v>
      </c>
      <c r="E37" s="539">
        <v>4540</v>
      </c>
      <c r="F37" s="377">
        <v>3.5999999999999996</v>
      </c>
      <c r="G37" s="539">
        <v>4380</v>
      </c>
      <c r="H37" s="377">
        <v>3.4000000000000004</v>
      </c>
      <c r="I37" s="377">
        <v>3.8</v>
      </c>
      <c r="J37" s="379" t="s">
        <v>544</v>
      </c>
      <c r="M37" s="1101"/>
      <c r="N37" s="1270"/>
    </row>
    <row r="38" spans="2:14" ht="16.350000000000001" customHeight="1" x14ac:dyDescent="0.15">
      <c r="B38" s="884" t="s">
        <v>1218</v>
      </c>
      <c r="C38" s="1096" t="s">
        <v>1317</v>
      </c>
      <c r="D38" s="330">
        <v>45300</v>
      </c>
      <c r="E38" s="539">
        <v>43600</v>
      </c>
      <c r="F38" s="377">
        <v>3.8</v>
      </c>
      <c r="G38" s="539">
        <v>46000</v>
      </c>
      <c r="H38" s="377">
        <v>4</v>
      </c>
      <c r="I38" s="377">
        <v>4</v>
      </c>
      <c r="J38" s="379" t="s">
        <v>543</v>
      </c>
      <c r="M38" s="1101"/>
      <c r="N38" s="1270"/>
    </row>
    <row r="39" spans="2:14" ht="16.350000000000001" customHeight="1" x14ac:dyDescent="0.15">
      <c r="B39" s="884" t="s">
        <v>1219</v>
      </c>
      <c r="C39" s="1096" t="s">
        <v>1318</v>
      </c>
      <c r="D39" s="330">
        <v>18500</v>
      </c>
      <c r="E39" s="539">
        <v>18400</v>
      </c>
      <c r="F39" s="377">
        <v>3.9</v>
      </c>
      <c r="G39" s="539">
        <v>18600</v>
      </c>
      <c r="H39" s="377">
        <v>3.6999999999999997</v>
      </c>
      <c r="I39" s="377">
        <v>4.1000000000000005</v>
      </c>
      <c r="J39" s="379" t="s">
        <v>543</v>
      </c>
      <c r="M39" s="1101"/>
      <c r="N39" s="1270"/>
    </row>
    <row r="40" spans="2:14" ht="16.350000000000001" customHeight="1" x14ac:dyDescent="0.15">
      <c r="B40" s="884" t="s">
        <v>1220</v>
      </c>
      <c r="C40" s="1096" t="s">
        <v>1428</v>
      </c>
      <c r="D40" s="330">
        <v>11900</v>
      </c>
      <c r="E40" s="539">
        <v>11900</v>
      </c>
      <c r="F40" s="377">
        <v>3.5000000000000004</v>
      </c>
      <c r="G40" s="539">
        <v>11800</v>
      </c>
      <c r="H40" s="377">
        <v>3.2</v>
      </c>
      <c r="I40" s="377">
        <v>3.5999999999999996</v>
      </c>
      <c r="J40" s="379" t="s">
        <v>544</v>
      </c>
      <c r="M40" s="1101"/>
      <c r="N40" s="1270"/>
    </row>
    <row r="41" spans="2:14" ht="16.350000000000001" customHeight="1" x14ac:dyDescent="0.15">
      <c r="B41" s="884" t="s">
        <v>1222</v>
      </c>
      <c r="C41" s="1096" t="s">
        <v>1429</v>
      </c>
      <c r="D41" s="330">
        <v>8850</v>
      </c>
      <c r="E41" s="539">
        <v>8920</v>
      </c>
      <c r="F41" s="377">
        <v>3.8</v>
      </c>
      <c r="G41" s="539">
        <v>8820</v>
      </c>
      <c r="H41" s="377">
        <v>3.9</v>
      </c>
      <c r="I41" s="377">
        <v>4</v>
      </c>
      <c r="J41" s="379" t="s">
        <v>542</v>
      </c>
      <c r="M41" s="1101"/>
      <c r="N41" s="1270"/>
    </row>
    <row r="42" spans="2:14" ht="16.350000000000001" customHeight="1" x14ac:dyDescent="0.15">
      <c r="B42" s="884" t="s">
        <v>1223</v>
      </c>
      <c r="C42" s="1096" t="s">
        <v>1321</v>
      </c>
      <c r="D42" s="330">
        <v>8330</v>
      </c>
      <c r="E42" s="539">
        <v>8500</v>
      </c>
      <c r="F42" s="377">
        <v>3.9</v>
      </c>
      <c r="G42" s="539">
        <v>8250</v>
      </c>
      <c r="H42" s="377">
        <v>3.6999999999999997</v>
      </c>
      <c r="I42" s="377">
        <v>4.1000000000000005</v>
      </c>
      <c r="J42" s="379" t="s">
        <v>543</v>
      </c>
      <c r="M42" s="1101"/>
      <c r="N42" s="1270"/>
    </row>
    <row r="43" spans="2:14" ht="16.350000000000001" customHeight="1" x14ac:dyDescent="0.15">
      <c r="B43" s="884" t="s">
        <v>1224</v>
      </c>
      <c r="C43" s="1096" t="s">
        <v>1430</v>
      </c>
      <c r="D43" s="330">
        <v>6400</v>
      </c>
      <c r="E43" s="539">
        <v>6440</v>
      </c>
      <c r="F43" s="377">
        <v>4.2</v>
      </c>
      <c r="G43" s="539">
        <v>6350</v>
      </c>
      <c r="H43" s="377">
        <v>3.9</v>
      </c>
      <c r="I43" s="377">
        <v>4.3</v>
      </c>
      <c r="J43" s="379" t="s">
        <v>544</v>
      </c>
      <c r="M43" s="1101"/>
      <c r="N43" s="1270"/>
    </row>
    <row r="44" spans="2:14" ht="16.350000000000001" customHeight="1" x14ac:dyDescent="0.15">
      <c r="B44" s="884" t="s">
        <v>1225</v>
      </c>
      <c r="C44" s="1096" t="s">
        <v>1431</v>
      </c>
      <c r="D44" s="330">
        <v>6070</v>
      </c>
      <c r="E44" s="539">
        <v>6050</v>
      </c>
      <c r="F44" s="377">
        <v>4</v>
      </c>
      <c r="G44" s="539">
        <v>6080</v>
      </c>
      <c r="H44" s="377">
        <v>4.1000000000000005</v>
      </c>
      <c r="I44" s="377">
        <v>4.2</v>
      </c>
      <c r="J44" s="379" t="s">
        <v>542</v>
      </c>
      <c r="M44" s="1101"/>
      <c r="N44" s="1270"/>
    </row>
    <row r="45" spans="2:14" ht="16.350000000000001" customHeight="1" x14ac:dyDescent="0.15">
      <c r="B45" s="884" t="s">
        <v>1227</v>
      </c>
      <c r="C45" s="1096" t="s">
        <v>1432</v>
      </c>
      <c r="D45" s="330">
        <v>3810</v>
      </c>
      <c r="E45" s="539">
        <v>3860</v>
      </c>
      <c r="F45" s="377">
        <v>3.9</v>
      </c>
      <c r="G45" s="539">
        <v>3750</v>
      </c>
      <c r="H45" s="377">
        <v>3.6999999999999997</v>
      </c>
      <c r="I45" s="377">
        <v>4.1000000000000005</v>
      </c>
      <c r="J45" s="379" t="s">
        <v>544</v>
      </c>
      <c r="M45" s="1101"/>
      <c r="N45" s="1270"/>
    </row>
    <row r="46" spans="2:14" ht="16.350000000000001" customHeight="1" x14ac:dyDescent="0.15">
      <c r="B46" s="884" t="s">
        <v>1229</v>
      </c>
      <c r="C46" s="1096" t="s">
        <v>1433</v>
      </c>
      <c r="D46" s="330">
        <v>2000</v>
      </c>
      <c r="E46" s="539">
        <v>2080</v>
      </c>
      <c r="F46" s="377">
        <v>3.5999999999999996</v>
      </c>
      <c r="G46" s="539">
        <v>1970</v>
      </c>
      <c r="H46" s="377">
        <v>3.6999999999999997</v>
      </c>
      <c r="I46" s="377">
        <v>3.8</v>
      </c>
      <c r="J46" s="379" t="s">
        <v>542</v>
      </c>
      <c r="M46" s="1101"/>
      <c r="N46" s="1270"/>
    </row>
    <row r="47" spans="2:14" ht="16.350000000000001" customHeight="1" x14ac:dyDescent="0.15">
      <c r="B47" s="884" t="s">
        <v>1231</v>
      </c>
      <c r="C47" s="1096" t="s">
        <v>1326</v>
      </c>
      <c r="D47" s="330">
        <v>1970</v>
      </c>
      <c r="E47" s="539">
        <v>1990</v>
      </c>
      <c r="F47" s="377">
        <v>4.5</v>
      </c>
      <c r="G47" s="539">
        <v>1960</v>
      </c>
      <c r="H47" s="377">
        <v>4.7</v>
      </c>
      <c r="I47" s="377">
        <v>4.7</v>
      </c>
      <c r="J47" s="379" t="s">
        <v>542</v>
      </c>
      <c r="M47" s="1101"/>
      <c r="N47" s="1270"/>
    </row>
    <row r="48" spans="2:14" ht="16.350000000000001" customHeight="1" x14ac:dyDescent="0.15">
      <c r="B48" s="884" t="s">
        <v>1642</v>
      </c>
      <c r="C48" s="1096" t="s">
        <v>1760</v>
      </c>
      <c r="D48" s="330">
        <v>4800</v>
      </c>
      <c r="E48" s="539">
        <v>4830</v>
      </c>
      <c r="F48" s="377">
        <v>3.6999999999999997</v>
      </c>
      <c r="G48" s="539">
        <v>4770</v>
      </c>
      <c r="H48" s="377">
        <v>3.4000000000000004</v>
      </c>
      <c r="I48" s="377">
        <v>3.9</v>
      </c>
      <c r="J48" s="379" t="s">
        <v>544</v>
      </c>
      <c r="M48" s="1101"/>
      <c r="N48" s="1270"/>
    </row>
    <row r="49" spans="2:14" ht="16.350000000000001" customHeight="1" x14ac:dyDescent="0.15">
      <c r="B49" s="884" t="s">
        <v>1645</v>
      </c>
      <c r="C49" s="1096" t="s">
        <v>1646</v>
      </c>
      <c r="D49" s="330">
        <v>3660</v>
      </c>
      <c r="E49" s="539">
        <v>3710</v>
      </c>
      <c r="F49" s="377">
        <v>3.5000000000000004</v>
      </c>
      <c r="G49" s="539">
        <v>3610</v>
      </c>
      <c r="H49" s="377">
        <v>3.3000000000000003</v>
      </c>
      <c r="I49" s="377">
        <v>3.6999999999999997</v>
      </c>
      <c r="J49" s="379" t="s">
        <v>544</v>
      </c>
      <c r="M49" s="1101"/>
      <c r="N49" s="1270"/>
    </row>
    <row r="50" spans="2:14" ht="16.350000000000001" customHeight="1" x14ac:dyDescent="0.15">
      <c r="B50" s="884" t="s">
        <v>1918</v>
      </c>
      <c r="C50" s="1096" t="s">
        <v>1919</v>
      </c>
      <c r="D50" s="330">
        <v>4630</v>
      </c>
      <c r="E50" s="539">
        <v>4680</v>
      </c>
      <c r="F50" s="377">
        <v>3.2</v>
      </c>
      <c r="G50" s="539">
        <v>4570</v>
      </c>
      <c r="H50" s="377">
        <v>3</v>
      </c>
      <c r="I50" s="377">
        <v>3.4000000000000004</v>
      </c>
      <c r="J50" s="379" t="s">
        <v>544</v>
      </c>
      <c r="M50" s="1101"/>
      <c r="N50" s="1270"/>
    </row>
    <row r="51" spans="2:14" ht="16.350000000000001" customHeight="1" x14ac:dyDescent="0.15">
      <c r="B51" s="884" t="s">
        <v>1920</v>
      </c>
      <c r="C51" s="1096" t="s">
        <v>1921</v>
      </c>
      <c r="D51" s="330">
        <v>2240</v>
      </c>
      <c r="E51" s="539">
        <v>2260</v>
      </c>
      <c r="F51" s="377">
        <v>3.5999999999999996</v>
      </c>
      <c r="G51" s="539">
        <v>2220</v>
      </c>
      <c r="H51" s="377">
        <v>3.4000000000000004</v>
      </c>
      <c r="I51" s="377">
        <v>3.8</v>
      </c>
      <c r="J51" s="379" t="s">
        <v>544</v>
      </c>
      <c r="M51" s="1101"/>
      <c r="N51" s="1270"/>
    </row>
    <row r="52" spans="2:14" ht="16.350000000000001" customHeight="1" x14ac:dyDescent="0.15">
      <c r="B52" s="884" t="s">
        <v>43</v>
      </c>
      <c r="C52" s="1096" t="s">
        <v>309</v>
      </c>
      <c r="D52" s="330">
        <v>7380</v>
      </c>
      <c r="E52" s="539">
        <v>7460</v>
      </c>
      <c r="F52" s="377">
        <v>4.7</v>
      </c>
      <c r="G52" s="539">
        <v>7290</v>
      </c>
      <c r="H52" s="377">
        <v>4.5</v>
      </c>
      <c r="I52" s="377">
        <v>4.9000000000000004</v>
      </c>
      <c r="J52" s="379" t="s">
        <v>544</v>
      </c>
      <c r="M52" s="1101"/>
      <c r="N52" s="1270"/>
    </row>
    <row r="53" spans="2:14" ht="16.350000000000001" customHeight="1" x14ac:dyDescent="0.15">
      <c r="B53" s="884" t="s">
        <v>44</v>
      </c>
      <c r="C53" s="1096" t="s">
        <v>310</v>
      </c>
      <c r="D53" s="330">
        <v>4800</v>
      </c>
      <c r="E53" s="539">
        <v>4850</v>
      </c>
      <c r="F53" s="377">
        <v>4.8</v>
      </c>
      <c r="G53" s="539">
        <v>4750</v>
      </c>
      <c r="H53" s="377">
        <v>4.5999999999999996</v>
      </c>
      <c r="I53" s="377">
        <v>5</v>
      </c>
      <c r="J53" s="379" t="s">
        <v>544</v>
      </c>
      <c r="M53" s="1101"/>
      <c r="N53" s="1270"/>
    </row>
    <row r="54" spans="2:14" ht="16.350000000000001" customHeight="1" x14ac:dyDescent="0.15">
      <c r="B54" s="884" t="s">
        <v>46</v>
      </c>
      <c r="C54" s="1096" t="s">
        <v>1327</v>
      </c>
      <c r="D54" s="330">
        <v>2480</v>
      </c>
      <c r="E54" s="539">
        <v>2510</v>
      </c>
      <c r="F54" s="377">
        <v>5.4</v>
      </c>
      <c r="G54" s="539">
        <v>2440</v>
      </c>
      <c r="H54" s="377">
        <v>5.2</v>
      </c>
      <c r="I54" s="377">
        <v>5.6000000000000005</v>
      </c>
      <c r="J54" s="379" t="s">
        <v>1776</v>
      </c>
      <c r="M54" s="1101"/>
      <c r="N54" s="1270"/>
    </row>
    <row r="55" spans="2:14" ht="16.350000000000001" customHeight="1" x14ac:dyDescent="0.15">
      <c r="B55" s="884" t="s">
        <v>47</v>
      </c>
      <c r="C55" s="1096" t="s">
        <v>2204</v>
      </c>
      <c r="D55" s="330">
        <v>2370</v>
      </c>
      <c r="E55" s="539">
        <v>2240</v>
      </c>
      <c r="F55" s="377">
        <v>5.4</v>
      </c>
      <c r="G55" s="539">
        <v>2430</v>
      </c>
      <c r="H55" s="377">
        <v>5.4</v>
      </c>
      <c r="I55" s="377">
        <v>5.6000000000000005</v>
      </c>
      <c r="J55" s="379" t="s">
        <v>542</v>
      </c>
      <c r="M55" s="1101"/>
      <c r="N55" s="1270"/>
    </row>
    <row r="56" spans="2:14" ht="16.350000000000001" customHeight="1" x14ac:dyDescent="0.15">
      <c r="B56" s="884" t="s">
        <v>48</v>
      </c>
      <c r="C56" s="1096" t="s">
        <v>1463</v>
      </c>
      <c r="D56" s="330">
        <v>2350</v>
      </c>
      <c r="E56" s="539">
        <v>2370</v>
      </c>
      <c r="F56" s="377">
        <v>4.5</v>
      </c>
      <c r="G56" s="539">
        <v>2320</v>
      </c>
      <c r="H56" s="377">
        <v>4.3</v>
      </c>
      <c r="I56" s="377">
        <v>4.7</v>
      </c>
      <c r="J56" s="379" t="s">
        <v>544</v>
      </c>
      <c r="M56" s="1101"/>
      <c r="N56" s="1270"/>
    </row>
    <row r="57" spans="2:14" ht="16.350000000000001" customHeight="1" x14ac:dyDescent="0.15">
      <c r="B57" s="884" t="s">
        <v>49</v>
      </c>
      <c r="C57" s="1096" t="s">
        <v>1464</v>
      </c>
      <c r="D57" s="330">
        <v>2190</v>
      </c>
      <c r="E57" s="539">
        <v>2200</v>
      </c>
      <c r="F57" s="377">
        <v>4.9000000000000004</v>
      </c>
      <c r="G57" s="539">
        <v>2170</v>
      </c>
      <c r="H57" s="377">
        <v>4.7</v>
      </c>
      <c r="I57" s="377">
        <v>5.0999999999999996</v>
      </c>
      <c r="J57" s="379" t="s">
        <v>546</v>
      </c>
      <c r="M57" s="1101"/>
      <c r="N57" s="1270"/>
    </row>
    <row r="58" spans="2:14" ht="16.350000000000001" customHeight="1" x14ac:dyDescent="0.15">
      <c r="B58" s="884" t="s">
        <v>50</v>
      </c>
      <c r="C58" s="1096" t="s">
        <v>315</v>
      </c>
      <c r="D58" s="330">
        <v>18100</v>
      </c>
      <c r="E58" s="539">
        <v>17900</v>
      </c>
      <c r="F58" s="377">
        <v>4.8</v>
      </c>
      <c r="G58" s="539">
        <v>18300</v>
      </c>
      <c r="H58" s="377">
        <v>4.3999999999999995</v>
      </c>
      <c r="I58" s="377">
        <v>4.8</v>
      </c>
      <c r="J58" s="379" t="s">
        <v>544</v>
      </c>
      <c r="M58" s="1101"/>
      <c r="N58" s="1270"/>
    </row>
    <row r="59" spans="2:14" ht="16.350000000000001" customHeight="1" x14ac:dyDescent="0.15">
      <c r="B59" s="884" t="s">
        <v>51</v>
      </c>
      <c r="C59" s="1096" t="s">
        <v>316</v>
      </c>
      <c r="D59" s="330">
        <v>12100</v>
      </c>
      <c r="E59" s="539">
        <v>12100</v>
      </c>
      <c r="F59" s="377">
        <v>4.5</v>
      </c>
      <c r="G59" s="539">
        <v>12100</v>
      </c>
      <c r="H59" s="377">
        <v>4.3</v>
      </c>
      <c r="I59" s="377">
        <v>4.7</v>
      </c>
      <c r="J59" s="379" t="s">
        <v>546</v>
      </c>
      <c r="M59" s="1101"/>
      <c r="N59" s="1270"/>
    </row>
    <row r="60" spans="2:14" ht="16.350000000000001" customHeight="1" x14ac:dyDescent="0.15">
      <c r="B60" s="884" t="s">
        <v>52</v>
      </c>
      <c r="C60" s="1096" t="s">
        <v>317</v>
      </c>
      <c r="D60" s="330">
        <v>6290</v>
      </c>
      <c r="E60" s="539">
        <v>6370</v>
      </c>
      <c r="F60" s="377">
        <v>4.5</v>
      </c>
      <c r="G60" s="539">
        <v>6260</v>
      </c>
      <c r="H60" s="377">
        <v>4.7</v>
      </c>
      <c r="I60" s="377">
        <v>4.7</v>
      </c>
      <c r="J60" s="379" t="s">
        <v>542</v>
      </c>
      <c r="M60" s="1101"/>
      <c r="N60" s="1270"/>
    </row>
    <row r="61" spans="2:14" ht="16.350000000000001" customHeight="1" x14ac:dyDescent="0.15">
      <c r="B61" s="884" t="s">
        <v>53</v>
      </c>
      <c r="C61" s="1096" t="s">
        <v>318</v>
      </c>
      <c r="D61" s="330">
        <v>3640</v>
      </c>
      <c r="E61" s="539">
        <v>3650</v>
      </c>
      <c r="F61" s="377">
        <v>4.3</v>
      </c>
      <c r="G61" s="539">
        <v>3630</v>
      </c>
      <c r="H61" s="377">
        <v>4.1000000000000005</v>
      </c>
      <c r="I61" s="377">
        <v>4.5</v>
      </c>
      <c r="J61" s="379" t="s">
        <v>543</v>
      </c>
      <c r="M61" s="1101"/>
      <c r="N61" s="1270"/>
    </row>
    <row r="62" spans="2:14" ht="16.350000000000001" customHeight="1" x14ac:dyDescent="0.15">
      <c r="B62" s="884" t="s">
        <v>54</v>
      </c>
      <c r="C62" s="1096" t="s">
        <v>319</v>
      </c>
      <c r="D62" s="330">
        <v>4240</v>
      </c>
      <c r="E62" s="539">
        <v>4180</v>
      </c>
      <c r="F62" s="377">
        <v>4.3999999999999995</v>
      </c>
      <c r="G62" s="539">
        <v>4260</v>
      </c>
      <c r="H62" s="377">
        <v>4.5999999999999996</v>
      </c>
      <c r="I62" s="377">
        <v>4.5999999999999996</v>
      </c>
      <c r="J62" s="379" t="s">
        <v>542</v>
      </c>
      <c r="M62" s="1101"/>
      <c r="N62" s="1270"/>
    </row>
    <row r="63" spans="2:14" ht="16.350000000000001" customHeight="1" x14ac:dyDescent="0.15">
      <c r="B63" s="884" t="s">
        <v>55</v>
      </c>
      <c r="C63" s="1096" t="s">
        <v>320</v>
      </c>
      <c r="D63" s="330">
        <v>2650</v>
      </c>
      <c r="E63" s="539">
        <v>2600</v>
      </c>
      <c r="F63" s="377">
        <v>5.6000000000000005</v>
      </c>
      <c r="G63" s="539">
        <v>2670</v>
      </c>
      <c r="H63" s="377">
        <v>5.8000000000000007</v>
      </c>
      <c r="I63" s="377">
        <v>5.8000000000000007</v>
      </c>
      <c r="J63" s="379" t="s">
        <v>542</v>
      </c>
      <c r="M63" s="1101"/>
      <c r="N63" s="1270"/>
    </row>
    <row r="64" spans="2:14" ht="16.350000000000001" customHeight="1" x14ac:dyDescent="0.15">
      <c r="B64" s="884" t="s">
        <v>56</v>
      </c>
      <c r="C64" s="1096" t="s">
        <v>1331</v>
      </c>
      <c r="D64" s="330">
        <v>5000</v>
      </c>
      <c r="E64" s="539">
        <v>5050</v>
      </c>
      <c r="F64" s="377">
        <v>4.7</v>
      </c>
      <c r="G64" s="539">
        <v>4950</v>
      </c>
      <c r="H64" s="377">
        <v>4.5</v>
      </c>
      <c r="I64" s="377">
        <v>4.9000000000000004</v>
      </c>
      <c r="J64" s="379" t="s">
        <v>544</v>
      </c>
      <c r="M64" s="1101"/>
      <c r="N64" s="1270"/>
    </row>
    <row r="65" spans="2:14" ht="16.350000000000001" customHeight="1" thickBot="1" x14ac:dyDescent="0.2">
      <c r="B65" s="920" t="s">
        <v>57</v>
      </c>
      <c r="C65" s="1271" t="s">
        <v>1332</v>
      </c>
      <c r="D65" s="721">
        <v>2450</v>
      </c>
      <c r="E65" s="552">
        <v>2470</v>
      </c>
      <c r="F65" s="722">
        <v>4.8</v>
      </c>
      <c r="G65" s="552">
        <v>2420</v>
      </c>
      <c r="H65" s="722">
        <v>4.5999999999999996</v>
      </c>
      <c r="I65" s="722">
        <v>5</v>
      </c>
      <c r="J65" s="504" t="s">
        <v>544</v>
      </c>
      <c r="M65" s="1101"/>
      <c r="N65" s="1270"/>
    </row>
    <row r="66" spans="2:14" ht="16.350000000000001" customHeight="1" thickTop="1" x14ac:dyDescent="0.15">
      <c r="B66" s="929" t="s">
        <v>59</v>
      </c>
      <c r="C66" s="1096" t="s">
        <v>324</v>
      </c>
      <c r="D66" s="325">
        <v>15900</v>
      </c>
      <c r="E66" s="539">
        <v>16100</v>
      </c>
      <c r="F66" s="377">
        <v>4.8</v>
      </c>
      <c r="G66" s="539">
        <v>15800</v>
      </c>
      <c r="H66" s="377">
        <v>4.8</v>
      </c>
      <c r="I66" s="377">
        <v>5</v>
      </c>
      <c r="J66" s="379" t="s">
        <v>542</v>
      </c>
      <c r="M66" s="1101"/>
      <c r="N66" s="1270"/>
    </row>
    <row r="67" spans="2:14" ht="16.350000000000001" customHeight="1" x14ac:dyDescent="0.15">
      <c r="B67" s="929" t="s">
        <v>60</v>
      </c>
      <c r="C67" s="1097" t="s">
        <v>271</v>
      </c>
      <c r="D67" s="325">
        <v>11100</v>
      </c>
      <c r="E67" s="325">
        <v>11200</v>
      </c>
      <c r="F67" s="368">
        <v>4</v>
      </c>
      <c r="G67" s="325">
        <v>10900</v>
      </c>
      <c r="H67" s="369">
        <v>3.8</v>
      </c>
      <c r="I67" s="368">
        <v>4.2</v>
      </c>
      <c r="J67" s="367" t="s">
        <v>546</v>
      </c>
      <c r="M67" s="1101"/>
      <c r="N67" s="1270"/>
    </row>
    <row r="68" spans="2:14" ht="16.350000000000001" customHeight="1" x14ac:dyDescent="0.15">
      <c r="B68" s="929" t="s">
        <v>61</v>
      </c>
      <c r="C68" s="1096" t="s">
        <v>325</v>
      </c>
      <c r="D68" s="325">
        <v>8160</v>
      </c>
      <c r="E68" s="539">
        <v>8200</v>
      </c>
      <c r="F68" s="377">
        <v>4.1000000000000005</v>
      </c>
      <c r="G68" s="539">
        <v>8140</v>
      </c>
      <c r="H68" s="377">
        <v>4.1000000000000005</v>
      </c>
      <c r="I68" s="377">
        <v>4.3</v>
      </c>
      <c r="J68" s="379" t="s">
        <v>542</v>
      </c>
      <c r="M68" s="1101"/>
      <c r="N68" s="1270"/>
    </row>
    <row r="69" spans="2:14" ht="16.350000000000001" customHeight="1" x14ac:dyDescent="0.15">
      <c r="B69" s="929" t="s">
        <v>62</v>
      </c>
      <c r="C69" s="1097" t="s">
        <v>326</v>
      </c>
      <c r="D69" s="325">
        <v>4950</v>
      </c>
      <c r="E69" s="325">
        <v>4870</v>
      </c>
      <c r="F69" s="368">
        <v>3.8</v>
      </c>
      <c r="G69" s="325">
        <v>4990</v>
      </c>
      <c r="H69" s="369">
        <v>3.5999999999999996</v>
      </c>
      <c r="I69" s="368">
        <v>4</v>
      </c>
      <c r="J69" s="367" t="s">
        <v>543</v>
      </c>
      <c r="M69" s="1101"/>
      <c r="N69" s="1270"/>
    </row>
    <row r="70" spans="2:14" ht="16.350000000000001" customHeight="1" x14ac:dyDescent="0.15">
      <c r="B70" s="929" t="s">
        <v>63</v>
      </c>
      <c r="C70" s="1096" t="s">
        <v>327</v>
      </c>
      <c r="D70" s="325">
        <v>4460</v>
      </c>
      <c r="E70" s="539">
        <v>4400</v>
      </c>
      <c r="F70" s="377">
        <v>4.2</v>
      </c>
      <c r="G70" s="539">
        <v>4490</v>
      </c>
      <c r="H70" s="377">
        <v>4</v>
      </c>
      <c r="I70" s="377">
        <v>4.3999999999999995</v>
      </c>
      <c r="J70" s="379" t="s">
        <v>543</v>
      </c>
      <c r="M70" s="1101"/>
      <c r="N70" s="1270"/>
    </row>
    <row r="71" spans="2:14" ht="16.350000000000001" customHeight="1" x14ac:dyDescent="0.15">
      <c r="B71" s="929" t="s">
        <v>64</v>
      </c>
      <c r="C71" s="1097" t="s">
        <v>2</v>
      </c>
      <c r="D71" s="325">
        <v>4280</v>
      </c>
      <c r="E71" s="325">
        <v>4310</v>
      </c>
      <c r="F71" s="368">
        <v>4.5999999999999996</v>
      </c>
      <c r="G71" s="325">
        <v>4250</v>
      </c>
      <c r="H71" s="369">
        <v>4</v>
      </c>
      <c r="I71" s="368">
        <v>4.3999999999999995</v>
      </c>
      <c r="J71" s="367" t="s">
        <v>544</v>
      </c>
      <c r="M71" s="1101"/>
      <c r="N71" s="1270"/>
    </row>
    <row r="72" spans="2:14" ht="16.350000000000001" customHeight="1" x14ac:dyDescent="0.15">
      <c r="B72" s="929" t="s">
        <v>65</v>
      </c>
      <c r="C72" s="1096" t="s">
        <v>328</v>
      </c>
      <c r="D72" s="325">
        <v>3820</v>
      </c>
      <c r="E72" s="539">
        <v>3880</v>
      </c>
      <c r="F72" s="377">
        <v>4.9000000000000004</v>
      </c>
      <c r="G72" s="539">
        <v>3750</v>
      </c>
      <c r="H72" s="377">
        <v>4.7</v>
      </c>
      <c r="I72" s="377">
        <v>5.2</v>
      </c>
      <c r="J72" s="379" t="s">
        <v>544</v>
      </c>
      <c r="M72" s="1101"/>
      <c r="N72" s="1270"/>
    </row>
    <row r="73" spans="2:14" ht="16.350000000000001" customHeight="1" x14ac:dyDescent="0.15">
      <c r="B73" s="929" t="s">
        <v>66</v>
      </c>
      <c r="C73" s="1097" t="s">
        <v>329</v>
      </c>
      <c r="D73" s="325">
        <v>3350</v>
      </c>
      <c r="E73" s="325">
        <v>3360</v>
      </c>
      <c r="F73" s="368">
        <v>5.0999999999999996</v>
      </c>
      <c r="G73" s="325">
        <v>3340</v>
      </c>
      <c r="H73" s="369">
        <v>4.9000000000000004</v>
      </c>
      <c r="I73" s="368">
        <v>5.3</v>
      </c>
      <c r="J73" s="367" t="s">
        <v>543</v>
      </c>
      <c r="M73" s="1101"/>
      <c r="N73" s="1270"/>
    </row>
    <row r="74" spans="2:14" ht="16.350000000000001" customHeight="1" x14ac:dyDescent="0.15">
      <c r="B74" s="929" t="s">
        <v>67</v>
      </c>
      <c r="C74" s="1096" t="s">
        <v>272</v>
      </c>
      <c r="D74" s="325">
        <v>3310</v>
      </c>
      <c r="E74" s="539">
        <v>3330</v>
      </c>
      <c r="F74" s="377">
        <v>5.0999999999999996</v>
      </c>
      <c r="G74" s="539">
        <v>3280</v>
      </c>
      <c r="H74" s="377">
        <v>4.8</v>
      </c>
      <c r="I74" s="377">
        <v>5.3</v>
      </c>
      <c r="J74" s="379" t="s">
        <v>544</v>
      </c>
      <c r="M74" s="1101"/>
      <c r="N74" s="1270"/>
    </row>
    <row r="75" spans="2:14" ht="16.350000000000001" customHeight="1" x14ac:dyDescent="0.15">
      <c r="B75" s="929" t="s">
        <v>68</v>
      </c>
      <c r="C75" s="1097" t="s">
        <v>330</v>
      </c>
      <c r="D75" s="325">
        <v>2670</v>
      </c>
      <c r="E75" s="325">
        <v>2680</v>
      </c>
      <c r="F75" s="368">
        <v>4.3999999999999995</v>
      </c>
      <c r="G75" s="325">
        <v>2660</v>
      </c>
      <c r="H75" s="369">
        <v>4.2</v>
      </c>
      <c r="I75" s="368">
        <v>4.5999999999999996</v>
      </c>
      <c r="J75" s="367" t="s">
        <v>543</v>
      </c>
      <c r="M75" s="1101"/>
      <c r="N75" s="1270"/>
    </row>
    <row r="76" spans="2:14" ht="16.350000000000001" customHeight="1" x14ac:dyDescent="0.15">
      <c r="B76" s="929" t="s">
        <v>69</v>
      </c>
      <c r="C76" s="1096" t="s">
        <v>331</v>
      </c>
      <c r="D76" s="325">
        <v>2100</v>
      </c>
      <c r="E76" s="539">
        <v>2120</v>
      </c>
      <c r="F76" s="377">
        <v>5.0999999999999996</v>
      </c>
      <c r="G76" s="539">
        <v>2080</v>
      </c>
      <c r="H76" s="377">
        <v>4.7</v>
      </c>
      <c r="I76" s="377">
        <v>5.4</v>
      </c>
      <c r="J76" s="379" t="s">
        <v>544</v>
      </c>
      <c r="M76" s="1101"/>
      <c r="N76" s="1270"/>
    </row>
    <row r="77" spans="2:14" ht="16.350000000000001" customHeight="1" x14ac:dyDescent="0.15">
      <c r="B77" s="929" t="s">
        <v>70</v>
      </c>
      <c r="C77" s="1097" t="s">
        <v>332</v>
      </c>
      <c r="D77" s="325">
        <v>2050</v>
      </c>
      <c r="E77" s="325">
        <v>2070</v>
      </c>
      <c r="F77" s="368">
        <v>5</v>
      </c>
      <c r="G77" s="325">
        <v>2030</v>
      </c>
      <c r="H77" s="369">
        <v>4.8</v>
      </c>
      <c r="I77" s="368">
        <v>5.2</v>
      </c>
      <c r="J77" s="367" t="s">
        <v>544</v>
      </c>
      <c r="M77" s="1101"/>
      <c r="N77" s="1270"/>
    </row>
    <row r="78" spans="2:14" ht="16.350000000000001" customHeight="1" x14ac:dyDescent="0.15">
      <c r="B78" s="929" t="s">
        <v>71</v>
      </c>
      <c r="C78" s="1096" t="s">
        <v>333</v>
      </c>
      <c r="D78" s="325">
        <v>1430</v>
      </c>
      <c r="E78" s="539">
        <v>1440</v>
      </c>
      <c r="F78" s="377">
        <v>5.5</v>
      </c>
      <c r="G78" s="539">
        <v>1420</v>
      </c>
      <c r="H78" s="377">
        <v>5.3</v>
      </c>
      <c r="I78" s="377">
        <v>5.7</v>
      </c>
      <c r="J78" s="379" t="s">
        <v>544</v>
      </c>
      <c r="M78" s="1101"/>
      <c r="N78" s="1270"/>
    </row>
    <row r="79" spans="2:14" ht="16.350000000000001" customHeight="1" x14ac:dyDescent="0.15">
      <c r="B79" s="929" t="s">
        <v>72</v>
      </c>
      <c r="C79" s="1097" t="s">
        <v>334</v>
      </c>
      <c r="D79" s="325">
        <v>3230</v>
      </c>
      <c r="E79" s="325" t="s">
        <v>97</v>
      </c>
      <c r="F79" s="325" t="s">
        <v>97</v>
      </c>
      <c r="G79" s="325">
        <v>3230</v>
      </c>
      <c r="H79" s="369">
        <v>5.3</v>
      </c>
      <c r="I79" s="368" t="s">
        <v>2227</v>
      </c>
      <c r="J79" s="367" t="s">
        <v>544</v>
      </c>
      <c r="M79" s="1101"/>
      <c r="N79" s="1270"/>
    </row>
    <row r="80" spans="2:14" ht="16.350000000000001" customHeight="1" x14ac:dyDescent="0.15">
      <c r="B80" s="929" t="s">
        <v>73</v>
      </c>
      <c r="C80" s="1096" t="s">
        <v>335</v>
      </c>
      <c r="D80" s="325">
        <v>1770</v>
      </c>
      <c r="E80" s="325">
        <v>1770</v>
      </c>
      <c r="F80" s="368" t="s">
        <v>2228</v>
      </c>
      <c r="G80" s="539">
        <v>1770</v>
      </c>
      <c r="H80" s="377">
        <v>5.2</v>
      </c>
      <c r="I80" s="377" t="s">
        <v>2227</v>
      </c>
      <c r="J80" s="379" t="s">
        <v>543</v>
      </c>
      <c r="M80" s="1101"/>
      <c r="N80" s="1270"/>
    </row>
    <row r="81" spans="2:14" ht="16.350000000000001" customHeight="1" x14ac:dyDescent="0.15">
      <c r="B81" s="929" t="s">
        <v>75</v>
      </c>
      <c r="C81" s="1096" t="s">
        <v>337</v>
      </c>
      <c r="D81" s="325">
        <v>1400</v>
      </c>
      <c r="E81" s="325" t="s">
        <v>97</v>
      </c>
      <c r="F81" s="325" t="s">
        <v>97</v>
      </c>
      <c r="G81" s="539">
        <v>1400</v>
      </c>
      <c r="H81" s="377">
        <v>5.5</v>
      </c>
      <c r="I81" s="377" t="s">
        <v>1915</v>
      </c>
      <c r="J81" s="379" t="s">
        <v>544</v>
      </c>
      <c r="M81" s="1101"/>
      <c r="N81" s="1270"/>
    </row>
    <row r="82" spans="2:14" ht="16.350000000000001" customHeight="1" x14ac:dyDescent="0.15">
      <c r="B82" s="929" t="s">
        <v>76</v>
      </c>
      <c r="C82" s="1097" t="s">
        <v>338</v>
      </c>
      <c r="D82" s="325">
        <v>1190</v>
      </c>
      <c r="E82" s="325" t="s">
        <v>97</v>
      </c>
      <c r="F82" s="325" t="s">
        <v>97</v>
      </c>
      <c r="G82" s="325">
        <v>1190</v>
      </c>
      <c r="H82" s="369">
        <v>6.1</v>
      </c>
      <c r="I82" s="368">
        <v>6.5</v>
      </c>
      <c r="J82" s="367" t="s">
        <v>542</v>
      </c>
      <c r="M82" s="1101"/>
      <c r="N82" s="1270"/>
    </row>
    <row r="83" spans="2:14" ht="15.95" customHeight="1" x14ac:dyDescent="0.15">
      <c r="B83" s="929" t="s">
        <v>77</v>
      </c>
      <c r="C83" s="1096" t="s">
        <v>339</v>
      </c>
      <c r="D83" s="325">
        <v>882</v>
      </c>
      <c r="E83" s="325">
        <v>882</v>
      </c>
      <c r="F83" s="368" t="s">
        <v>2229</v>
      </c>
      <c r="G83" s="539">
        <v>882</v>
      </c>
      <c r="H83" s="377">
        <v>5.0999999999999996</v>
      </c>
      <c r="I83" s="377" t="s">
        <v>2227</v>
      </c>
      <c r="J83" s="379" t="s">
        <v>543</v>
      </c>
      <c r="M83" s="1101"/>
      <c r="N83" s="1270"/>
    </row>
    <row r="84" spans="2:14" ht="16.350000000000001" customHeight="1" x14ac:dyDescent="0.15">
      <c r="B84" s="929" t="s">
        <v>78</v>
      </c>
      <c r="C84" s="1097" t="s">
        <v>340</v>
      </c>
      <c r="D84" s="325">
        <v>882</v>
      </c>
      <c r="E84" s="325" t="s">
        <v>97</v>
      </c>
      <c r="F84" s="325" t="s">
        <v>97</v>
      </c>
      <c r="G84" s="325">
        <v>882</v>
      </c>
      <c r="H84" s="369">
        <v>5.3</v>
      </c>
      <c r="I84" s="368" t="s">
        <v>2227</v>
      </c>
      <c r="J84" s="367" t="s">
        <v>544</v>
      </c>
      <c r="M84" s="1101"/>
      <c r="N84" s="1270"/>
    </row>
    <row r="85" spans="2:14" ht="16.350000000000001" customHeight="1" x14ac:dyDescent="0.15">
      <c r="B85" s="929" t="s">
        <v>79</v>
      </c>
      <c r="C85" s="1096" t="s">
        <v>341</v>
      </c>
      <c r="D85" s="325">
        <v>886</v>
      </c>
      <c r="E85" s="325" t="s">
        <v>97</v>
      </c>
      <c r="F85" s="325" t="s">
        <v>97</v>
      </c>
      <c r="G85" s="539">
        <v>886</v>
      </c>
      <c r="H85" s="377">
        <v>6.3</v>
      </c>
      <c r="I85" s="377" t="s">
        <v>1915</v>
      </c>
      <c r="J85" s="379" t="s">
        <v>544</v>
      </c>
      <c r="M85" s="1101"/>
      <c r="N85" s="1270"/>
    </row>
    <row r="86" spans="2:14" ht="16.350000000000001" customHeight="1" x14ac:dyDescent="0.15">
      <c r="B86" s="929" t="s">
        <v>80</v>
      </c>
      <c r="C86" s="1097" t="s">
        <v>342</v>
      </c>
      <c r="D86" s="325">
        <v>961</v>
      </c>
      <c r="E86" s="325" t="s">
        <v>97</v>
      </c>
      <c r="F86" s="325" t="s">
        <v>97</v>
      </c>
      <c r="G86" s="325">
        <v>961</v>
      </c>
      <c r="H86" s="369">
        <v>5.3</v>
      </c>
      <c r="I86" s="368" t="s">
        <v>1915</v>
      </c>
      <c r="J86" s="367" t="s">
        <v>544</v>
      </c>
      <c r="M86" s="1101"/>
      <c r="N86" s="1270"/>
    </row>
    <row r="87" spans="2:14" ht="16.350000000000001" customHeight="1" x14ac:dyDescent="0.15">
      <c r="B87" s="929" t="s">
        <v>82</v>
      </c>
      <c r="C87" s="1097" t="s">
        <v>344</v>
      </c>
      <c r="D87" s="325">
        <v>690</v>
      </c>
      <c r="E87" s="325" t="s">
        <v>97</v>
      </c>
      <c r="F87" s="325" t="s">
        <v>97</v>
      </c>
      <c r="G87" s="325">
        <v>690</v>
      </c>
      <c r="H87" s="369">
        <v>5.5</v>
      </c>
      <c r="I87" s="368" t="s">
        <v>1915</v>
      </c>
      <c r="J87" s="367" t="s">
        <v>544</v>
      </c>
      <c r="M87" s="1101"/>
      <c r="N87" s="1270"/>
    </row>
    <row r="88" spans="2:14" ht="16.350000000000001" customHeight="1" x14ac:dyDescent="0.15">
      <c r="B88" s="929" t="s">
        <v>83</v>
      </c>
      <c r="C88" s="1096" t="s">
        <v>345</v>
      </c>
      <c r="D88" s="325">
        <v>521</v>
      </c>
      <c r="E88" s="325" t="s">
        <v>97</v>
      </c>
      <c r="F88" s="325" t="s">
        <v>97</v>
      </c>
      <c r="G88" s="539">
        <v>521</v>
      </c>
      <c r="H88" s="377">
        <v>7.6</v>
      </c>
      <c r="I88" s="377">
        <v>8</v>
      </c>
      <c r="J88" s="379" t="s">
        <v>542</v>
      </c>
      <c r="M88" s="1101"/>
      <c r="N88" s="1270"/>
    </row>
    <row r="89" spans="2:14" ht="16.350000000000001" customHeight="1" x14ac:dyDescent="0.15">
      <c r="B89" s="929" t="s">
        <v>84</v>
      </c>
      <c r="C89" s="1097" t="s">
        <v>346</v>
      </c>
      <c r="D89" s="325">
        <v>386</v>
      </c>
      <c r="E89" s="325" t="s">
        <v>97</v>
      </c>
      <c r="F89" s="325" t="s">
        <v>97</v>
      </c>
      <c r="G89" s="325">
        <v>386</v>
      </c>
      <c r="H89" s="369">
        <v>6</v>
      </c>
      <c r="I89" s="368" t="s">
        <v>2227</v>
      </c>
      <c r="J89" s="367" t="s">
        <v>544</v>
      </c>
      <c r="M89" s="1101"/>
      <c r="N89" s="1270"/>
    </row>
    <row r="90" spans="2:14" ht="16.350000000000001" customHeight="1" x14ac:dyDescent="0.15">
      <c r="B90" s="929" t="s">
        <v>85</v>
      </c>
      <c r="C90" s="1096" t="s">
        <v>347</v>
      </c>
      <c r="D90" s="325">
        <v>386</v>
      </c>
      <c r="E90" s="325" t="s">
        <v>97</v>
      </c>
      <c r="F90" s="325" t="s">
        <v>97</v>
      </c>
      <c r="G90" s="539">
        <v>386</v>
      </c>
      <c r="H90" s="377">
        <v>5.3</v>
      </c>
      <c r="I90" s="377">
        <v>5.7</v>
      </c>
      <c r="J90" s="379" t="s">
        <v>542</v>
      </c>
      <c r="M90" s="1101"/>
      <c r="N90" s="1270"/>
    </row>
    <row r="91" spans="2:14" ht="16.350000000000001" customHeight="1" x14ac:dyDescent="0.15">
      <c r="B91" s="929" t="s">
        <v>86</v>
      </c>
      <c r="C91" s="1097" t="s">
        <v>2230</v>
      </c>
      <c r="D91" s="325">
        <v>184</v>
      </c>
      <c r="E91" s="325">
        <v>184</v>
      </c>
      <c r="F91" s="368" t="s">
        <v>2231</v>
      </c>
      <c r="G91" s="325">
        <v>184</v>
      </c>
      <c r="H91" s="369">
        <v>5.5</v>
      </c>
      <c r="I91" s="368" t="s">
        <v>2232</v>
      </c>
      <c r="J91" s="367" t="s">
        <v>543</v>
      </c>
      <c r="M91" s="1101"/>
      <c r="N91" s="1270"/>
    </row>
    <row r="92" spans="2:14" ht="16.350000000000001" customHeight="1" x14ac:dyDescent="0.15">
      <c r="B92" s="929" t="s">
        <v>87</v>
      </c>
      <c r="C92" s="1096" t="s">
        <v>349</v>
      </c>
      <c r="D92" s="325">
        <v>178</v>
      </c>
      <c r="E92" s="325" t="s">
        <v>97</v>
      </c>
      <c r="F92" s="325" t="s">
        <v>97</v>
      </c>
      <c r="G92" s="539">
        <v>178</v>
      </c>
      <c r="H92" s="377">
        <v>7.9</v>
      </c>
      <c r="I92" s="377">
        <v>8.3000000000000007</v>
      </c>
      <c r="J92" s="379" t="s">
        <v>542</v>
      </c>
      <c r="M92" s="1101"/>
      <c r="N92" s="1270"/>
    </row>
    <row r="93" spans="2:14" ht="16.350000000000001" customHeight="1" x14ac:dyDescent="0.15">
      <c r="B93" s="929" t="s">
        <v>88</v>
      </c>
      <c r="C93" s="1097" t="s">
        <v>1465</v>
      </c>
      <c r="D93" s="325">
        <v>11100</v>
      </c>
      <c r="E93" s="325">
        <v>11200</v>
      </c>
      <c r="F93" s="368">
        <v>4</v>
      </c>
      <c r="G93" s="325">
        <v>11000</v>
      </c>
      <c r="H93" s="369">
        <v>3.8</v>
      </c>
      <c r="I93" s="368">
        <v>4.2</v>
      </c>
      <c r="J93" s="367" t="s">
        <v>543</v>
      </c>
      <c r="M93" s="1101"/>
      <c r="N93" s="1270"/>
    </row>
    <row r="94" spans="2:14" ht="16.350000000000001" customHeight="1" x14ac:dyDescent="0.15">
      <c r="B94" s="929" t="s">
        <v>89</v>
      </c>
      <c r="C94" s="1096" t="s">
        <v>350</v>
      </c>
      <c r="D94" s="325">
        <v>2080</v>
      </c>
      <c r="E94" s="539">
        <v>2100</v>
      </c>
      <c r="F94" s="377">
        <v>3.9</v>
      </c>
      <c r="G94" s="539">
        <v>2070</v>
      </c>
      <c r="H94" s="377">
        <v>3.6999999999999997</v>
      </c>
      <c r="I94" s="377">
        <v>4.1000000000000005</v>
      </c>
      <c r="J94" s="379" t="s">
        <v>543</v>
      </c>
      <c r="M94" s="1101"/>
      <c r="N94" s="1270"/>
    </row>
    <row r="95" spans="2:14" ht="16.350000000000001" customHeight="1" x14ac:dyDescent="0.15">
      <c r="B95" s="929" t="s">
        <v>1262</v>
      </c>
      <c r="C95" s="1097" t="s">
        <v>1339</v>
      </c>
      <c r="D95" s="325">
        <v>6920</v>
      </c>
      <c r="E95" s="564">
        <v>6960</v>
      </c>
      <c r="F95" s="369">
        <v>5.6000000000000005</v>
      </c>
      <c r="G95" s="564">
        <v>6880</v>
      </c>
      <c r="H95" s="369">
        <v>5.4</v>
      </c>
      <c r="I95" s="369">
        <v>5.8999999999999995</v>
      </c>
      <c r="J95" s="451" t="s">
        <v>544</v>
      </c>
      <c r="M95" s="1101"/>
      <c r="N95" s="1270"/>
    </row>
    <row r="96" spans="2:14" ht="16.350000000000001" customHeight="1" x14ac:dyDescent="0.15">
      <c r="B96" s="929" t="s">
        <v>1263</v>
      </c>
      <c r="C96" s="1097" t="s">
        <v>1340</v>
      </c>
      <c r="D96" s="325">
        <v>2830</v>
      </c>
      <c r="E96" s="564">
        <v>2880</v>
      </c>
      <c r="F96" s="369">
        <v>7.0000000000000009</v>
      </c>
      <c r="G96" s="564">
        <v>2810</v>
      </c>
      <c r="H96" s="369">
        <v>7.1</v>
      </c>
      <c r="I96" s="369">
        <v>7.1999999999999993</v>
      </c>
      <c r="J96" s="451" t="s">
        <v>542</v>
      </c>
      <c r="M96" s="1101"/>
      <c r="N96" s="1270"/>
    </row>
    <row r="97" spans="2:14" ht="16.350000000000001" customHeight="1" x14ac:dyDescent="0.15">
      <c r="B97" s="929" t="s">
        <v>1415</v>
      </c>
      <c r="C97" s="1097" t="s">
        <v>1467</v>
      </c>
      <c r="D97" s="325">
        <v>779</v>
      </c>
      <c r="E97" s="564" t="s">
        <v>2232</v>
      </c>
      <c r="F97" s="369" t="s">
        <v>2232</v>
      </c>
      <c r="G97" s="564">
        <v>779</v>
      </c>
      <c r="H97" s="369">
        <v>4</v>
      </c>
      <c r="I97" s="369">
        <v>3.5999999999999996</v>
      </c>
      <c r="J97" s="451" t="s">
        <v>544</v>
      </c>
      <c r="M97" s="1101"/>
      <c r="N97" s="1270"/>
    </row>
    <row r="98" spans="2:14" ht="16.350000000000001" customHeight="1" x14ac:dyDescent="0.15">
      <c r="B98" s="929" t="s">
        <v>1677</v>
      </c>
      <c r="C98" s="1097" t="s">
        <v>1678</v>
      </c>
      <c r="D98" s="325">
        <v>2110</v>
      </c>
      <c r="E98" s="564">
        <v>2120</v>
      </c>
      <c r="F98" s="369">
        <v>3.9</v>
      </c>
      <c r="G98" s="564">
        <v>2100</v>
      </c>
      <c r="H98" s="369">
        <v>3.6999999999999997</v>
      </c>
      <c r="I98" s="369">
        <v>4.1000000000000005</v>
      </c>
      <c r="J98" s="451" t="s">
        <v>543</v>
      </c>
      <c r="M98" s="1101"/>
      <c r="N98" s="1270"/>
    </row>
    <row r="99" spans="2:14" ht="16.350000000000001" customHeight="1" x14ac:dyDescent="0.15">
      <c r="B99" s="929" t="s">
        <v>1679</v>
      </c>
      <c r="C99" s="1097" t="s">
        <v>1680</v>
      </c>
      <c r="D99" s="325">
        <v>1530</v>
      </c>
      <c r="E99" s="564">
        <v>1520</v>
      </c>
      <c r="F99" s="369">
        <v>4</v>
      </c>
      <c r="G99" s="564">
        <v>1530</v>
      </c>
      <c r="H99" s="369">
        <v>3.8</v>
      </c>
      <c r="I99" s="369">
        <v>4.2</v>
      </c>
      <c r="J99" s="451" t="s">
        <v>543</v>
      </c>
      <c r="M99" s="1101"/>
      <c r="N99" s="1270"/>
    </row>
    <row r="100" spans="2:14" ht="16.350000000000001" customHeight="1" x14ac:dyDescent="0.15">
      <c r="B100" s="929" t="s">
        <v>1681</v>
      </c>
      <c r="C100" s="1097" t="s">
        <v>1682</v>
      </c>
      <c r="D100" s="325">
        <v>5190</v>
      </c>
      <c r="E100" s="564">
        <v>5230</v>
      </c>
      <c r="F100" s="369">
        <v>4.3999999999999995</v>
      </c>
      <c r="G100" s="564">
        <v>5140</v>
      </c>
      <c r="H100" s="369">
        <v>4.2</v>
      </c>
      <c r="I100" s="369">
        <v>4.5999999999999996</v>
      </c>
      <c r="J100" s="451" t="s">
        <v>546</v>
      </c>
      <c r="M100" s="1101"/>
      <c r="N100" s="1270"/>
    </row>
    <row r="101" spans="2:14" ht="16.350000000000001" customHeight="1" x14ac:dyDescent="0.15">
      <c r="B101" s="929" t="s">
        <v>90</v>
      </c>
      <c r="C101" s="1097" t="s">
        <v>351</v>
      </c>
      <c r="D101" s="325">
        <v>18200</v>
      </c>
      <c r="E101" s="325">
        <v>18500</v>
      </c>
      <c r="F101" s="368">
        <v>4.7</v>
      </c>
      <c r="G101" s="325">
        <v>18100</v>
      </c>
      <c r="H101" s="369">
        <v>4.5</v>
      </c>
      <c r="I101" s="368">
        <v>4.9000000000000004</v>
      </c>
      <c r="J101" s="367" t="s">
        <v>546</v>
      </c>
      <c r="M101" s="1101"/>
      <c r="N101" s="1270"/>
    </row>
    <row r="102" spans="2:14" ht="16.350000000000001" customHeight="1" x14ac:dyDescent="0.15">
      <c r="B102" s="929" t="s">
        <v>91</v>
      </c>
      <c r="C102" s="1096" t="s">
        <v>352</v>
      </c>
      <c r="D102" s="325">
        <v>11100</v>
      </c>
      <c r="E102" s="539">
        <v>11100</v>
      </c>
      <c r="F102" s="377">
        <v>4.9000000000000004</v>
      </c>
      <c r="G102" s="539">
        <v>11100</v>
      </c>
      <c r="H102" s="1393" t="s">
        <v>2233</v>
      </c>
      <c r="I102" s="377">
        <v>5.0999999999999996</v>
      </c>
      <c r="J102" s="379" t="s">
        <v>542</v>
      </c>
      <c r="M102" s="1101"/>
      <c r="N102" s="1270"/>
    </row>
    <row r="103" spans="2:14" ht="16.350000000000001" customHeight="1" x14ac:dyDescent="0.15">
      <c r="B103" s="929" t="s">
        <v>93</v>
      </c>
      <c r="C103" s="1096" t="s">
        <v>354</v>
      </c>
      <c r="D103" s="325">
        <v>5490</v>
      </c>
      <c r="E103" s="539">
        <v>5540</v>
      </c>
      <c r="F103" s="377">
        <v>5.2</v>
      </c>
      <c r="G103" s="539">
        <v>5470</v>
      </c>
      <c r="H103" s="1394" t="s">
        <v>2234</v>
      </c>
      <c r="I103" s="377">
        <v>5.4</v>
      </c>
      <c r="J103" s="379" t="s">
        <v>542</v>
      </c>
      <c r="M103" s="1101"/>
      <c r="N103" s="1270"/>
    </row>
    <row r="104" spans="2:14" ht="16.350000000000001" customHeight="1" x14ac:dyDescent="0.15">
      <c r="B104" s="929" t="s">
        <v>94</v>
      </c>
      <c r="C104" s="1097" t="s">
        <v>355</v>
      </c>
      <c r="D104" s="325">
        <v>4040</v>
      </c>
      <c r="E104" s="325">
        <v>4140</v>
      </c>
      <c r="F104" s="368">
        <v>5.2</v>
      </c>
      <c r="G104" s="325">
        <v>4000</v>
      </c>
      <c r="H104" s="1393" t="s">
        <v>2235</v>
      </c>
      <c r="I104" s="368">
        <v>5.4</v>
      </c>
      <c r="J104" s="367" t="s">
        <v>542</v>
      </c>
      <c r="M104" s="1101"/>
      <c r="N104" s="1270"/>
    </row>
    <row r="105" spans="2:14" ht="16.350000000000001" customHeight="1" x14ac:dyDescent="0.15">
      <c r="B105" s="929" t="s">
        <v>95</v>
      </c>
      <c r="C105" s="1096" t="s">
        <v>356</v>
      </c>
      <c r="D105" s="325">
        <v>5650</v>
      </c>
      <c r="E105" s="539">
        <v>5400</v>
      </c>
      <c r="F105" s="377">
        <v>4.2</v>
      </c>
      <c r="G105" s="539">
        <v>5760</v>
      </c>
      <c r="H105" s="1395" t="s">
        <v>2236</v>
      </c>
      <c r="I105" s="377">
        <v>4.3999999999999995</v>
      </c>
      <c r="J105" s="379" t="s">
        <v>542</v>
      </c>
      <c r="M105" s="1101"/>
      <c r="N105" s="1270"/>
    </row>
    <row r="106" spans="2:14" ht="16.350000000000001" customHeight="1" x14ac:dyDescent="0.15">
      <c r="B106" s="1086" t="s">
        <v>96</v>
      </c>
      <c r="C106" s="1272" t="s">
        <v>357</v>
      </c>
      <c r="D106" s="325">
        <v>1960</v>
      </c>
      <c r="E106" s="685">
        <v>1890</v>
      </c>
      <c r="F106" s="656">
        <v>4.8</v>
      </c>
      <c r="G106" s="685">
        <v>1990</v>
      </c>
      <c r="H106" s="369">
        <v>5</v>
      </c>
      <c r="I106" s="656">
        <v>5</v>
      </c>
      <c r="J106" s="485" t="s">
        <v>542</v>
      </c>
      <c r="M106" s="1101"/>
      <c r="N106" s="1270"/>
    </row>
    <row r="107" spans="2:14" ht="16.350000000000001" customHeight="1" x14ac:dyDescent="0.15">
      <c r="B107" s="929" t="s">
        <v>1270</v>
      </c>
      <c r="C107" s="1096" t="s">
        <v>1346</v>
      </c>
      <c r="D107" s="325">
        <v>1200</v>
      </c>
      <c r="E107" s="539">
        <v>1200</v>
      </c>
      <c r="F107" s="377">
        <v>5.2</v>
      </c>
      <c r="G107" s="539">
        <v>1190</v>
      </c>
      <c r="H107" s="369">
        <v>5.2</v>
      </c>
      <c r="I107" s="377">
        <v>5.6000000000000005</v>
      </c>
      <c r="J107" s="379" t="s">
        <v>544</v>
      </c>
      <c r="M107" s="1101"/>
      <c r="N107" s="1270"/>
    </row>
    <row r="108" spans="2:14" ht="16.350000000000001" customHeight="1" x14ac:dyDescent="0.15">
      <c r="B108" s="929" t="s">
        <v>1416</v>
      </c>
      <c r="C108" s="1272" t="s">
        <v>1473</v>
      </c>
      <c r="D108" s="325">
        <v>8540</v>
      </c>
      <c r="E108" s="685">
        <v>8670</v>
      </c>
      <c r="F108" s="656">
        <v>4.7</v>
      </c>
      <c r="G108" s="685">
        <v>8400</v>
      </c>
      <c r="H108" s="369">
        <v>4.5</v>
      </c>
      <c r="I108" s="656">
        <v>4.9000000000000004</v>
      </c>
      <c r="J108" s="485" t="s">
        <v>544</v>
      </c>
      <c r="M108" s="1101"/>
      <c r="N108" s="1270"/>
    </row>
    <row r="109" spans="2:14" ht="16.350000000000001" customHeight="1" thickBot="1" x14ac:dyDescent="0.2">
      <c r="B109" s="1089" t="s">
        <v>1417</v>
      </c>
      <c r="C109" s="1273" t="s">
        <v>1475</v>
      </c>
      <c r="D109" s="327">
        <v>11100</v>
      </c>
      <c r="E109" s="327">
        <v>11300</v>
      </c>
      <c r="F109" s="372">
        <v>3.5000000000000004</v>
      </c>
      <c r="G109" s="327">
        <v>10900</v>
      </c>
      <c r="H109" s="373">
        <v>3.3000000000000003</v>
      </c>
      <c r="I109" s="372">
        <v>3.6999999999999997</v>
      </c>
      <c r="J109" s="371" t="s">
        <v>546</v>
      </c>
      <c r="M109" s="1101"/>
      <c r="N109" s="1270"/>
    </row>
    <row r="110" spans="2:14" ht="16.350000000000001" customHeight="1" thickTop="1" x14ac:dyDescent="0.15">
      <c r="B110" s="952" t="s">
        <v>98</v>
      </c>
      <c r="C110" s="1096" t="s">
        <v>358</v>
      </c>
      <c r="D110" s="325">
        <v>22000</v>
      </c>
      <c r="E110" s="539">
        <v>22400</v>
      </c>
      <c r="F110" s="377">
        <v>3.9</v>
      </c>
      <c r="G110" s="539">
        <v>21800</v>
      </c>
      <c r="H110" s="377" t="s">
        <v>2237</v>
      </c>
      <c r="I110" s="377">
        <v>4.1000000000000005</v>
      </c>
      <c r="J110" s="379" t="s">
        <v>542</v>
      </c>
      <c r="M110" s="1101"/>
      <c r="N110" s="1270"/>
    </row>
    <row r="111" spans="2:14" ht="16.350000000000001" customHeight="1" x14ac:dyDescent="0.15">
      <c r="B111" s="952" t="s">
        <v>99</v>
      </c>
      <c r="C111" s="1097" t="s">
        <v>359</v>
      </c>
      <c r="D111" s="325">
        <v>19700</v>
      </c>
      <c r="E111" s="325">
        <v>20100</v>
      </c>
      <c r="F111" s="368">
        <v>4.1000000000000005</v>
      </c>
      <c r="G111" s="325">
        <v>19500</v>
      </c>
      <c r="H111" s="369" t="s">
        <v>2238</v>
      </c>
      <c r="I111" s="368">
        <v>4.3</v>
      </c>
      <c r="J111" s="367" t="s">
        <v>542</v>
      </c>
      <c r="M111" s="1101"/>
      <c r="N111" s="1270"/>
    </row>
    <row r="112" spans="2:14" ht="16.350000000000001" customHeight="1" x14ac:dyDescent="0.15">
      <c r="B112" s="952" t="s">
        <v>100</v>
      </c>
      <c r="C112" s="1096" t="s">
        <v>360</v>
      </c>
      <c r="D112" s="330">
        <v>16500</v>
      </c>
      <c r="E112" s="539">
        <v>16700</v>
      </c>
      <c r="F112" s="377">
        <v>4.7</v>
      </c>
      <c r="G112" s="539">
        <v>16300</v>
      </c>
      <c r="H112" s="377">
        <v>4.3999999999999995</v>
      </c>
      <c r="I112" s="377">
        <v>4.9000000000000004</v>
      </c>
      <c r="J112" s="379" t="s">
        <v>544</v>
      </c>
      <c r="M112" s="1101"/>
      <c r="N112" s="1270"/>
    </row>
    <row r="113" spans="2:13" ht="16.350000000000001" customHeight="1" x14ac:dyDescent="0.15">
      <c r="B113" s="952" t="s">
        <v>101</v>
      </c>
      <c r="C113" s="1097" t="s">
        <v>361</v>
      </c>
      <c r="D113" s="325">
        <v>12000</v>
      </c>
      <c r="E113" s="325">
        <v>12000</v>
      </c>
      <c r="F113" s="368">
        <v>4.3</v>
      </c>
      <c r="G113" s="325">
        <v>12000</v>
      </c>
      <c r="H113" s="369" t="s">
        <v>2239</v>
      </c>
      <c r="I113" s="368">
        <v>4.5</v>
      </c>
      <c r="J113" s="367" t="s">
        <v>542</v>
      </c>
      <c r="L113" s="1101"/>
      <c r="M113" s="1270"/>
    </row>
    <row r="114" spans="2:13" ht="16.350000000000001" customHeight="1" x14ac:dyDescent="0.15">
      <c r="B114" s="952" t="s">
        <v>102</v>
      </c>
      <c r="C114" s="1096" t="s">
        <v>362</v>
      </c>
      <c r="D114" s="330">
        <v>12300</v>
      </c>
      <c r="E114" s="539">
        <v>12300</v>
      </c>
      <c r="F114" s="377">
        <v>4.7</v>
      </c>
      <c r="G114" s="539">
        <v>12300</v>
      </c>
      <c r="H114" s="377">
        <v>4.5</v>
      </c>
      <c r="I114" s="377">
        <v>4.9000000000000004</v>
      </c>
      <c r="J114" s="379" t="s">
        <v>543</v>
      </c>
      <c r="L114" s="1101"/>
      <c r="M114" s="1270"/>
    </row>
    <row r="115" spans="2:13" ht="16.350000000000001" customHeight="1" x14ac:dyDescent="0.15">
      <c r="B115" s="952" t="s">
        <v>103</v>
      </c>
      <c r="C115" s="1097" t="s">
        <v>363</v>
      </c>
      <c r="D115" s="325">
        <v>10800</v>
      </c>
      <c r="E115" s="325">
        <v>11000</v>
      </c>
      <c r="F115" s="368">
        <v>4.7</v>
      </c>
      <c r="G115" s="325">
        <v>10600</v>
      </c>
      <c r="H115" s="369">
        <v>4.3999999999999995</v>
      </c>
      <c r="I115" s="368">
        <v>5</v>
      </c>
      <c r="J115" s="367" t="s">
        <v>544</v>
      </c>
      <c r="L115" s="1101"/>
      <c r="M115" s="1270"/>
    </row>
    <row r="116" spans="2:13" ht="16.350000000000001" customHeight="1" x14ac:dyDescent="0.15">
      <c r="B116" s="952" t="s">
        <v>104</v>
      </c>
      <c r="C116" s="1096" t="s">
        <v>364</v>
      </c>
      <c r="D116" s="330">
        <v>9650</v>
      </c>
      <c r="E116" s="539">
        <v>9670</v>
      </c>
      <c r="F116" s="377">
        <v>4.5999999999999996</v>
      </c>
      <c r="G116" s="539">
        <v>9620</v>
      </c>
      <c r="H116" s="377">
        <v>4.3</v>
      </c>
      <c r="I116" s="377">
        <v>4.7</v>
      </c>
      <c r="J116" s="379" t="s">
        <v>544</v>
      </c>
      <c r="L116" s="1101"/>
      <c r="M116" s="1270"/>
    </row>
    <row r="117" spans="2:13" ht="16.350000000000001" customHeight="1" x14ac:dyDescent="0.15">
      <c r="B117" s="952" t="s">
        <v>105</v>
      </c>
      <c r="C117" s="1097" t="s">
        <v>365</v>
      </c>
      <c r="D117" s="325">
        <v>8740</v>
      </c>
      <c r="E117" s="325">
        <v>8780</v>
      </c>
      <c r="F117" s="368">
        <v>4.7</v>
      </c>
      <c r="G117" s="325">
        <v>8700</v>
      </c>
      <c r="H117" s="369">
        <v>4.3</v>
      </c>
      <c r="I117" s="368">
        <v>4.9000000000000004</v>
      </c>
      <c r="J117" s="367" t="s">
        <v>544</v>
      </c>
      <c r="L117" s="1101"/>
      <c r="M117" s="1270"/>
    </row>
    <row r="118" spans="2:13" ht="16.350000000000001" customHeight="1" x14ac:dyDescent="0.15">
      <c r="B118" s="952" t="s">
        <v>107</v>
      </c>
      <c r="C118" s="1097" t="s">
        <v>367</v>
      </c>
      <c r="D118" s="325">
        <v>5700</v>
      </c>
      <c r="E118" s="325">
        <v>5710</v>
      </c>
      <c r="F118" s="368">
        <v>4.3999999999999995</v>
      </c>
      <c r="G118" s="325">
        <v>5700</v>
      </c>
      <c r="H118" s="369" t="s">
        <v>2240</v>
      </c>
      <c r="I118" s="368">
        <v>4.5999999999999996</v>
      </c>
      <c r="J118" s="367" t="s">
        <v>542</v>
      </c>
      <c r="L118" s="1101"/>
      <c r="M118" s="1270"/>
    </row>
    <row r="119" spans="2:13" ht="16.350000000000001" customHeight="1" x14ac:dyDescent="0.15">
      <c r="B119" s="952" t="s">
        <v>108</v>
      </c>
      <c r="C119" s="1096" t="s">
        <v>368</v>
      </c>
      <c r="D119" s="330">
        <v>4390</v>
      </c>
      <c r="E119" s="539">
        <v>4440</v>
      </c>
      <c r="F119" s="377">
        <v>5.0999999999999996</v>
      </c>
      <c r="G119" s="539">
        <v>4370</v>
      </c>
      <c r="H119" s="377">
        <v>4.9000000000000004</v>
      </c>
      <c r="I119" s="377">
        <v>5.3</v>
      </c>
      <c r="J119" s="379" t="s">
        <v>543</v>
      </c>
      <c r="L119" s="1101"/>
      <c r="M119" s="1270"/>
    </row>
    <row r="120" spans="2:13" ht="16.350000000000001" customHeight="1" x14ac:dyDescent="0.15">
      <c r="B120" s="952" t="s">
        <v>109</v>
      </c>
      <c r="C120" s="1097" t="s">
        <v>369</v>
      </c>
      <c r="D120" s="325">
        <v>4630</v>
      </c>
      <c r="E120" s="325">
        <v>4690</v>
      </c>
      <c r="F120" s="368">
        <v>4.5999999999999996</v>
      </c>
      <c r="G120" s="325">
        <v>4610</v>
      </c>
      <c r="H120" s="369">
        <v>4.3999999999999995</v>
      </c>
      <c r="I120" s="368">
        <v>4.8</v>
      </c>
      <c r="J120" s="367" t="s">
        <v>543</v>
      </c>
      <c r="L120" s="1101"/>
      <c r="M120" s="1270"/>
    </row>
    <row r="121" spans="2:13" ht="16.350000000000001" customHeight="1" x14ac:dyDescent="0.15">
      <c r="B121" s="952" t="s">
        <v>110</v>
      </c>
      <c r="C121" s="1096" t="s">
        <v>370</v>
      </c>
      <c r="D121" s="330">
        <v>3510</v>
      </c>
      <c r="E121" s="539">
        <v>3550</v>
      </c>
      <c r="F121" s="377">
        <v>4.8</v>
      </c>
      <c r="G121" s="539">
        <v>3490</v>
      </c>
      <c r="H121" s="377">
        <v>4.5999999999999996</v>
      </c>
      <c r="I121" s="377">
        <v>5</v>
      </c>
      <c r="J121" s="379" t="s">
        <v>543</v>
      </c>
      <c r="L121" s="1101"/>
      <c r="M121" s="1270"/>
    </row>
    <row r="122" spans="2:13" ht="16.350000000000001" customHeight="1" x14ac:dyDescent="0.15">
      <c r="B122" s="952" t="s">
        <v>111</v>
      </c>
      <c r="C122" s="1097" t="s">
        <v>371</v>
      </c>
      <c r="D122" s="325">
        <v>3420</v>
      </c>
      <c r="E122" s="325">
        <v>3460</v>
      </c>
      <c r="F122" s="368">
        <v>4.3999999999999995</v>
      </c>
      <c r="G122" s="325">
        <v>3400</v>
      </c>
      <c r="H122" s="369" t="s">
        <v>2241</v>
      </c>
      <c r="I122" s="368">
        <v>4.5999999999999996</v>
      </c>
      <c r="J122" s="367" t="s">
        <v>542</v>
      </c>
      <c r="L122" s="1101"/>
      <c r="M122" s="1270"/>
    </row>
    <row r="123" spans="2:13" ht="16.350000000000001" customHeight="1" x14ac:dyDescent="0.15">
      <c r="B123" s="952" t="s">
        <v>112</v>
      </c>
      <c r="C123" s="1096" t="s">
        <v>372</v>
      </c>
      <c r="D123" s="330">
        <v>13200</v>
      </c>
      <c r="E123" s="539">
        <v>13400</v>
      </c>
      <c r="F123" s="377">
        <v>4.2</v>
      </c>
      <c r="G123" s="539">
        <v>12900</v>
      </c>
      <c r="H123" s="377">
        <v>4</v>
      </c>
      <c r="I123" s="377">
        <v>4.3999999999999995</v>
      </c>
      <c r="J123" s="379" t="s">
        <v>1776</v>
      </c>
      <c r="L123" s="1101"/>
      <c r="M123" s="1270"/>
    </row>
    <row r="124" spans="2:13" ht="16.350000000000001" customHeight="1" x14ac:dyDescent="0.15">
      <c r="B124" s="952" t="s">
        <v>1280</v>
      </c>
      <c r="C124" s="1097" t="s">
        <v>1353</v>
      </c>
      <c r="D124" s="325">
        <v>11400</v>
      </c>
      <c r="E124" s="564">
        <v>11300</v>
      </c>
      <c r="F124" s="369">
        <v>4.7</v>
      </c>
      <c r="G124" s="564">
        <v>11400</v>
      </c>
      <c r="H124" s="369">
        <v>4.5</v>
      </c>
      <c r="I124" s="369">
        <v>4.9000000000000004</v>
      </c>
      <c r="J124" s="451" t="s">
        <v>546</v>
      </c>
      <c r="L124" s="1101"/>
      <c r="M124" s="1270"/>
    </row>
    <row r="125" spans="2:13" ht="16.350000000000001" customHeight="1" x14ac:dyDescent="0.15">
      <c r="B125" s="952" t="s">
        <v>1418</v>
      </c>
      <c r="C125" s="1096" t="s">
        <v>1482</v>
      </c>
      <c r="D125" s="330">
        <v>10100</v>
      </c>
      <c r="E125" s="539">
        <v>10100</v>
      </c>
      <c r="F125" s="377">
        <v>4.8</v>
      </c>
      <c r="G125" s="539">
        <v>10100</v>
      </c>
      <c r="H125" s="377">
        <v>4.5999999999999996</v>
      </c>
      <c r="I125" s="377">
        <v>5</v>
      </c>
      <c r="J125" s="379" t="s">
        <v>546</v>
      </c>
      <c r="L125" s="1101"/>
      <c r="M125" s="1270"/>
    </row>
    <row r="126" spans="2:13" ht="16.350000000000001" customHeight="1" x14ac:dyDescent="0.15">
      <c r="B126" s="952" t="s">
        <v>1941</v>
      </c>
      <c r="C126" s="1097" t="s">
        <v>1942</v>
      </c>
      <c r="D126" s="325">
        <v>9330</v>
      </c>
      <c r="E126" s="564">
        <v>9350</v>
      </c>
      <c r="F126" s="369">
        <v>4.3999999999999995</v>
      </c>
      <c r="G126" s="564">
        <v>9300</v>
      </c>
      <c r="H126" s="369">
        <v>4.2</v>
      </c>
      <c r="I126" s="369">
        <v>4.5999999999999996</v>
      </c>
      <c r="J126" s="451" t="s">
        <v>546</v>
      </c>
      <c r="L126" s="1101"/>
      <c r="M126" s="1270"/>
    </row>
    <row r="127" spans="2:13" ht="16.350000000000001" customHeight="1" x14ac:dyDescent="0.15">
      <c r="B127" s="952" t="s">
        <v>1944</v>
      </c>
      <c r="C127" s="1096" t="s">
        <v>1945</v>
      </c>
      <c r="D127" s="330">
        <v>6110</v>
      </c>
      <c r="E127" s="539">
        <v>6050</v>
      </c>
      <c r="F127" s="377">
        <v>4.5999999999999996</v>
      </c>
      <c r="G127" s="539">
        <v>6170</v>
      </c>
      <c r="H127" s="377">
        <v>4.3999999999999995</v>
      </c>
      <c r="I127" s="377">
        <v>4.8</v>
      </c>
      <c r="J127" s="379" t="s">
        <v>546</v>
      </c>
      <c r="L127" s="1101"/>
      <c r="M127" s="1270"/>
    </row>
    <row r="128" spans="2:13" ht="16.350000000000001" customHeight="1" thickBot="1" x14ac:dyDescent="0.2">
      <c r="B128" s="957" t="s">
        <v>807</v>
      </c>
      <c r="C128" s="1273" t="s">
        <v>1357</v>
      </c>
      <c r="D128" s="327">
        <v>3870</v>
      </c>
      <c r="E128" s="327">
        <v>3880</v>
      </c>
      <c r="F128" s="372">
        <v>4.9000000000000004</v>
      </c>
      <c r="G128" s="327">
        <v>3860</v>
      </c>
      <c r="H128" s="373">
        <v>4.5999999999999996</v>
      </c>
      <c r="I128" s="372">
        <v>5</v>
      </c>
      <c r="J128" s="371" t="s">
        <v>543</v>
      </c>
      <c r="L128" s="1101"/>
      <c r="M128" s="1270"/>
    </row>
    <row r="129" spans="2:14" ht="16.350000000000001" customHeight="1" thickTop="1" x14ac:dyDescent="0.15">
      <c r="B129" s="1095" t="s">
        <v>117</v>
      </c>
      <c r="C129" s="1096" t="s">
        <v>377</v>
      </c>
      <c r="D129" s="330">
        <v>3450</v>
      </c>
      <c r="E129" s="539">
        <v>3510</v>
      </c>
      <c r="F129" s="377">
        <v>4.1000000000000005</v>
      </c>
      <c r="G129" s="539">
        <v>3420</v>
      </c>
      <c r="H129" s="377">
        <v>3.9</v>
      </c>
      <c r="I129" s="377">
        <v>4.3</v>
      </c>
      <c r="J129" s="379" t="s">
        <v>834</v>
      </c>
      <c r="L129" s="1101"/>
      <c r="M129" s="1270"/>
    </row>
    <row r="130" spans="2:14" ht="16.350000000000001" customHeight="1" x14ac:dyDescent="0.15">
      <c r="B130" s="971" t="s">
        <v>118</v>
      </c>
      <c r="C130" s="1096" t="s">
        <v>378</v>
      </c>
      <c r="D130" s="330">
        <v>945</v>
      </c>
      <c r="E130" s="539">
        <v>960</v>
      </c>
      <c r="F130" s="377">
        <v>4.1999999999999993</v>
      </c>
      <c r="G130" s="539">
        <v>939</v>
      </c>
      <c r="H130" s="377">
        <v>3.9999999999999996</v>
      </c>
      <c r="I130" s="377">
        <v>4.3999999999999995</v>
      </c>
      <c r="J130" s="378" t="s">
        <v>2242</v>
      </c>
      <c r="L130" s="1101"/>
      <c r="M130" s="1270"/>
    </row>
    <row r="131" spans="2:14" ht="16.350000000000001" customHeight="1" x14ac:dyDescent="0.15">
      <c r="B131" s="971" t="s">
        <v>119</v>
      </c>
      <c r="C131" s="1096" t="s">
        <v>379</v>
      </c>
      <c r="D131" s="330">
        <v>770</v>
      </c>
      <c r="E131" s="539">
        <v>780</v>
      </c>
      <c r="F131" s="377">
        <v>4.3</v>
      </c>
      <c r="G131" s="539">
        <v>765</v>
      </c>
      <c r="H131" s="377">
        <v>4.0999999999999996</v>
      </c>
      <c r="I131" s="377">
        <v>4.5</v>
      </c>
      <c r="J131" s="379" t="s">
        <v>2243</v>
      </c>
      <c r="L131" s="1101"/>
      <c r="M131" s="1270"/>
    </row>
    <row r="132" spans="2:14" ht="16.350000000000001" customHeight="1" x14ac:dyDescent="0.15">
      <c r="B132" s="971" t="s">
        <v>120</v>
      </c>
      <c r="C132" s="1096" t="s">
        <v>380</v>
      </c>
      <c r="D132" s="330">
        <v>693</v>
      </c>
      <c r="E132" s="539">
        <v>703</v>
      </c>
      <c r="F132" s="377">
        <v>4.1999999999999993</v>
      </c>
      <c r="G132" s="539">
        <v>688</v>
      </c>
      <c r="H132" s="377">
        <v>3.9999999999999996</v>
      </c>
      <c r="I132" s="377">
        <v>4.3999999999999995</v>
      </c>
      <c r="J132" s="378" t="s">
        <v>834</v>
      </c>
      <c r="L132" s="1101"/>
      <c r="M132" s="1270"/>
    </row>
    <row r="133" spans="2:14" ht="16.350000000000001" customHeight="1" x14ac:dyDescent="0.15">
      <c r="B133" s="971" t="s">
        <v>121</v>
      </c>
      <c r="C133" s="1096" t="s">
        <v>381</v>
      </c>
      <c r="D133" s="330">
        <v>789</v>
      </c>
      <c r="E133" s="539">
        <v>801</v>
      </c>
      <c r="F133" s="377">
        <v>4.1999999999999993</v>
      </c>
      <c r="G133" s="539">
        <v>784</v>
      </c>
      <c r="H133" s="377">
        <v>3.9999999999999996</v>
      </c>
      <c r="I133" s="377">
        <v>4.3999999999999995</v>
      </c>
      <c r="J133" s="379" t="s">
        <v>834</v>
      </c>
      <c r="L133" s="1101"/>
      <c r="M133" s="1270"/>
    </row>
    <row r="134" spans="2:14" ht="16.350000000000001" customHeight="1" x14ac:dyDescent="0.15">
      <c r="B134" s="971" t="s">
        <v>122</v>
      </c>
      <c r="C134" s="1096" t="s">
        <v>382</v>
      </c>
      <c r="D134" s="330">
        <v>1020</v>
      </c>
      <c r="E134" s="539">
        <v>1030</v>
      </c>
      <c r="F134" s="377">
        <v>4.1999999999999993</v>
      </c>
      <c r="G134" s="539">
        <v>1010</v>
      </c>
      <c r="H134" s="377">
        <v>3.9999999999999996</v>
      </c>
      <c r="I134" s="377">
        <v>4.3999999999999995</v>
      </c>
      <c r="J134" s="378" t="s">
        <v>834</v>
      </c>
      <c r="L134" s="1101"/>
      <c r="M134" s="1270"/>
    </row>
    <row r="135" spans="2:14" ht="16.350000000000001" customHeight="1" x14ac:dyDescent="0.15">
      <c r="B135" s="971" t="s">
        <v>123</v>
      </c>
      <c r="C135" s="1096" t="s">
        <v>383</v>
      </c>
      <c r="D135" s="330">
        <v>2500</v>
      </c>
      <c r="E135" s="539">
        <v>2530</v>
      </c>
      <c r="F135" s="377">
        <v>4.2</v>
      </c>
      <c r="G135" s="539">
        <v>2480</v>
      </c>
      <c r="H135" s="377">
        <v>4</v>
      </c>
      <c r="I135" s="377">
        <v>4.3999999999999995</v>
      </c>
      <c r="J135" s="379" t="s">
        <v>2242</v>
      </c>
      <c r="L135" s="1101"/>
      <c r="M135" s="1270"/>
    </row>
    <row r="136" spans="2:14" ht="16.350000000000001" customHeight="1" x14ac:dyDescent="0.15">
      <c r="B136" s="971" t="s">
        <v>124</v>
      </c>
      <c r="C136" s="1096" t="s">
        <v>384</v>
      </c>
      <c r="D136" s="330">
        <v>1730</v>
      </c>
      <c r="E136" s="539">
        <v>1760</v>
      </c>
      <c r="F136" s="377">
        <v>4.1999999999999993</v>
      </c>
      <c r="G136" s="539">
        <v>1720</v>
      </c>
      <c r="H136" s="377">
        <v>3.9999999999999996</v>
      </c>
      <c r="I136" s="377">
        <v>4.3999999999999995</v>
      </c>
      <c r="J136" s="378" t="s">
        <v>2242</v>
      </c>
      <c r="M136" s="1101"/>
      <c r="N136" s="1270"/>
    </row>
    <row r="137" spans="2:14" ht="16.350000000000001" customHeight="1" x14ac:dyDescent="0.15">
      <c r="B137" s="971" t="s">
        <v>125</v>
      </c>
      <c r="C137" s="1096" t="s">
        <v>385</v>
      </c>
      <c r="D137" s="330">
        <v>1200</v>
      </c>
      <c r="E137" s="539">
        <v>1220</v>
      </c>
      <c r="F137" s="377">
        <v>4.1999999999999993</v>
      </c>
      <c r="G137" s="539">
        <v>1190</v>
      </c>
      <c r="H137" s="377">
        <v>3.9999999999999996</v>
      </c>
      <c r="I137" s="377">
        <v>4.3999999999999995</v>
      </c>
      <c r="J137" s="379" t="s">
        <v>2243</v>
      </c>
      <c r="M137" s="1101"/>
      <c r="N137" s="1270"/>
    </row>
    <row r="138" spans="2:14" ht="16.350000000000001" customHeight="1" x14ac:dyDescent="0.15">
      <c r="B138" s="971" t="s">
        <v>126</v>
      </c>
      <c r="C138" s="1096" t="s">
        <v>386</v>
      </c>
      <c r="D138" s="330">
        <v>936</v>
      </c>
      <c r="E138" s="539">
        <v>950</v>
      </c>
      <c r="F138" s="377">
        <v>4.1999999999999993</v>
      </c>
      <c r="G138" s="539">
        <v>930</v>
      </c>
      <c r="H138" s="377">
        <v>3.9999999999999996</v>
      </c>
      <c r="I138" s="377">
        <v>4.3999999999999995</v>
      </c>
      <c r="J138" s="379" t="s">
        <v>2243</v>
      </c>
      <c r="M138" s="1101"/>
      <c r="N138" s="1270"/>
    </row>
    <row r="139" spans="2:14" ht="16.350000000000001" customHeight="1" x14ac:dyDescent="0.15">
      <c r="B139" s="971" t="s">
        <v>127</v>
      </c>
      <c r="C139" s="1096" t="s">
        <v>387</v>
      </c>
      <c r="D139" s="330">
        <v>1260</v>
      </c>
      <c r="E139" s="539">
        <v>1270</v>
      </c>
      <c r="F139" s="377">
        <v>4.3</v>
      </c>
      <c r="G139" s="539">
        <v>1250</v>
      </c>
      <c r="H139" s="377">
        <v>4.0999999999999996</v>
      </c>
      <c r="I139" s="377">
        <v>4.5</v>
      </c>
      <c r="J139" s="378" t="s">
        <v>2243</v>
      </c>
      <c r="M139" s="1101"/>
      <c r="N139" s="1270"/>
    </row>
    <row r="140" spans="2:14" ht="16.350000000000001" customHeight="1" x14ac:dyDescent="0.15">
      <c r="B140" s="971" t="s">
        <v>128</v>
      </c>
      <c r="C140" s="1096" t="s">
        <v>388</v>
      </c>
      <c r="D140" s="330">
        <v>1250</v>
      </c>
      <c r="E140" s="539">
        <v>1270</v>
      </c>
      <c r="F140" s="377">
        <v>4.3999999999999995</v>
      </c>
      <c r="G140" s="539">
        <v>1240</v>
      </c>
      <c r="H140" s="377">
        <v>4.1999999999999993</v>
      </c>
      <c r="I140" s="377">
        <v>4.5999999999999996</v>
      </c>
      <c r="J140" s="379" t="s">
        <v>834</v>
      </c>
      <c r="M140" s="1101"/>
      <c r="N140" s="1270"/>
    </row>
    <row r="141" spans="2:14" ht="16.350000000000001" customHeight="1" x14ac:dyDescent="0.15">
      <c r="B141" s="971" t="s">
        <v>129</v>
      </c>
      <c r="C141" s="1096" t="s">
        <v>389</v>
      </c>
      <c r="D141" s="330">
        <v>3390</v>
      </c>
      <c r="E141" s="539">
        <v>3420</v>
      </c>
      <c r="F141" s="377">
        <v>4.2</v>
      </c>
      <c r="G141" s="539">
        <v>3370</v>
      </c>
      <c r="H141" s="377">
        <v>4.2</v>
      </c>
      <c r="I141" s="377">
        <v>4.4000000000000004</v>
      </c>
      <c r="J141" s="378" t="s">
        <v>827</v>
      </c>
      <c r="M141" s="1101"/>
      <c r="N141" s="1270"/>
    </row>
    <row r="142" spans="2:14" ht="16.350000000000001" customHeight="1" x14ac:dyDescent="0.15">
      <c r="B142" s="971" t="s">
        <v>130</v>
      </c>
      <c r="C142" s="1096" t="s">
        <v>390</v>
      </c>
      <c r="D142" s="330">
        <v>547</v>
      </c>
      <c r="E142" s="539">
        <v>554</v>
      </c>
      <c r="F142" s="377">
        <v>4.3999999999999995</v>
      </c>
      <c r="G142" s="539">
        <v>544</v>
      </c>
      <c r="H142" s="377">
        <v>4.1999999999999993</v>
      </c>
      <c r="I142" s="377">
        <v>4.5999999999999996</v>
      </c>
      <c r="J142" s="379" t="s">
        <v>2243</v>
      </c>
      <c r="M142" s="1101"/>
      <c r="N142" s="1270"/>
    </row>
    <row r="143" spans="2:14" ht="16.350000000000001" customHeight="1" x14ac:dyDescent="0.15">
      <c r="B143" s="971" t="s">
        <v>131</v>
      </c>
      <c r="C143" s="1096" t="s">
        <v>391</v>
      </c>
      <c r="D143" s="330">
        <v>983</v>
      </c>
      <c r="E143" s="539">
        <v>997</v>
      </c>
      <c r="F143" s="377">
        <v>4.3999999999999995</v>
      </c>
      <c r="G143" s="539">
        <v>977</v>
      </c>
      <c r="H143" s="377">
        <v>4.1999999999999993</v>
      </c>
      <c r="I143" s="377">
        <v>4.5999999999999996</v>
      </c>
      <c r="J143" s="378" t="s">
        <v>2243</v>
      </c>
      <c r="M143" s="1101"/>
      <c r="N143" s="1270"/>
    </row>
    <row r="144" spans="2:14" ht="16.350000000000001" customHeight="1" x14ac:dyDescent="0.15">
      <c r="B144" s="971" t="s">
        <v>132</v>
      </c>
      <c r="C144" s="1096" t="s">
        <v>392</v>
      </c>
      <c r="D144" s="330">
        <v>605</v>
      </c>
      <c r="E144" s="539">
        <v>614</v>
      </c>
      <c r="F144" s="377">
        <v>4.3999999999999995</v>
      </c>
      <c r="G144" s="539">
        <v>601</v>
      </c>
      <c r="H144" s="377">
        <v>4.1999999999999993</v>
      </c>
      <c r="I144" s="377">
        <v>4.5999999999999996</v>
      </c>
      <c r="J144" s="379" t="s">
        <v>834</v>
      </c>
      <c r="M144" s="1101"/>
      <c r="N144" s="1270"/>
    </row>
    <row r="145" spans="2:14" ht="16.350000000000001" customHeight="1" x14ac:dyDescent="0.15">
      <c r="B145" s="971" t="s">
        <v>133</v>
      </c>
      <c r="C145" s="1097" t="s">
        <v>393</v>
      </c>
      <c r="D145" s="330">
        <v>955</v>
      </c>
      <c r="E145" s="539">
        <v>968</v>
      </c>
      <c r="F145" s="377">
        <v>4.3999999999999995</v>
      </c>
      <c r="G145" s="539">
        <v>950</v>
      </c>
      <c r="H145" s="377">
        <v>4.1999999999999993</v>
      </c>
      <c r="I145" s="377">
        <v>4.5999999999999996</v>
      </c>
      <c r="J145" s="367" t="s">
        <v>2243</v>
      </c>
      <c r="M145" s="1101"/>
      <c r="N145" s="1270"/>
    </row>
    <row r="146" spans="2:14" ht="16.350000000000001" customHeight="1" x14ac:dyDescent="0.15">
      <c r="B146" s="971" t="s">
        <v>134</v>
      </c>
      <c r="C146" s="1096" t="s">
        <v>394</v>
      </c>
      <c r="D146" s="330">
        <v>1630</v>
      </c>
      <c r="E146" s="539">
        <v>1640</v>
      </c>
      <c r="F146" s="377">
        <v>4.8</v>
      </c>
      <c r="G146" s="539">
        <v>1610</v>
      </c>
      <c r="H146" s="377">
        <v>4.5999999999999996</v>
      </c>
      <c r="I146" s="377">
        <v>5</v>
      </c>
      <c r="J146" s="379" t="s">
        <v>836</v>
      </c>
      <c r="M146" s="1101"/>
      <c r="N146" s="1270"/>
    </row>
    <row r="147" spans="2:14" ht="16.350000000000001" customHeight="1" x14ac:dyDescent="0.15">
      <c r="B147" s="971" t="s">
        <v>135</v>
      </c>
      <c r="C147" s="1096" t="s">
        <v>1485</v>
      </c>
      <c r="D147" s="330">
        <v>2170</v>
      </c>
      <c r="E147" s="539">
        <v>2200</v>
      </c>
      <c r="F147" s="377">
        <v>4.2</v>
      </c>
      <c r="G147" s="539">
        <v>2160</v>
      </c>
      <c r="H147" s="377">
        <v>4.2</v>
      </c>
      <c r="I147" s="377">
        <v>4.4000000000000004</v>
      </c>
      <c r="J147" s="378" t="s">
        <v>2244</v>
      </c>
      <c r="M147" s="1101"/>
      <c r="N147" s="1270"/>
    </row>
    <row r="148" spans="2:14" ht="16.350000000000001" customHeight="1" x14ac:dyDescent="0.15">
      <c r="B148" s="971" t="s">
        <v>136</v>
      </c>
      <c r="C148" s="1096" t="s">
        <v>396</v>
      </c>
      <c r="D148" s="330">
        <v>2190</v>
      </c>
      <c r="E148" s="539">
        <v>2210</v>
      </c>
      <c r="F148" s="377">
        <v>4.5999999999999996</v>
      </c>
      <c r="G148" s="539">
        <v>2180</v>
      </c>
      <c r="H148" s="377">
        <v>4.3999999999999995</v>
      </c>
      <c r="I148" s="377">
        <v>4.8</v>
      </c>
      <c r="J148" s="379" t="s">
        <v>2243</v>
      </c>
      <c r="M148" s="1101"/>
      <c r="N148" s="1270"/>
    </row>
    <row r="149" spans="2:14" ht="16.350000000000001" customHeight="1" x14ac:dyDescent="0.15">
      <c r="B149" s="971" t="s">
        <v>137</v>
      </c>
      <c r="C149" s="1096" t="s">
        <v>397</v>
      </c>
      <c r="D149" s="330">
        <v>2690</v>
      </c>
      <c r="E149" s="539">
        <v>2770</v>
      </c>
      <c r="F149" s="377">
        <v>4.8</v>
      </c>
      <c r="G149" s="539">
        <v>2650</v>
      </c>
      <c r="H149" s="377">
        <v>4.5999999999999996</v>
      </c>
      <c r="I149" s="377">
        <v>5</v>
      </c>
      <c r="J149" s="378" t="s">
        <v>834</v>
      </c>
      <c r="M149" s="1101"/>
      <c r="N149" s="1270"/>
    </row>
    <row r="150" spans="2:14" ht="16.350000000000001" customHeight="1" x14ac:dyDescent="0.15">
      <c r="B150" s="971" t="s">
        <v>138</v>
      </c>
      <c r="C150" s="1096" t="s">
        <v>398</v>
      </c>
      <c r="D150" s="330">
        <v>1760</v>
      </c>
      <c r="E150" s="539">
        <v>1780</v>
      </c>
      <c r="F150" s="377">
        <v>4.5999999999999996</v>
      </c>
      <c r="G150" s="539">
        <v>1740</v>
      </c>
      <c r="H150" s="377">
        <v>4.3999999999999995</v>
      </c>
      <c r="I150" s="377">
        <v>4.8</v>
      </c>
      <c r="J150" s="379" t="s">
        <v>2245</v>
      </c>
      <c r="M150" s="1101"/>
      <c r="N150" s="1270"/>
    </row>
    <row r="151" spans="2:14" ht="16.350000000000001" customHeight="1" x14ac:dyDescent="0.15">
      <c r="B151" s="971" t="s">
        <v>139</v>
      </c>
      <c r="C151" s="1096" t="s">
        <v>399</v>
      </c>
      <c r="D151" s="330">
        <v>982</v>
      </c>
      <c r="E151" s="539">
        <v>999</v>
      </c>
      <c r="F151" s="377">
        <v>4.2</v>
      </c>
      <c r="G151" s="539">
        <v>982</v>
      </c>
      <c r="H151" s="377">
        <v>4</v>
      </c>
      <c r="I151" s="377">
        <v>4.4000000000000004</v>
      </c>
      <c r="J151" s="378" t="s">
        <v>548</v>
      </c>
      <c r="M151" s="1101"/>
      <c r="N151" s="1270"/>
    </row>
    <row r="152" spans="2:14" ht="16.350000000000001" customHeight="1" x14ac:dyDescent="0.15">
      <c r="B152" s="971" t="s">
        <v>140</v>
      </c>
      <c r="C152" s="1096" t="s">
        <v>400</v>
      </c>
      <c r="D152" s="330">
        <v>926</v>
      </c>
      <c r="E152" s="539">
        <v>933</v>
      </c>
      <c r="F152" s="377">
        <v>4.0999999999999996</v>
      </c>
      <c r="G152" s="539">
        <v>926</v>
      </c>
      <c r="H152" s="377">
        <v>3.9</v>
      </c>
      <c r="I152" s="377">
        <v>4.3</v>
      </c>
      <c r="J152" s="379" t="s">
        <v>548</v>
      </c>
      <c r="M152" s="1101"/>
      <c r="N152" s="1270"/>
    </row>
    <row r="153" spans="2:14" ht="16.350000000000001" customHeight="1" x14ac:dyDescent="0.15">
      <c r="B153" s="971" t="s">
        <v>141</v>
      </c>
      <c r="C153" s="1097" t="s">
        <v>401</v>
      </c>
      <c r="D153" s="330">
        <v>956</v>
      </c>
      <c r="E153" s="539">
        <v>967</v>
      </c>
      <c r="F153" s="377">
        <v>4.4000000000000004</v>
      </c>
      <c r="G153" s="539">
        <v>956</v>
      </c>
      <c r="H153" s="377">
        <v>4.2</v>
      </c>
      <c r="I153" s="377">
        <v>4.5999999999999996</v>
      </c>
      <c r="J153" s="367" t="s">
        <v>548</v>
      </c>
      <c r="M153" s="1101"/>
      <c r="N153" s="1270"/>
    </row>
    <row r="154" spans="2:14" ht="16.350000000000001" customHeight="1" x14ac:dyDescent="0.15">
      <c r="B154" s="971" t="s">
        <v>142</v>
      </c>
      <c r="C154" s="1096" t="s">
        <v>1486</v>
      </c>
      <c r="D154" s="330">
        <v>1960</v>
      </c>
      <c r="E154" s="539">
        <v>1980</v>
      </c>
      <c r="F154" s="377">
        <v>4.2</v>
      </c>
      <c r="G154" s="539">
        <v>1930</v>
      </c>
      <c r="H154" s="377">
        <v>4</v>
      </c>
      <c r="I154" s="377">
        <v>4.4000000000000004</v>
      </c>
      <c r="J154" s="379" t="s">
        <v>2246</v>
      </c>
      <c r="M154" s="1101"/>
      <c r="N154" s="1270"/>
    </row>
    <row r="155" spans="2:14" ht="16.350000000000001" customHeight="1" x14ac:dyDescent="0.15">
      <c r="B155" s="971" t="s">
        <v>144</v>
      </c>
      <c r="C155" s="1096" t="s">
        <v>403</v>
      </c>
      <c r="D155" s="330">
        <v>323</v>
      </c>
      <c r="E155" s="539">
        <v>328</v>
      </c>
      <c r="F155" s="377">
        <v>4.3</v>
      </c>
      <c r="G155" s="539">
        <v>323</v>
      </c>
      <c r="H155" s="377">
        <v>4.0999999999999996</v>
      </c>
      <c r="I155" s="377">
        <v>4.5</v>
      </c>
      <c r="J155" s="378" t="s">
        <v>548</v>
      </c>
      <c r="M155" s="1101"/>
      <c r="N155" s="1270"/>
    </row>
    <row r="156" spans="2:14" ht="16.350000000000001" customHeight="1" x14ac:dyDescent="0.15">
      <c r="B156" s="971" t="s">
        <v>145</v>
      </c>
      <c r="C156" s="1096" t="s">
        <v>1487</v>
      </c>
      <c r="D156" s="330">
        <v>1280</v>
      </c>
      <c r="E156" s="539">
        <v>1300</v>
      </c>
      <c r="F156" s="377">
        <v>4</v>
      </c>
      <c r="G156" s="539">
        <v>1260</v>
      </c>
      <c r="H156" s="377">
        <v>3.8</v>
      </c>
      <c r="I156" s="377">
        <v>4.2</v>
      </c>
      <c r="J156" s="379" t="s">
        <v>2245</v>
      </c>
      <c r="M156" s="1101"/>
      <c r="N156" s="1270"/>
    </row>
    <row r="157" spans="2:14" ht="16.350000000000001" customHeight="1" x14ac:dyDescent="0.15">
      <c r="B157" s="971" t="s">
        <v>146</v>
      </c>
      <c r="C157" s="1096" t="s">
        <v>405</v>
      </c>
      <c r="D157" s="330">
        <v>1110</v>
      </c>
      <c r="E157" s="539">
        <v>1120</v>
      </c>
      <c r="F157" s="377">
        <v>4.3</v>
      </c>
      <c r="G157" s="539">
        <v>1110</v>
      </c>
      <c r="H157" s="377">
        <v>4.0999999999999996</v>
      </c>
      <c r="I157" s="377">
        <v>4.5</v>
      </c>
      <c r="J157" s="378" t="s">
        <v>548</v>
      </c>
      <c r="M157" s="1101"/>
      <c r="N157" s="1270"/>
    </row>
    <row r="158" spans="2:14" ht="16.350000000000001" customHeight="1" x14ac:dyDescent="0.15">
      <c r="B158" s="971" t="s">
        <v>147</v>
      </c>
      <c r="C158" s="1096" t="s">
        <v>406</v>
      </c>
      <c r="D158" s="330">
        <v>658</v>
      </c>
      <c r="E158" s="539">
        <v>667</v>
      </c>
      <c r="F158" s="377">
        <v>4.3</v>
      </c>
      <c r="G158" s="539">
        <v>658</v>
      </c>
      <c r="H158" s="377">
        <v>4.0999999999999996</v>
      </c>
      <c r="I158" s="377">
        <v>4.5</v>
      </c>
      <c r="J158" s="379" t="s">
        <v>548</v>
      </c>
      <c r="M158" s="1101"/>
      <c r="N158" s="1270"/>
    </row>
    <row r="159" spans="2:14" ht="16.350000000000001" customHeight="1" x14ac:dyDescent="0.15">
      <c r="B159" s="971" t="s">
        <v>148</v>
      </c>
      <c r="C159" s="1096" t="s">
        <v>407</v>
      </c>
      <c r="D159" s="330">
        <v>2050</v>
      </c>
      <c r="E159" s="539">
        <v>2050</v>
      </c>
      <c r="F159" s="377">
        <v>4.3</v>
      </c>
      <c r="G159" s="539">
        <v>2050</v>
      </c>
      <c r="H159" s="377">
        <v>4.0999999999999996</v>
      </c>
      <c r="I159" s="377">
        <v>4.5</v>
      </c>
      <c r="J159" s="378" t="s">
        <v>548</v>
      </c>
      <c r="M159" s="1101"/>
      <c r="N159" s="1270"/>
    </row>
    <row r="160" spans="2:14" ht="16.350000000000001" customHeight="1" x14ac:dyDescent="0.15">
      <c r="B160" s="971" t="s">
        <v>149</v>
      </c>
      <c r="C160" s="1096" t="s">
        <v>408</v>
      </c>
      <c r="D160" s="330">
        <v>1270</v>
      </c>
      <c r="E160" s="539">
        <v>1290</v>
      </c>
      <c r="F160" s="377">
        <v>4.4000000000000004</v>
      </c>
      <c r="G160" s="539">
        <v>1270</v>
      </c>
      <c r="H160" s="377">
        <v>4.2</v>
      </c>
      <c r="I160" s="377">
        <v>4.5999999999999996</v>
      </c>
      <c r="J160" s="379" t="s">
        <v>548</v>
      </c>
      <c r="M160" s="1101"/>
      <c r="N160" s="1270"/>
    </row>
    <row r="161" spans="2:14" ht="16.350000000000001" customHeight="1" x14ac:dyDescent="0.15">
      <c r="B161" s="971" t="s">
        <v>150</v>
      </c>
      <c r="C161" s="1097" t="s">
        <v>409</v>
      </c>
      <c r="D161" s="330">
        <v>1370</v>
      </c>
      <c r="E161" s="539">
        <v>1390</v>
      </c>
      <c r="F161" s="377">
        <v>4.2</v>
      </c>
      <c r="G161" s="539">
        <v>1370</v>
      </c>
      <c r="H161" s="377">
        <v>4</v>
      </c>
      <c r="I161" s="377">
        <v>4.4000000000000004</v>
      </c>
      <c r="J161" s="367" t="s">
        <v>548</v>
      </c>
      <c r="M161" s="1101"/>
      <c r="N161" s="1270"/>
    </row>
    <row r="162" spans="2:14" ht="16.350000000000001" customHeight="1" x14ac:dyDescent="0.15">
      <c r="B162" s="971" t="s">
        <v>151</v>
      </c>
      <c r="C162" s="1096" t="s">
        <v>410</v>
      </c>
      <c r="D162" s="330">
        <v>820</v>
      </c>
      <c r="E162" s="539">
        <v>833</v>
      </c>
      <c r="F162" s="377">
        <v>4.1999999999999993</v>
      </c>
      <c r="G162" s="539">
        <v>815</v>
      </c>
      <c r="H162" s="377">
        <v>3.9999999999999996</v>
      </c>
      <c r="I162" s="377">
        <v>4.3999999999999995</v>
      </c>
      <c r="J162" s="379" t="s">
        <v>2243</v>
      </c>
      <c r="M162" s="1101"/>
      <c r="N162" s="1270"/>
    </row>
    <row r="163" spans="2:14" ht="16.350000000000001" customHeight="1" x14ac:dyDescent="0.15">
      <c r="B163" s="971" t="s">
        <v>152</v>
      </c>
      <c r="C163" s="1096" t="s">
        <v>411</v>
      </c>
      <c r="D163" s="330">
        <v>485</v>
      </c>
      <c r="E163" s="539">
        <v>492</v>
      </c>
      <c r="F163" s="377">
        <v>4.3</v>
      </c>
      <c r="G163" s="539">
        <v>482</v>
      </c>
      <c r="H163" s="377">
        <v>4.0999999999999996</v>
      </c>
      <c r="I163" s="377">
        <v>4.5</v>
      </c>
      <c r="J163" s="378" t="s">
        <v>2243</v>
      </c>
      <c r="M163" s="1101"/>
      <c r="N163" s="1270"/>
    </row>
    <row r="164" spans="2:14" ht="16.350000000000001" customHeight="1" x14ac:dyDescent="0.15">
      <c r="B164" s="971" t="s">
        <v>153</v>
      </c>
      <c r="C164" s="1096" t="s">
        <v>412</v>
      </c>
      <c r="D164" s="330">
        <v>441</v>
      </c>
      <c r="E164" s="539">
        <v>447</v>
      </c>
      <c r="F164" s="377">
        <v>4.1999999999999993</v>
      </c>
      <c r="G164" s="539">
        <v>438</v>
      </c>
      <c r="H164" s="377">
        <v>3.9999999999999996</v>
      </c>
      <c r="I164" s="377">
        <v>4.3999999999999995</v>
      </c>
      <c r="J164" s="379" t="s">
        <v>834</v>
      </c>
      <c r="M164" s="1101"/>
      <c r="N164" s="1270"/>
    </row>
    <row r="165" spans="2:14" ht="16.350000000000001" customHeight="1" x14ac:dyDescent="0.15">
      <c r="B165" s="971" t="s">
        <v>154</v>
      </c>
      <c r="C165" s="1096" t="s">
        <v>413</v>
      </c>
      <c r="D165" s="330">
        <v>3130</v>
      </c>
      <c r="E165" s="539">
        <v>3180</v>
      </c>
      <c r="F165" s="377">
        <v>4.0999999999999996</v>
      </c>
      <c r="G165" s="539">
        <v>3080</v>
      </c>
      <c r="H165" s="377">
        <v>3.9</v>
      </c>
      <c r="I165" s="377">
        <v>4.3</v>
      </c>
      <c r="J165" s="378" t="s">
        <v>2246</v>
      </c>
      <c r="M165" s="1101"/>
      <c r="N165" s="1270"/>
    </row>
    <row r="166" spans="2:14" ht="16.350000000000001" customHeight="1" x14ac:dyDescent="0.15">
      <c r="B166" s="971" t="s">
        <v>155</v>
      </c>
      <c r="C166" s="1096" t="s">
        <v>414</v>
      </c>
      <c r="D166" s="330">
        <v>1500</v>
      </c>
      <c r="E166" s="539">
        <v>1520</v>
      </c>
      <c r="F166" s="377">
        <v>4</v>
      </c>
      <c r="G166" s="539">
        <v>1470</v>
      </c>
      <c r="H166" s="377">
        <v>3.8</v>
      </c>
      <c r="I166" s="377">
        <v>4.2</v>
      </c>
      <c r="J166" s="379" t="s">
        <v>2245</v>
      </c>
      <c r="M166" s="1101"/>
      <c r="N166" s="1270"/>
    </row>
    <row r="167" spans="2:14" ht="16.350000000000001" customHeight="1" x14ac:dyDescent="0.15">
      <c r="B167" s="971" t="s">
        <v>156</v>
      </c>
      <c r="C167" s="1096" t="s">
        <v>1488</v>
      </c>
      <c r="D167" s="330">
        <v>1190</v>
      </c>
      <c r="E167" s="539">
        <v>1210</v>
      </c>
      <c r="F167" s="377">
        <v>4</v>
      </c>
      <c r="G167" s="539">
        <v>1170</v>
      </c>
      <c r="H167" s="377">
        <v>3.8</v>
      </c>
      <c r="I167" s="377">
        <v>4.2</v>
      </c>
      <c r="J167" s="379" t="s">
        <v>836</v>
      </c>
      <c r="M167" s="1101"/>
      <c r="N167" s="1270"/>
    </row>
    <row r="168" spans="2:14" ht="16.350000000000001" customHeight="1" x14ac:dyDescent="0.15">
      <c r="B168" s="971" t="s">
        <v>157</v>
      </c>
      <c r="C168" s="1096" t="s">
        <v>1489</v>
      </c>
      <c r="D168" s="330">
        <v>3080</v>
      </c>
      <c r="E168" s="539">
        <v>3130</v>
      </c>
      <c r="F168" s="377">
        <v>4.1000000000000005</v>
      </c>
      <c r="G168" s="539">
        <v>3030</v>
      </c>
      <c r="H168" s="377">
        <v>3.9</v>
      </c>
      <c r="I168" s="377">
        <v>4.3</v>
      </c>
      <c r="J168" s="379" t="s">
        <v>2245</v>
      </c>
      <c r="M168" s="1101"/>
      <c r="N168" s="1270"/>
    </row>
    <row r="169" spans="2:14" ht="16.350000000000001" customHeight="1" x14ac:dyDescent="0.15">
      <c r="B169" s="971" t="s">
        <v>158</v>
      </c>
      <c r="C169" s="1096" t="s">
        <v>417</v>
      </c>
      <c r="D169" s="330">
        <v>2400</v>
      </c>
      <c r="E169" s="539">
        <v>2460</v>
      </c>
      <c r="F169" s="377">
        <v>4.5</v>
      </c>
      <c r="G169" s="539">
        <v>2400</v>
      </c>
      <c r="H169" s="377">
        <v>4.3</v>
      </c>
      <c r="I169" s="377">
        <v>4.7</v>
      </c>
      <c r="J169" s="378" t="s">
        <v>548</v>
      </c>
      <c r="M169" s="1101"/>
      <c r="N169" s="1270"/>
    </row>
    <row r="170" spans="2:14" ht="16.350000000000001" customHeight="1" x14ac:dyDescent="0.15">
      <c r="B170" s="971" t="s">
        <v>159</v>
      </c>
      <c r="C170" s="1096" t="s">
        <v>418</v>
      </c>
      <c r="D170" s="330">
        <v>2300</v>
      </c>
      <c r="E170" s="539">
        <v>2330</v>
      </c>
      <c r="F170" s="377">
        <v>4.4000000000000004</v>
      </c>
      <c r="G170" s="539">
        <v>2270</v>
      </c>
      <c r="H170" s="377">
        <v>4.2</v>
      </c>
      <c r="I170" s="377">
        <v>4.5999999999999996</v>
      </c>
      <c r="J170" s="379" t="s">
        <v>2247</v>
      </c>
      <c r="M170" s="1101"/>
      <c r="N170" s="1270"/>
    </row>
    <row r="171" spans="2:14" ht="16.350000000000001" customHeight="1" x14ac:dyDescent="0.15">
      <c r="B171" s="971" t="s">
        <v>160</v>
      </c>
      <c r="C171" s="1097" t="s">
        <v>419</v>
      </c>
      <c r="D171" s="330">
        <v>4560</v>
      </c>
      <c r="E171" s="539">
        <v>4620</v>
      </c>
      <c r="F171" s="377">
        <v>4.2</v>
      </c>
      <c r="G171" s="539">
        <v>4490</v>
      </c>
      <c r="H171" s="377">
        <v>4</v>
      </c>
      <c r="I171" s="377">
        <v>4.4000000000000004</v>
      </c>
      <c r="J171" s="367" t="s">
        <v>2248</v>
      </c>
      <c r="M171" s="1101"/>
      <c r="N171" s="1270"/>
    </row>
    <row r="172" spans="2:14" ht="16.350000000000001" customHeight="1" x14ac:dyDescent="0.15">
      <c r="B172" s="971" t="s">
        <v>161</v>
      </c>
      <c r="C172" s="1096" t="s">
        <v>1490</v>
      </c>
      <c r="D172" s="330">
        <v>1720</v>
      </c>
      <c r="E172" s="539">
        <v>1740</v>
      </c>
      <c r="F172" s="377">
        <v>4.2</v>
      </c>
      <c r="G172" s="539">
        <v>1690</v>
      </c>
      <c r="H172" s="377">
        <v>4</v>
      </c>
      <c r="I172" s="377">
        <v>4.3999999999999995</v>
      </c>
      <c r="J172" s="379" t="s">
        <v>2249</v>
      </c>
      <c r="M172" s="1101"/>
      <c r="N172" s="1270"/>
    </row>
    <row r="173" spans="2:14" ht="16.350000000000001" customHeight="1" x14ac:dyDescent="0.15">
      <c r="B173" s="971" t="s">
        <v>162</v>
      </c>
      <c r="C173" s="1096" t="s">
        <v>421</v>
      </c>
      <c r="D173" s="330">
        <v>607</v>
      </c>
      <c r="E173" s="539">
        <v>616</v>
      </c>
      <c r="F173" s="377">
        <v>4.2</v>
      </c>
      <c r="G173" s="539">
        <v>598</v>
      </c>
      <c r="H173" s="377">
        <v>4</v>
      </c>
      <c r="I173" s="377">
        <v>4.4000000000000004</v>
      </c>
      <c r="J173" s="378" t="s">
        <v>2248</v>
      </c>
      <c r="M173" s="1101"/>
      <c r="N173" s="1270"/>
    </row>
    <row r="174" spans="2:14" ht="16.350000000000001" customHeight="1" x14ac:dyDescent="0.15">
      <c r="B174" s="971" t="s">
        <v>163</v>
      </c>
      <c r="C174" s="1096" t="s">
        <v>422</v>
      </c>
      <c r="D174" s="330">
        <v>961</v>
      </c>
      <c r="E174" s="539">
        <v>975</v>
      </c>
      <c r="F174" s="377">
        <v>4.0999999999999996</v>
      </c>
      <c r="G174" s="539">
        <v>946</v>
      </c>
      <c r="H174" s="377">
        <v>3.9</v>
      </c>
      <c r="I174" s="377">
        <v>4.3</v>
      </c>
      <c r="J174" s="379" t="s">
        <v>2246</v>
      </c>
      <c r="M174" s="1101"/>
      <c r="N174" s="1270"/>
    </row>
    <row r="175" spans="2:14" ht="16.350000000000001" customHeight="1" x14ac:dyDescent="0.15">
      <c r="B175" s="971" t="s">
        <v>164</v>
      </c>
      <c r="C175" s="1096" t="s">
        <v>423</v>
      </c>
      <c r="D175" s="330">
        <v>1400</v>
      </c>
      <c r="E175" s="539">
        <v>1420</v>
      </c>
      <c r="F175" s="377">
        <v>4.1999999999999993</v>
      </c>
      <c r="G175" s="539">
        <v>1390</v>
      </c>
      <c r="H175" s="377">
        <v>3.9999999999999996</v>
      </c>
      <c r="I175" s="377">
        <v>4.3999999999999995</v>
      </c>
      <c r="J175" s="378" t="s">
        <v>2243</v>
      </c>
      <c r="M175" s="1101"/>
      <c r="N175" s="1270"/>
    </row>
    <row r="176" spans="2:14" ht="16.350000000000001" customHeight="1" x14ac:dyDescent="0.15">
      <c r="B176" s="971" t="s">
        <v>166</v>
      </c>
      <c r="C176" s="1096" t="s">
        <v>424</v>
      </c>
      <c r="D176" s="330">
        <v>1160</v>
      </c>
      <c r="E176" s="539">
        <v>1170</v>
      </c>
      <c r="F176" s="377">
        <v>4.3</v>
      </c>
      <c r="G176" s="539">
        <v>1150</v>
      </c>
      <c r="H176" s="377">
        <v>4.0999999999999996</v>
      </c>
      <c r="I176" s="377">
        <v>4.5</v>
      </c>
      <c r="J176" s="379" t="s">
        <v>2243</v>
      </c>
      <c r="M176" s="1101"/>
      <c r="N176" s="1270"/>
    </row>
    <row r="177" spans="2:14" ht="16.350000000000001" customHeight="1" x14ac:dyDescent="0.15">
      <c r="B177" s="971" t="s">
        <v>167</v>
      </c>
      <c r="C177" s="1096" t="s">
        <v>425</v>
      </c>
      <c r="D177" s="330">
        <v>975</v>
      </c>
      <c r="E177" s="539">
        <v>988</v>
      </c>
      <c r="F177" s="377">
        <v>4.0999999999999996</v>
      </c>
      <c r="G177" s="539">
        <v>970</v>
      </c>
      <c r="H177" s="377">
        <v>4.0999999999999996</v>
      </c>
      <c r="I177" s="377">
        <v>4.3</v>
      </c>
      <c r="J177" s="378" t="s">
        <v>2244</v>
      </c>
      <c r="M177" s="1101"/>
      <c r="N177" s="1270"/>
    </row>
    <row r="178" spans="2:14" ht="16.350000000000001" customHeight="1" x14ac:dyDescent="0.15">
      <c r="B178" s="971" t="s">
        <v>168</v>
      </c>
      <c r="C178" s="1096" t="s">
        <v>426</v>
      </c>
      <c r="D178" s="330">
        <v>466</v>
      </c>
      <c r="E178" s="539">
        <v>474</v>
      </c>
      <c r="F178" s="377">
        <v>4.1999999999999993</v>
      </c>
      <c r="G178" s="539">
        <v>462</v>
      </c>
      <c r="H178" s="377">
        <v>3.9999999999999996</v>
      </c>
      <c r="I178" s="377">
        <v>4.3999999999999995</v>
      </c>
      <c r="J178" s="379" t="s">
        <v>2243</v>
      </c>
      <c r="M178" s="1101"/>
      <c r="N178" s="1270"/>
    </row>
    <row r="179" spans="2:14" ht="16.350000000000001" customHeight="1" x14ac:dyDescent="0.15">
      <c r="B179" s="971" t="s">
        <v>169</v>
      </c>
      <c r="C179" s="1097" t="s">
        <v>427</v>
      </c>
      <c r="D179" s="330">
        <v>449</v>
      </c>
      <c r="E179" s="539">
        <v>456</v>
      </c>
      <c r="F179" s="377">
        <v>4.1999999999999993</v>
      </c>
      <c r="G179" s="539">
        <v>446</v>
      </c>
      <c r="H179" s="377">
        <v>3.9999999999999996</v>
      </c>
      <c r="I179" s="377">
        <v>4.3999999999999995</v>
      </c>
      <c r="J179" s="367" t="s">
        <v>2243</v>
      </c>
      <c r="M179" s="1101"/>
      <c r="N179" s="1270"/>
    </row>
    <row r="180" spans="2:14" ht="16.350000000000001" customHeight="1" x14ac:dyDescent="0.15">
      <c r="B180" s="971" t="s">
        <v>170</v>
      </c>
      <c r="C180" s="1096" t="s">
        <v>428</v>
      </c>
      <c r="D180" s="330">
        <v>637</v>
      </c>
      <c r="E180" s="539">
        <v>644</v>
      </c>
      <c r="F180" s="377">
        <v>4.5999999999999996</v>
      </c>
      <c r="G180" s="539">
        <v>630</v>
      </c>
      <c r="H180" s="377">
        <v>4.3999999999999995</v>
      </c>
      <c r="I180" s="377">
        <v>4.8</v>
      </c>
      <c r="J180" s="379" t="s">
        <v>2246</v>
      </c>
      <c r="M180" s="1101"/>
      <c r="N180" s="1270"/>
    </row>
    <row r="181" spans="2:14" ht="16.350000000000001" customHeight="1" x14ac:dyDescent="0.15">
      <c r="B181" s="971" t="s">
        <v>171</v>
      </c>
      <c r="C181" s="1096" t="s">
        <v>429</v>
      </c>
      <c r="D181" s="330">
        <v>1550</v>
      </c>
      <c r="E181" s="539">
        <v>1570</v>
      </c>
      <c r="F181" s="377">
        <v>4.3</v>
      </c>
      <c r="G181" s="539">
        <v>1520</v>
      </c>
      <c r="H181" s="377">
        <v>4.1000000000000005</v>
      </c>
      <c r="I181" s="377">
        <v>4.5</v>
      </c>
      <c r="J181" s="378" t="s">
        <v>2245</v>
      </c>
      <c r="M181" s="1101"/>
      <c r="N181" s="1270"/>
    </row>
    <row r="182" spans="2:14" ht="16.350000000000001" customHeight="1" x14ac:dyDescent="0.15">
      <c r="B182" s="971" t="s">
        <v>172</v>
      </c>
      <c r="C182" s="1096" t="s">
        <v>1491</v>
      </c>
      <c r="D182" s="330">
        <v>3140</v>
      </c>
      <c r="E182" s="539">
        <v>3190</v>
      </c>
      <c r="F182" s="377">
        <v>4.1000000000000005</v>
      </c>
      <c r="G182" s="539">
        <v>3090</v>
      </c>
      <c r="H182" s="377">
        <v>3.9</v>
      </c>
      <c r="I182" s="377">
        <v>4.3</v>
      </c>
      <c r="J182" s="379" t="s">
        <v>836</v>
      </c>
      <c r="M182" s="1101"/>
      <c r="N182" s="1270"/>
    </row>
    <row r="183" spans="2:14" ht="16.350000000000001" customHeight="1" x14ac:dyDescent="0.15">
      <c r="B183" s="971" t="s">
        <v>173</v>
      </c>
      <c r="C183" s="1096" t="s">
        <v>1492</v>
      </c>
      <c r="D183" s="330">
        <v>631</v>
      </c>
      <c r="E183" s="539">
        <v>639</v>
      </c>
      <c r="F183" s="377">
        <v>4.7</v>
      </c>
      <c r="G183" s="539">
        <v>628</v>
      </c>
      <c r="H183" s="377">
        <v>4.5</v>
      </c>
      <c r="I183" s="377">
        <v>4.9000000000000004</v>
      </c>
      <c r="J183" s="379" t="s">
        <v>2243</v>
      </c>
      <c r="M183" s="1101"/>
      <c r="N183" s="1270"/>
    </row>
    <row r="184" spans="2:14" ht="16.350000000000001" customHeight="1" x14ac:dyDescent="0.15">
      <c r="B184" s="971" t="s">
        <v>174</v>
      </c>
      <c r="C184" s="1096" t="s">
        <v>432</v>
      </c>
      <c r="D184" s="330">
        <v>754</v>
      </c>
      <c r="E184" s="539">
        <v>760</v>
      </c>
      <c r="F184" s="377">
        <v>4.7</v>
      </c>
      <c r="G184" s="539">
        <v>751</v>
      </c>
      <c r="H184" s="377">
        <v>4.5</v>
      </c>
      <c r="I184" s="377">
        <v>4.9000000000000004</v>
      </c>
      <c r="J184" s="379" t="s">
        <v>2243</v>
      </c>
      <c r="M184" s="1101"/>
      <c r="N184" s="1270"/>
    </row>
    <row r="185" spans="2:14" ht="16.350000000000001" customHeight="1" x14ac:dyDescent="0.15">
      <c r="B185" s="971" t="s">
        <v>176</v>
      </c>
      <c r="C185" s="1097" t="s">
        <v>433</v>
      </c>
      <c r="D185" s="330">
        <v>772</v>
      </c>
      <c r="E185" s="539">
        <v>783</v>
      </c>
      <c r="F185" s="377">
        <v>4.3</v>
      </c>
      <c r="G185" s="539">
        <v>767</v>
      </c>
      <c r="H185" s="377">
        <v>4.0999999999999996</v>
      </c>
      <c r="I185" s="377">
        <v>4.5</v>
      </c>
      <c r="J185" s="367" t="s">
        <v>2243</v>
      </c>
      <c r="M185" s="1101"/>
      <c r="N185" s="1270"/>
    </row>
    <row r="186" spans="2:14" ht="16.350000000000001" customHeight="1" x14ac:dyDescent="0.15">
      <c r="B186" s="971" t="s">
        <v>177</v>
      </c>
      <c r="C186" s="1096" t="s">
        <v>434</v>
      </c>
      <c r="D186" s="330">
        <v>759</v>
      </c>
      <c r="E186" s="539">
        <v>769</v>
      </c>
      <c r="F186" s="377">
        <v>4.4000000000000004</v>
      </c>
      <c r="G186" s="539">
        <v>749</v>
      </c>
      <c r="H186" s="377">
        <v>4.2</v>
      </c>
      <c r="I186" s="377">
        <v>4.5999999999999996</v>
      </c>
      <c r="J186" s="379" t="s">
        <v>2246</v>
      </c>
      <c r="M186" s="1101"/>
      <c r="N186" s="1270"/>
    </row>
    <row r="187" spans="2:14" ht="16.350000000000001" customHeight="1" x14ac:dyDescent="0.15">
      <c r="B187" s="971" t="s">
        <v>178</v>
      </c>
      <c r="C187" s="1096" t="s">
        <v>435</v>
      </c>
      <c r="D187" s="330">
        <v>574</v>
      </c>
      <c r="E187" s="539">
        <v>581</v>
      </c>
      <c r="F187" s="377">
        <v>4.3999999999999995</v>
      </c>
      <c r="G187" s="539">
        <v>571</v>
      </c>
      <c r="H187" s="377">
        <v>4.1999999999999993</v>
      </c>
      <c r="I187" s="377">
        <v>4.5999999999999996</v>
      </c>
      <c r="J187" s="378" t="s">
        <v>2243</v>
      </c>
      <c r="M187" s="1101"/>
      <c r="N187" s="1270"/>
    </row>
    <row r="188" spans="2:14" ht="16.350000000000001" customHeight="1" x14ac:dyDescent="0.15">
      <c r="B188" s="971" t="s">
        <v>179</v>
      </c>
      <c r="C188" s="1096" t="s">
        <v>436</v>
      </c>
      <c r="D188" s="330">
        <v>357</v>
      </c>
      <c r="E188" s="539">
        <v>362</v>
      </c>
      <c r="F188" s="377">
        <v>4.3999999999999995</v>
      </c>
      <c r="G188" s="539">
        <v>355</v>
      </c>
      <c r="H188" s="377">
        <v>4.1999999999999993</v>
      </c>
      <c r="I188" s="377">
        <v>4.5999999999999996</v>
      </c>
      <c r="J188" s="379" t="s">
        <v>2242</v>
      </c>
      <c r="M188" s="1101"/>
      <c r="N188" s="1270"/>
    </row>
    <row r="189" spans="2:14" ht="16.350000000000001" customHeight="1" x14ac:dyDescent="0.15">
      <c r="B189" s="971" t="s">
        <v>181</v>
      </c>
      <c r="C189" s="1097" t="s">
        <v>437</v>
      </c>
      <c r="D189" s="330">
        <v>728</v>
      </c>
      <c r="E189" s="539">
        <v>737</v>
      </c>
      <c r="F189" s="377">
        <v>4.3</v>
      </c>
      <c r="G189" s="539">
        <v>718</v>
      </c>
      <c r="H189" s="377">
        <v>4.0999999999999996</v>
      </c>
      <c r="I189" s="377">
        <v>4.5</v>
      </c>
      <c r="J189" s="367" t="s">
        <v>2247</v>
      </c>
      <c r="M189" s="1101"/>
      <c r="N189" s="1270"/>
    </row>
    <row r="190" spans="2:14" ht="16.350000000000001" customHeight="1" x14ac:dyDescent="0.15">
      <c r="B190" s="971" t="s">
        <v>182</v>
      </c>
      <c r="C190" s="1096" t="s">
        <v>438</v>
      </c>
      <c r="D190" s="330">
        <v>1540</v>
      </c>
      <c r="E190" s="539">
        <v>1560</v>
      </c>
      <c r="F190" s="377">
        <v>4.1000000000000005</v>
      </c>
      <c r="G190" s="539">
        <v>1510</v>
      </c>
      <c r="H190" s="377">
        <v>3.9</v>
      </c>
      <c r="I190" s="377">
        <v>4.3</v>
      </c>
      <c r="J190" s="379" t="s">
        <v>836</v>
      </c>
      <c r="M190" s="1101"/>
      <c r="N190" s="1270"/>
    </row>
    <row r="191" spans="2:14" ht="16.350000000000001" customHeight="1" x14ac:dyDescent="0.15">
      <c r="B191" s="971" t="s">
        <v>183</v>
      </c>
      <c r="C191" s="1097" t="s">
        <v>439</v>
      </c>
      <c r="D191" s="330">
        <v>403</v>
      </c>
      <c r="E191" s="539">
        <v>405</v>
      </c>
      <c r="F191" s="377">
        <v>4.7</v>
      </c>
      <c r="G191" s="539">
        <v>402</v>
      </c>
      <c r="H191" s="377">
        <v>4.5</v>
      </c>
      <c r="I191" s="377">
        <v>4.9000000000000004</v>
      </c>
      <c r="J191" s="367" t="s">
        <v>834</v>
      </c>
      <c r="M191" s="1101"/>
      <c r="N191" s="1270"/>
    </row>
    <row r="192" spans="2:14" ht="16.350000000000001" customHeight="1" x14ac:dyDescent="0.15">
      <c r="B192" s="971" t="s">
        <v>184</v>
      </c>
      <c r="C192" s="1096" t="s">
        <v>440</v>
      </c>
      <c r="D192" s="330">
        <v>1820</v>
      </c>
      <c r="E192" s="539">
        <v>1850</v>
      </c>
      <c r="F192" s="377">
        <v>4.2</v>
      </c>
      <c r="G192" s="539">
        <v>1810</v>
      </c>
      <c r="H192" s="377">
        <v>4</v>
      </c>
      <c r="I192" s="377">
        <v>4.3999999999999995</v>
      </c>
      <c r="J192" s="379" t="s">
        <v>834</v>
      </c>
      <c r="M192" s="1101"/>
      <c r="N192" s="1270"/>
    </row>
    <row r="193" spans="2:14" ht="16.350000000000001" customHeight="1" x14ac:dyDescent="0.15">
      <c r="B193" s="971" t="s">
        <v>185</v>
      </c>
      <c r="C193" s="1096" t="s">
        <v>441</v>
      </c>
      <c r="D193" s="330">
        <v>1100</v>
      </c>
      <c r="E193" s="539">
        <v>1110</v>
      </c>
      <c r="F193" s="377">
        <v>4.5999999999999996</v>
      </c>
      <c r="G193" s="539">
        <v>1100</v>
      </c>
      <c r="H193" s="377">
        <v>4.3999999999999995</v>
      </c>
      <c r="I193" s="377">
        <v>4.8</v>
      </c>
      <c r="J193" s="378" t="s">
        <v>2242</v>
      </c>
      <c r="M193" s="1101"/>
      <c r="N193" s="1270"/>
    </row>
    <row r="194" spans="2:14" ht="16.350000000000001" customHeight="1" x14ac:dyDescent="0.15">
      <c r="B194" s="971" t="s">
        <v>186</v>
      </c>
      <c r="C194" s="1096" t="s">
        <v>442</v>
      </c>
      <c r="D194" s="330">
        <v>735</v>
      </c>
      <c r="E194" s="539">
        <v>743</v>
      </c>
      <c r="F194" s="377">
        <v>4.7</v>
      </c>
      <c r="G194" s="539">
        <v>732</v>
      </c>
      <c r="H194" s="377">
        <v>4.5</v>
      </c>
      <c r="I194" s="377">
        <v>4.9000000000000004</v>
      </c>
      <c r="J194" s="379" t="s">
        <v>2243</v>
      </c>
      <c r="M194" s="1101"/>
      <c r="N194" s="1270"/>
    </row>
    <row r="195" spans="2:14" ht="16.350000000000001" customHeight="1" x14ac:dyDescent="0.15">
      <c r="B195" s="971" t="s">
        <v>187</v>
      </c>
      <c r="C195" s="1097" t="s">
        <v>443</v>
      </c>
      <c r="D195" s="330">
        <v>843</v>
      </c>
      <c r="E195" s="539">
        <v>853</v>
      </c>
      <c r="F195" s="377">
        <v>4.3</v>
      </c>
      <c r="G195" s="539">
        <v>838</v>
      </c>
      <c r="H195" s="377">
        <v>4.0999999999999996</v>
      </c>
      <c r="I195" s="377">
        <v>4.5</v>
      </c>
      <c r="J195" s="367" t="s">
        <v>834</v>
      </c>
      <c r="M195" s="1101"/>
      <c r="N195" s="1270"/>
    </row>
    <row r="196" spans="2:14" ht="16.350000000000001" customHeight="1" x14ac:dyDescent="0.15">
      <c r="B196" s="971" t="s">
        <v>188</v>
      </c>
      <c r="C196" s="1096" t="s">
        <v>444</v>
      </c>
      <c r="D196" s="330">
        <v>720</v>
      </c>
      <c r="E196" s="539">
        <v>728</v>
      </c>
      <c r="F196" s="377">
        <v>4.4000000000000004</v>
      </c>
      <c r="G196" s="539">
        <v>711</v>
      </c>
      <c r="H196" s="377">
        <v>4.2</v>
      </c>
      <c r="I196" s="377">
        <v>4.5999999999999996</v>
      </c>
      <c r="J196" s="379" t="s">
        <v>2247</v>
      </c>
      <c r="M196" s="1101"/>
      <c r="N196" s="1270"/>
    </row>
    <row r="197" spans="2:14" ht="16.350000000000001" customHeight="1" x14ac:dyDescent="0.15">
      <c r="B197" s="971" t="s">
        <v>189</v>
      </c>
      <c r="C197" s="1097" t="s">
        <v>1493</v>
      </c>
      <c r="D197" s="330">
        <v>1780</v>
      </c>
      <c r="E197" s="539">
        <v>1800</v>
      </c>
      <c r="F197" s="377">
        <v>4.2</v>
      </c>
      <c r="G197" s="539">
        <v>1750</v>
      </c>
      <c r="H197" s="377">
        <v>4</v>
      </c>
      <c r="I197" s="377">
        <v>4.3999999999999995</v>
      </c>
      <c r="J197" s="367" t="s">
        <v>2245</v>
      </c>
      <c r="M197" s="1101"/>
      <c r="N197" s="1270"/>
    </row>
    <row r="198" spans="2:14" ht="16.350000000000001" customHeight="1" x14ac:dyDescent="0.15">
      <c r="B198" s="971" t="s">
        <v>191</v>
      </c>
      <c r="C198" s="1096" t="s">
        <v>446</v>
      </c>
      <c r="D198" s="330">
        <v>547</v>
      </c>
      <c r="E198" s="539">
        <v>553</v>
      </c>
      <c r="F198" s="377">
        <v>4.5</v>
      </c>
      <c r="G198" s="539">
        <v>540</v>
      </c>
      <c r="H198" s="377">
        <v>4.3</v>
      </c>
      <c r="I198" s="377">
        <v>4.7</v>
      </c>
      <c r="J198" s="379" t="s">
        <v>2247</v>
      </c>
      <c r="M198" s="1101"/>
      <c r="N198" s="1270"/>
    </row>
    <row r="199" spans="2:14" ht="16.350000000000001" customHeight="1" x14ac:dyDescent="0.15">
      <c r="B199" s="971" t="s">
        <v>192</v>
      </c>
      <c r="C199" s="1096" t="s">
        <v>447</v>
      </c>
      <c r="D199" s="330">
        <v>789</v>
      </c>
      <c r="E199" s="539">
        <v>795</v>
      </c>
      <c r="F199" s="377">
        <v>4.8</v>
      </c>
      <c r="G199" s="539">
        <v>786</v>
      </c>
      <c r="H199" s="377">
        <v>4.5999999999999996</v>
      </c>
      <c r="I199" s="377">
        <v>5</v>
      </c>
      <c r="J199" s="378" t="s">
        <v>834</v>
      </c>
      <c r="M199" s="1101"/>
      <c r="N199" s="1270"/>
    </row>
    <row r="200" spans="2:14" ht="16.350000000000001" customHeight="1" x14ac:dyDescent="0.15">
      <c r="B200" s="971" t="s">
        <v>193</v>
      </c>
      <c r="C200" s="1096" t="s">
        <v>448</v>
      </c>
      <c r="D200" s="330">
        <v>422</v>
      </c>
      <c r="E200" s="539">
        <v>428</v>
      </c>
      <c r="F200" s="377">
        <v>4.3999999999999995</v>
      </c>
      <c r="G200" s="539">
        <v>420</v>
      </c>
      <c r="H200" s="377">
        <v>4.1999999999999993</v>
      </c>
      <c r="I200" s="377">
        <v>4.5999999999999996</v>
      </c>
      <c r="J200" s="379" t="s">
        <v>2243</v>
      </c>
      <c r="M200" s="1101"/>
      <c r="N200" s="1270"/>
    </row>
    <row r="201" spans="2:14" ht="16.350000000000001" customHeight="1" x14ac:dyDescent="0.15">
      <c r="B201" s="971" t="s">
        <v>194</v>
      </c>
      <c r="C201" s="1097" t="s">
        <v>1494</v>
      </c>
      <c r="D201" s="330">
        <v>1870</v>
      </c>
      <c r="E201" s="539">
        <v>1900</v>
      </c>
      <c r="F201" s="377">
        <v>4.1000000000000005</v>
      </c>
      <c r="G201" s="539">
        <v>1840</v>
      </c>
      <c r="H201" s="377">
        <v>3.9</v>
      </c>
      <c r="I201" s="377">
        <v>4.3</v>
      </c>
      <c r="J201" s="367" t="s">
        <v>2245</v>
      </c>
      <c r="M201" s="1101"/>
      <c r="N201" s="1270"/>
    </row>
    <row r="202" spans="2:14" ht="16.350000000000001" customHeight="1" x14ac:dyDescent="0.15">
      <c r="B202" s="971" t="s">
        <v>195</v>
      </c>
      <c r="C202" s="1096" t="s">
        <v>450</v>
      </c>
      <c r="D202" s="330">
        <v>775</v>
      </c>
      <c r="E202" s="539">
        <v>786</v>
      </c>
      <c r="F202" s="377">
        <v>4.3999999999999995</v>
      </c>
      <c r="G202" s="539">
        <v>770</v>
      </c>
      <c r="H202" s="377">
        <v>4.1999999999999993</v>
      </c>
      <c r="I202" s="377">
        <v>4.5999999999999996</v>
      </c>
      <c r="J202" s="379" t="s">
        <v>2243</v>
      </c>
      <c r="M202" s="1101"/>
      <c r="N202" s="1270"/>
    </row>
    <row r="203" spans="2:14" ht="16.350000000000001" customHeight="1" x14ac:dyDescent="0.15">
      <c r="B203" s="971" t="s">
        <v>196</v>
      </c>
      <c r="C203" s="1097" t="s">
        <v>451</v>
      </c>
      <c r="D203" s="330">
        <v>451</v>
      </c>
      <c r="E203" s="539">
        <v>454</v>
      </c>
      <c r="F203" s="377">
        <v>4.8</v>
      </c>
      <c r="G203" s="539">
        <v>451</v>
      </c>
      <c r="H203" s="377">
        <v>4.5999999999999996</v>
      </c>
      <c r="I203" s="377">
        <v>5</v>
      </c>
      <c r="J203" s="367" t="s">
        <v>548</v>
      </c>
      <c r="M203" s="1101"/>
      <c r="N203" s="1270"/>
    </row>
    <row r="204" spans="2:14" ht="16.350000000000001" customHeight="1" x14ac:dyDescent="0.15">
      <c r="B204" s="971" t="s">
        <v>197</v>
      </c>
      <c r="C204" s="1096" t="s">
        <v>452</v>
      </c>
      <c r="D204" s="330">
        <v>4110</v>
      </c>
      <c r="E204" s="539">
        <v>4170</v>
      </c>
      <c r="F204" s="377">
        <v>4.2</v>
      </c>
      <c r="G204" s="539">
        <v>4040</v>
      </c>
      <c r="H204" s="377">
        <v>4</v>
      </c>
      <c r="I204" s="377">
        <v>4.3999999999999995</v>
      </c>
      <c r="J204" s="379" t="s">
        <v>2249</v>
      </c>
      <c r="M204" s="1101"/>
      <c r="N204" s="1270"/>
    </row>
    <row r="205" spans="2:14" ht="16.350000000000001" customHeight="1" x14ac:dyDescent="0.15">
      <c r="B205" s="971" t="s">
        <v>198</v>
      </c>
      <c r="C205" s="1096" t="s">
        <v>453</v>
      </c>
      <c r="D205" s="330">
        <v>2580</v>
      </c>
      <c r="E205" s="539">
        <v>2600</v>
      </c>
      <c r="F205" s="377">
        <v>4.4000000000000004</v>
      </c>
      <c r="G205" s="539">
        <v>2580</v>
      </c>
      <c r="H205" s="377">
        <v>4.2</v>
      </c>
      <c r="I205" s="377">
        <v>4.5999999999999996</v>
      </c>
      <c r="J205" s="378" t="s">
        <v>548</v>
      </c>
      <c r="M205" s="1101"/>
      <c r="N205" s="1270"/>
    </row>
    <row r="206" spans="2:14" ht="16.350000000000001" customHeight="1" x14ac:dyDescent="0.15">
      <c r="B206" s="971" t="s">
        <v>199</v>
      </c>
      <c r="C206" s="1096" t="s">
        <v>454</v>
      </c>
      <c r="D206" s="330">
        <v>757</v>
      </c>
      <c r="E206" s="539">
        <v>763</v>
      </c>
      <c r="F206" s="377">
        <v>4.7</v>
      </c>
      <c r="G206" s="539">
        <v>757</v>
      </c>
      <c r="H206" s="377">
        <v>4.5</v>
      </c>
      <c r="I206" s="377">
        <v>4.9000000000000004</v>
      </c>
      <c r="J206" s="379" t="s">
        <v>548</v>
      </c>
      <c r="M206" s="1101"/>
      <c r="N206" s="1270"/>
    </row>
    <row r="207" spans="2:14" ht="16.350000000000001" customHeight="1" x14ac:dyDescent="0.15">
      <c r="B207" s="971" t="s">
        <v>200</v>
      </c>
      <c r="C207" s="1097" t="s">
        <v>455</v>
      </c>
      <c r="D207" s="330">
        <v>607</v>
      </c>
      <c r="E207" s="539">
        <v>616</v>
      </c>
      <c r="F207" s="377">
        <v>4.5999999999999996</v>
      </c>
      <c r="G207" s="539">
        <v>607</v>
      </c>
      <c r="H207" s="377">
        <v>4.4000000000000004</v>
      </c>
      <c r="I207" s="377">
        <v>4.8</v>
      </c>
      <c r="J207" s="367" t="s">
        <v>548</v>
      </c>
      <c r="M207" s="1101"/>
      <c r="N207" s="1270"/>
    </row>
    <row r="208" spans="2:14" ht="16.350000000000001" customHeight="1" x14ac:dyDescent="0.15">
      <c r="B208" s="971" t="s">
        <v>201</v>
      </c>
      <c r="C208" s="1096" t="s">
        <v>456</v>
      </c>
      <c r="D208" s="330">
        <v>540</v>
      </c>
      <c r="E208" s="539">
        <v>542</v>
      </c>
      <c r="F208" s="377">
        <v>4.8</v>
      </c>
      <c r="G208" s="539">
        <v>540</v>
      </c>
      <c r="H208" s="377">
        <v>4.5999999999999996</v>
      </c>
      <c r="I208" s="377">
        <v>5</v>
      </c>
      <c r="J208" s="379" t="s">
        <v>548</v>
      </c>
      <c r="M208" s="1101"/>
      <c r="N208" s="1270"/>
    </row>
    <row r="209" spans="2:14" ht="16.350000000000001" customHeight="1" x14ac:dyDescent="0.15">
      <c r="B209" s="971" t="s">
        <v>202</v>
      </c>
      <c r="C209" s="1097" t="s">
        <v>457</v>
      </c>
      <c r="D209" s="330">
        <v>1220</v>
      </c>
      <c r="E209" s="539">
        <v>1230</v>
      </c>
      <c r="F209" s="377">
        <v>4.5999999999999996</v>
      </c>
      <c r="G209" s="539">
        <v>1220</v>
      </c>
      <c r="H209" s="377">
        <v>4.4000000000000004</v>
      </c>
      <c r="I209" s="377">
        <v>4.8</v>
      </c>
      <c r="J209" s="367" t="s">
        <v>548</v>
      </c>
      <c r="M209" s="1101"/>
      <c r="N209" s="1270"/>
    </row>
    <row r="210" spans="2:14" ht="16.350000000000001" customHeight="1" x14ac:dyDescent="0.15">
      <c r="B210" s="971" t="s">
        <v>203</v>
      </c>
      <c r="C210" s="1096" t="s">
        <v>458</v>
      </c>
      <c r="D210" s="330">
        <v>717</v>
      </c>
      <c r="E210" s="539">
        <v>727</v>
      </c>
      <c r="F210" s="377">
        <v>4.9000000000000004</v>
      </c>
      <c r="G210" s="539">
        <v>717</v>
      </c>
      <c r="H210" s="377">
        <v>4.7</v>
      </c>
      <c r="I210" s="377">
        <v>5.0999999999999996</v>
      </c>
      <c r="J210" s="379" t="s">
        <v>548</v>
      </c>
      <c r="M210" s="1101"/>
      <c r="N210" s="1270"/>
    </row>
    <row r="211" spans="2:14" ht="16.350000000000001" customHeight="1" x14ac:dyDescent="0.15">
      <c r="B211" s="971" t="s">
        <v>204</v>
      </c>
      <c r="C211" s="1096" t="s">
        <v>459</v>
      </c>
      <c r="D211" s="330">
        <v>691</v>
      </c>
      <c r="E211" s="539">
        <v>691</v>
      </c>
      <c r="F211" s="377">
        <v>4.7</v>
      </c>
      <c r="G211" s="539">
        <v>691</v>
      </c>
      <c r="H211" s="377">
        <v>4.5</v>
      </c>
      <c r="I211" s="377">
        <v>4.9000000000000004</v>
      </c>
      <c r="J211" s="378" t="s">
        <v>548</v>
      </c>
      <c r="M211" s="1101"/>
      <c r="N211" s="1270"/>
    </row>
    <row r="212" spans="2:14" ht="16.350000000000001" customHeight="1" x14ac:dyDescent="0.15">
      <c r="B212" s="971" t="s">
        <v>205</v>
      </c>
      <c r="C212" s="1096" t="s">
        <v>460</v>
      </c>
      <c r="D212" s="330">
        <v>613</v>
      </c>
      <c r="E212" s="539">
        <v>624</v>
      </c>
      <c r="F212" s="377">
        <v>4.7</v>
      </c>
      <c r="G212" s="539">
        <v>613</v>
      </c>
      <c r="H212" s="377">
        <v>4.5</v>
      </c>
      <c r="I212" s="377">
        <v>4.9000000000000004</v>
      </c>
      <c r="J212" s="379" t="s">
        <v>548</v>
      </c>
      <c r="M212" s="1101"/>
      <c r="N212" s="1270"/>
    </row>
    <row r="213" spans="2:14" ht="16.350000000000001" customHeight="1" x14ac:dyDescent="0.15">
      <c r="B213" s="971" t="s">
        <v>206</v>
      </c>
      <c r="C213" s="1097" t="s">
        <v>461</v>
      </c>
      <c r="D213" s="330">
        <v>894</v>
      </c>
      <c r="E213" s="539">
        <v>907</v>
      </c>
      <c r="F213" s="377">
        <v>4.7</v>
      </c>
      <c r="G213" s="539">
        <v>894</v>
      </c>
      <c r="H213" s="377">
        <v>4.5</v>
      </c>
      <c r="I213" s="377">
        <v>4.9000000000000004</v>
      </c>
      <c r="J213" s="367" t="s">
        <v>548</v>
      </c>
      <c r="M213" s="1101"/>
      <c r="N213" s="1270"/>
    </row>
    <row r="214" spans="2:14" ht="16.350000000000001" customHeight="1" x14ac:dyDescent="0.15">
      <c r="B214" s="971" t="s">
        <v>207</v>
      </c>
      <c r="C214" s="1096" t="s">
        <v>462</v>
      </c>
      <c r="D214" s="330">
        <v>1230</v>
      </c>
      <c r="E214" s="539">
        <v>1240</v>
      </c>
      <c r="F214" s="377">
        <v>4.5999999999999996</v>
      </c>
      <c r="G214" s="539">
        <v>1220</v>
      </c>
      <c r="H214" s="377">
        <v>4.3999999999999995</v>
      </c>
      <c r="I214" s="377">
        <v>4.8</v>
      </c>
      <c r="J214" s="379" t="s">
        <v>834</v>
      </c>
      <c r="M214" s="1101"/>
      <c r="N214" s="1270"/>
    </row>
    <row r="215" spans="2:14" ht="16.350000000000001" customHeight="1" x14ac:dyDescent="0.15">
      <c r="B215" s="971" t="s">
        <v>209</v>
      </c>
      <c r="C215" s="1097" t="s">
        <v>463</v>
      </c>
      <c r="D215" s="330">
        <v>1170</v>
      </c>
      <c r="E215" s="539">
        <v>1180</v>
      </c>
      <c r="F215" s="377">
        <v>4.5999999999999996</v>
      </c>
      <c r="G215" s="539">
        <v>1150</v>
      </c>
      <c r="H215" s="377">
        <v>4.4000000000000004</v>
      </c>
      <c r="I215" s="377">
        <v>4.8</v>
      </c>
      <c r="J215" s="367" t="s">
        <v>2246</v>
      </c>
      <c r="M215" s="1101"/>
      <c r="N215" s="1270"/>
    </row>
    <row r="216" spans="2:14" ht="16.350000000000001" customHeight="1" x14ac:dyDescent="0.15">
      <c r="B216" s="971" t="s">
        <v>210</v>
      </c>
      <c r="C216" s="1096" t="s">
        <v>464</v>
      </c>
      <c r="D216" s="330">
        <v>299</v>
      </c>
      <c r="E216" s="539">
        <v>305</v>
      </c>
      <c r="F216" s="377">
        <v>4.8</v>
      </c>
      <c r="G216" s="539">
        <v>299</v>
      </c>
      <c r="H216" s="377">
        <v>4.5999999999999996</v>
      </c>
      <c r="I216" s="377">
        <v>5</v>
      </c>
      <c r="J216" s="379" t="s">
        <v>548</v>
      </c>
      <c r="M216" s="1101"/>
      <c r="N216" s="1270"/>
    </row>
    <row r="217" spans="2:14" ht="16.350000000000001" customHeight="1" x14ac:dyDescent="0.15">
      <c r="B217" s="971" t="s">
        <v>211</v>
      </c>
      <c r="C217" s="1096" t="s">
        <v>465</v>
      </c>
      <c r="D217" s="330">
        <v>1940</v>
      </c>
      <c r="E217" s="539">
        <v>1960</v>
      </c>
      <c r="F217" s="377">
        <v>5</v>
      </c>
      <c r="G217" s="539">
        <v>1920</v>
      </c>
      <c r="H217" s="377">
        <v>4.8</v>
      </c>
      <c r="I217" s="377">
        <v>5.2</v>
      </c>
      <c r="J217" s="378" t="s">
        <v>2245</v>
      </c>
      <c r="M217" s="1101"/>
      <c r="N217" s="1270"/>
    </row>
    <row r="218" spans="2:14" ht="16.350000000000001" customHeight="1" x14ac:dyDescent="0.15">
      <c r="B218" s="971" t="s">
        <v>212</v>
      </c>
      <c r="C218" s="1096" t="s">
        <v>466</v>
      </c>
      <c r="D218" s="330">
        <v>2010</v>
      </c>
      <c r="E218" s="539">
        <v>2030</v>
      </c>
      <c r="F218" s="377">
        <v>5</v>
      </c>
      <c r="G218" s="539">
        <v>1990</v>
      </c>
      <c r="H218" s="377">
        <v>4.8</v>
      </c>
      <c r="I218" s="377">
        <v>5.2</v>
      </c>
      <c r="J218" s="379" t="s">
        <v>2248</v>
      </c>
      <c r="M218" s="1101"/>
      <c r="N218" s="1270"/>
    </row>
    <row r="219" spans="2:14" ht="16.350000000000001" customHeight="1" x14ac:dyDescent="0.15">
      <c r="B219" s="971" t="s">
        <v>213</v>
      </c>
      <c r="C219" s="1097" t="s">
        <v>467</v>
      </c>
      <c r="D219" s="330">
        <v>1340</v>
      </c>
      <c r="E219" s="539">
        <v>1360</v>
      </c>
      <c r="F219" s="377">
        <v>4.9000000000000004</v>
      </c>
      <c r="G219" s="539">
        <v>1320</v>
      </c>
      <c r="H219" s="377">
        <v>4.7</v>
      </c>
      <c r="I219" s="377">
        <v>5.0999999999999996</v>
      </c>
      <c r="J219" s="367" t="s">
        <v>2248</v>
      </c>
      <c r="M219" s="1101"/>
      <c r="N219" s="1270"/>
    </row>
    <row r="220" spans="2:14" ht="16.350000000000001" customHeight="1" x14ac:dyDescent="0.15">
      <c r="B220" s="971" t="s">
        <v>214</v>
      </c>
      <c r="C220" s="1096" t="s">
        <v>1495</v>
      </c>
      <c r="D220" s="330">
        <v>853</v>
      </c>
      <c r="E220" s="539">
        <v>861</v>
      </c>
      <c r="F220" s="377">
        <v>4.8</v>
      </c>
      <c r="G220" s="539">
        <v>844</v>
      </c>
      <c r="H220" s="377">
        <v>4.5999999999999996</v>
      </c>
      <c r="I220" s="377">
        <v>5</v>
      </c>
      <c r="J220" s="379" t="s">
        <v>2246</v>
      </c>
      <c r="M220" s="1101"/>
      <c r="N220" s="1270"/>
    </row>
    <row r="221" spans="2:14" ht="16.350000000000001" customHeight="1" x14ac:dyDescent="0.15">
      <c r="B221" s="971" t="s">
        <v>215</v>
      </c>
      <c r="C221" s="1097" t="s">
        <v>469</v>
      </c>
      <c r="D221" s="330">
        <v>1480</v>
      </c>
      <c r="E221" s="539">
        <v>1490</v>
      </c>
      <c r="F221" s="377">
        <v>5.2</v>
      </c>
      <c r="G221" s="539">
        <v>1470</v>
      </c>
      <c r="H221" s="377">
        <v>5</v>
      </c>
      <c r="I221" s="377">
        <v>5.4</v>
      </c>
      <c r="J221" s="367" t="s">
        <v>836</v>
      </c>
      <c r="M221" s="1101"/>
      <c r="N221" s="1270"/>
    </row>
    <row r="222" spans="2:14" ht="16.350000000000001" customHeight="1" x14ac:dyDescent="0.15">
      <c r="B222" s="971" t="s">
        <v>216</v>
      </c>
      <c r="C222" s="1096" t="s">
        <v>470</v>
      </c>
      <c r="D222" s="330">
        <v>2190</v>
      </c>
      <c r="E222" s="539">
        <v>2220</v>
      </c>
      <c r="F222" s="377">
        <v>4.7</v>
      </c>
      <c r="G222" s="539">
        <v>2160</v>
      </c>
      <c r="H222" s="377">
        <v>4.5</v>
      </c>
      <c r="I222" s="377">
        <v>4.9000000000000004</v>
      </c>
      <c r="J222" s="379" t="s">
        <v>2246</v>
      </c>
      <c r="M222" s="1101"/>
      <c r="N222" s="1270"/>
    </row>
    <row r="223" spans="2:14" ht="16.350000000000001" customHeight="1" x14ac:dyDescent="0.15">
      <c r="B223" s="971" t="s">
        <v>217</v>
      </c>
      <c r="C223" s="1096" t="s">
        <v>471</v>
      </c>
      <c r="D223" s="330">
        <v>1060</v>
      </c>
      <c r="E223" s="539">
        <v>1070</v>
      </c>
      <c r="F223" s="377">
        <v>4.7</v>
      </c>
      <c r="G223" s="539">
        <v>1050</v>
      </c>
      <c r="H223" s="377">
        <v>4.5</v>
      </c>
      <c r="I223" s="377">
        <v>4.9000000000000004</v>
      </c>
      <c r="J223" s="378" t="s">
        <v>2248</v>
      </c>
      <c r="M223" s="1101"/>
      <c r="N223" s="1270"/>
    </row>
    <row r="224" spans="2:14" ht="16.350000000000001" customHeight="1" x14ac:dyDescent="0.15">
      <c r="B224" s="971" t="s">
        <v>218</v>
      </c>
      <c r="C224" s="1096" t="s">
        <v>472</v>
      </c>
      <c r="D224" s="330">
        <v>1220</v>
      </c>
      <c r="E224" s="539">
        <v>1230</v>
      </c>
      <c r="F224" s="377">
        <v>4.5999999999999996</v>
      </c>
      <c r="G224" s="539">
        <v>1200</v>
      </c>
      <c r="H224" s="377">
        <v>4.3999999999999995</v>
      </c>
      <c r="I224" s="377">
        <v>4.8</v>
      </c>
      <c r="J224" s="379" t="s">
        <v>2248</v>
      </c>
      <c r="M224" s="1101"/>
      <c r="N224" s="1270"/>
    </row>
    <row r="225" spans="2:14" ht="16.350000000000001" customHeight="1" x14ac:dyDescent="0.15">
      <c r="B225" s="971" t="s">
        <v>219</v>
      </c>
      <c r="C225" s="1097" t="s">
        <v>473</v>
      </c>
      <c r="D225" s="330">
        <v>397</v>
      </c>
      <c r="E225" s="539">
        <v>401</v>
      </c>
      <c r="F225" s="377">
        <v>5.0999999999999996</v>
      </c>
      <c r="G225" s="539">
        <v>393</v>
      </c>
      <c r="H225" s="377">
        <v>4.9000000000000004</v>
      </c>
      <c r="I225" s="377">
        <v>5.3</v>
      </c>
      <c r="J225" s="367" t="s">
        <v>836</v>
      </c>
      <c r="M225" s="1101"/>
      <c r="N225" s="1270"/>
    </row>
    <row r="226" spans="2:14" ht="16.350000000000001" customHeight="1" x14ac:dyDescent="0.15">
      <c r="B226" s="971" t="s">
        <v>221</v>
      </c>
      <c r="C226" s="1096" t="s">
        <v>474</v>
      </c>
      <c r="D226" s="330">
        <v>764</v>
      </c>
      <c r="E226" s="539">
        <v>770</v>
      </c>
      <c r="F226" s="377">
        <v>4.5999999999999996</v>
      </c>
      <c r="G226" s="539">
        <v>758</v>
      </c>
      <c r="H226" s="377">
        <v>4.3999999999999995</v>
      </c>
      <c r="I226" s="377">
        <v>4.8</v>
      </c>
      <c r="J226" s="379" t="s">
        <v>2245</v>
      </c>
      <c r="M226" s="1101"/>
      <c r="N226" s="1270"/>
    </row>
    <row r="227" spans="2:14" ht="16.350000000000001" customHeight="1" x14ac:dyDescent="0.15">
      <c r="B227" s="971" t="s">
        <v>222</v>
      </c>
      <c r="C227" s="1097" t="s">
        <v>475</v>
      </c>
      <c r="D227" s="330">
        <v>575</v>
      </c>
      <c r="E227" s="539">
        <v>580</v>
      </c>
      <c r="F227" s="377">
        <v>4.8</v>
      </c>
      <c r="G227" s="539">
        <v>570</v>
      </c>
      <c r="H227" s="377">
        <v>4.5999999999999996</v>
      </c>
      <c r="I227" s="377">
        <v>5</v>
      </c>
      <c r="J227" s="367" t="s">
        <v>836</v>
      </c>
      <c r="M227" s="1101"/>
      <c r="N227" s="1270"/>
    </row>
    <row r="228" spans="2:14" ht="16.350000000000001" customHeight="1" x14ac:dyDescent="0.15">
      <c r="B228" s="971" t="s">
        <v>223</v>
      </c>
      <c r="C228" s="1096" t="s">
        <v>476</v>
      </c>
      <c r="D228" s="330">
        <v>677</v>
      </c>
      <c r="E228" s="539">
        <v>683</v>
      </c>
      <c r="F228" s="377">
        <v>4.8</v>
      </c>
      <c r="G228" s="539">
        <v>670</v>
      </c>
      <c r="H228" s="377">
        <v>4.5999999999999996</v>
      </c>
      <c r="I228" s="377">
        <v>5</v>
      </c>
      <c r="J228" s="379" t="s">
        <v>2245</v>
      </c>
      <c r="M228" s="1101"/>
      <c r="N228" s="1270"/>
    </row>
    <row r="229" spans="2:14" ht="16.350000000000001" customHeight="1" x14ac:dyDescent="0.15">
      <c r="B229" s="971" t="s">
        <v>224</v>
      </c>
      <c r="C229" s="1096" t="s">
        <v>477</v>
      </c>
      <c r="D229" s="330">
        <v>453</v>
      </c>
      <c r="E229" s="539">
        <v>457</v>
      </c>
      <c r="F229" s="377">
        <v>4.7</v>
      </c>
      <c r="G229" s="539">
        <v>448</v>
      </c>
      <c r="H229" s="377">
        <v>4.5</v>
      </c>
      <c r="I229" s="377">
        <v>4.9000000000000004</v>
      </c>
      <c r="J229" s="378" t="s">
        <v>2249</v>
      </c>
      <c r="M229" s="1101"/>
      <c r="N229" s="1270"/>
    </row>
    <row r="230" spans="2:14" ht="16.350000000000001" customHeight="1" x14ac:dyDescent="0.15">
      <c r="B230" s="971" t="s">
        <v>225</v>
      </c>
      <c r="C230" s="1096" t="s">
        <v>1496</v>
      </c>
      <c r="D230" s="330">
        <v>495</v>
      </c>
      <c r="E230" s="539">
        <v>500</v>
      </c>
      <c r="F230" s="377">
        <v>4.8</v>
      </c>
      <c r="G230" s="539">
        <v>490</v>
      </c>
      <c r="H230" s="377">
        <v>4.5999999999999996</v>
      </c>
      <c r="I230" s="377">
        <v>5</v>
      </c>
      <c r="J230" s="379" t="s">
        <v>2245</v>
      </c>
      <c r="M230" s="1101"/>
      <c r="N230" s="1270"/>
    </row>
    <row r="231" spans="2:14" ht="16.350000000000001" customHeight="1" x14ac:dyDescent="0.15">
      <c r="B231" s="971" t="s">
        <v>226</v>
      </c>
      <c r="C231" s="1097" t="s">
        <v>1497</v>
      </c>
      <c r="D231" s="330">
        <v>792</v>
      </c>
      <c r="E231" s="539">
        <v>800</v>
      </c>
      <c r="F231" s="377">
        <v>4.8</v>
      </c>
      <c r="G231" s="539">
        <v>784</v>
      </c>
      <c r="H231" s="377">
        <v>4.5999999999999996</v>
      </c>
      <c r="I231" s="377">
        <v>5</v>
      </c>
      <c r="J231" s="367" t="s">
        <v>2249</v>
      </c>
      <c r="M231" s="1101"/>
      <c r="N231" s="1270"/>
    </row>
    <row r="232" spans="2:14" ht="16.350000000000001" customHeight="1" x14ac:dyDescent="0.15">
      <c r="B232" s="971" t="s">
        <v>227</v>
      </c>
      <c r="C232" s="1096" t="s">
        <v>480</v>
      </c>
      <c r="D232" s="330">
        <v>717</v>
      </c>
      <c r="E232" s="539">
        <v>723</v>
      </c>
      <c r="F232" s="377">
        <v>4.8</v>
      </c>
      <c r="G232" s="539">
        <v>711</v>
      </c>
      <c r="H232" s="377">
        <v>4.5999999999999996</v>
      </c>
      <c r="I232" s="377">
        <v>5</v>
      </c>
      <c r="J232" s="379" t="s">
        <v>836</v>
      </c>
      <c r="M232" s="1101"/>
      <c r="N232" s="1270"/>
    </row>
    <row r="233" spans="2:14" ht="16.350000000000001" customHeight="1" x14ac:dyDescent="0.15">
      <c r="B233" s="971" t="s">
        <v>228</v>
      </c>
      <c r="C233" s="1097" t="s">
        <v>481</v>
      </c>
      <c r="D233" s="330">
        <v>1710</v>
      </c>
      <c r="E233" s="539">
        <v>1730</v>
      </c>
      <c r="F233" s="377">
        <v>5</v>
      </c>
      <c r="G233" s="539">
        <v>1690</v>
      </c>
      <c r="H233" s="377">
        <v>4.8</v>
      </c>
      <c r="I233" s="377">
        <v>5.2</v>
      </c>
      <c r="J233" s="367" t="s">
        <v>2246</v>
      </c>
      <c r="M233" s="1101"/>
      <c r="N233" s="1270"/>
    </row>
    <row r="234" spans="2:14" ht="16.350000000000001" customHeight="1" x14ac:dyDescent="0.15">
      <c r="B234" s="971" t="s">
        <v>229</v>
      </c>
      <c r="C234" s="1096" t="s">
        <v>482</v>
      </c>
      <c r="D234" s="330">
        <v>1040</v>
      </c>
      <c r="E234" s="539">
        <v>1050</v>
      </c>
      <c r="F234" s="377">
        <v>4</v>
      </c>
      <c r="G234" s="539">
        <v>1020</v>
      </c>
      <c r="H234" s="377">
        <v>3.8</v>
      </c>
      <c r="I234" s="377">
        <v>4.2</v>
      </c>
      <c r="J234" s="379" t="s">
        <v>836</v>
      </c>
      <c r="M234" s="1101"/>
      <c r="N234" s="1270"/>
    </row>
    <row r="235" spans="2:14" ht="16.350000000000001" customHeight="1" x14ac:dyDescent="0.15">
      <c r="B235" s="971" t="s">
        <v>230</v>
      </c>
      <c r="C235" s="1096" t="s">
        <v>483</v>
      </c>
      <c r="D235" s="330">
        <v>809</v>
      </c>
      <c r="E235" s="539">
        <v>819</v>
      </c>
      <c r="F235" s="377">
        <v>4.3</v>
      </c>
      <c r="G235" s="539">
        <v>799</v>
      </c>
      <c r="H235" s="377">
        <v>4.1000000000000005</v>
      </c>
      <c r="I235" s="377">
        <v>4.5</v>
      </c>
      <c r="J235" s="378" t="s">
        <v>2249</v>
      </c>
      <c r="M235" s="1101"/>
      <c r="N235" s="1270"/>
    </row>
    <row r="236" spans="2:14" ht="16.350000000000001" customHeight="1" x14ac:dyDescent="0.15">
      <c r="B236" s="971" t="s">
        <v>795</v>
      </c>
      <c r="C236" s="1096" t="s">
        <v>1361</v>
      </c>
      <c r="D236" s="330">
        <v>1110</v>
      </c>
      <c r="E236" s="539">
        <v>1130</v>
      </c>
      <c r="F236" s="377">
        <v>4.0999999999999996</v>
      </c>
      <c r="G236" s="539">
        <v>1090</v>
      </c>
      <c r="H236" s="377">
        <v>3.9</v>
      </c>
      <c r="I236" s="377">
        <v>4.3</v>
      </c>
      <c r="J236" s="379" t="s">
        <v>546</v>
      </c>
      <c r="M236" s="1101"/>
      <c r="N236" s="1270"/>
    </row>
    <row r="237" spans="2:14" ht="16.350000000000001" customHeight="1" x14ac:dyDescent="0.15">
      <c r="B237" s="971" t="s">
        <v>1294</v>
      </c>
      <c r="C237" s="1097" t="s">
        <v>1362</v>
      </c>
      <c r="D237" s="330">
        <v>7400</v>
      </c>
      <c r="E237" s="539">
        <v>7490</v>
      </c>
      <c r="F237" s="377">
        <v>4.2</v>
      </c>
      <c r="G237" s="539">
        <v>7360</v>
      </c>
      <c r="H237" s="377">
        <v>4</v>
      </c>
      <c r="I237" s="377">
        <v>4.4000000000000004</v>
      </c>
      <c r="J237" s="451" t="s">
        <v>2243</v>
      </c>
      <c r="M237" s="1101"/>
      <c r="N237" s="1270"/>
    </row>
    <row r="238" spans="2:14" ht="16.350000000000001" customHeight="1" x14ac:dyDescent="0.15">
      <c r="B238" s="971" t="s">
        <v>1296</v>
      </c>
      <c r="C238" s="1097" t="s">
        <v>1363</v>
      </c>
      <c r="D238" s="330">
        <v>5390</v>
      </c>
      <c r="E238" s="539">
        <v>5440</v>
      </c>
      <c r="F238" s="377">
        <v>4.3999999999999995</v>
      </c>
      <c r="G238" s="539">
        <v>5370</v>
      </c>
      <c r="H238" s="377">
        <v>4.1999999999999993</v>
      </c>
      <c r="I238" s="377">
        <v>4.5999999999999996</v>
      </c>
      <c r="J238" s="451" t="s">
        <v>834</v>
      </c>
      <c r="M238" s="1101"/>
      <c r="N238" s="1270"/>
    </row>
    <row r="239" spans="2:14" ht="16.350000000000001" customHeight="1" x14ac:dyDescent="0.15">
      <c r="B239" s="971" t="s">
        <v>1297</v>
      </c>
      <c r="C239" s="1097" t="s">
        <v>1364</v>
      </c>
      <c r="D239" s="330">
        <v>2900</v>
      </c>
      <c r="E239" s="539">
        <v>2920</v>
      </c>
      <c r="F239" s="377">
        <v>4.3</v>
      </c>
      <c r="G239" s="539">
        <v>2890</v>
      </c>
      <c r="H239" s="377">
        <v>3.9999999999999996</v>
      </c>
      <c r="I239" s="377">
        <v>4.5</v>
      </c>
      <c r="J239" s="451" t="s">
        <v>2242</v>
      </c>
      <c r="M239" s="1101"/>
      <c r="N239" s="1270"/>
    </row>
    <row r="240" spans="2:14" ht="16.350000000000001" customHeight="1" x14ac:dyDescent="0.15">
      <c r="B240" s="971" t="s">
        <v>1298</v>
      </c>
      <c r="C240" s="1097" t="s">
        <v>1365</v>
      </c>
      <c r="D240" s="330">
        <v>1330</v>
      </c>
      <c r="E240" s="539">
        <v>1350</v>
      </c>
      <c r="F240" s="377">
        <v>4.0999999999999996</v>
      </c>
      <c r="G240" s="539">
        <v>1320</v>
      </c>
      <c r="H240" s="377">
        <v>4.2</v>
      </c>
      <c r="I240" s="377">
        <v>4.3</v>
      </c>
      <c r="J240" s="451" t="s">
        <v>827</v>
      </c>
      <c r="M240" s="1101"/>
      <c r="N240" s="1270"/>
    </row>
    <row r="241" spans="2:14" ht="16.350000000000001" customHeight="1" x14ac:dyDescent="0.15">
      <c r="B241" s="971" t="s">
        <v>1299</v>
      </c>
      <c r="C241" s="1097" t="s">
        <v>1498</v>
      </c>
      <c r="D241" s="330">
        <v>1420</v>
      </c>
      <c r="E241" s="539">
        <v>1430</v>
      </c>
      <c r="F241" s="377">
        <v>4.4000000000000004</v>
      </c>
      <c r="G241" s="539">
        <v>1410</v>
      </c>
      <c r="H241" s="377">
        <v>4.5</v>
      </c>
      <c r="I241" s="377">
        <v>4.5999999999999996</v>
      </c>
      <c r="J241" s="451" t="s">
        <v>827</v>
      </c>
      <c r="M241" s="1101"/>
      <c r="N241" s="1270"/>
    </row>
    <row r="242" spans="2:14" ht="16.350000000000001" customHeight="1" x14ac:dyDescent="0.15">
      <c r="B242" s="971" t="s">
        <v>1419</v>
      </c>
      <c r="C242" s="1097" t="s">
        <v>1499</v>
      </c>
      <c r="D242" s="330">
        <v>1300</v>
      </c>
      <c r="E242" s="539">
        <v>1320</v>
      </c>
      <c r="F242" s="377">
        <v>4.1999999999999993</v>
      </c>
      <c r="G242" s="539">
        <v>1290</v>
      </c>
      <c r="H242" s="377">
        <v>3.9999999999999996</v>
      </c>
      <c r="I242" s="377">
        <v>4.3999999999999995</v>
      </c>
      <c r="J242" s="451" t="s">
        <v>834</v>
      </c>
      <c r="M242" s="1101"/>
      <c r="N242" s="1270"/>
    </row>
    <row r="243" spans="2:14" ht="16.350000000000001" customHeight="1" x14ac:dyDescent="0.15">
      <c r="B243" s="971" t="s">
        <v>1420</v>
      </c>
      <c r="C243" s="1097" t="s">
        <v>1500</v>
      </c>
      <c r="D243" s="330">
        <v>1220</v>
      </c>
      <c r="E243" s="539">
        <v>1230</v>
      </c>
      <c r="F243" s="377">
        <v>4.1000000000000005</v>
      </c>
      <c r="G243" s="539">
        <v>1200</v>
      </c>
      <c r="H243" s="377">
        <v>3.9000000000000008</v>
      </c>
      <c r="I243" s="377">
        <v>4.3000000000000007</v>
      </c>
      <c r="J243" s="451" t="s">
        <v>1776</v>
      </c>
      <c r="M243" s="1101"/>
      <c r="N243" s="1270"/>
    </row>
    <row r="244" spans="2:14" ht="16.350000000000001" customHeight="1" x14ac:dyDescent="0.15">
      <c r="B244" s="971" t="s">
        <v>1421</v>
      </c>
      <c r="C244" s="1097" t="s">
        <v>1501</v>
      </c>
      <c r="D244" s="330">
        <v>896</v>
      </c>
      <c r="E244" s="539">
        <v>908</v>
      </c>
      <c r="F244" s="377">
        <v>4.1000000000000005</v>
      </c>
      <c r="G244" s="539">
        <v>884</v>
      </c>
      <c r="H244" s="377">
        <v>3.9000000000000008</v>
      </c>
      <c r="I244" s="377">
        <v>4.3000000000000007</v>
      </c>
      <c r="J244" s="451" t="s">
        <v>1776</v>
      </c>
      <c r="M244" s="1101"/>
      <c r="N244" s="1270"/>
    </row>
    <row r="245" spans="2:14" ht="16.350000000000001" customHeight="1" x14ac:dyDescent="0.15">
      <c r="B245" s="971" t="s">
        <v>1949</v>
      </c>
      <c r="C245" s="1097" t="s">
        <v>1950</v>
      </c>
      <c r="D245" s="330">
        <v>2860</v>
      </c>
      <c r="E245" s="539">
        <v>2890</v>
      </c>
      <c r="F245" s="377">
        <v>4.1000000000000005</v>
      </c>
      <c r="G245" s="539">
        <v>2830</v>
      </c>
      <c r="H245" s="377">
        <v>3.8000000000000007</v>
      </c>
      <c r="I245" s="377">
        <v>4.3000000000000007</v>
      </c>
      <c r="J245" s="451" t="s">
        <v>1776</v>
      </c>
      <c r="M245" s="1101"/>
      <c r="N245" s="1270"/>
    </row>
    <row r="246" spans="2:14" ht="16.350000000000001" customHeight="1" x14ac:dyDescent="0.15">
      <c r="B246" s="971" t="s">
        <v>1951</v>
      </c>
      <c r="C246" s="1097" t="s">
        <v>1952</v>
      </c>
      <c r="D246" s="330">
        <v>2420</v>
      </c>
      <c r="E246" s="539">
        <v>2460</v>
      </c>
      <c r="F246" s="377">
        <v>4.0000000000000009</v>
      </c>
      <c r="G246" s="539">
        <v>2380</v>
      </c>
      <c r="H246" s="377">
        <v>3.8000000000000007</v>
      </c>
      <c r="I246" s="377">
        <v>4.2000000000000011</v>
      </c>
      <c r="J246" s="451" t="s">
        <v>1776</v>
      </c>
      <c r="M246" s="1101"/>
      <c r="N246" s="1270"/>
    </row>
    <row r="247" spans="2:14" ht="16.350000000000001" customHeight="1" x14ac:dyDescent="0.15">
      <c r="B247" s="971" t="s">
        <v>1953</v>
      </c>
      <c r="C247" s="1097" t="s">
        <v>1954</v>
      </c>
      <c r="D247" s="330">
        <v>1290</v>
      </c>
      <c r="E247" s="539">
        <v>1300</v>
      </c>
      <c r="F247" s="377">
        <v>4.7000000000000011</v>
      </c>
      <c r="G247" s="539">
        <v>1270</v>
      </c>
      <c r="H247" s="377">
        <v>4.5000000000000009</v>
      </c>
      <c r="I247" s="377">
        <v>4.9000000000000012</v>
      </c>
      <c r="J247" s="451" t="s">
        <v>1776</v>
      </c>
      <c r="M247" s="1101"/>
      <c r="N247" s="1270"/>
    </row>
    <row r="248" spans="2:14" ht="16.350000000000001" customHeight="1" x14ac:dyDescent="0.15">
      <c r="B248" s="971" t="s">
        <v>1955</v>
      </c>
      <c r="C248" s="1097" t="s">
        <v>1956</v>
      </c>
      <c r="D248" s="330">
        <v>1030</v>
      </c>
      <c r="E248" s="539">
        <v>1040</v>
      </c>
      <c r="F248" s="377">
        <v>4.0000000000000009</v>
      </c>
      <c r="G248" s="539">
        <v>1010</v>
      </c>
      <c r="H248" s="377">
        <v>3.8000000000000007</v>
      </c>
      <c r="I248" s="377">
        <v>4.2000000000000011</v>
      </c>
      <c r="J248" s="451" t="s">
        <v>1776</v>
      </c>
      <c r="M248" s="1101"/>
      <c r="N248" s="1270"/>
    </row>
    <row r="249" spans="2:14" ht="16.350000000000001" customHeight="1" x14ac:dyDescent="0.15">
      <c r="B249" s="971" t="s">
        <v>1957</v>
      </c>
      <c r="C249" s="1097" t="s">
        <v>1958</v>
      </c>
      <c r="D249" s="330">
        <v>890</v>
      </c>
      <c r="E249" s="539">
        <v>898</v>
      </c>
      <c r="F249" s="377">
        <v>4.2</v>
      </c>
      <c r="G249" s="539">
        <v>887</v>
      </c>
      <c r="H249" s="377">
        <v>4.3</v>
      </c>
      <c r="I249" s="377">
        <v>4.4000000000000004</v>
      </c>
      <c r="J249" s="451" t="s">
        <v>542</v>
      </c>
      <c r="M249" s="1101"/>
      <c r="N249" s="1270"/>
    </row>
    <row r="250" spans="2:14" ht="16.350000000000001" customHeight="1" x14ac:dyDescent="0.15">
      <c r="B250" s="971" t="s">
        <v>231</v>
      </c>
      <c r="C250" s="1097" t="s">
        <v>484</v>
      </c>
      <c r="D250" s="330">
        <v>711</v>
      </c>
      <c r="E250" s="539">
        <v>714</v>
      </c>
      <c r="F250" s="377">
        <v>5.2</v>
      </c>
      <c r="G250" s="539">
        <v>710</v>
      </c>
      <c r="H250" s="377">
        <v>5</v>
      </c>
      <c r="I250" s="377">
        <v>5.4</v>
      </c>
      <c r="J250" s="367" t="s">
        <v>2242</v>
      </c>
      <c r="M250" s="1101"/>
      <c r="N250" s="1270"/>
    </row>
    <row r="251" spans="2:14" ht="16.350000000000001" customHeight="1" x14ac:dyDescent="0.15">
      <c r="B251" s="971" t="s">
        <v>232</v>
      </c>
      <c r="C251" s="1096" t="s">
        <v>485</v>
      </c>
      <c r="D251" s="330">
        <v>686</v>
      </c>
      <c r="E251" s="539">
        <v>692</v>
      </c>
      <c r="F251" s="377">
        <v>5.2</v>
      </c>
      <c r="G251" s="539">
        <v>679</v>
      </c>
      <c r="H251" s="377">
        <v>5</v>
      </c>
      <c r="I251" s="377">
        <v>5.4</v>
      </c>
      <c r="J251" s="379" t="s">
        <v>2245</v>
      </c>
      <c r="M251" s="1101"/>
      <c r="N251" s="1270"/>
    </row>
    <row r="252" spans="2:14" ht="16.350000000000001" customHeight="1" x14ac:dyDescent="0.15">
      <c r="B252" s="971" t="s">
        <v>233</v>
      </c>
      <c r="C252" s="1097" t="s">
        <v>486</v>
      </c>
      <c r="D252" s="330">
        <v>1700</v>
      </c>
      <c r="E252" s="539">
        <v>1720</v>
      </c>
      <c r="F252" s="377">
        <v>4.9000000000000004</v>
      </c>
      <c r="G252" s="539">
        <v>1680</v>
      </c>
      <c r="H252" s="377">
        <v>4.7</v>
      </c>
      <c r="I252" s="377">
        <v>5.0999999999999996</v>
      </c>
      <c r="J252" s="367" t="s">
        <v>2249</v>
      </c>
      <c r="M252" s="1101"/>
      <c r="N252" s="1270"/>
    </row>
    <row r="253" spans="2:14" ht="16.350000000000001" customHeight="1" x14ac:dyDescent="0.15">
      <c r="B253" s="971" t="s">
        <v>235</v>
      </c>
      <c r="C253" s="1096" t="s">
        <v>487</v>
      </c>
      <c r="D253" s="330">
        <v>267</v>
      </c>
      <c r="E253" s="539">
        <v>263</v>
      </c>
      <c r="F253" s="377">
        <v>5</v>
      </c>
      <c r="G253" s="539">
        <v>268</v>
      </c>
      <c r="H253" s="377">
        <v>4.8</v>
      </c>
      <c r="I253" s="377">
        <v>5.2</v>
      </c>
      <c r="J253" s="379" t="s">
        <v>2244</v>
      </c>
      <c r="M253" s="1101"/>
      <c r="N253" s="1270"/>
    </row>
    <row r="254" spans="2:14" ht="16.350000000000001" customHeight="1" x14ac:dyDescent="0.15">
      <c r="B254" s="971" t="s">
        <v>236</v>
      </c>
      <c r="C254" s="1096" t="s">
        <v>488</v>
      </c>
      <c r="D254" s="330">
        <v>467</v>
      </c>
      <c r="E254" s="539">
        <v>471</v>
      </c>
      <c r="F254" s="377">
        <v>5.0999999999999996</v>
      </c>
      <c r="G254" s="539">
        <v>462</v>
      </c>
      <c r="H254" s="377">
        <v>4.9000000000000004</v>
      </c>
      <c r="I254" s="377">
        <v>5.3</v>
      </c>
      <c r="J254" s="378" t="s">
        <v>836</v>
      </c>
      <c r="M254" s="1101"/>
      <c r="N254" s="1270"/>
    </row>
    <row r="255" spans="2:14" ht="16.350000000000001" customHeight="1" x14ac:dyDescent="0.15">
      <c r="B255" s="971" t="s">
        <v>237</v>
      </c>
      <c r="C255" s="1096" t="s">
        <v>489</v>
      </c>
      <c r="D255" s="330">
        <v>288</v>
      </c>
      <c r="E255" s="539">
        <v>290</v>
      </c>
      <c r="F255" s="377">
        <v>5.0999999999999996</v>
      </c>
      <c r="G255" s="539">
        <v>285</v>
      </c>
      <c r="H255" s="377">
        <v>4.9000000000000004</v>
      </c>
      <c r="I255" s="377">
        <v>5.3</v>
      </c>
      <c r="J255" s="379" t="s">
        <v>2245</v>
      </c>
      <c r="M255" s="1101"/>
      <c r="N255" s="1270"/>
    </row>
    <row r="256" spans="2:14" ht="16.350000000000001" customHeight="1" x14ac:dyDescent="0.15">
      <c r="B256" s="971" t="s">
        <v>238</v>
      </c>
      <c r="C256" s="1097" t="s">
        <v>490</v>
      </c>
      <c r="D256" s="330">
        <v>602</v>
      </c>
      <c r="E256" s="539">
        <v>606</v>
      </c>
      <c r="F256" s="377">
        <v>5.2</v>
      </c>
      <c r="G256" s="539">
        <v>597</v>
      </c>
      <c r="H256" s="377">
        <v>5</v>
      </c>
      <c r="I256" s="377">
        <v>5.4</v>
      </c>
      <c r="J256" s="367" t="s">
        <v>2248</v>
      </c>
      <c r="M256" s="1101"/>
      <c r="N256" s="1270"/>
    </row>
    <row r="257" spans="2:14" ht="16.350000000000001" customHeight="1" x14ac:dyDescent="0.15">
      <c r="B257" s="971" t="s">
        <v>239</v>
      </c>
      <c r="C257" s="1096" t="s">
        <v>491</v>
      </c>
      <c r="D257" s="330">
        <v>504</v>
      </c>
      <c r="E257" s="539">
        <v>507</v>
      </c>
      <c r="F257" s="377">
        <v>5.3</v>
      </c>
      <c r="G257" s="539">
        <v>501</v>
      </c>
      <c r="H257" s="377">
        <v>5.0999999999999996</v>
      </c>
      <c r="I257" s="377">
        <v>5.5</v>
      </c>
      <c r="J257" s="379" t="s">
        <v>2248</v>
      </c>
      <c r="M257" s="1101"/>
      <c r="N257" s="1270"/>
    </row>
    <row r="258" spans="2:14" ht="16.350000000000001" customHeight="1" x14ac:dyDescent="0.15">
      <c r="B258" s="971" t="s">
        <v>240</v>
      </c>
      <c r="C258" s="1097" t="s">
        <v>492</v>
      </c>
      <c r="D258" s="330">
        <v>432</v>
      </c>
      <c r="E258" s="539">
        <v>434</v>
      </c>
      <c r="F258" s="377">
        <v>5.3</v>
      </c>
      <c r="G258" s="539">
        <v>429</v>
      </c>
      <c r="H258" s="377">
        <v>5.0999999999999996</v>
      </c>
      <c r="I258" s="377">
        <v>5.5</v>
      </c>
      <c r="J258" s="367" t="s">
        <v>2248</v>
      </c>
      <c r="M258" s="1101"/>
      <c r="N258" s="1270"/>
    </row>
    <row r="259" spans="2:14" ht="16.350000000000001" customHeight="1" x14ac:dyDescent="0.15">
      <c r="B259" s="971" t="s">
        <v>241</v>
      </c>
      <c r="C259" s="1096" t="s">
        <v>493</v>
      </c>
      <c r="D259" s="330">
        <v>277</v>
      </c>
      <c r="E259" s="539">
        <v>278</v>
      </c>
      <c r="F259" s="377">
        <v>5.2</v>
      </c>
      <c r="G259" s="539">
        <v>275</v>
      </c>
      <c r="H259" s="377">
        <v>5</v>
      </c>
      <c r="I259" s="377">
        <v>5.4</v>
      </c>
      <c r="J259" s="379" t="s">
        <v>2248</v>
      </c>
      <c r="M259" s="1101"/>
      <c r="N259" s="1270"/>
    </row>
    <row r="260" spans="2:14" ht="16.350000000000001" customHeight="1" x14ac:dyDescent="0.15">
      <c r="B260" s="971" t="s">
        <v>242</v>
      </c>
      <c r="C260" s="1096" t="s">
        <v>494</v>
      </c>
      <c r="D260" s="330">
        <v>235</v>
      </c>
      <c r="E260" s="539">
        <v>236</v>
      </c>
      <c r="F260" s="377">
        <v>5.2</v>
      </c>
      <c r="G260" s="539">
        <v>234</v>
      </c>
      <c r="H260" s="377">
        <v>5</v>
      </c>
      <c r="I260" s="377">
        <v>5.4</v>
      </c>
      <c r="J260" s="378" t="s">
        <v>2247</v>
      </c>
      <c r="M260" s="1101"/>
      <c r="N260" s="1270"/>
    </row>
    <row r="261" spans="2:14" ht="16.350000000000001" customHeight="1" x14ac:dyDescent="0.15">
      <c r="B261" s="971" t="s">
        <v>243</v>
      </c>
      <c r="C261" s="1096" t="s">
        <v>495</v>
      </c>
      <c r="D261" s="330">
        <v>471</v>
      </c>
      <c r="E261" s="539">
        <v>473</v>
      </c>
      <c r="F261" s="377">
        <v>5.3</v>
      </c>
      <c r="G261" s="539">
        <v>468</v>
      </c>
      <c r="H261" s="377">
        <v>5.0999999999999996</v>
      </c>
      <c r="I261" s="377">
        <v>5.5</v>
      </c>
      <c r="J261" s="379" t="s">
        <v>2248</v>
      </c>
      <c r="M261" s="1101"/>
      <c r="N261" s="1270"/>
    </row>
    <row r="262" spans="2:14" ht="16.350000000000001" customHeight="1" x14ac:dyDescent="0.15">
      <c r="B262" s="971" t="s">
        <v>244</v>
      </c>
      <c r="C262" s="1097" t="s">
        <v>496</v>
      </c>
      <c r="D262" s="330">
        <v>655</v>
      </c>
      <c r="E262" s="539">
        <v>659</v>
      </c>
      <c r="F262" s="377">
        <v>5.2</v>
      </c>
      <c r="G262" s="539">
        <v>650</v>
      </c>
      <c r="H262" s="377">
        <v>5</v>
      </c>
      <c r="I262" s="377">
        <v>5.4</v>
      </c>
      <c r="J262" s="367" t="s">
        <v>2248</v>
      </c>
      <c r="M262" s="1101"/>
      <c r="N262" s="1270"/>
    </row>
    <row r="263" spans="2:14" ht="16.350000000000001" customHeight="1" x14ac:dyDescent="0.15">
      <c r="B263" s="971" t="s">
        <v>245</v>
      </c>
      <c r="C263" s="1096" t="s">
        <v>497</v>
      </c>
      <c r="D263" s="330">
        <v>4650</v>
      </c>
      <c r="E263" s="539">
        <v>4670</v>
      </c>
      <c r="F263" s="377">
        <v>5.3</v>
      </c>
      <c r="G263" s="539">
        <v>4630</v>
      </c>
      <c r="H263" s="377">
        <v>5.0999999999999996</v>
      </c>
      <c r="I263" s="377">
        <v>5.5</v>
      </c>
      <c r="J263" s="379" t="s">
        <v>2246</v>
      </c>
      <c r="M263" s="1101"/>
      <c r="N263" s="1270"/>
    </row>
    <row r="264" spans="2:14" ht="16.350000000000001" customHeight="1" x14ac:dyDescent="0.15">
      <c r="B264" s="971" t="s">
        <v>246</v>
      </c>
      <c r="C264" s="1097" t="s">
        <v>498</v>
      </c>
      <c r="D264" s="330">
        <v>1860</v>
      </c>
      <c r="E264" s="539">
        <v>1870</v>
      </c>
      <c r="F264" s="377">
        <v>5.2</v>
      </c>
      <c r="G264" s="539">
        <v>1840</v>
      </c>
      <c r="H264" s="377">
        <v>5</v>
      </c>
      <c r="I264" s="377">
        <v>5.4</v>
      </c>
      <c r="J264" s="367" t="s">
        <v>2246</v>
      </c>
      <c r="M264" s="1101"/>
      <c r="N264" s="1270"/>
    </row>
    <row r="265" spans="2:14" ht="16.350000000000001" customHeight="1" x14ac:dyDescent="0.15">
      <c r="B265" s="971" t="s">
        <v>247</v>
      </c>
      <c r="C265" s="1096" t="s">
        <v>499</v>
      </c>
      <c r="D265" s="330">
        <v>1080</v>
      </c>
      <c r="E265" s="539">
        <v>1080</v>
      </c>
      <c r="F265" s="377">
        <v>5.3</v>
      </c>
      <c r="G265" s="539">
        <v>1070</v>
      </c>
      <c r="H265" s="377">
        <v>5.0999999999999996</v>
      </c>
      <c r="I265" s="377">
        <v>5.5</v>
      </c>
      <c r="J265" s="379" t="s">
        <v>2248</v>
      </c>
      <c r="M265" s="1101"/>
      <c r="N265" s="1270"/>
    </row>
    <row r="266" spans="2:14" ht="16.350000000000001" customHeight="1" x14ac:dyDescent="0.15">
      <c r="B266" s="971" t="s">
        <v>248</v>
      </c>
      <c r="C266" s="1096" t="s">
        <v>500</v>
      </c>
      <c r="D266" s="330">
        <v>442</v>
      </c>
      <c r="E266" s="539">
        <v>445</v>
      </c>
      <c r="F266" s="377">
        <v>5.4</v>
      </c>
      <c r="G266" s="539">
        <v>438</v>
      </c>
      <c r="H266" s="377">
        <v>5.2</v>
      </c>
      <c r="I266" s="377">
        <v>5.6</v>
      </c>
      <c r="J266" s="378" t="s">
        <v>2248</v>
      </c>
      <c r="M266" s="1101"/>
      <c r="N266" s="1270"/>
    </row>
    <row r="267" spans="2:14" ht="16.350000000000001" customHeight="1" x14ac:dyDescent="0.15">
      <c r="B267" s="971" t="s">
        <v>249</v>
      </c>
      <c r="C267" s="1096" t="s">
        <v>501</v>
      </c>
      <c r="D267" s="330">
        <v>926</v>
      </c>
      <c r="E267" s="539">
        <v>934</v>
      </c>
      <c r="F267" s="377">
        <v>5.4</v>
      </c>
      <c r="G267" s="539">
        <v>918</v>
      </c>
      <c r="H267" s="377">
        <v>5.2</v>
      </c>
      <c r="I267" s="377">
        <v>5.6000000000000005</v>
      </c>
      <c r="J267" s="379" t="s">
        <v>2249</v>
      </c>
      <c r="M267" s="1101"/>
      <c r="N267" s="1270"/>
    </row>
    <row r="268" spans="2:14" ht="16.350000000000001" customHeight="1" x14ac:dyDescent="0.15">
      <c r="B268" s="971" t="s">
        <v>250</v>
      </c>
      <c r="C268" s="1097" t="s">
        <v>502</v>
      </c>
      <c r="D268" s="330">
        <v>665</v>
      </c>
      <c r="E268" s="539">
        <v>669</v>
      </c>
      <c r="F268" s="377">
        <v>5</v>
      </c>
      <c r="G268" s="539">
        <v>665</v>
      </c>
      <c r="H268" s="377">
        <v>4.8</v>
      </c>
      <c r="I268" s="377">
        <v>5.2</v>
      </c>
      <c r="J268" s="367" t="s">
        <v>548</v>
      </c>
      <c r="M268" s="1101"/>
      <c r="N268" s="1270"/>
    </row>
    <row r="269" spans="2:14" ht="16.350000000000001" customHeight="1" x14ac:dyDescent="0.15">
      <c r="B269" s="971" t="s">
        <v>251</v>
      </c>
      <c r="C269" s="1096" t="s">
        <v>503</v>
      </c>
      <c r="D269" s="330">
        <v>605</v>
      </c>
      <c r="E269" s="539">
        <v>611</v>
      </c>
      <c r="F269" s="377">
        <v>4.9000000000000004</v>
      </c>
      <c r="G269" s="539">
        <v>598</v>
      </c>
      <c r="H269" s="377">
        <v>4.7</v>
      </c>
      <c r="I269" s="377">
        <v>5.0999999999999996</v>
      </c>
      <c r="J269" s="379" t="s">
        <v>2246</v>
      </c>
      <c r="M269" s="1101"/>
      <c r="N269" s="1270"/>
    </row>
    <row r="270" spans="2:14" ht="16.350000000000001" customHeight="1" x14ac:dyDescent="0.15">
      <c r="B270" s="971" t="s">
        <v>252</v>
      </c>
      <c r="C270" s="1097" t="s">
        <v>504</v>
      </c>
      <c r="D270" s="330">
        <v>1100</v>
      </c>
      <c r="E270" s="539">
        <v>1110</v>
      </c>
      <c r="F270" s="377">
        <v>4.9000000000000004</v>
      </c>
      <c r="G270" s="539">
        <v>1080</v>
      </c>
      <c r="H270" s="377">
        <v>4.7</v>
      </c>
      <c r="I270" s="377">
        <v>5.0999999999999996</v>
      </c>
      <c r="J270" s="367" t="s">
        <v>2246</v>
      </c>
      <c r="M270" s="1101"/>
      <c r="N270" s="1270"/>
    </row>
    <row r="271" spans="2:14" ht="16.350000000000001" customHeight="1" x14ac:dyDescent="0.15">
      <c r="B271" s="971" t="s">
        <v>253</v>
      </c>
      <c r="C271" s="1096" t="s">
        <v>1502</v>
      </c>
      <c r="D271" s="330">
        <v>1670</v>
      </c>
      <c r="E271" s="539">
        <v>1680</v>
      </c>
      <c r="F271" s="377">
        <v>4.9000000000000004</v>
      </c>
      <c r="G271" s="539">
        <v>1650</v>
      </c>
      <c r="H271" s="377">
        <v>4.7</v>
      </c>
      <c r="I271" s="377">
        <v>5.0999999999999996</v>
      </c>
      <c r="J271" s="379" t="s">
        <v>2248</v>
      </c>
      <c r="M271" s="1101"/>
      <c r="N271" s="1270"/>
    </row>
    <row r="272" spans="2:14" ht="16.350000000000001" customHeight="1" x14ac:dyDescent="0.15">
      <c r="B272" s="971" t="s">
        <v>254</v>
      </c>
      <c r="C272" s="1096" t="s">
        <v>506</v>
      </c>
      <c r="D272" s="330">
        <v>4110</v>
      </c>
      <c r="E272" s="539">
        <v>4150</v>
      </c>
      <c r="F272" s="377">
        <v>4.8</v>
      </c>
      <c r="G272" s="539">
        <v>4060</v>
      </c>
      <c r="H272" s="377">
        <v>4.5999999999999996</v>
      </c>
      <c r="I272" s="377">
        <v>5</v>
      </c>
      <c r="J272" s="378" t="s">
        <v>2246</v>
      </c>
      <c r="M272" s="1101"/>
      <c r="N272" s="1270"/>
    </row>
    <row r="273" spans="2:14" ht="16.350000000000001" customHeight="1" x14ac:dyDescent="0.15">
      <c r="B273" s="971" t="s">
        <v>255</v>
      </c>
      <c r="C273" s="1096" t="s">
        <v>507</v>
      </c>
      <c r="D273" s="330">
        <v>641</v>
      </c>
      <c r="E273" s="539">
        <v>649</v>
      </c>
      <c r="F273" s="377">
        <v>4.8</v>
      </c>
      <c r="G273" s="539">
        <v>638</v>
      </c>
      <c r="H273" s="377">
        <v>4.5999999999999996</v>
      </c>
      <c r="I273" s="377">
        <v>5</v>
      </c>
      <c r="J273" s="379" t="s">
        <v>2243</v>
      </c>
      <c r="M273" s="1101"/>
      <c r="N273" s="1270"/>
    </row>
    <row r="274" spans="2:14" ht="16.350000000000001" customHeight="1" x14ac:dyDescent="0.15">
      <c r="B274" s="971" t="s">
        <v>256</v>
      </c>
      <c r="C274" s="1097" t="s">
        <v>508</v>
      </c>
      <c r="D274" s="330">
        <v>828</v>
      </c>
      <c r="E274" s="539">
        <v>836</v>
      </c>
      <c r="F274" s="377">
        <v>4.8</v>
      </c>
      <c r="G274" s="539">
        <v>824</v>
      </c>
      <c r="H274" s="377">
        <v>4.5999999999999996</v>
      </c>
      <c r="I274" s="377">
        <v>5</v>
      </c>
      <c r="J274" s="367" t="s">
        <v>2243</v>
      </c>
      <c r="M274" s="1101"/>
      <c r="N274" s="1270"/>
    </row>
    <row r="275" spans="2:14" ht="16.350000000000001" customHeight="1" x14ac:dyDescent="0.15">
      <c r="B275" s="971" t="s">
        <v>257</v>
      </c>
      <c r="C275" s="1096" t="s">
        <v>509</v>
      </c>
      <c r="D275" s="330">
        <v>1150</v>
      </c>
      <c r="E275" s="539">
        <v>1160</v>
      </c>
      <c r="F275" s="377">
        <v>4.8</v>
      </c>
      <c r="G275" s="539">
        <v>1130</v>
      </c>
      <c r="H275" s="377">
        <v>4.5999999999999996</v>
      </c>
      <c r="I275" s="377">
        <v>5</v>
      </c>
      <c r="J275" s="379" t="s">
        <v>2248</v>
      </c>
      <c r="M275" s="1101"/>
      <c r="N275" s="1270"/>
    </row>
    <row r="276" spans="2:14" ht="16.350000000000001" customHeight="1" x14ac:dyDescent="0.15">
      <c r="B276" s="971" t="s">
        <v>258</v>
      </c>
      <c r="C276" s="1097" t="s">
        <v>1503</v>
      </c>
      <c r="D276" s="330">
        <v>1050</v>
      </c>
      <c r="E276" s="539">
        <v>1060</v>
      </c>
      <c r="F276" s="377">
        <v>4.8</v>
      </c>
      <c r="G276" s="539">
        <v>1040</v>
      </c>
      <c r="H276" s="377">
        <v>4.5999999999999996</v>
      </c>
      <c r="I276" s="377">
        <v>5</v>
      </c>
      <c r="J276" s="367" t="s">
        <v>2246</v>
      </c>
      <c r="M276" s="1101"/>
      <c r="N276" s="1270"/>
    </row>
    <row r="277" spans="2:14" ht="16.350000000000001" customHeight="1" x14ac:dyDescent="0.15">
      <c r="B277" s="971" t="s">
        <v>259</v>
      </c>
      <c r="C277" s="1096" t="s">
        <v>1504</v>
      </c>
      <c r="D277" s="330">
        <v>1850</v>
      </c>
      <c r="E277" s="539">
        <v>1870</v>
      </c>
      <c r="F277" s="377">
        <v>4.7</v>
      </c>
      <c r="G277" s="539">
        <v>1830</v>
      </c>
      <c r="H277" s="377">
        <v>4.5</v>
      </c>
      <c r="I277" s="377">
        <v>4.9000000000000004</v>
      </c>
      <c r="J277" s="379" t="s">
        <v>2245</v>
      </c>
      <c r="M277" s="1101"/>
      <c r="N277" s="1270"/>
    </row>
    <row r="278" spans="2:14" ht="16.350000000000001" customHeight="1" x14ac:dyDescent="0.15">
      <c r="B278" s="971" t="s">
        <v>260</v>
      </c>
      <c r="C278" s="1096" t="s">
        <v>512</v>
      </c>
      <c r="D278" s="330">
        <v>615</v>
      </c>
      <c r="E278" s="539">
        <v>618</v>
      </c>
      <c r="F278" s="377">
        <v>5.0999999999999996</v>
      </c>
      <c r="G278" s="539">
        <v>613</v>
      </c>
      <c r="H278" s="377">
        <v>4.8999999999999995</v>
      </c>
      <c r="I278" s="377">
        <v>5.3</v>
      </c>
      <c r="J278" s="378" t="s">
        <v>834</v>
      </c>
      <c r="M278" s="1101"/>
      <c r="N278" s="1270"/>
    </row>
    <row r="279" spans="2:14" ht="16.350000000000001" customHeight="1" x14ac:dyDescent="0.15">
      <c r="B279" s="971" t="s">
        <v>261</v>
      </c>
      <c r="C279" s="1096" t="s">
        <v>513</v>
      </c>
      <c r="D279" s="330">
        <v>282</v>
      </c>
      <c r="E279" s="539">
        <v>283</v>
      </c>
      <c r="F279" s="377">
        <v>5</v>
      </c>
      <c r="G279" s="539">
        <v>281</v>
      </c>
      <c r="H279" s="377">
        <v>4.8</v>
      </c>
      <c r="I279" s="377">
        <v>5.2</v>
      </c>
      <c r="J279" s="379" t="s">
        <v>2242</v>
      </c>
      <c r="M279" s="1101"/>
      <c r="N279" s="1270"/>
    </row>
    <row r="280" spans="2:14" ht="16.350000000000001" customHeight="1" x14ac:dyDescent="0.15">
      <c r="B280" s="971" t="s">
        <v>262</v>
      </c>
      <c r="C280" s="1097" t="s">
        <v>514</v>
      </c>
      <c r="D280" s="330">
        <v>342</v>
      </c>
      <c r="E280" s="539">
        <v>344</v>
      </c>
      <c r="F280" s="377">
        <v>5.3</v>
      </c>
      <c r="G280" s="539">
        <v>341</v>
      </c>
      <c r="H280" s="377">
        <v>5.0999999999999996</v>
      </c>
      <c r="I280" s="377">
        <v>5.5</v>
      </c>
      <c r="J280" s="367" t="s">
        <v>2242</v>
      </c>
      <c r="M280" s="1101"/>
      <c r="N280" s="1270"/>
    </row>
    <row r="281" spans="2:14" ht="16.350000000000001" customHeight="1" x14ac:dyDescent="0.15">
      <c r="B281" s="971" t="s">
        <v>263</v>
      </c>
      <c r="C281" s="1096" t="s">
        <v>515</v>
      </c>
      <c r="D281" s="330">
        <v>527</v>
      </c>
      <c r="E281" s="539">
        <v>530</v>
      </c>
      <c r="F281" s="377">
        <v>5.2</v>
      </c>
      <c r="G281" s="539">
        <v>526</v>
      </c>
      <c r="H281" s="377">
        <v>5</v>
      </c>
      <c r="I281" s="377">
        <v>5.4</v>
      </c>
      <c r="J281" s="379" t="s">
        <v>2243</v>
      </c>
      <c r="M281" s="1101"/>
      <c r="N281" s="1270"/>
    </row>
    <row r="282" spans="2:14" ht="16.350000000000001" customHeight="1" x14ac:dyDescent="0.15">
      <c r="B282" s="971" t="s">
        <v>264</v>
      </c>
      <c r="C282" s="1097" t="s">
        <v>516</v>
      </c>
      <c r="D282" s="330">
        <v>565</v>
      </c>
      <c r="E282" s="539">
        <v>571</v>
      </c>
      <c r="F282" s="377">
        <v>5.2</v>
      </c>
      <c r="G282" s="539">
        <v>563</v>
      </c>
      <c r="H282" s="377">
        <v>5</v>
      </c>
      <c r="I282" s="377">
        <v>5.4</v>
      </c>
      <c r="J282" s="367" t="s">
        <v>2243</v>
      </c>
      <c r="M282" s="1101"/>
      <c r="N282" s="1270"/>
    </row>
    <row r="283" spans="2:14" ht="16.350000000000001" customHeight="1" thickBot="1" x14ac:dyDescent="0.2">
      <c r="B283" s="979" t="s">
        <v>803</v>
      </c>
      <c r="C283" s="1273" t="s">
        <v>816</v>
      </c>
      <c r="D283" s="327">
        <v>1120</v>
      </c>
      <c r="E283" s="582">
        <v>1130</v>
      </c>
      <c r="F283" s="373">
        <v>4.8</v>
      </c>
      <c r="G283" s="582">
        <v>1100</v>
      </c>
      <c r="H283" s="373">
        <v>4.5999999999999996</v>
      </c>
      <c r="I283" s="373">
        <v>5</v>
      </c>
      <c r="J283" s="452" t="s">
        <v>546</v>
      </c>
      <c r="M283" s="1101"/>
      <c r="N283" s="1270"/>
    </row>
    <row r="284" spans="2:14" ht="16.350000000000001" customHeight="1" thickTop="1" thickBot="1" x14ac:dyDescent="0.2">
      <c r="B284" s="1274" t="s">
        <v>1981</v>
      </c>
      <c r="C284" s="1275" t="s">
        <v>1982</v>
      </c>
      <c r="D284" s="733">
        <v>3850</v>
      </c>
      <c r="E284" s="735">
        <v>3920</v>
      </c>
      <c r="F284" s="734">
        <v>4.5</v>
      </c>
      <c r="G284" s="735">
        <v>3770</v>
      </c>
      <c r="H284" s="734">
        <v>4.3</v>
      </c>
      <c r="I284" s="734">
        <v>4.7</v>
      </c>
      <c r="J284" s="737" t="s">
        <v>546</v>
      </c>
      <c r="M284" s="1101"/>
      <c r="N284" s="1270"/>
    </row>
    <row r="285" spans="2:14" ht="16.350000000000001" customHeight="1" thickTop="1" x14ac:dyDescent="0.15">
      <c r="B285" s="980" t="s">
        <v>808</v>
      </c>
      <c r="C285" s="1276" t="s">
        <v>817</v>
      </c>
      <c r="D285" s="338">
        <v>5290</v>
      </c>
      <c r="E285" s="338" t="s">
        <v>97</v>
      </c>
      <c r="F285" s="385" t="s">
        <v>97</v>
      </c>
      <c r="G285" s="338">
        <v>5290</v>
      </c>
      <c r="H285" s="339">
        <v>3.9</v>
      </c>
      <c r="I285" s="385" t="s">
        <v>97</v>
      </c>
      <c r="J285" s="384" t="s">
        <v>544</v>
      </c>
      <c r="M285" s="1101"/>
      <c r="N285" s="1270"/>
    </row>
    <row r="286" spans="2:14" ht="16.350000000000001" customHeight="1" x14ac:dyDescent="0.15">
      <c r="B286" s="1277"/>
      <c r="M286" s="1101"/>
      <c r="N286" s="1270"/>
    </row>
    <row r="287" spans="2:14" ht="16.350000000000001" customHeight="1" x14ac:dyDescent="0.15">
      <c r="B287" s="1278"/>
      <c r="C287" s="1106" t="s">
        <v>1735</v>
      </c>
      <c r="D287" s="1107">
        <f>SUM(D288:D293)</f>
        <v>1041183</v>
      </c>
      <c r="E287" s="1107" t="s">
        <v>97</v>
      </c>
      <c r="F287" s="1107" t="s">
        <v>97</v>
      </c>
      <c r="G287" s="1108" t="s">
        <v>97</v>
      </c>
      <c r="H287" s="1108" t="s">
        <v>97</v>
      </c>
      <c r="I287" s="1108" t="s">
        <v>97</v>
      </c>
      <c r="J287" s="1109" t="s">
        <v>97</v>
      </c>
      <c r="M287" s="1101"/>
      <c r="N287" s="1270"/>
    </row>
    <row r="288" spans="2:14" ht="16.350000000000001" customHeight="1" x14ac:dyDescent="0.15">
      <c r="B288" s="1279"/>
      <c r="C288" s="1111" t="s">
        <v>2250</v>
      </c>
      <c r="D288" s="1112">
        <f>SUM(D5:D65)</f>
        <v>465280</v>
      </c>
      <c r="E288" s="1112" t="s">
        <v>97</v>
      </c>
      <c r="F288" s="1113" t="s">
        <v>97</v>
      </c>
      <c r="G288" s="1114" t="s">
        <v>97</v>
      </c>
      <c r="H288" s="1115" t="s">
        <v>97</v>
      </c>
      <c r="I288" s="1115" t="s">
        <v>97</v>
      </c>
      <c r="J288" s="1116" t="s">
        <v>97</v>
      </c>
      <c r="M288" s="1101"/>
      <c r="N288" s="1270"/>
    </row>
    <row r="289" spans="2:14" ht="16.350000000000001" customHeight="1" x14ac:dyDescent="0.15">
      <c r="B289" s="1280"/>
      <c r="C289" s="1117" t="s">
        <v>1737</v>
      </c>
      <c r="D289" s="1118">
        <f>SUM(D66:D109)</f>
        <v>180945</v>
      </c>
      <c r="E289" s="1118" t="s">
        <v>97</v>
      </c>
      <c r="F289" s="1119" t="s">
        <v>97</v>
      </c>
      <c r="G289" s="1120" t="s">
        <v>97</v>
      </c>
      <c r="H289" s="1121" t="s">
        <v>97</v>
      </c>
      <c r="I289" s="1121" t="s">
        <v>97</v>
      </c>
      <c r="J289" s="1122" t="s">
        <v>97</v>
      </c>
      <c r="M289" s="1101"/>
      <c r="N289" s="1270"/>
    </row>
    <row r="290" spans="2:14" ht="16.350000000000001" customHeight="1" x14ac:dyDescent="0.15">
      <c r="B290" s="1281"/>
      <c r="C290" s="1123" t="s">
        <v>1738</v>
      </c>
      <c r="D290" s="1124">
        <f>SUM(D110:D128)</f>
        <v>187350</v>
      </c>
      <c r="E290" s="1124" t="s">
        <v>97</v>
      </c>
      <c r="F290" s="1125" t="s">
        <v>97</v>
      </c>
      <c r="G290" s="1126" t="s">
        <v>97</v>
      </c>
      <c r="H290" s="1127" t="s">
        <v>97</v>
      </c>
      <c r="I290" s="1127" t="s">
        <v>97</v>
      </c>
      <c r="J290" s="1128" t="s">
        <v>97</v>
      </c>
    </row>
    <row r="291" spans="2:14" ht="16.350000000000001" customHeight="1" x14ac:dyDescent="0.15">
      <c r="B291" s="1282"/>
      <c r="C291" s="1129" t="s">
        <v>2251</v>
      </c>
      <c r="D291" s="1130">
        <f>SUM(D129:D283)</f>
        <v>198468</v>
      </c>
      <c r="E291" s="1130" t="s">
        <v>97</v>
      </c>
      <c r="F291" s="1131" t="s">
        <v>97</v>
      </c>
      <c r="G291" s="1132" t="s">
        <v>97</v>
      </c>
      <c r="H291" s="1133" t="s">
        <v>97</v>
      </c>
      <c r="I291" s="1133" t="s">
        <v>97</v>
      </c>
      <c r="J291" s="1134" t="s">
        <v>97</v>
      </c>
    </row>
    <row r="292" spans="2:14" ht="16.350000000000001" customHeight="1" x14ac:dyDescent="0.15">
      <c r="B292" s="1283"/>
      <c r="C292" s="1284" t="s">
        <v>2252</v>
      </c>
      <c r="D292" s="1285">
        <f>SUM(D284)</f>
        <v>3850</v>
      </c>
      <c r="E292" s="1285" t="s">
        <v>97</v>
      </c>
      <c r="F292" s="1286" t="s">
        <v>97</v>
      </c>
      <c r="G292" s="1287" t="s">
        <v>97</v>
      </c>
      <c r="H292" s="1288" t="s">
        <v>97</v>
      </c>
      <c r="I292" s="1288" t="s">
        <v>97</v>
      </c>
      <c r="J292" s="1289" t="s">
        <v>97</v>
      </c>
    </row>
    <row r="293" spans="2:14" ht="16.350000000000001" customHeight="1" x14ac:dyDescent="0.15">
      <c r="B293" s="1290"/>
      <c r="C293" s="1135" t="s">
        <v>810</v>
      </c>
      <c r="D293" s="1136">
        <f>SUM(D285)</f>
        <v>5290</v>
      </c>
      <c r="E293" s="1136" t="s">
        <v>97</v>
      </c>
      <c r="F293" s="1137" t="s">
        <v>97</v>
      </c>
      <c r="G293" s="1138" t="s">
        <v>97</v>
      </c>
      <c r="H293" s="1139" t="s">
        <v>97</v>
      </c>
      <c r="I293" s="1139" t="s">
        <v>97</v>
      </c>
      <c r="J293" s="1140" t="s">
        <v>97</v>
      </c>
    </row>
    <row r="294" spans="2:14" ht="16.350000000000001" customHeight="1" x14ac:dyDescent="0.15">
      <c r="B294" s="30" t="s">
        <v>2253</v>
      </c>
      <c r="C294" s="1291"/>
      <c r="D294" s="743"/>
      <c r="E294" s="1291"/>
      <c r="F294" s="1291"/>
      <c r="G294" s="28"/>
      <c r="H294" s="32"/>
      <c r="I294" s="1291"/>
      <c r="J294" s="1291"/>
    </row>
    <row r="295" spans="2:14" ht="16.350000000000001" customHeight="1" x14ac:dyDescent="0.15">
      <c r="B295" s="30" t="s">
        <v>2254</v>
      </c>
      <c r="C295" s="1291"/>
      <c r="D295" s="743"/>
      <c r="E295" s="1291"/>
      <c r="F295" s="1291"/>
      <c r="G295" s="28"/>
      <c r="H295" s="32"/>
      <c r="I295" s="1291"/>
      <c r="J295" s="1291"/>
    </row>
    <row r="296" spans="2:14" ht="16.350000000000001" customHeight="1" x14ac:dyDescent="0.15">
      <c r="B296" s="30" t="s">
        <v>2255</v>
      </c>
      <c r="C296" s="1291"/>
      <c r="D296" s="743"/>
      <c r="E296" s="1291"/>
      <c r="F296" s="1291"/>
      <c r="G296" s="28"/>
      <c r="H296" s="32"/>
      <c r="I296" s="1291"/>
      <c r="J296" s="1291"/>
    </row>
    <row r="297" spans="2:14" ht="16.350000000000001" customHeight="1" x14ac:dyDescent="0.15">
      <c r="B297" s="30" t="s">
        <v>2256</v>
      </c>
      <c r="C297" s="1291"/>
      <c r="D297" s="743"/>
      <c r="E297" s="1291"/>
      <c r="F297" s="1291"/>
      <c r="G297" s="28"/>
      <c r="H297" s="32"/>
      <c r="I297" s="1291"/>
      <c r="J297" s="1291"/>
    </row>
    <row r="298" spans="2:14" s="1263" customFormat="1" ht="16.350000000000001" customHeight="1" x14ac:dyDescent="0.15">
      <c r="B298" s="30" t="s">
        <v>2257</v>
      </c>
      <c r="C298" s="1291"/>
      <c r="D298" s="743"/>
      <c r="E298" s="1291"/>
      <c r="F298" s="1291"/>
      <c r="G298" s="28"/>
      <c r="H298" s="32"/>
      <c r="I298" s="1291"/>
      <c r="J298" s="1291"/>
      <c r="K298" s="1103"/>
      <c r="L298" s="1103"/>
      <c r="M298" s="1103"/>
      <c r="N298" s="1103"/>
    </row>
    <row r="299" spans="2:14" s="1263" customFormat="1" ht="16.350000000000001" customHeight="1" x14ac:dyDescent="0.15">
      <c r="B299" s="30" t="s">
        <v>2258</v>
      </c>
      <c r="C299" s="1291"/>
      <c r="D299" s="743"/>
      <c r="E299" s="1291"/>
      <c r="F299" s="1291"/>
      <c r="G299" s="28"/>
      <c r="H299" s="32"/>
      <c r="I299" s="1291"/>
      <c r="J299" s="1291"/>
      <c r="K299" s="1103"/>
      <c r="L299" s="1103"/>
      <c r="M299" s="1103"/>
      <c r="N299" s="1103"/>
    </row>
    <row r="300" spans="2:14" s="1263" customFormat="1" ht="16.350000000000001" customHeight="1" x14ac:dyDescent="0.15">
      <c r="B300" s="30" t="s">
        <v>2259</v>
      </c>
      <c r="C300" s="1291"/>
      <c r="D300" s="743"/>
      <c r="E300" s="1291"/>
      <c r="F300" s="1291"/>
      <c r="G300" s="28"/>
      <c r="H300" s="32"/>
      <c r="I300" s="1291"/>
      <c r="J300" s="1291"/>
      <c r="K300" s="1103"/>
      <c r="L300" s="1103"/>
      <c r="M300" s="1103"/>
      <c r="N300" s="1103"/>
    </row>
    <row r="301" spans="2:14" ht="16.350000000000001" customHeight="1" x14ac:dyDescent="0.15">
      <c r="B301" s="30" t="s">
        <v>2260</v>
      </c>
      <c r="C301" s="1291"/>
      <c r="D301" s="743"/>
      <c r="E301" s="1291"/>
      <c r="F301" s="1291"/>
      <c r="G301" s="28"/>
      <c r="H301" s="32"/>
      <c r="I301" s="1291"/>
      <c r="J301" s="1291"/>
    </row>
    <row r="302" spans="2:14" ht="16.350000000000001" customHeight="1" x14ac:dyDescent="0.15">
      <c r="B302" s="30" t="s">
        <v>2261</v>
      </c>
      <c r="C302" s="1291"/>
      <c r="D302" s="743"/>
      <c r="E302" s="1291"/>
      <c r="F302" s="1291"/>
      <c r="G302" s="28"/>
      <c r="H302" s="32"/>
      <c r="I302" s="1291"/>
      <c r="J302" s="1291"/>
    </row>
    <row r="303" spans="2:14" ht="16.350000000000001" customHeight="1" x14ac:dyDescent="0.15">
      <c r="B303" s="30" t="s">
        <v>2262</v>
      </c>
    </row>
  </sheetData>
  <sheetProtection password="DD24" sheet="1" objects="1" scenarios="1"/>
  <mergeCells count="6">
    <mergeCell ref="J2:J4"/>
    <mergeCell ref="B2:B4"/>
    <mergeCell ref="C2:C4"/>
    <mergeCell ref="D2:D3"/>
    <mergeCell ref="E2:F2"/>
    <mergeCell ref="G2:I2"/>
  </mergeCells>
  <phoneticPr fontId="2"/>
  <conditionalFormatting sqref="C5:J285">
    <cfRule type="expression" dxfId="118" priority="1">
      <formula>MOD(ROW(),2)=0</formula>
    </cfRule>
  </conditionalFormatting>
  <conditionalFormatting sqref="H102:H105">
    <cfRule type="expression" dxfId="117" priority="4">
      <formula>MOD(ROW(),2)=0</formula>
    </cfRule>
  </conditionalFormatting>
  <pageMargins left="0.78740157480314965" right="0.78740157480314965" top="0.98425196850393704" bottom="0.98425196850393704" header="0.51181102362204722" footer="0.51181102362204722"/>
  <pageSetup paperSize="8" scale="69"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M295"/>
  <sheetViews>
    <sheetView showGridLines="0" zoomScale="85" zoomScaleNormal="85" workbookViewId="0">
      <pane xSplit="3" ySplit="4" topLeftCell="D5" activePane="bottomRight" state="frozen"/>
      <selection pane="topRight"/>
      <selection pane="bottomLeft"/>
      <selection pane="bottomRight" activeCell="H30" sqref="H30"/>
    </sheetView>
  </sheetViews>
  <sheetFormatPr defaultColWidth="9" defaultRowHeight="16.149999999999999" customHeight="1" x14ac:dyDescent="0.15"/>
  <cols>
    <col min="1" max="1" width="3.125" style="27" customWidth="1"/>
    <col min="2" max="2" width="10.875" style="36" customWidth="1"/>
    <col min="3" max="3" width="44.875" style="31" customWidth="1"/>
    <col min="4" max="5" width="15.25" style="28" customWidth="1"/>
    <col min="6" max="6" width="15.25" style="32" customWidth="1"/>
    <col min="7" max="7" width="15.25" style="27" customWidth="1"/>
    <col min="8" max="8" width="22.5" style="33" customWidth="1"/>
    <col min="9" max="9" width="15.25" style="33" customWidth="1"/>
    <col min="10" max="10" width="36.125" style="27" customWidth="1"/>
    <col min="11" max="11" width="2.75" style="27" customWidth="1"/>
    <col min="12" max="12" width="10.125" style="27" bestFit="1" customWidth="1"/>
    <col min="13" max="16384" width="9" style="27"/>
  </cols>
  <sheetData>
    <row r="1" spans="2:13" ht="14.45" customHeight="1" x14ac:dyDescent="0.15">
      <c r="B1" s="30"/>
    </row>
    <row r="2" spans="2:13" s="24" customFormat="1" ht="20.45" customHeight="1" x14ac:dyDescent="0.15">
      <c r="B2" s="1627" t="s">
        <v>700</v>
      </c>
      <c r="C2" s="1630" t="s">
        <v>549</v>
      </c>
      <c r="D2" s="1633" t="s">
        <v>669</v>
      </c>
      <c r="E2" s="1635" t="s">
        <v>671</v>
      </c>
      <c r="F2" s="1636"/>
      <c r="G2" s="1637" t="s">
        <v>536</v>
      </c>
      <c r="H2" s="1638"/>
      <c r="I2" s="1639"/>
      <c r="J2" s="1624" t="s">
        <v>679</v>
      </c>
    </row>
    <row r="3" spans="2:13" s="24" customFormat="1" ht="27" customHeight="1" x14ac:dyDescent="0.15">
      <c r="B3" s="1628"/>
      <c r="C3" s="1631"/>
      <c r="D3" s="1634"/>
      <c r="E3" s="264" t="s">
        <v>539</v>
      </c>
      <c r="F3" s="260" t="s">
        <v>534</v>
      </c>
      <c r="G3" s="265" t="s">
        <v>539</v>
      </c>
      <c r="H3" s="261" t="s">
        <v>675</v>
      </c>
      <c r="I3" s="261" t="s">
        <v>678</v>
      </c>
      <c r="J3" s="1625"/>
    </row>
    <row r="4" spans="2:13" s="24" customFormat="1" ht="16.149999999999999" customHeight="1" x14ac:dyDescent="0.15">
      <c r="B4" s="1629"/>
      <c r="C4" s="1632"/>
      <c r="D4" s="262" t="s">
        <v>537</v>
      </c>
      <c r="E4" s="262" t="s">
        <v>537</v>
      </c>
      <c r="F4" s="25" t="s">
        <v>1300</v>
      </c>
      <c r="G4" s="263" t="s">
        <v>537</v>
      </c>
      <c r="H4" s="26" t="s">
        <v>538</v>
      </c>
      <c r="I4" s="26" t="s">
        <v>1300</v>
      </c>
      <c r="J4" s="1626"/>
    </row>
    <row r="5" spans="2:13" ht="16.149999999999999" customHeight="1" x14ac:dyDescent="0.15">
      <c r="B5" s="311" t="s">
        <v>6</v>
      </c>
      <c r="C5" s="716" t="s">
        <v>595</v>
      </c>
      <c r="D5" s="677">
        <v>49100</v>
      </c>
      <c r="E5" s="530">
        <v>49900</v>
      </c>
      <c r="F5" s="717">
        <v>3.6999999999999997</v>
      </c>
      <c r="G5" s="500">
        <v>48800</v>
      </c>
      <c r="H5" s="717">
        <v>3.9</v>
      </c>
      <c r="I5" s="502">
        <v>3.9</v>
      </c>
      <c r="J5" s="718" t="s">
        <v>542</v>
      </c>
      <c r="L5" s="28"/>
      <c r="M5" s="29"/>
    </row>
    <row r="6" spans="2:13" ht="16.149999999999999" customHeight="1" x14ac:dyDescent="0.15">
      <c r="B6" s="311" t="s">
        <v>3</v>
      </c>
      <c r="C6" s="719" t="s">
        <v>277</v>
      </c>
      <c r="D6" s="381">
        <v>21700</v>
      </c>
      <c r="E6" s="330">
        <v>21300</v>
      </c>
      <c r="F6" s="377">
        <v>4.1000000000000005</v>
      </c>
      <c r="G6" s="381">
        <v>21900</v>
      </c>
      <c r="H6" s="377">
        <v>3.9</v>
      </c>
      <c r="I6" s="382">
        <v>4.2</v>
      </c>
      <c r="J6" s="379" t="s">
        <v>543</v>
      </c>
      <c r="L6" s="28"/>
      <c r="M6" s="29"/>
    </row>
    <row r="7" spans="2:13" ht="16.149999999999999" customHeight="1" x14ac:dyDescent="0.15">
      <c r="B7" s="311" t="s">
        <v>7</v>
      </c>
      <c r="C7" s="719" t="s">
        <v>278</v>
      </c>
      <c r="D7" s="381">
        <v>27200</v>
      </c>
      <c r="E7" s="330">
        <v>27600</v>
      </c>
      <c r="F7" s="377">
        <v>4</v>
      </c>
      <c r="G7" s="381">
        <v>26800</v>
      </c>
      <c r="H7" s="377">
        <v>3.6999999999999997</v>
      </c>
      <c r="I7" s="382">
        <v>4.2</v>
      </c>
      <c r="J7" s="379" t="s">
        <v>544</v>
      </c>
      <c r="L7" s="28"/>
      <c r="M7" s="29"/>
    </row>
    <row r="8" spans="2:13" ht="16.149999999999999" customHeight="1" x14ac:dyDescent="0.15">
      <c r="B8" s="311" t="s">
        <v>5</v>
      </c>
      <c r="C8" s="719" t="s">
        <v>1304</v>
      </c>
      <c r="D8" s="381">
        <v>10600</v>
      </c>
      <c r="E8" s="330">
        <v>10700</v>
      </c>
      <c r="F8" s="377">
        <v>3.9</v>
      </c>
      <c r="G8" s="381">
        <v>10400</v>
      </c>
      <c r="H8" s="377">
        <v>3.6999999999999997</v>
      </c>
      <c r="I8" s="382">
        <v>4.1000000000000005</v>
      </c>
      <c r="J8" s="379" t="s">
        <v>544</v>
      </c>
      <c r="L8" s="28"/>
      <c r="M8" s="29"/>
    </row>
    <row r="9" spans="2:13" ht="16.149999999999999" customHeight="1" x14ac:dyDescent="0.15">
      <c r="B9" s="311" t="s">
        <v>9</v>
      </c>
      <c r="C9" s="719" t="s">
        <v>1458</v>
      </c>
      <c r="D9" s="381">
        <v>10600</v>
      </c>
      <c r="E9" s="330">
        <v>10800</v>
      </c>
      <c r="F9" s="377">
        <v>3.7000000000000006</v>
      </c>
      <c r="G9" s="381">
        <v>10500</v>
      </c>
      <c r="H9" s="377">
        <v>3.5000000000000004</v>
      </c>
      <c r="I9" s="382">
        <v>3.9000000000000008</v>
      </c>
      <c r="J9" s="379" t="s">
        <v>543</v>
      </c>
      <c r="L9" s="28"/>
      <c r="M9" s="29"/>
    </row>
    <row r="10" spans="2:13" ht="16.149999999999999" customHeight="1" x14ac:dyDescent="0.15">
      <c r="B10" s="311" t="s">
        <v>10</v>
      </c>
      <c r="C10" s="719" t="s">
        <v>283</v>
      </c>
      <c r="D10" s="381">
        <v>11400</v>
      </c>
      <c r="E10" s="330">
        <v>11500</v>
      </c>
      <c r="F10" s="377">
        <v>4</v>
      </c>
      <c r="G10" s="381">
        <v>11200</v>
      </c>
      <c r="H10" s="377">
        <v>3.8</v>
      </c>
      <c r="I10" s="382">
        <v>4.2</v>
      </c>
      <c r="J10" s="379" t="s">
        <v>544</v>
      </c>
      <c r="L10" s="28"/>
      <c r="M10" s="29"/>
    </row>
    <row r="11" spans="2:13" ht="16.149999999999999" customHeight="1" x14ac:dyDescent="0.15">
      <c r="B11" s="311" t="s">
        <v>11</v>
      </c>
      <c r="C11" s="719" t="s">
        <v>1459</v>
      </c>
      <c r="D11" s="381">
        <v>7250</v>
      </c>
      <c r="E11" s="330">
        <v>7380</v>
      </c>
      <c r="F11" s="377">
        <v>4.2</v>
      </c>
      <c r="G11" s="381">
        <v>7200</v>
      </c>
      <c r="H11" s="377">
        <v>4</v>
      </c>
      <c r="I11" s="382">
        <v>4.4000000000000004</v>
      </c>
      <c r="J11" s="379" t="s">
        <v>543</v>
      </c>
      <c r="L11" s="28"/>
      <c r="M11" s="29"/>
    </row>
    <row r="12" spans="2:13" ht="16.149999999999999" customHeight="1" x14ac:dyDescent="0.15">
      <c r="B12" s="311" t="s">
        <v>12</v>
      </c>
      <c r="C12" s="719" t="s">
        <v>285</v>
      </c>
      <c r="D12" s="381">
        <v>8100</v>
      </c>
      <c r="E12" s="330">
        <v>8420</v>
      </c>
      <c r="F12" s="377">
        <v>4.3000000000000007</v>
      </c>
      <c r="G12" s="381">
        <v>8100</v>
      </c>
      <c r="H12" s="377">
        <v>4</v>
      </c>
      <c r="I12" s="382">
        <v>4.6000000000000005</v>
      </c>
      <c r="J12" s="379" t="s">
        <v>545</v>
      </c>
      <c r="L12" s="28"/>
      <c r="M12" s="29"/>
    </row>
    <row r="13" spans="2:13" ht="16.149999999999999" customHeight="1" x14ac:dyDescent="0.15">
      <c r="B13" s="311" t="s">
        <v>13</v>
      </c>
      <c r="C13" s="719" t="s">
        <v>286</v>
      </c>
      <c r="D13" s="381">
        <v>5630</v>
      </c>
      <c r="E13" s="330">
        <v>5690</v>
      </c>
      <c r="F13" s="377">
        <v>3.6999999999999997</v>
      </c>
      <c r="G13" s="381">
        <v>5600</v>
      </c>
      <c r="H13" s="377">
        <v>3.4999999999999996</v>
      </c>
      <c r="I13" s="382">
        <v>3.9</v>
      </c>
      <c r="J13" s="379" t="s">
        <v>543</v>
      </c>
      <c r="L13" s="28"/>
      <c r="M13" s="29"/>
    </row>
    <row r="14" spans="2:13" ht="16.149999999999999" customHeight="1" x14ac:dyDescent="0.15">
      <c r="B14" s="311" t="s">
        <v>15</v>
      </c>
      <c r="C14" s="719" t="s">
        <v>287</v>
      </c>
      <c r="D14" s="381">
        <v>4180</v>
      </c>
      <c r="E14" s="330">
        <v>4230</v>
      </c>
      <c r="F14" s="377">
        <v>3.9</v>
      </c>
      <c r="G14" s="381">
        <v>4120</v>
      </c>
      <c r="H14" s="377">
        <v>3.6999999999999997</v>
      </c>
      <c r="I14" s="382">
        <v>4.1000000000000005</v>
      </c>
      <c r="J14" s="379" t="s">
        <v>544</v>
      </c>
      <c r="L14" s="28"/>
      <c r="M14" s="29"/>
    </row>
    <row r="15" spans="2:13" ht="16.149999999999999" customHeight="1" x14ac:dyDescent="0.15">
      <c r="B15" s="311" t="s">
        <v>17</v>
      </c>
      <c r="C15" s="719" t="s">
        <v>1309</v>
      </c>
      <c r="D15" s="381">
        <v>4890</v>
      </c>
      <c r="E15" s="330">
        <v>4950</v>
      </c>
      <c r="F15" s="377">
        <v>4</v>
      </c>
      <c r="G15" s="381">
        <v>4860</v>
      </c>
      <c r="H15" s="377">
        <v>4.1000000000000005</v>
      </c>
      <c r="I15" s="382">
        <v>4.2</v>
      </c>
      <c r="J15" s="379" t="s">
        <v>542</v>
      </c>
      <c r="L15" s="28"/>
      <c r="M15" s="29"/>
    </row>
    <row r="16" spans="2:13" ht="16.149999999999999" customHeight="1" x14ac:dyDescent="0.15">
      <c r="B16" s="311" t="s">
        <v>18</v>
      </c>
      <c r="C16" s="719" t="s">
        <v>289</v>
      </c>
      <c r="D16" s="381">
        <v>4560</v>
      </c>
      <c r="E16" s="330">
        <v>4640</v>
      </c>
      <c r="F16" s="377">
        <v>3.8</v>
      </c>
      <c r="G16" s="381">
        <v>4470</v>
      </c>
      <c r="H16" s="377">
        <v>3.5999999999999996</v>
      </c>
      <c r="I16" s="382">
        <v>4</v>
      </c>
      <c r="J16" s="379" t="s">
        <v>544</v>
      </c>
      <c r="L16" s="28"/>
      <c r="M16" s="29"/>
    </row>
    <row r="17" spans="2:13" ht="16.149999999999999" customHeight="1" x14ac:dyDescent="0.15">
      <c r="B17" s="311" t="s">
        <v>19</v>
      </c>
      <c r="C17" s="719" t="s">
        <v>290</v>
      </c>
      <c r="D17" s="381">
        <v>5470</v>
      </c>
      <c r="E17" s="330">
        <v>5570</v>
      </c>
      <c r="F17" s="377">
        <v>3.8</v>
      </c>
      <c r="G17" s="381">
        <v>5370</v>
      </c>
      <c r="H17" s="377">
        <v>3.5999999999999996</v>
      </c>
      <c r="I17" s="382">
        <v>4</v>
      </c>
      <c r="J17" s="379" t="s">
        <v>544</v>
      </c>
      <c r="L17" s="28"/>
      <c r="M17" s="29"/>
    </row>
    <row r="18" spans="2:13" ht="16.149999999999999" customHeight="1" x14ac:dyDescent="0.15">
      <c r="B18" s="311" t="s">
        <v>20</v>
      </c>
      <c r="C18" s="719" t="s">
        <v>1310</v>
      </c>
      <c r="D18" s="381">
        <v>4830</v>
      </c>
      <c r="E18" s="330">
        <v>5000</v>
      </c>
      <c r="F18" s="377">
        <v>4.5000000000000009</v>
      </c>
      <c r="G18" s="381">
        <v>4760</v>
      </c>
      <c r="H18" s="377">
        <v>4.2</v>
      </c>
      <c r="I18" s="382">
        <v>4.7000000000000011</v>
      </c>
      <c r="J18" s="379" t="s">
        <v>543</v>
      </c>
      <c r="L18" s="28"/>
      <c r="M18" s="29"/>
    </row>
    <row r="19" spans="2:13" ht="16.149999999999999" customHeight="1" x14ac:dyDescent="0.15">
      <c r="B19" s="311" t="s">
        <v>21</v>
      </c>
      <c r="C19" s="719" t="s">
        <v>292</v>
      </c>
      <c r="D19" s="381">
        <v>3510</v>
      </c>
      <c r="E19" s="330">
        <v>3560</v>
      </c>
      <c r="F19" s="377">
        <v>4.3</v>
      </c>
      <c r="G19" s="381">
        <v>3460</v>
      </c>
      <c r="H19" s="377">
        <v>4.1000000000000005</v>
      </c>
      <c r="I19" s="382">
        <v>4.5</v>
      </c>
      <c r="J19" s="379" t="s">
        <v>544</v>
      </c>
      <c r="L19" s="28"/>
      <c r="M19" s="29"/>
    </row>
    <row r="20" spans="2:13" ht="16.149999999999999" customHeight="1" x14ac:dyDescent="0.15">
      <c r="B20" s="311" t="s">
        <v>22</v>
      </c>
      <c r="C20" s="719" t="s">
        <v>293</v>
      </c>
      <c r="D20" s="381">
        <v>4830</v>
      </c>
      <c r="E20" s="330">
        <v>4910</v>
      </c>
      <c r="F20" s="377">
        <v>3.9</v>
      </c>
      <c r="G20" s="381">
        <v>4750</v>
      </c>
      <c r="H20" s="377">
        <v>3.6999999999999997</v>
      </c>
      <c r="I20" s="382">
        <v>4.1000000000000005</v>
      </c>
      <c r="J20" s="379" t="s">
        <v>544</v>
      </c>
      <c r="L20" s="28"/>
      <c r="M20" s="29"/>
    </row>
    <row r="21" spans="2:13" ht="16.149999999999999" customHeight="1" x14ac:dyDescent="0.15">
      <c r="B21" s="311" t="s">
        <v>23</v>
      </c>
      <c r="C21" s="719" t="s">
        <v>294</v>
      </c>
      <c r="D21" s="381">
        <v>2590</v>
      </c>
      <c r="E21" s="330">
        <v>2580</v>
      </c>
      <c r="F21" s="377">
        <v>4</v>
      </c>
      <c r="G21" s="381">
        <v>2590</v>
      </c>
      <c r="H21" s="377">
        <v>4</v>
      </c>
      <c r="I21" s="382">
        <v>4.2</v>
      </c>
      <c r="J21" s="379" t="s">
        <v>542</v>
      </c>
      <c r="L21" s="28"/>
      <c r="M21" s="29"/>
    </row>
    <row r="22" spans="2:13" ht="16.149999999999999" customHeight="1" x14ac:dyDescent="0.15">
      <c r="B22" s="311" t="s">
        <v>24</v>
      </c>
      <c r="C22" s="719" t="s">
        <v>1460</v>
      </c>
      <c r="D22" s="381">
        <v>4120</v>
      </c>
      <c r="E22" s="330">
        <v>4180</v>
      </c>
      <c r="F22" s="377">
        <v>4.1000000000000005</v>
      </c>
      <c r="G22" s="381">
        <v>4060</v>
      </c>
      <c r="H22" s="377">
        <v>3.9</v>
      </c>
      <c r="I22" s="382">
        <v>4.3</v>
      </c>
      <c r="J22" s="379" t="s">
        <v>544</v>
      </c>
      <c r="L22" s="28"/>
      <c r="M22" s="29"/>
    </row>
    <row r="23" spans="2:13" ht="16.149999999999999" customHeight="1" x14ac:dyDescent="0.15">
      <c r="B23" s="311" t="s">
        <v>25</v>
      </c>
      <c r="C23" s="719" t="s">
        <v>1312</v>
      </c>
      <c r="D23" s="381">
        <v>2900</v>
      </c>
      <c r="E23" s="330">
        <v>2930</v>
      </c>
      <c r="F23" s="377">
        <v>4.3</v>
      </c>
      <c r="G23" s="381">
        <v>2860</v>
      </c>
      <c r="H23" s="377">
        <v>4.1000000000000005</v>
      </c>
      <c r="I23" s="382">
        <v>4.5</v>
      </c>
      <c r="J23" s="379" t="s">
        <v>544</v>
      </c>
      <c r="L23" s="28"/>
      <c r="M23" s="29"/>
    </row>
    <row r="24" spans="2:13" ht="16.149999999999999" customHeight="1" x14ac:dyDescent="0.15">
      <c r="B24" s="311" t="s">
        <v>26</v>
      </c>
      <c r="C24" s="719" t="s">
        <v>297</v>
      </c>
      <c r="D24" s="381">
        <v>3220</v>
      </c>
      <c r="E24" s="330">
        <v>3270</v>
      </c>
      <c r="F24" s="377">
        <v>3.9</v>
      </c>
      <c r="G24" s="381">
        <v>3160</v>
      </c>
      <c r="H24" s="377">
        <v>3.6999999999999997</v>
      </c>
      <c r="I24" s="382">
        <v>4.1000000000000005</v>
      </c>
      <c r="J24" s="379" t="s">
        <v>544</v>
      </c>
      <c r="L24" s="28"/>
      <c r="M24" s="29"/>
    </row>
    <row r="25" spans="2:13" ht="16.149999999999999" customHeight="1" x14ac:dyDescent="0.15">
      <c r="B25" s="311" t="s">
        <v>28</v>
      </c>
      <c r="C25" s="719" t="s">
        <v>298</v>
      </c>
      <c r="D25" s="381">
        <v>2570</v>
      </c>
      <c r="E25" s="330">
        <v>2610</v>
      </c>
      <c r="F25" s="377">
        <v>4.1000000000000005</v>
      </c>
      <c r="G25" s="381">
        <v>2530</v>
      </c>
      <c r="H25" s="377">
        <v>3.9</v>
      </c>
      <c r="I25" s="382">
        <v>4.3</v>
      </c>
      <c r="J25" s="379" t="s">
        <v>544</v>
      </c>
      <c r="L25" s="28"/>
      <c r="M25" s="29"/>
    </row>
    <row r="26" spans="2:13" ht="16.149999999999999" customHeight="1" x14ac:dyDescent="0.15">
      <c r="B26" s="311" t="s">
        <v>30</v>
      </c>
      <c r="C26" s="719" t="s">
        <v>299</v>
      </c>
      <c r="D26" s="381">
        <v>1880</v>
      </c>
      <c r="E26" s="330">
        <v>1910</v>
      </c>
      <c r="F26" s="377">
        <v>4.2</v>
      </c>
      <c r="G26" s="381">
        <v>1850</v>
      </c>
      <c r="H26" s="377">
        <v>4</v>
      </c>
      <c r="I26" s="382">
        <v>4.3999999999999995</v>
      </c>
      <c r="J26" s="379" t="s">
        <v>544</v>
      </c>
      <c r="L26" s="28"/>
      <c r="M26" s="29"/>
    </row>
    <row r="27" spans="2:13" ht="16.149999999999999" customHeight="1" x14ac:dyDescent="0.15">
      <c r="B27" s="311" t="s">
        <v>31</v>
      </c>
      <c r="C27" s="719" t="s">
        <v>300</v>
      </c>
      <c r="D27" s="381">
        <v>6640</v>
      </c>
      <c r="E27" s="330">
        <v>6730</v>
      </c>
      <c r="F27" s="377">
        <v>4</v>
      </c>
      <c r="G27" s="381">
        <v>6540</v>
      </c>
      <c r="H27" s="377">
        <v>3.8</v>
      </c>
      <c r="I27" s="382">
        <v>4.2</v>
      </c>
      <c r="J27" s="379" t="s">
        <v>544</v>
      </c>
      <c r="L27" s="28"/>
      <c r="M27" s="29"/>
    </row>
    <row r="28" spans="2:13" ht="16.149999999999999" customHeight="1" x14ac:dyDescent="0.15">
      <c r="B28" s="311" t="s">
        <v>33</v>
      </c>
      <c r="C28" s="719" t="s">
        <v>302</v>
      </c>
      <c r="D28" s="381">
        <v>5150</v>
      </c>
      <c r="E28" s="330">
        <v>5240</v>
      </c>
      <c r="F28" s="377">
        <v>4.5</v>
      </c>
      <c r="G28" s="381">
        <v>5110</v>
      </c>
      <c r="H28" s="377">
        <v>4.5999999999999996</v>
      </c>
      <c r="I28" s="382">
        <v>5</v>
      </c>
      <c r="J28" s="379" t="s">
        <v>543</v>
      </c>
      <c r="L28" s="28"/>
      <c r="M28" s="29"/>
    </row>
    <row r="29" spans="2:13" ht="16.149999999999999" customHeight="1" x14ac:dyDescent="0.15">
      <c r="B29" s="311" t="s">
        <v>36</v>
      </c>
      <c r="C29" s="719" t="s">
        <v>303</v>
      </c>
      <c r="D29" s="381">
        <v>3420</v>
      </c>
      <c r="E29" s="330">
        <v>3470</v>
      </c>
      <c r="F29" s="377">
        <v>4.7</v>
      </c>
      <c r="G29" s="381">
        <v>3420</v>
      </c>
      <c r="H29" s="377">
        <v>4.3999999999999995</v>
      </c>
      <c r="I29" s="382">
        <v>5</v>
      </c>
      <c r="J29" s="379" t="s">
        <v>545</v>
      </c>
      <c r="L29" s="28"/>
      <c r="M29" s="29"/>
    </row>
    <row r="30" spans="2:13" ht="16.149999999999999" customHeight="1" x14ac:dyDescent="0.15">
      <c r="B30" s="311" t="s">
        <v>37</v>
      </c>
      <c r="C30" s="719" t="s">
        <v>1313</v>
      </c>
      <c r="D30" s="381">
        <v>1920</v>
      </c>
      <c r="E30" s="330">
        <v>1940</v>
      </c>
      <c r="F30" s="377">
        <v>4.7</v>
      </c>
      <c r="G30" s="381">
        <v>1890</v>
      </c>
      <c r="H30" s="377">
        <v>4.5</v>
      </c>
      <c r="I30" s="382">
        <v>4.9000000000000004</v>
      </c>
      <c r="J30" s="379" t="s">
        <v>544</v>
      </c>
      <c r="L30" s="28"/>
      <c r="M30" s="29"/>
    </row>
    <row r="31" spans="2:13" ht="16.149999999999999" customHeight="1" x14ac:dyDescent="0.15">
      <c r="B31" s="311" t="s">
        <v>38</v>
      </c>
      <c r="C31" s="719" t="s">
        <v>305</v>
      </c>
      <c r="D31" s="381">
        <v>4190</v>
      </c>
      <c r="E31" s="330">
        <v>4120</v>
      </c>
      <c r="F31" s="377">
        <v>4.7</v>
      </c>
      <c r="G31" s="381">
        <v>4220</v>
      </c>
      <c r="H31" s="377">
        <v>4.9000000000000004</v>
      </c>
      <c r="I31" s="382">
        <v>4.9000000000000004</v>
      </c>
      <c r="J31" s="379" t="s">
        <v>542</v>
      </c>
      <c r="L31" s="28"/>
      <c r="M31" s="29"/>
    </row>
    <row r="32" spans="2:13" ht="16.149999999999999" customHeight="1" x14ac:dyDescent="0.15">
      <c r="B32" s="311" t="s">
        <v>39</v>
      </c>
      <c r="C32" s="719" t="s">
        <v>1314</v>
      </c>
      <c r="D32" s="381">
        <v>8860</v>
      </c>
      <c r="E32" s="330">
        <v>8920</v>
      </c>
      <c r="F32" s="377">
        <v>4.8</v>
      </c>
      <c r="G32" s="381">
        <v>8800</v>
      </c>
      <c r="H32" s="377">
        <v>4.5999999999999996</v>
      </c>
      <c r="I32" s="382">
        <v>5</v>
      </c>
      <c r="J32" s="379" t="s">
        <v>546</v>
      </c>
      <c r="L32" s="28"/>
      <c r="M32" s="29"/>
    </row>
    <row r="33" spans="2:13" ht="16.149999999999999" customHeight="1" x14ac:dyDescent="0.15">
      <c r="B33" s="311" t="s">
        <v>40</v>
      </c>
      <c r="C33" s="719" t="s">
        <v>1461</v>
      </c>
      <c r="D33" s="381">
        <v>6440</v>
      </c>
      <c r="E33" s="330">
        <v>6530</v>
      </c>
      <c r="F33" s="377">
        <v>4.3999999999999995</v>
      </c>
      <c r="G33" s="381">
        <v>6340</v>
      </c>
      <c r="H33" s="377">
        <v>4.2</v>
      </c>
      <c r="I33" s="382">
        <v>4.5999999999999996</v>
      </c>
      <c r="J33" s="379" t="s">
        <v>544</v>
      </c>
      <c r="L33" s="28"/>
      <c r="M33" s="29"/>
    </row>
    <row r="34" spans="2:13" ht="16.149999999999999" customHeight="1" x14ac:dyDescent="0.15">
      <c r="B34" s="311" t="s">
        <v>41</v>
      </c>
      <c r="C34" s="719" t="s">
        <v>1316</v>
      </c>
      <c r="D34" s="381">
        <v>2970</v>
      </c>
      <c r="E34" s="330">
        <v>2800</v>
      </c>
      <c r="F34" s="377">
        <v>4.9000000000000004</v>
      </c>
      <c r="G34" s="381">
        <v>3040</v>
      </c>
      <c r="H34" s="377">
        <v>4.7</v>
      </c>
      <c r="I34" s="382">
        <v>5.0999999999999996</v>
      </c>
      <c r="J34" s="379" t="s">
        <v>542</v>
      </c>
      <c r="L34" s="28"/>
      <c r="M34" s="29"/>
    </row>
    <row r="35" spans="2:13" ht="16.149999999999999" customHeight="1" x14ac:dyDescent="0.15">
      <c r="B35" s="311" t="s">
        <v>733</v>
      </c>
      <c r="C35" s="719" t="s">
        <v>1462</v>
      </c>
      <c r="D35" s="381">
        <v>6750</v>
      </c>
      <c r="E35" s="330">
        <v>6870</v>
      </c>
      <c r="F35" s="377">
        <v>3.5999999999999996</v>
      </c>
      <c r="G35" s="381">
        <v>6620</v>
      </c>
      <c r="H35" s="377">
        <v>3.4000000000000004</v>
      </c>
      <c r="I35" s="382">
        <v>3.8</v>
      </c>
      <c r="J35" s="379" t="s">
        <v>544</v>
      </c>
      <c r="L35" s="28"/>
      <c r="M35" s="29"/>
    </row>
    <row r="36" spans="2:13" ht="16.149999999999999" customHeight="1" x14ac:dyDescent="0.15">
      <c r="B36" s="311" t="s">
        <v>734</v>
      </c>
      <c r="C36" s="719" t="s">
        <v>812</v>
      </c>
      <c r="D36" s="381">
        <v>4410</v>
      </c>
      <c r="E36" s="330">
        <v>4490</v>
      </c>
      <c r="F36" s="377">
        <v>3.5000000000000004</v>
      </c>
      <c r="G36" s="381">
        <v>4320</v>
      </c>
      <c r="H36" s="377">
        <v>3.3000000000000003</v>
      </c>
      <c r="I36" s="382">
        <v>3.6999999999999997</v>
      </c>
      <c r="J36" s="379" t="s">
        <v>544</v>
      </c>
      <c r="L36" s="28"/>
      <c r="M36" s="29"/>
    </row>
    <row r="37" spans="2:13" ht="16.149999999999999" customHeight="1" x14ac:dyDescent="0.15">
      <c r="B37" s="311" t="s">
        <v>736</v>
      </c>
      <c r="C37" s="719" t="s">
        <v>813</v>
      </c>
      <c r="D37" s="381">
        <v>4320</v>
      </c>
      <c r="E37" s="330">
        <v>4390</v>
      </c>
      <c r="F37" s="377">
        <v>3.6999999999999997</v>
      </c>
      <c r="G37" s="381">
        <v>4250</v>
      </c>
      <c r="H37" s="377">
        <v>3.5000000000000004</v>
      </c>
      <c r="I37" s="382">
        <v>3.9</v>
      </c>
      <c r="J37" s="379" t="s">
        <v>544</v>
      </c>
      <c r="L37" s="28"/>
      <c r="M37" s="29"/>
    </row>
    <row r="38" spans="2:13" ht="16.149999999999999" customHeight="1" x14ac:dyDescent="0.15">
      <c r="B38" s="311" t="s">
        <v>1218</v>
      </c>
      <c r="C38" s="719" t="s">
        <v>1317</v>
      </c>
      <c r="D38" s="381">
        <v>44500</v>
      </c>
      <c r="E38" s="330">
        <v>43400</v>
      </c>
      <c r="F38" s="377">
        <v>3.8000000000000007</v>
      </c>
      <c r="G38" s="381">
        <v>44900</v>
      </c>
      <c r="H38" s="377">
        <v>4.0000000000000009</v>
      </c>
      <c r="I38" s="382">
        <v>4.0000000000000009</v>
      </c>
      <c r="J38" s="379" t="s">
        <v>543</v>
      </c>
      <c r="L38" s="28"/>
      <c r="M38" s="29"/>
    </row>
    <row r="39" spans="2:13" ht="16.149999999999999" customHeight="1" x14ac:dyDescent="0.15">
      <c r="B39" s="311" t="s">
        <v>1219</v>
      </c>
      <c r="C39" s="719" t="s">
        <v>1318</v>
      </c>
      <c r="D39" s="381">
        <v>18600</v>
      </c>
      <c r="E39" s="330">
        <v>18300</v>
      </c>
      <c r="F39" s="377">
        <v>3.9000000000000008</v>
      </c>
      <c r="G39" s="381">
        <v>18700</v>
      </c>
      <c r="H39" s="377">
        <v>3.7000000000000006</v>
      </c>
      <c r="I39" s="382">
        <v>4.1000000000000005</v>
      </c>
      <c r="J39" s="379" t="s">
        <v>543</v>
      </c>
      <c r="L39" s="28"/>
      <c r="M39" s="29"/>
    </row>
    <row r="40" spans="2:13" ht="16.149999999999999" customHeight="1" x14ac:dyDescent="0.15">
      <c r="B40" s="311" t="s">
        <v>1220</v>
      </c>
      <c r="C40" s="719" t="s">
        <v>1428</v>
      </c>
      <c r="D40" s="381">
        <v>11700</v>
      </c>
      <c r="E40" s="330">
        <v>11900</v>
      </c>
      <c r="F40" s="377">
        <v>3.4000000000000004</v>
      </c>
      <c r="G40" s="381">
        <v>11400</v>
      </c>
      <c r="H40" s="377">
        <v>3.2</v>
      </c>
      <c r="I40" s="382">
        <v>3.5999999999999996</v>
      </c>
      <c r="J40" s="379" t="s">
        <v>544</v>
      </c>
      <c r="L40" s="28"/>
      <c r="M40" s="29"/>
    </row>
    <row r="41" spans="2:13" ht="16.149999999999999" customHeight="1" x14ac:dyDescent="0.15">
      <c r="B41" s="311" t="s">
        <v>1222</v>
      </c>
      <c r="C41" s="719" t="s">
        <v>1429</v>
      </c>
      <c r="D41" s="381">
        <v>8540</v>
      </c>
      <c r="E41" s="330">
        <v>8640</v>
      </c>
      <c r="F41" s="377">
        <v>4</v>
      </c>
      <c r="G41" s="381">
        <v>8500</v>
      </c>
      <c r="H41" s="377">
        <v>4.1000000000000005</v>
      </c>
      <c r="I41" s="382">
        <v>4.2</v>
      </c>
      <c r="J41" s="379" t="s">
        <v>542</v>
      </c>
      <c r="L41" s="28"/>
      <c r="M41" s="29"/>
    </row>
    <row r="42" spans="2:13" ht="16.149999999999999" customHeight="1" x14ac:dyDescent="0.15">
      <c r="B42" s="311" t="s">
        <v>1223</v>
      </c>
      <c r="C42" s="719" t="s">
        <v>1321</v>
      </c>
      <c r="D42" s="381">
        <v>8180</v>
      </c>
      <c r="E42" s="330">
        <v>7970</v>
      </c>
      <c r="F42" s="377">
        <v>3.9000000000000008</v>
      </c>
      <c r="G42" s="381">
        <v>8270</v>
      </c>
      <c r="H42" s="377">
        <v>3.7000000000000006</v>
      </c>
      <c r="I42" s="382">
        <v>4.1000000000000005</v>
      </c>
      <c r="J42" s="379" t="s">
        <v>543</v>
      </c>
      <c r="L42" s="28"/>
      <c r="M42" s="29"/>
    </row>
    <row r="43" spans="2:13" ht="16.149999999999999" customHeight="1" x14ac:dyDescent="0.15">
      <c r="B43" s="311" t="s">
        <v>1224</v>
      </c>
      <c r="C43" s="719" t="s">
        <v>1430</v>
      </c>
      <c r="D43" s="381">
        <v>6200</v>
      </c>
      <c r="E43" s="330">
        <v>6290</v>
      </c>
      <c r="F43" s="377">
        <v>4.2</v>
      </c>
      <c r="G43" s="381">
        <v>6110</v>
      </c>
      <c r="H43" s="377">
        <v>4</v>
      </c>
      <c r="I43" s="382">
        <v>4.3999999999999995</v>
      </c>
      <c r="J43" s="379" t="s">
        <v>544</v>
      </c>
      <c r="L43" s="28"/>
      <c r="M43" s="29"/>
    </row>
    <row r="44" spans="2:13" ht="16.149999999999999" customHeight="1" x14ac:dyDescent="0.15">
      <c r="B44" s="311" t="s">
        <v>1225</v>
      </c>
      <c r="C44" s="719" t="s">
        <v>1431</v>
      </c>
      <c r="D44" s="381">
        <v>5790</v>
      </c>
      <c r="E44" s="330">
        <v>5850</v>
      </c>
      <c r="F44" s="377">
        <v>4.2</v>
      </c>
      <c r="G44" s="381">
        <v>5770</v>
      </c>
      <c r="H44" s="377">
        <v>4.3</v>
      </c>
      <c r="I44" s="382">
        <v>4.3999999999999995</v>
      </c>
      <c r="J44" s="379" t="s">
        <v>542</v>
      </c>
      <c r="L44" s="28"/>
      <c r="M44" s="29"/>
    </row>
    <row r="45" spans="2:13" ht="16.149999999999999" customHeight="1" x14ac:dyDescent="0.15">
      <c r="B45" s="311" t="s">
        <v>1227</v>
      </c>
      <c r="C45" s="719" t="s">
        <v>1432</v>
      </c>
      <c r="D45" s="381">
        <v>3750</v>
      </c>
      <c r="E45" s="330">
        <v>3800</v>
      </c>
      <c r="F45" s="377">
        <v>3.9</v>
      </c>
      <c r="G45" s="381">
        <v>3700</v>
      </c>
      <c r="H45" s="377">
        <v>3.6999999999999997</v>
      </c>
      <c r="I45" s="382">
        <v>4.1000000000000005</v>
      </c>
      <c r="J45" s="379" t="s">
        <v>544</v>
      </c>
      <c r="L45" s="28"/>
      <c r="M45" s="29"/>
    </row>
    <row r="46" spans="2:13" ht="16.149999999999999" customHeight="1" x14ac:dyDescent="0.15">
      <c r="B46" s="311" t="s">
        <v>1229</v>
      </c>
      <c r="C46" s="719" t="s">
        <v>1433</v>
      </c>
      <c r="D46" s="381">
        <v>1930</v>
      </c>
      <c r="E46" s="330">
        <v>2010</v>
      </c>
      <c r="F46" s="377">
        <v>3.8</v>
      </c>
      <c r="G46" s="381">
        <v>1890</v>
      </c>
      <c r="H46" s="377">
        <v>3.9</v>
      </c>
      <c r="I46" s="382">
        <v>4</v>
      </c>
      <c r="J46" s="379" t="s">
        <v>542</v>
      </c>
      <c r="L46" s="28"/>
      <c r="M46" s="29"/>
    </row>
    <row r="47" spans="2:13" ht="16.149999999999999" customHeight="1" x14ac:dyDescent="0.15">
      <c r="B47" s="311" t="s">
        <v>1231</v>
      </c>
      <c r="C47" s="719" t="s">
        <v>1326</v>
      </c>
      <c r="D47" s="381">
        <v>1940</v>
      </c>
      <c r="E47" s="330">
        <v>1920</v>
      </c>
      <c r="F47" s="377">
        <v>4.7</v>
      </c>
      <c r="G47" s="381">
        <v>1950</v>
      </c>
      <c r="H47" s="377">
        <v>4.9000000000000004</v>
      </c>
      <c r="I47" s="382">
        <v>4.9000000000000004</v>
      </c>
      <c r="J47" s="379" t="s">
        <v>542</v>
      </c>
      <c r="L47" s="28"/>
      <c r="M47" s="29"/>
    </row>
    <row r="48" spans="2:13" ht="16.149999999999999" customHeight="1" x14ac:dyDescent="0.15">
      <c r="B48" s="311" t="s">
        <v>43</v>
      </c>
      <c r="C48" s="719" t="s">
        <v>309</v>
      </c>
      <c r="D48" s="381">
        <v>7080</v>
      </c>
      <c r="E48" s="330">
        <v>7130</v>
      </c>
      <c r="F48" s="377">
        <v>4.9000000000000004</v>
      </c>
      <c r="G48" s="381">
        <v>7020</v>
      </c>
      <c r="H48" s="377">
        <v>4.7</v>
      </c>
      <c r="I48" s="382">
        <v>5.0999999999999996</v>
      </c>
      <c r="J48" s="379" t="s">
        <v>544</v>
      </c>
      <c r="L48" s="28"/>
      <c r="M48" s="29"/>
    </row>
    <row r="49" spans="2:13" ht="16.149999999999999" customHeight="1" x14ac:dyDescent="0.15">
      <c r="B49" s="311" t="s">
        <v>44</v>
      </c>
      <c r="C49" s="719" t="s">
        <v>310</v>
      </c>
      <c r="D49" s="381">
        <v>4470</v>
      </c>
      <c r="E49" s="330">
        <v>4500</v>
      </c>
      <c r="F49" s="377">
        <v>5</v>
      </c>
      <c r="G49" s="381">
        <v>4430</v>
      </c>
      <c r="H49" s="377">
        <v>4.8</v>
      </c>
      <c r="I49" s="382">
        <v>5.2</v>
      </c>
      <c r="J49" s="379" t="s">
        <v>544</v>
      </c>
      <c r="L49" s="28"/>
      <c r="M49" s="29"/>
    </row>
    <row r="50" spans="2:13" ht="16.149999999999999" customHeight="1" x14ac:dyDescent="0.15">
      <c r="B50" s="311" t="s">
        <v>46</v>
      </c>
      <c r="C50" s="719" t="s">
        <v>1327</v>
      </c>
      <c r="D50" s="381">
        <v>2160</v>
      </c>
      <c r="E50" s="330">
        <v>2170</v>
      </c>
      <c r="F50" s="377">
        <v>5.4</v>
      </c>
      <c r="G50" s="381">
        <v>2150</v>
      </c>
      <c r="H50" s="377">
        <v>5.2</v>
      </c>
      <c r="I50" s="382">
        <v>5.6000000000000005</v>
      </c>
      <c r="J50" s="379" t="s">
        <v>547</v>
      </c>
      <c r="L50" s="28"/>
      <c r="M50" s="29"/>
    </row>
    <row r="51" spans="2:13" ht="16.149999999999999" customHeight="1" x14ac:dyDescent="0.15">
      <c r="B51" s="311" t="s">
        <v>47</v>
      </c>
      <c r="C51" s="719" t="s">
        <v>312</v>
      </c>
      <c r="D51" s="381">
        <v>2330</v>
      </c>
      <c r="E51" s="330">
        <v>2180</v>
      </c>
      <c r="F51" s="377">
        <v>5.6000000000000005</v>
      </c>
      <c r="G51" s="381">
        <v>2390</v>
      </c>
      <c r="H51" s="377">
        <v>5.6000000000000005</v>
      </c>
      <c r="I51" s="382">
        <v>5.8000000000000007</v>
      </c>
      <c r="J51" s="379" t="s">
        <v>542</v>
      </c>
      <c r="L51" s="28"/>
      <c r="M51" s="29"/>
    </row>
    <row r="52" spans="2:13" ht="16.149999999999999" customHeight="1" x14ac:dyDescent="0.15">
      <c r="B52" s="311" t="s">
        <v>48</v>
      </c>
      <c r="C52" s="719" t="s">
        <v>1463</v>
      </c>
      <c r="D52" s="381">
        <v>2240</v>
      </c>
      <c r="E52" s="330">
        <v>2260</v>
      </c>
      <c r="F52" s="377">
        <v>4.5999999999999996</v>
      </c>
      <c r="G52" s="381">
        <v>2220</v>
      </c>
      <c r="H52" s="377">
        <v>4.3999999999999995</v>
      </c>
      <c r="I52" s="382">
        <v>4.8</v>
      </c>
      <c r="J52" s="379" t="s">
        <v>544</v>
      </c>
      <c r="L52" s="28"/>
      <c r="M52" s="29"/>
    </row>
    <row r="53" spans="2:13" ht="16.149999999999999" customHeight="1" x14ac:dyDescent="0.15">
      <c r="B53" s="311" t="s">
        <v>49</v>
      </c>
      <c r="C53" s="719" t="s">
        <v>1464</v>
      </c>
      <c r="D53" s="381">
        <v>2140</v>
      </c>
      <c r="E53" s="330">
        <v>2160</v>
      </c>
      <c r="F53" s="377">
        <v>5</v>
      </c>
      <c r="G53" s="381">
        <v>2110</v>
      </c>
      <c r="H53" s="377">
        <v>4.8</v>
      </c>
      <c r="I53" s="382">
        <v>5.2</v>
      </c>
      <c r="J53" s="379" t="s">
        <v>546</v>
      </c>
      <c r="L53" s="28"/>
      <c r="M53" s="29"/>
    </row>
    <row r="54" spans="2:13" ht="16.149999999999999" customHeight="1" x14ac:dyDescent="0.15">
      <c r="B54" s="311" t="s">
        <v>50</v>
      </c>
      <c r="C54" s="719" t="s">
        <v>315</v>
      </c>
      <c r="D54" s="381">
        <v>18700</v>
      </c>
      <c r="E54" s="330">
        <v>18500</v>
      </c>
      <c r="F54" s="377">
        <v>5</v>
      </c>
      <c r="G54" s="381">
        <v>18900</v>
      </c>
      <c r="H54" s="377">
        <v>4.5999999999999996</v>
      </c>
      <c r="I54" s="382">
        <v>5</v>
      </c>
      <c r="J54" s="379" t="s">
        <v>544</v>
      </c>
      <c r="L54" s="28"/>
      <c r="M54" s="29"/>
    </row>
    <row r="55" spans="2:13" ht="16.149999999999999" customHeight="1" x14ac:dyDescent="0.15">
      <c r="B55" s="311" t="s">
        <v>51</v>
      </c>
      <c r="C55" s="719" t="s">
        <v>316</v>
      </c>
      <c r="D55" s="381">
        <v>12100</v>
      </c>
      <c r="E55" s="330">
        <v>12100</v>
      </c>
      <c r="F55" s="377">
        <v>4.5999999999999996</v>
      </c>
      <c r="G55" s="381">
        <v>12000</v>
      </c>
      <c r="H55" s="377">
        <v>4.3999999999999995</v>
      </c>
      <c r="I55" s="382">
        <v>4.8</v>
      </c>
      <c r="J55" s="379" t="s">
        <v>546</v>
      </c>
      <c r="L55" s="28"/>
      <c r="M55" s="29"/>
    </row>
    <row r="56" spans="2:13" ht="16.149999999999999" customHeight="1" x14ac:dyDescent="0.15">
      <c r="B56" s="311" t="s">
        <v>52</v>
      </c>
      <c r="C56" s="719" t="s">
        <v>317</v>
      </c>
      <c r="D56" s="381">
        <v>6200</v>
      </c>
      <c r="E56" s="330">
        <v>6540</v>
      </c>
      <c r="F56" s="377">
        <v>4.7</v>
      </c>
      <c r="G56" s="381">
        <v>6060</v>
      </c>
      <c r="H56" s="377">
        <v>4.9000000000000004</v>
      </c>
      <c r="I56" s="382">
        <v>4.9000000000000004</v>
      </c>
      <c r="J56" s="379" t="s">
        <v>542</v>
      </c>
      <c r="L56" s="28"/>
      <c r="M56" s="29"/>
    </row>
    <row r="57" spans="2:13" ht="16.149999999999999" customHeight="1" x14ac:dyDescent="0.15">
      <c r="B57" s="311" t="s">
        <v>53</v>
      </c>
      <c r="C57" s="719" t="s">
        <v>318</v>
      </c>
      <c r="D57" s="381">
        <v>3630</v>
      </c>
      <c r="E57" s="330">
        <v>3640</v>
      </c>
      <c r="F57" s="377">
        <v>4.3000000000000007</v>
      </c>
      <c r="G57" s="381">
        <v>3620</v>
      </c>
      <c r="H57" s="377">
        <v>4.1000000000000005</v>
      </c>
      <c r="I57" s="382">
        <v>4.5000000000000009</v>
      </c>
      <c r="J57" s="379" t="s">
        <v>543</v>
      </c>
      <c r="L57" s="28"/>
      <c r="M57" s="29"/>
    </row>
    <row r="58" spans="2:13" ht="16.149999999999999" customHeight="1" x14ac:dyDescent="0.15">
      <c r="B58" s="311" t="s">
        <v>54</v>
      </c>
      <c r="C58" s="719" t="s">
        <v>319</v>
      </c>
      <c r="D58" s="381">
        <v>4140</v>
      </c>
      <c r="E58" s="330">
        <v>4130</v>
      </c>
      <c r="F58" s="377">
        <v>4.5999999999999996</v>
      </c>
      <c r="G58" s="381">
        <v>4140</v>
      </c>
      <c r="H58" s="377">
        <v>4.8</v>
      </c>
      <c r="I58" s="382">
        <v>4.8</v>
      </c>
      <c r="J58" s="379" t="s">
        <v>542</v>
      </c>
      <c r="L58" s="28"/>
      <c r="M58" s="29"/>
    </row>
    <row r="59" spans="2:13" ht="16.149999999999999" customHeight="1" x14ac:dyDescent="0.15">
      <c r="B59" s="311" t="s">
        <v>55</v>
      </c>
      <c r="C59" s="719" t="s">
        <v>320</v>
      </c>
      <c r="D59" s="381">
        <v>2580</v>
      </c>
      <c r="E59" s="330">
        <v>2540</v>
      </c>
      <c r="F59" s="377">
        <v>5.8000000000000007</v>
      </c>
      <c r="G59" s="381">
        <v>2590</v>
      </c>
      <c r="H59" s="377">
        <v>6</v>
      </c>
      <c r="I59" s="382">
        <v>6</v>
      </c>
      <c r="J59" s="379" t="s">
        <v>542</v>
      </c>
      <c r="L59" s="28"/>
      <c r="M59" s="29"/>
    </row>
    <row r="60" spans="2:13" ht="16.149999999999999" customHeight="1" x14ac:dyDescent="0.15">
      <c r="B60" s="311" t="s">
        <v>56</v>
      </c>
      <c r="C60" s="719" t="s">
        <v>1331</v>
      </c>
      <c r="D60" s="381">
        <v>4630</v>
      </c>
      <c r="E60" s="330">
        <v>4670</v>
      </c>
      <c r="F60" s="377">
        <v>4.9000000000000004</v>
      </c>
      <c r="G60" s="381">
        <v>4590</v>
      </c>
      <c r="H60" s="377">
        <v>4.7</v>
      </c>
      <c r="I60" s="382">
        <v>5.0999999999999996</v>
      </c>
      <c r="J60" s="379" t="s">
        <v>544</v>
      </c>
      <c r="L60" s="28"/>
      <c r="M60" s="29"/>
    </row>
    <row r="61" spans="2:13" ht="16.149999999999999" customHeight="1" thickBot="1" x14ac:dyDescent="0.2">
      <c r="B61" s="323" t="s">
        <v>57</v>
      </c>
      <c r="C61" s="720" t="s">
        <v>1332</v>
      </c>
      <c r="D61" s="506">
        <v>2330</v>
      </c>
      <c r="E61" s="721">
        <v>2340</v>
      </c>
      <c r="F61" s="722">
        <v>5</v>
      </c>
      <c r="G61" s="506">
        <v>2310</v>
      </c>
      <c r="H61" s="722">
        <v>4.8</v>
      </c>
      <c r="I61" s="507">
        <v>5.2</v>
      </c>
      <c r="J61" s="504" t="s">
        <v>544</v>
      </c>
      <c r="L61" s="28"/>
      <c r="M61" s="29"/>
    </row>
    <row r="62" spans="2:13" ht="16.149999999999999" customHeight="1" thickTop="1" x14ac:dyDescent="0.15">
      <c r="B62" s="324" t="s">
        <v>58</v>
      </c>
      <c r="C62" s="723" t="s">
        <v>323</v>
      </c>
      <c r="D62" s="658">
        <v>17500</v>
      </c>
      <c r="E62" s="325">
        <v>17100</v>
      </c>
      <c r="F62" s="368">
        <v>5.0000000000000009</v>
      </c>
      <c r="G62" s="315">
        <v>17700</v>
      </c>
      <c r="H62" s="368">
        <v>4.8000000000000007</v>
      </c>
      <c r="I62" s="450">
        <v>5.2000000000000011</v>
      </c>
      <c r="J62" s="451" t="s">
        <v>543</v>
      </c>
      <c r="L62" s="28"/>
      <c r="M62" s="29"/>
    </row>
    <row r="63" spans="2:13" ht="16.149999999999999" customHeight="1" x14ac:dyDescent="0.15">
      <c r="B63" s="324" t="s">
        <v>59</v>
      </c>
      <c r="C63" s="719" t="s">
        <v>324</v>
      </c>
      <c r="D63" s="658">
        <v>16300</v>
      </c>
      <c r="E63" s="325">
        <v>16400</v>
      </c>
      <c r="F63" s="377">
        <v>5</v>
      </c>
      <c r="G63" s="381">
        <v>16200</v>
      </c>
      <c r="H63" s="377">
        <v>5</v>
      </c>
      <c r="I63" s="382">
        <v>5.2</v>
      </c>
      <c r="J63" s="379" t="s">
        <v>542</v>
      </c>
      <c r="L63" s="28"/>
      <c r="M63" s="29"/>
    </row>
    <row r="64" spans="2:13" ht="16.149999999999999" customHeight="1" x14ac:dyDescent="0.15">
      <c r="B64" s="324" t="s">
        <v>60</v>
      </c>
      <c r="C64" s="723" t="s">
        <v>271</v>
      </c>
      <c r="D64" s="658">
        <v>10900</v>
      </c>
      <c r="E64" s="325">
        <v>11000</v>
      </c>
      <c r="F64" s="368">
        <v>4</v>
      </c>
      <c r="G64" s="315">
        <v>10700</v>
      </c>
      <c r="H64" s="368">
        <v>3.8</v>
      </c>
      <c r="I64" s="450">
        <v>4.2</v>
      </c>
      <c r="J64" s="451" t="s">
        <v>546</v>
      </c>
      <c r="L64" s="28"/>
      <c r="M64" s="29"/>
    </row>
    <row r="65" spans="2:13" ht="16.149999999999999" customHeight="1" x14ac:dyDescent="0.15">
      <c r="B65" s="324" t="s">
        <v>61</v>
      </c>
      <c r="C65" s="719" t="s">
        <v>325</v>
      </c>
      <c r="D65" s="658">
        <v>7810</v>
      </c>
      <c r="E65" s="325">
        <v>7870</v>
      </c>
      <c r="F65" s="377">
        <v>4.3</v>
      </c>
      <c r="G65" s="381">
        <v>7780</v>
      </c>
      <c r="H65" s="377">
        <v>4.3</v>
      </c>
      <c r="I65" s="382">
        <v>4.5</v>
      </c>
      <c r="J65" s="379" t="s">
        <v>542</v>
      </c>
      <c r="L65" s="28"/>
      <c r="M65" s="29"/>
    </row>
    <row r="66" spans="2:13" ht="16.149999999999999" customHeight="1" x14ac:dyDescent="0.15">
      <c r="B66" s="324" t="s">
        <v>62</v>
      </c>
      <c r="C66" s="723" t="s">
        <v>326</v>
      </c>
      <c r="D66" s="658">
        <v>4920</v>
      </c>
      <c r="E66" s="325">
        <v>4850</v>
      </c>
      <c r="F66" s="368">
        <v>3.8000000000000007</v>
      </c>
      <c r="G66" s="315">
        <v>4950</v>
      </c>
      <c r="H66" s="368">
        <v>3.6000000000000005</v>
      </c>
      <c r="I66" s="450">
        <v>4.0000000000000009</v>
      </c>
      <c r="J66" s="451" t="s">
        <v>543</v>
      </c>
      <c r="L66" s="28"/>
      <c r="M66" s="29"/>
    </row>
    <row r="67" spans="2:13" ht="16.149999999999999" customHeight="1" x14ac:dyDescent="0.15">
      <c r="B67" s="324" t="s">
        <v>63</v>
      </c>
      <c r="C67" s="719" t="s">
        <v>327</v>
      </c>
      <c r="D67" s="658">
        <v>4490</v>
      </c>
      <c r="E67" s="325">
        <v>4430</v>
      </c>
      <c r="F67" s="377">
        <v>4.1999999999999993</v>
      </c>
      <c r="G67" s="381">
        <v>4520</v>
      </c>
      <c r="H67" s="377">
        <v>3.9999999999999996</v>
      </c>
      <c r="I67" s="382">
        <v>4.3999999999999995</v>
      </c>
      <c r="J67" s="379" t="s">
        <v>543</v>
      </c>
      <c r="L67" s="28"/>
      <c r="M67" s="29"/>
    </row>
    <row r="68" spans="2:13" ht="16.149999999999999" customHeight="1" x14ac:dyDescent="0.15">
      <c r="B68" s="324" t="s">
        <v>64</v>
      </c>
      <c r="C68" s="723" t="s">
        <v>2</v>
      </c>
      <c r="D68" s="658">
        <v>4320</v>
      </c>
      <c r="E68" s="325">
        <v>4350</v>
      </c>
      <c r="F68" s="368">
        <v>4.8</v>
      </c>
      <c r="G68" s="315">
        <v>4280</v>
      </c>
      <c r="H68" s="368">
        <v>4.2</v>
      </c>
      <c r="I68" s="450">
        <v>4.5999999999999996</v>
      </c>
      <c r="J68" s="451" t="s">
        <v>544</v>
      </c>
      <c r="L68" s="28"/>
      <c r="M68" s="29"/>
    </row>
    <row r="69" spans="2:13" ht="16.149999999999999" customHeight="1" x14ac:dyDescent="0.15">
      <c r="B69" s="324" t="s">
        <v>65</v>
      </c>
      <c r="C69" s="719" t="s">
        <v>328</v>
      </c>
      <c r="D69" s="658">
        <v>3740</v>
      </c>
      <c r="E69" s="325">
        <v>3790</v>
      </c>
      <c r="F69" s="377">
        <v>5</v>
      </c>
      <c r="G69" s="381">
        <v>3680</v>
      </c>
      <c r="H69" s="377">
        <v>4.8</v>
      </c>
      <c r="I69" s="382">
        <v>5.3</v>
      </c>
      <c r="J69" s="379" t="s">
        <v>544</v>
      </c>
      <c r="L69" s="28"/>
      <c r="M69" s="29"/>
    </row>
    <row r="70" spans="2:13" ht="16.149999999999999" customHeight="1" x14ac:dyDescent="0.15">
      <c r="B70" s="324" t="s">
        <v>66</v>
      </c>
      <c r="C70" s="723" t="s">
        <v>329</v>
      </c>
      <c r="D70" s="658">
        <v>3400</v>
      </c>
      <c r="E70" s="325">
        <v>3410</v>
      </c>
      <c r="F70" s="368">
        <v>5.1000000000000005</v>
      </c>
      <c r="G70" s="315">
        <v>3400</v>
      </c>
      <c r="H70" s="368">
        <v>4.9000000000000004</v>
      </c>
      <c r="I70" s="450">
        <v>5.3000000000000007</v>
      </c>
      <c r="J70" s="451" t="s">
        <v>543</v>
      </c>
      <c r="L70" s="28"/>
      <c r="M70" s="29"/>
    </row>
    <row r="71" spans="2:13" ht="16.149999999999999" customHeight="1" x14ac:dyDescent="0.15">
      <c r="B71" s="324" t="s">
        <v>67</v>
      </c>
      <c r="C71" s="719" t="s">
        <v>272</v>
      </c>
      <c r="D71" s="658">
        <v>3200</v>
      </c>
      <c r="E71" s="325">
        <v>3220</v>
      </c>
      <c r="F71" s="377">
        <v>5.3</v>
      </c>
      <c r="G71" s="381">
        <v>3170</v>
      </c>
      <c r="H71" s="377">
        <v>5</v>
      </c>
      <c r="I71" s="382">
        <v>5.5</v>
      </c>
      <c r="J71" s="379" t="s">
        <v>544</v>
      </c>
      <c r="L71" s="28"/>
      <c r="M71" s="29"/>
    </row>
    <row r="72" spans="2:13" ht="16.149999999999999" customHeight="1" x14ac:dyDescent="0.15">
      <c r="B72" s="324" t="s">
        <v>68</v>
      </c>
      <c r="C72" s="723" t="s">
        <v>330</v>
      </c>
      <c r="D72" s="658">
        <v>2660</v>
      </c>
      <c r="E72" s="325">
        <v>2660</v>
      </c>
      <c r="F72" s="368">
        <v>4.3999999999999995</v>
      </c>
      <c r="G72" s="315">
        <v>2660</v>
      </c>
      <c r="H72" s="368">
        <v>4.1999999999999993</v>
      </c>
      <c r="I72" s="450">
        <v>4.5999999999999996</v>
      </c>
      <c r="J72" s="451" t="s">
        <v>543</v>
      </c>
      <c r="L72" s="28"/>
      <c r="M72" s="29"/>
    </row>
    <row r="73" spans="2:13" ht="16.149999999999999" customHeight="1" x14ac:dyDescent="0.15">
      <c r="B73" s="324" t="s">
        <v>69</v>
      </c>
      <c r="C73" s="719" t="s">
        <v>331</v>
      </c>
      <c r="D73" s="658">
        <v>2060</v>
      </c>
      <c r="E73" s="325">
        <v>2070</v>
      </c>
      <c r="F73" s="377">
        <v>5.2</v>
      </c>
      <c r="G73" s="381">
        <v>2040</v>
      </c>
      <c r="H73" s="377">
        <v>4.8</v>
      </c>
      <c r="I73" s="382">
        <v>5.5</v>
      </c>
      <c r="J73" s="379" t="s">
        <v>544</v>
      </c>
      <c r="L73" s="28"/>
      <c r="M73" s="29"/>
    </row>
    <row r="74" spans="2:13" ht="16.149999999999999" customHeight="1" x14ac:dyDescent="0.15">
      <c r="B74" s="324" t="s">
        <v>70</v>
      </c>
      <c r="C74" s="723" t="s">
        <v>332</v>
      </c>
      <c r="D74" s="658">
        <v>1900</v>
      </c>
      <c r="E74" s="325">
        <v>1920</v>
      </c>
      <c r="F74" s="368">
        <v>5.2</v>
      </c>
      <c r="G74" s="315">
        <v>1880</v>
      </c>
      <c r="H74" s="368">
        <v>5</v>
      </c>
      <c r="I74" s="450">
        <v>5.4</v>
      </c>
      <c r="J74" s="451" t="s">
        <v>544</v>
      </c>
      <c r="L74" s="28"/>
      <c r="M74" s="29"/>
    </row>
    <row r="75" spans="2:13" ht="16.149999999999999" customHeight="1" x14ac:dyDescent="0.15">
      <c r="B75" s="324" t="s">
        <v>71</v>
      </c>
      <c r="C75" s="719" t="s">
        <v>333</v>
      </c>
      <c r="D75" s="658">
        <v>1380</v>
      </c>
      <c r="E75" s="325">
        <v>1390</v>
      </c>
      <c r="F75" s="377">
        <v>5.7</v>
      </c>
      <c r="G75" s="381">
        <v>1370</v>
      </c>
      <c r="H75" s="377">
        <v>5.5</v>
      </c>
      <c r="I75" s="382">
        <v>5.8999999999999995</v>
      </c>
      <c r="J75" s="379" t="s">
        <v>544</v>
      </c>
      <c r="L75" s="28"/>
      <c r="M75" s="29"/>
    </row>
    <row r="76" spans="2:13" ht="16.149999999999999" customHeight="1" x14ac:dyDescent="0.15">
      <c r="B76" s="324" t="s">
        <v>72</v>
      </c>
      <c r="C76" s="723" t="s">
        <v>334</v>
      </c>
      <c r="D76" s="658">
        <v>3150</v>
      </c>
      <c r="E76" s="325" t="s">
        <v>97</v>
      </c>
      <c r="F76" s="724" t="s">
        <v>97</v>
      </c>
      <c r="G76" s="315">
        <v>3150</v>
      </c>
      <c r="H76" s="368">
        <v>5.3</v>
      </c>
      <c r="I76" s="450" t="s">
        <v>97</v>
      </c>
      <c r="J76" s="451" t="s">
        <v>544</v>
      </c>
      <c r="L76" s="28"/>
      <c r="M76" s="29"/>
    </row>
    <row r="77" spans="2:13" ht="16.149999999999999" customHeight="1" x14ac:dyDescent="0.15">
      <c r="B77" s="324" t="s">
        <v>73</v>
      </c>
      <c r="C77" s="719" t="s">
        <v>335</v>
      </c>
      <c r="D77" s="658">
        <v>1780</v>
      </c>
      <c r="E77" s="325" t="s">
        <v>97</v>
      </c>
      <c r="F77" s="382" t="s">
        <v>97</v>
      </c>
      <c r="G77" s="381">
        <v>1780</v>
      </c>
      <c r="H77" s="377">
        <v>5.2</v>
      </c>
      <c r="I77" s="382" t="s">
        <v>97</v>
      </c>
      <c r="J77" s="379" t="s">
        <v>543</v>
      </c>
      <c r="L77" s="28"/>
      <c r="M77" s="29"/>
    </row>
    <row r="78" spans="2:13" ht="16.149999999999999" customHeight="1" x14ac:dyDescent="0.15">
      <c r="B78" s="324" t="s">
        <v>75</v>
      </c>
      <c r="C78" s="719" t="s">
        <v>337</v>
      </c>
      <c r="D78" s="658">
        <v>1400</v>
      </c>
      <c r="E78" s="325" t="s">
        <v>97</v>
      </c>
      <c r="F78" s="382" t="s">
        <v>97</v>
      </c>
      <c r="G78" s="381">
        <v>1400</v>
      </c>
      <c r="H78" s="377">
        <v>5.5</v>
      </c>
      <c r="I78" s="382" t="s">
        <v>97</v>
      </c>
      <c r="J78" s="379" t="s">
        <v>544</v>
      </c>
      <c r="L78" s="28"/>
      <c r="M78" s="29"/>
    </row>
    <row r="79" spans="2:13" ht="16.149999999999999" customHeight="1" x14ac:dyDescent="0.15">
      <c r="B79" s="324" t="s">
        <v>76</v>
      </c>
      <c r="C79" s="723" t="s">
        <v>338</v>
      </c>
      <c r="D79" s="658">
        <v>1160</v>
      </c>
      <c r="E79" s="325" t="s">
        <v>97</v>
      </c>
      <c r="F79" s="724" t="s">
        <v>97</v>
      </c>
      <c r="G79" s="315">
        <v>1160</v>
      </c>
      <c r="H79" s="368">
        <v>6.3</v>
      </c>
      <c r="I79" s="450" t="s">
        <v>97</v>
      </c>
      <c r="J79" s="451" t="s">
        <v>542</v>
      </c>
      <c r="L79" s="28"/>
      <c r="M79" s="29"/>
    </row>
    <row r="80" spans="2:13" ht="16.149999999999999" customHeight="1" x14ac:dyDescent="0.15">
      <c r="B80" s="324" t="s">
        <v>77</v>
      </c>
      <c r="C80" s="719" t="s">
        <v>339</v>
      </c>
      <c r="D80" s="658">
        <v>886</v>
      </c>
      <c r="E80" s="325" t="s">
        <v>97</v>
      </c>
      <c r="F80" s="382" t="s">
        <v>97</v>
      </c>
      <c r="G80" s="381">
        <v>886</v>
      </c>
      <c r="H80" s="377">
        <v>5.0999999999999996</v>
      </c>
      <c r="I80" s="382" t="s">
        <v>97</v>
      </c>
      <c r="J80" s="379" t="s">
        <v>543</v>
      </c>
      <c r="L80" s="28"/>
      <c r="M80" s="29"/>
    </row>
    <row r="81" spans="2:13" ht="16.149999999999999" customHeight="1" x14ac:dyDescent="0.15">
      <c r="B81" s="324" t="s">
        <v>78</v>
      </c>
      <c r="C81" s="723" t="s">
        <v>340</v>
      </c>
      <c r="D81" s="658">
        <v>884</v>
      </c>
      <c r="E81" s="325" t="s">
        <v>97</v>
      </c>
      <c r="F81" s="382" t="s">
        <v>97</v>
      </c>
      <c r="G81" s="381">
        <v>884</v>
      </c>
      <c r="H81" s="368">
        <v>5.3</v>
      </c>
      <c r="I81" s="450" t="s">
        <v>97</v>
      </c>
      <c r="J81" s="451" t="s">
        <v>544</v>
      </c>
      <c r="L81" s="28"/>
      <c r="M81" s="29"/>
    </row>
    <row r="82" spans="2:13" ht="16.149999999999999" customHeight="1" x14ac:dyDescent="0.15">
      <c r="B82" s="324" t="s">
        <v>79</v>
      </c>
      <c r="C82" s="719" t="s">
        <v>341</v>
      </c>
      <c r="D82" s="658">
        <v>882</v>
      </c>
      <c r="E82" s="325" t="s">
        <v>97</v>
      </c>
      <c r="F82" s="382" t="s">
        <v>97</v>
      </c>
      <c r="G82" s="381">
        <v>882</v>
      </c>
      <c r="H82" s="377">
        <v>6.3</v>
      </c>
      <c r="I82" s="382" t="s">
        <v>97</v>
      </c>
      <c r="J82" s="379" t="s">
        <v>544</v>
      </c>
      <c r="L82" s="28"/>
      <c r="M82" s="29"/>
    </row>
    <row r="83" spans="2:13" ht="16.149999999999999" customHeight="1" x14ac:dyDescent="0.15">
      <c r="B83" s="324" t="s">
        <v>80</v>
      </c>
      <c r="C83" s="723" t="s">
        <v>342</v>
      </c>
      <c r="D83" s="658">
        <v>896</v>
      </c>
      <c r="E83" s="325" t="s">
        <v>97</v>
      </c>
      <c r="F83" s="724" t="s">
        <v>97</v>
      </c>
      <c r="G83" s="315">
        <v>896</v>
      </c>
      <c r="H83" s="368">
        <v>5.3</v>
      </c>
      <c r="I83" s="450" t="s">
        <v>97</v>
      </c>
      <c r="J83" s="451" t="s">
        <v>544</v>
      </c>
      <c r="L83" s="28"/>
      <c r="M83" s="29"/>
    </row>
    <row r="84" spans="2:13" ht="16.149999999999999" customHeight="1" x14ac:dyDescent="0.15">
      <c r="B84" s="324" t="s">
        <v>82</v>
      </c>
      <c r="C84" s="723" t="s">
        <v>344</v>
      </c>
      <c r="D84" s="658">
        <v>680</v>
      </c>
      <c r="E84" s="325" t="s">
        <v>97</v>
      </c>
      <c r="F84" s="382" t="s">
        <v>97</v>
      </c>
      <c r="G84" s="381">
        <v>680</v>
      </c>
      <c r="H84" s="368">
        <v>5.5</v>
      </c>
      <c r="I84" s="450" t="s">
        <v>97</v>
      </c>
      <c r="J84" s="451" t="s">
        <v>544</v>
      </c>
      <c r="L84" s="28"/>
      <c r="M84" s="29"/>
    </row>
    <row r="85" spans="2:13" ht="16.149999999999999" customHeight="1" x14ac:dyDescent="0.15">
      <c r="B85" s="324" t="s">
        <v>83</v>
      </c>
      <c r="C85" s="719" t="s">
        <v>345</v>
      </c>
      <c r="D85" s="658">
        <v>511</v>
      </c>
      <c r="E85" s="325" t="s">
        <v>97</v>
      </c>
      <c r="F85" s="382" t="s">
        <v>97</v>
      </c>
      <c r="G85" s="381">
        <v>511</v>
      </c>
      <c r="H85" s="377">
        <v>7.8</v>
      </c>
      <c r="I85" s="382" t="s">
        <v>97</v>
      </c>
      <c r="J85" s="379" t="s">
        <v>542</v>
      </c>
      <c r="L85" s="28"/>
      <c r="M85" s="29"/>
    </row>
    <row r="86" spans="2:13" ht="16.149999999999999" customHeight="1" x14ac:dyDescent="0.15">
      <c r="B86" s="324" t="s">
        <v>84</v>
      </c>
      <c r="C86" s="723" t="s">
        <v>346</v>
      </c>
      <c r="D86" s="658">
        <v>385</v>
      </c>
      <c r="E86" s="325" t="s">
        <v>97</v>
      </c>
      <c r="F86" s="724" t="s">
        <v>97</v>
      </c>
      <c r="G86" s="315">
        <v>385</v>
      </c>
      <c r="H86" s="368">
        <v>6</v>
      </c>
      <c r="I86" s="450" t="s">
        <v>97</v>
      </c>
      <c r="J86" s="451" t="s">
        <v>544</v>
      </c>
      <c r="L86" s="28"/>
      <c r="M86" s="29"/>
    </row>
    <row r="87" spans="2:13" ht="16.149999999999999" customHeight="1" x14ac:dyDescent="0.15">
      <c r="B87" s="324" t="s">
        <v>85</v>
      </c>
      <c r="C87" s="719" t="s">
        <v>347</v>
      </c>
      <c r="D87" s="658">
        <v>376</v>
      </c>
      <c r="E87" s="325" t="s">
        <v>97</v>
      </c>
      <c r="F87" s="382" t="s">
        <v>97</v>
      </c>
      <c r="G87" s="381">
        <v>376</v>
      </c>
      <c r="H87" s="377">
        <v>5.5</v>
      </c>
      <c r="I87" s="382" t="s">
        <v>97</v>
      </c>
      <c r="J87" s="379" t="s">
        <v>542</v>
      </c>
      <c r="L87" s="28"/>
      <c r="M87" s="29"/>
    </row>
    <row r="88" spans="2:13" ht="16.149999999999999" customHeight="1" x14ac:dyDescent="0.15">
      <c r="B88" s="324" t="s">
        <v>86</v>
      </c>
      <c r="C88" s="723" t="s">
        <v>348</v>
      </c>
      <c r="D88" s="658">
        <v>185</v>
      </c>
      <c r="E88" s="325" t="s">
        <v>97</v>
      </c>
      <c r="F88" s="382" t="s">
        <v>97</v>
      </c>
      <c r="G88" s="381">
        <v>185</v>
      </c>
      <c r="H88" s="368">
        <v>5.5</v>
      </c>
      <c r="I88" s="450" t="s">
        <v>97</v>
      </c>
      <c r="J88" s="451" t="s">
        <v>543</v>
      </c>
      <c r="L88" s="28"/>
      <c r="M88" s="29"/>
    </row>
    <row r="89" spans="2:13" ht="16.149999999999999" customHeight="1" x14ac:dyDescent="0.15">
      <c r="B89" s="324" t="s">
        <v>87</v>
      </c>
      <c r="C89" s="719" t="s">
        <v>349</v>
      </c>
      <c r="D89" s="658">
        <v>173</v>
      </c>
      <c r="E89" s="325" t="s">
        <v>97</v>
      </c>
      <c r="F89" s="382" t="s">
        <v>97</v>
      </c>
      <c r="G89" s="381">
        <v>173</v>
      </c>
      <c r="H89" s="377">
        <v>8.1</v>
      </c>
      <c r="I89" s="382" t="s">
        <v>97</v>
      </c>
      <c r="J89" s="379" t="s">
        <v>542</v>
      </c>
      <c r="L89" s="28"/>
      <c r="M89" s="29"/>
    </row>
    <row r="90" spans="2:13" ht="16.149999999999999" customHeight="1" x14ac:dyDescent="0.15">
      <c r="B90" s="324" t="s">
        <v>88</v>
      </c>
      <c r="C90" s="723" t="s">
        <v>1465</v>
      </c>
      <c r="D90" s="658">
        <v>11100</v>
      </c>
      <c r="E90" s="325">
        <v>11200</v>
      </c>
      <c r="F90" s="368">
        <v>4</v>
      </c>
      <c r="G90" s="325">
        <v>11000</v>
      </c>
      <c r="H90" s="368">
        <v>3.8</v>
      </c>
      <c r="I90" s="450">
        <v>4.2</v>
      </c>
      <c r="J90" s="451" t="s">
        <v>543</v>
      </c>
      <c r="L90" s="28"/>
      <c r="M90" s="29"/>
    </row>
    <row r="91" spans="2:13" ht="16.149999999999999" customHeight="1" x14ac:dyDescent="0.15">
      <c r="B91" s="324" t="s">
        <v>89</v>
      </c>
      <c r="C91" s="719" t="s">
        <v>350</v>
      </c>
      <c r="D91" s="658">
        <v>2080</v>
      </c>
      <c r="E91" s="325">
        <v>2090</v>
      </c>
      <c r="F91" s="377">
        <v>3.9</v>
      </c>
      <c r="G91" s="539">
        <v>2070</v>
      </c>
      <c r="H91" s="377">
        <v>3.6999999999999997</v>
      </c>
      <c r="I91" s="382">
        <v>4.1000000000000005</v>
      </c>
      <c r="J91" s="379" t="s">
        <v>543</v>
      </c>
      <c r="L91" s="28"/>
      <c r="M91" s="29"/>
    </row>
    <row r="92" spans="2:13" ht="16.149999999999999" customHeight="1" x14ac:dyDescent="0.15">
      <c r="B92" s="324" t="s">
        <v>1262</v>
      </c>
      <c r="C92" s="723" t="s">
        <v>1339</v>
      </c>
      <c r="D92" s="658">
        <v>6910</v>
      </c>
      <c r="E92" s="325">
        <v>6920</v>
      </c>
      <c r="F92" s="369">
        <v>5.6000000000000005</v>
      </c>
      <c r="G92" s="564">
        <v>6890</v>
      </c>
      <c r="H92" s="369">
        <v>5.4</v>
      </c>
      <c r="I92" s="450">
        <v>5.8999999999999995</v>
      </c>
      <c r="J92" s="451" t="s">
        <v>544</v>
      </c>
      <c r="L92" s="28"/>
      <c r="M92" s="29"/>
    </row>
    <row r="93" spans="2:13" ht="16.149999999999999" customHeight="1" x14ac:dyDescent="0.15">
      <c r="B93" s="324" t="s">
        <v>1263</v>
      </c>
      <c r="C93" s="723" t="s">
        <v>1340</v>
      </c>
      <c r="D93" s="658">
        <v>2770</v>
      </c>
      <c r="E93" s="325">
        <v>2800</v>
      </c>
      <c r="F93" s="369">
        <v>7.1999999999999993</v>
      </c>
      <c r="G93" s="564">
        <v>2750</v>
      </c>
      <c r="H93" s="369">
        <v>7.3</v>
      </c>
      <c r="I93" s="450">
        <v>7.3999999999999995</v>
      </c>
      <c r="J93" s="451" t="s">
        <v>542</v>
      </c>
      <c r="L93" s="28"/>
      <c r="M93" s="29"/>
    </row>
    <row r="94" spans="2:13" ht="16.149999999999999" customHeight="1" x14ac:dyDescent="0.15">
      <c r="B94" s="324" t="s">
        <v>1466</v>
      </c>
      <c r="C94" s="723" t="s">
        <v>1467</v>
      </c>
      <c r="D94" s="658">
        <v>756</v>
      </c>
      <c r="E94" s="325">
        <v>763</v>
      </c>
      <c r="F94" s="369">
        <v>3.9</v>
      </c>
      <c r="G94" s="564">
        <v>748</v>
      </c>
      <c r="H94" s="369">
        <v>4.1000000000000005</v>
      </c>
      <c r="I94" s="450">
        <v>3.8</v>
      </c>
      <c r="J94" s="451" t="s">
        <v>544</v>
      </c>
      <c r="L94" s="28"/>
      <c r="M94" s="29"/>
    </row>
    <row r="95" spans="2:13" ht="16.149999999999999" customHeight="1" x14ac:dyDescent="0.15">
      <c r="B95" s="324" t="s">
        <v>90</v>
      </c>
      <c r="C95" s="723" t="s">
        <v>351</v>
      </c>
      <c r="D95" s="658">
        <v>18200</v>
      </c>
      <c r="E95" s="325">
        <v>18500</v>
      </c>
      <c r="F95" s="368">
        <v>4.7</v>
      </c>
      <c r="G95" s="325">
        <v>18100</v>
      </c>
      <c r="H95" s="368">
        <v>4.5</v>
      </c>
      <c r="I95" s="450">
        <v>4.9000000000000004</v>
      </c>
      <c r="J95" s="451" t="s">
        <v>546</v>
      </c>
      <c r="L95" s="28"/>
      <c r="M95" s="29"/>
    </row>
    <row r="96" spans="2:13" ht="16.149999999999999" customHeight="1" x14ac:dyDescent="0.15">
      <c r="B96" s="324" t="s">
        <v>91</v>
      </c>
      <c r="C96" s="719" t="s">
        <v>352</v>
      </c>
      <c r="D96" s="658">
        <v>11200</v>
      </c>
      <c r="E96" s="325">
        <v>11200</v>
      </c>
      <c r="F96" s="377">
        <v>5.0999999999999996</v>
      </c>
      <c r="G96" s="539">
        <v>11200</v>
      </c>
      <c r="H96" s="377" t="s">
        <v>1468</v>
      </c>
      <c r="I96" s="450">
        <v>5.3</v>
      </c>
      <c r="J96" s="379" t="s">
        <v>542</v>
      </c>
      <c r="L96" s="28"/>
      <c r="M96" s="29"/>
    </row>
    <row r="97" spans="2:13" ht="16.149999999999999" customHeight="1" x14ac:dyDescent="0.15">
      <c r="B97" s="324" t="s">
        <v>93</v>
      </c>
      <c r="C97" s="719" t="s">
        <v>354</v>
      </c>
      <c r="D97" s="658">
        <v>5410</v>
      </c>
      <c r="E97" s="325">
        <v>5440</v>
      </c>
      <c r="F97" s="377">
        <v>5.4</v>
      </c>
      <c r="G97" s="539">
        <v>5390</v>
      </c>
      <c r="H97" s="725" t="s">
        <v>1469</v>
      </c>
      <c r="I97" s="450">
        <v>5.6000000000000005</v>
      </c>
      <c r="J97" s="379" t="s">
        <v>542</v>
      </c>
      <c r="L97" s="28"/>
      <c r="M97" s="29"/>
    </row>
    <row r="98" spans="2:13" ht="16.149999999999999" customHeight="1" x14ac:dyDescent="0.15">
      <c r="B98" s="324" t="s">
        <v>94</v>
      </c>
      <c r="C98" s="723" t="s">
        <v>355</v>
      </c>
      <c r="D98" s="658">
        <v>3890</v>
      </c>
      <c r="E98" s="325">
        <v>3970</v>
      </c>
      <c r="F98" s="368">
        <v>5.4</v>
      </c>
      <c r="G98" s="325">
        <v>3860</v>
      </c>
      <c r="H98" s="368" t="s">
        <v>1470</v>
      </c>
      <c r="I98" s="450">
        <v>5.6000000000000005</v>
      </c>
      <c r="J98" s="451" t="s">
        <v>542</v>
      </c>
      <c r="L98" s="28"/>
      <c r="M98" s="29"/>
    </row>
    <row r="99" spans="2:13" ht="16.149999999999999" customHeight="1" x14ac:dyDescent="0.15">
      <c r="B99" s="324" t="s">
        <v>95</v>
      </c>
      <c r="C99" s="719" t="s">
        <v>356</v>
      </c>
      <c r="D99" s="658">
        <v>5640</v>
      </c>
      <c r="E99" s="325">
        <v>5450</v>
      </c>
      <c r="F99" s="377">
        <v>4.3999999999999995</v>
      </c>
      <c r="G99" s="539">
        <v>5720</v>
      </c>
      <c r="H99" s="377" t="s">
        <v>1471</v>
      </c>
      <c r="I99" s="450">
        <v>4.5999999999999996</v>
      </c>
      <c r="J99" s="379" t="s">
        <v>542</v>
      </c>
      <c r="L99" s="28"/>
      <c r="M99" s="29"/>
    </row>
    <row r="100" spans="2:13" ht="16.149999999999999" customHeight="1" x14ac:dyDescent="0.15">
      <c r="B100" s="326" t="s">
        <v>96</v>
      </c>
      <c r="C100" s="726" t="s">
        <v>357</v>
      </c>
      <c r="D100" s="727">
        <v>2020</v>
      </c>
      <c r="E100" s="325">
        <v>1910</v>
      </c>
      <c r="F100" s="656">
        <v>5</v>
      </c>
      <c r="G100" s="685">
        <v>2060</v>
      </c>
      <c r="H100" s="656">
        <v>5.2</v>
      </c>
      <c r="I100" s="450">
        <v>5.2</v>
      </c>
      <c r="J100" s="485" t="s">
        <v>542</v>
      </c>
      <c r="L100" s="28"/>
      <c r="M100" s="29"/>
    </row>
    <row r="101" spans="2:13" ht="16.149999999999999" customHeight="1" x14ac:dyDescent="0.15">
      <c r="B101" s="324" t="s">
        <v>1472</v>
      </c>
      <c r="C101" s="719" t="s">
        <v>1346</v>
      </c>
      <c r="D101" s="381">
        <v>1170</v>
      </c>
      <c r="E101" s="325">
        <v>1170</v>
      </c>
      <c r="F101" s="377">
        <v>5.4</v>
      </c>
      <c r="G101" s="539">
        <v>1170</v>
      </c>
      <c r="H101" s="377">
        <v>5.3</v>
      </c>
      <c r="I101" s="450">
        <v>5.7</v>
      </c>
      <c r="J101" s="379" t="s">
        <v>544</v>
      </c>
      <c r="L101" s="28"/>
      <c r="M101" s="29"/>
    </row>
    <row r="102" spans="2:13" ht="16.149999999999999" customHeight="1" x14ac:dyDescent="0.15">
      <c r="B102" s="326" t="s">
        <v>1416</v>
      </c>
      <c r="C102" s="726" t="s">
        <v>1473</v>
      </c>
      <c r="D102" s="727">
        <v>8540</v>
      </c>
      <c r="E102" s="325">
        <v>8720</v>
      </c>
      <c r="F102" s="656">
        <v>4.9000000000000004</v>
      </c>
      <c r="G102" s="685">
        <v>8360</v>
      </c>
      <c r="H102" s="656">
        <v>4.7</v>
      </c>
      <c r="I102" s="450">
        <v>5.0999999999999996</v>
      </c>
      <c r="J102" s="485" t="s">
        <v>544</v>
      </c>
      <c r="L102" s="28"/>
      <c r="M102" s="29"/>
    </row>
    <row r="103" spans="2:13" ht="16.149999999999999" customHeight="1" thickBot="1" x14ac:dyDescent="0.2">
      <c r="B103" s="728" t="s">
        <v>1474</v>
      </c>
      <c r="C103" s="729" t="s">
        <v>1475</v>
      </c>
      <c r="D103" s="730">
        <v>11300</v>
      </c>
      <c r="E103" s="327">
        <v>11400</v>
      </c>
      <c r="F103" s="372">
        <v>3.6000000000000005</v>
      </c>
      <c r="G103" s="327">
        <v>11100</v>
      </c>
      <c r="H103" s="372">
        <v>3.4000000000000004</v>
      </c>
      <c r="I103" s="731">
        <v>3.8000000000000007</v>
      </c>
      <c r="J103" s="452" t="s">
        <v>546</v>
      </c>
      <c r="L103" s="28"/>
      <c r="M103" s="29"/>
    </row>
    <row r="104" spans="2:13" ht="16.149999999999999" customHeight="1" thickTop="1" x14ac:dyDescent="0.15">
      <c r="B104" s="329" t="s">
        <v>1476</v>
      </c>
      <c r="C104" s="719" t="s">
        <v>358</v>
      </c>
      <c r="D104" s="658">
        <v>21500</v>
      </c>
      <c r="E104" s="325">
        <v>21800</v>
      </c>
      <c r="F104" s="377">
        <v>4</v>
      </c>
      <c r="G104" s="539">
        <v>21300</v>
      </c>
      <c r="H104" s="377" t="s">
        <v>1477</v>
      </c>
      <c r="I104" s="382">
        <v>4.2</v>
      </c>
      <c r="J104" s="379" t="s">
        <v>542</v>
      </c>
      <c r="L104" s="28"/>
      <c r="M104" s="29"/>
    </row>
    <row r="105" spans="2:13" ht="16.149999999999999" customHeight="1" x14ac:dyDescent="0.15">
      <c r="B105" s="329" t="s">
        <v>99</v>
      </c>
      <c r="C105" s="723" t="s">
        <v>359</v>
      </c>
      <c r="D105" s="658">
        <v>19200</v>
      </c>
      <c r="E105" s="325">
        <v>19600</v>
      </c>
      <c r="F105" s="368">
        <v>4.2</v>
      </c>
      <c r="G105" s="325">
        <v>19000</v>
      </c>
      <c r="H105" s="368" t="s">
        <v>1478</v>
      </c>
      <c r="I105" s="450">
        <v>4.3999999999999995</v>
      </c>
      <c r="J105" s="451" t="s">
        <v>542</v>
      </c>
      <c r="L105" s="28"/>
      <c r="M105" s="29"/>
    </row>
    <row r="106" spans="2:13" ht="16.149999999999999" customHeight="1" x14ac:dyDescent="0.15">
      <c r="B106" s="329" t="s">
        <v>100</v>
      </c>
      <c r="C106" s="719" t="s">
        <v>360</v>
      </c>
      <c r="D106" s="381">
        <v>16500</v>
      </c>
      <c r="E106" s="330">
        <v>16600</v>
      </c>
      <c r="F106" s="377">
        <v>4.7</v>
      </c>
      <c r="G106" s="539">
        <v>16300</v>
      </c>
      <c r="H106" s="377">
        <v>4.3999999999999995</v>
      </c>
      <c r="I106" s="382">
        <v>4.9000000000000004</v>
      </c>
      <c r="J106" s="379" t="s">
        <v>544</v>
      </c>
      <c r="L106" s="28"/>
      <c r="M106" s="29"/>
    </row>
    <row r="107" spans="2:13" ht="16.149999999999999" customHeight="1" x14ac:dyDescent="0.15">
      <c r="B107" s="329" t="s">
        <v>101</v>
      </c>
      <c r="C107" s="723" t="s">
        <v>361</v>
      </c>
      <c r="D107" s="658">
        <v>11900</v>
      </c>
      <c r="E107" s="325">
        <v>12000</v>
      </c>
      <c r="F107" s="368">
        <v>4.3999999999999995</v>
      </c>
      <c r="G107" s="325">
        <v>11900</v>
      </c>
      <c r="H107" s="368" t="s">
        <v>1479</v>
      </c>
      <c r="I107" s="450">
        <v>4.5999999999999996</v>
      </c>
      <c r="J107" s="451" t="s">
        <v>542</v>
      </c>
      <c r="L107" s="28"/>
      <c r="M107" s="29"/>
    </row>
    <row r="108" spans="2:13" ht="16.149999999999999" customHeight="1" x14ac:dyDescent="0.15">
      <c r="B108" s="329" t="s">
        <v>102</v>
      </c>
      <c r="C108" s="719" t="s">
        <v>362</v>
      </c>
      <c r="D108" s="381">
        <v>12400</v>
      </c>
      <c r="E108" s="330">
        <v>12300</v>
      </c>
      <c r="F108" s="377">
        <v>4.7</v>
      </c>
      <c r="G108" s="539">
        <v>12400</v>
      </c>
      <c r="H108" s="377">
        <v>4.5</v>
      </c>
      <c r="I108" s="382">
        <v>4.9000000000000004</v>
      </c>
      <c r="J108" s="379" t="s">
        <v>543</v>
      </c>
      <c r="L108" s="28"/>
      <c r="M108" s="29"/>
    </row>
    <row r="109" spans="2:13" ht="16.149999999999999" customHeight="1" x14ac:dyDescent="0.15">
      <c r="B109" s="329" t="s">
        <v>103</v>
      </c>
      <c r="C109" s="723" t="s">
        <v>363</v>
      </c>
      <c r="D109" s="658">
        <v>11100</v>
      </c>
      <c r="E109" s="325">
        <v>11200</v>
      </c>
      <c r="F109" s="368">
        <v>4.7</v>
      </c>
      <c r="G109" s="325">
        <v>10900</v>
      </c>
      <c r="H109" s="368">
        <v>4.3999999999999995</v>
      </c>
      <c r="I109" s="450">
        <v>5</v>
      </c>
      <c r="J109" s="451" t="s">
        <v>544</v>
      </c>
      <c r="L109" s="28"/>
      <c r="M109" s="29"/>
    </row>
    <row r="110" spans="2:13" ht="16.149999999999999" customHeight="1" x14ac:dyDescent="0.15">
      <c r="B110" s="329" t="s">
        <v>104</v>
      </c>
      <c r="C110" s="719" t="s">
        <v>364</v>
      </c>
      <c r="D110" s="381">
        <v>9650</v>
      </c>
      <c r="E110" s="330">
        <v>9660</v>
      </c>
      <c r="F110" s="377">
        <v>4.5999999999999996</v>
      </c>
      <c r="G110" s="539">
        <v>9630</v>
      </c>
      <c r="H110" s="377">
        <v>4.3</v>
      </c>
      <c r="I110" s="382">
        <v>4.7</v>
      </c>
      <c r="J110" s="379" t="s">
        <v>544</v>
      </c>
      <c r="L110" s="28"/>
      <c r="M110" s="29"/>
    </row>
    <row r="111" spans="2:13" ht="16.149999999999999" customHeight="1" x14ac:dyDescent="0.15">
      <c r="B111" s="329" t="s">
        <v>105</v>
      </c>
      <c r="C111" s="723" t="s">
        <v>365</v>
      </c>
      <c r="D111" s="658">
        <v>8710</v>
      </c>
      <c r="E111" s="325">
        <v>8770</v>
      </c>
      <c r="F111" s="368">
        <v>4.7</v>
      </c>
      <c r="G111" s="325">
        <v>8640</v>
      </c>
      <c r="H111" s="368">
        <v>4.3999999999999995</v>
      </c>
      <c r="I111" s="450">
        <v>4.9000000000000004</v>
      </c>
      <c r="J111" s="451" t="s">
        <v>544</v>
      </c>
      <c r="L111" s="28"/>
      <c r="M111" s="29"/>
    </row>
    <row r="112" spans="2:13" ht="16.149999999999999" customHeight="1" x14ac:dyDescent="0.15">
      <c r="B112" s="329" t="s">
        <v>106</v>
      </c>
      <c r="C112" s="719" t="s">
        <v>366</v>
      </c>
      <c r="D112" s="381">
        <v>5440</v>
      </c>
      <c r="E112" s="330">
        <v>5500</v>
      </c>
      <c r="F112" s="377">
        <v>4.8</v>
      </c>
      <c r="G112" s="539">
        <v>5370</v>
      </c>
      <c r="H112" s="377">
        <v>4.5</v>
      </c>
      <c r="I112" s="382">
        <v>5.0999999999999996</v>
      </c>
      <c r="J112" s="379" t="s">
        <v>544</v>
      </c>
      <c r="L112" s="28"/>
      <c r="M112" s="29"/>
    </row>
    <row r="113" spans="2:13" ht="16.149999999999999" customHeight="1" x14ac:dyDescent="0.15">
      <c r="B113" s="329" t="s">
        <v>107</v>
      </c>
      <c r="C113" s="723" t="s">
        <v>367</v>
      </c>
      <c r="D113" s="658">
        <v>5590</v>
      </c>
      <c r="E113" s="325">
        <v>5570</v>
      </c>
      <c r="F113" s="368">
        <v>4.5</v>
      </c>
      <c r="G113" s="325">
        <v>5600</v>
      </c>
      <c r="H113" s="368" t="s">
        <v>1480</v>
      </c>
      <c r="I113" s="450">
        <v>4.7</v>
      </c>
      <c r="J113" s="451" t="s">
        <v>542</v>
      </c>
      <c r="L113" s="28"/>
      <c r="M113" s="29"/>
    </row>
    <row r="114" spans="2:13" ht="16.149999999999999" customHeight="1" x14ac:dyDescent="0.15">
      <c r="B114" s="329" t="s">
        <v>108</v>
      </c>
      <c r="C114" s="719" t="s">
        <v>368</v>
      </c>
      <c r="D114" s="381">
        <v>4380</v>
      </c>
      <c r="E114" s="330">
        <v>4440</v>
      </c>
      <c r="F114" s="377">
        <v>5.1000000000000005</v>
      </c>
      <c r="G114" s="539">
        <v>4360</v>
      </c>
      <c r="H114" s="377">
        <v>4.9000000000000004</v>
      </c>
      <c r="I114" s="382">
        <v>5.3000000000000007</v>
      </c>
      <c r="J114" s="379" t="s">
        <v>543</v>
      </c>
      <c r="L114" s="28"/>
      <c r="M114" s="29"/>
    </row>
    <row r="115" spans="2:13" ht="16.149999999999999" customHeight="1" x14ac:dyDescent="0.15">
      <c r="B115" s="329" t="s">
        <v>109</v>
      </c>
      <c r="C115" s="723" t="s">
        <v>369</v>
      </c>
      <c r="D115" s="658">
        <v>4630</v>
      </c>
      <c r="E115" s="325">
        <v>4680</v>
      </c>
      <c r="F115" s="368">
        <v>4.5999999999999996</v>
      </c>
      <c r="G115" s="325">
        <v>4610</v>
      </c>
      <c r="H115" s="368">
        <v>4.3999999999999995</v>
      </c>
      <c r="I115" s="450">
        <v>4.8</v>
      </c>
      <c r="J115" s="451" t="s">
        <v>543</v>
      </c>
      <c r="L115" s="28"/>
      <c r="M115" s="29"/>
    </row>
    <row r="116" spans="2:13" ht="16.149999999999999" customHeight="1" x14ac:dyDescent="0.15">
      <c r="B116" s="329" t="s">
        <v>110</v>
      </c>
      <c r="C116" s="719" t="s">
        <v>370</v>
      </c>
      <c r="D116" s="381">
        <v>3510</v>
      </c>
      <c r="E116" s="330">
        <v>3540</v>
      </c>
      <c r="F116" s="377">
        <v>4.8</v>
      </c>
      <c r="G116" s="539">
        <v>3490</v>
      </c>
      <c r="H116" s="377">
        <v>4.5999999999999996</v>
      </c>
      <c r="I116" s="382">
        <v>5</v>
      </c>
      <c r="J116" s="379" t="s">
        <v>543</v>
      </c>
      <c r="L116" s="28"/>
      <c r="M116" s="29"/>
    </row>
    <row r="117" spans="2:13" ht="16.149999999999999" customHeight="1" x14ac:dyDescent="0.15">
      <c r="B117" s="329" t="s">
        <v>111</v>
      </c>
      <c r="C117" s="723" t="s">
        <v>371</v>
      </c>
      <c r="D117" s="658">
        <v>3390</v>
      </c>
      <c r="E117" s="325">
        <v>3430</v>
      </c>
      <c r="F117" s="368">
        <v>4.5</v>
      </c>
      <c r="G117" s="325">
        <v>3370</v>
      </c>
      <c r="H117" s="368" t="s">
        <v>1481</v>
      </c>
      <c r="I117" s="449">
        <v>4.7</v>
      </c>
      <c r="J117" s="451" t="s">
        <v>542</v>
      </c>
      <c r="L117" s="28"/>
      <c r="M117" s="29"/>
    </row>
    <row r="118" spans="2:13" ht="16.149999999999999" customHeight="1" x14ac:dyDescent="0.15">
      <c r="B118" s="329" t="s">
        <v>112</v>
      </c>
      <c r="C118" s="719" t="s">
        <v>372</v>
      </c>
      <c r="D118" s="381">
        <v>12700</v>
      </c>
      <c r="E118" s="330">
        <v>12900</v>
      </c>
      <c r="F118" s="377">
        <v>4.3999999999999995</v>
      </c>
      <c r="G118" s="539">
        <v>12400</v>
      </c>
      <c r="H118" s="377">
        <v>4.2</v>
      </c>
      <c r="I118" s="382">
        <v>4.5999999999999996</v>
      </c>
      <c r="J118" s="379" t="s">
        <v>547</v>
      </c>
      <c r="L118" s="28"/>
      <c r="M118" s="29"/>
    </row>
    <row r="119" spans="2:13" ht="16.149999999999999" customHeight="1" x14ac:dyDescent="0.15">
      <c r="B119" s="329" t="s">
        <v>1280</v>
      </c>
      <c r="C119" s="723" t="s">
        <v>1353</v>
      </c>
      <c r="D119" s="658">
        <v>11400</v>
      </c>
      <c r="E119" s="325">
        <v>11300</v>
      </c>
      <c r="F119" s="369">
        <v>4.7</v>
      </c>
      <c r="G119" s="564">
        <v>11400</v>
      </c>
      <c r="H119" s="369">
        <v>4.5</v>
      </c>
      <c r="I119" s="450">
        <v>4.9000000000000004</v>
      </c>
      <c r="J119" s="451" t="s">
        <v>546</v>
      </c>
      <c r="L119" s="28"/>
      <c r="M119" s="29"/>
    </row>
    <row r="120" spans="2:13" ht="16.149999999999999" customHeight="1" x14ac:dyDescent="0.15">
      <c r="B120" s="329" t="s">
        <v>1418</v>
      </c>
      <c r="C120" s="732" t="s">
        <v>1482</v>
      </c>
      <c r="D120" s="727">
        <v>10200</v>
      </c>
      <c r="E120" s="733">
        <v>10200</v>
      </c>
      <c r="F120" s="734">
        <v>4.8</v>
      </c>
      <c r="G120" s="735">
        <v>10100</v>
      </c>
      <c r="H120" s="734">
        <v>4.5999999999999996</v>
      </c>
      <c r="I120" s="736">
        <v>5</v>
      </c>
      <c r="J120" s="737" t="s">
        <v>546</v>
      </c>
      <c r="L120" s="28"/>
      <c r="M120" s="29"/>
    </row>
    <row r="121" spans="2:13" ht="16.149999999999999" customHeight="1" thickBot="1" x14ac:dyDescent="0.2">
      <c r="B121" s="374" t="s">
        <v>1483</v>
      </c>
      <c r="C121" s="729" t="s">
        <v>1357</v>
      </c>
      <c r="D121" s="730">
        <v>3850</v>
      </c>
      <c r="E121" s="327">
        <v>3880</v>
      </c>
      <c r="F121" s="372">
        <v>4.9000000000000004</v>
      </c>
      <c r="G121" s="327">
        <v>3830</v>
      </c>
      <c r="H121" s="372">
        <v>4.5999999999999996</v>
      </c>
      <c r="I121" s="731">
        <v>5</v>
      </c>
      <c r="J121" s="452" t="s">
        <v>543</v>
      </c>
      <c r="L121" s="28"/>
      <c r="M121" s="29"/>
    </row>
    <row r="122" spans="2:13" ht="16.149999999999999" customHeight="1" thickTop="1" x14ac:dyDescent="0.15">
      <c r="B122" s="375" t="s">
        <v>1484</v>
      </c>
      <c r="C122" s="536" t="s">
        <v>377</v>
      </c>
      <c r="D122" s="539">
        <v>3440</v>
      </c>
      <c r="E122" s="330">
        <v>3500</v>
      </c>
      <c r="F122" s="377">
        <v>4.1000000000000005</v>
      </c>
      <c r="G122" s="539">
        <v>3410</v>
      </c>
      <c r="H122" s="377">
        <v>3.9</v>
      </c>
      <c r="I122" s="377">
        <v>4.3</v>
      </c>
      <c r="J122" s="379" t="s">
        <v>543</v>
      </c>
      <c r="L122" s="28"/>
      <c r="M122" s="29"/>
    </row>
    <row r="123" spans="2:13" ht="16.149999999999999" customHeight="1" x14ac:dyDescent="0.15">
      <c r="B123" s="312" t="s">
        <v>118</v>
      </c>
      <c r="C123" s="536" t="s">
        <v>378</v>
      </c>
      <c r="D123" s="539">
        <v>1060</v>
      </c>
      <c r="E123" s="330">
        <v>1070</v>
      </c>
      <c r="F123" s="377">
        <v>4.1999999999999993</v>
      </c>
      <c r="G123" s="539">
        <v>1050</v>
      </c>
      <c r="H123" s="377">
        <v>3.9999999999999996</v>
      </c>
      <c r="I123" s="377">
        <v>4.3999999999999995</v>
      </c>
      <c r="J123" s="379" t="s">
        <v>543</v>
      </c>
      <c r="L123" s="28"/>
      <c r="M123" s="29"/>
    </row>
    <row r="124" spans="2:13" ht="16.149999999999999" customHeight="1" x14ac:dyDescent="0.15">
      <c r="B124" s="312" t="s">
        <v>119</v>
      </c>
      <c r="C124" s="536" t="s">
        <v>379</v>
      </c>
      <c r="D124" s="539">
        <v>760</v>
      </c>
      <c r="E124" s="330">
        <v>770</v>
      </c>
      <c r="F124" s="377">
        <v>4.3</v>
      </c>
      <c r="G124" s="539">
        <v>755</v>
      </c>
      <c r="H124" s="377">
        <v>4.0999999999999996</v>
      </c>
      <c r="I124" s="377">
        <v>4.5</v>
      </c>
      <c r="J124" s="379" t="s">
        <v>543</v>
      </c>
      <c r="L124" s="28"/>
      <c r="M124" s="29"/>
    </row>
    <row r="125" spans="2:13" ht="16.149999999999999" customHeight="1" x14ac:dyDescent="0.15">
      <c r="B125" s="312" t="s">
        <v>120</v>
      </c>
      <c r="C125" s="536" t="s">
        <v>380</v>
      </c>
      <c r="D125" s="539">
        <v>689</v>
      </c>
      <c r="E125" s="330">
        <v>699</v>
      </c>
      <c r="F125" s="377">
        <v>4.1999999999999993</v>
      </c>
      <c r="G125" s="539">
        <v>684</v>
      </c>
      <c r="H125" s="377">
        <v>3.9999999999999996</v>
      </c>
      <c r="I125" s="377">
        <v>4.3999999999999995</v>
      </c>
      <c r="J125" s="379" t="s">
        <v>543</v>
      </c>
      <c r="L125" s="28"/>
      <c r="M125" s="29"/>
    </row>
    <row r="126" spans="2:13" ht="16.149999999999999" customHeight="1" x14ac:dyDescent="0.15">
      <c r="B126" s="312" t="s">
        <v>121</v>
      </c>
      <c r="C126" s="536" t="s">
        <v>381</v>
      </c>
      <c r="D126" s="539">
        <v>788</v>
      </c>
      <c r="E126" s="330">
        <v>799</v>
      </c>
      <c r="F126" s="377">
        <v>4.1999999999999993</v>
      </c>
      <c r="G126" s="539">
        <v>783</v>
      </c>
      <c r="H126" s="377">
        <v>3.9999999999999996</v>
      </c>
      <c r="I126" s="377">
        <v>4.3999999999999995</v>
      </c>
      <c r="J126" s="379" t="s">
        <v>543</v>
      </c>
      <c r="L126" s="28"/>
      <c r="M126" s="29"/>
    </row>
    <row r="127" spans="2:13" ht="16.149999999999999" customHeight="1" x14ac:dyDescent="0.15">
      <c r="B127" s="312" t="s">
        <v>122</v>
      </c>
      <c r="C127" s="536" t="s">
        <v>382</v>
      </c>
      <c r="D127" s="539">
        <v>1010</v>
      </c>
      <c r="E127" s="330">
        <v>1030</v>
      </c>
      <c r="F127" s="377">
        <v>4.1999999999999993</v>
      </c>
      <c r="G127" s="539">
        <v>1000</v>
      </c>
      <c r="H127" s="377">
        <v>3.9999999999999996</v>
      </c>
      <c r="I127" s="377">
        <v>4.3999999999999995</v>
      </c>
      <c r="J127" s="379" t="s">
        <v>543</v>
      </c>
      <c r="L127" s="28"/>
      <c r="M127" s="29"/>
    </row>
    <row r="128" spans="2:13" ht="16.149999999999999" customHeight="1" x14ac:dyDescent="0.15">
      <c r="B128" s="312" t="s">
        <v>123</v>
      </c>
      <c r="C128" s="536" t="s">
        <v>383</v>
      </c>
      <c r="D128" s="539">
        <v>2460</v>
      </c>
      <c r="E128" s="330">
        <v>2500</v>
      </c>
      <c r="F128" s="377">
        <v>4.2</v>
      </c>
      <c r="G128" s="539">
        <v>2440</v>
      </c>
      <c r="H128" s="377">
        <v>4</v>
      </c>
      <c r="I128" s="377">
        <v>4.3999999999999995</v>
      </c>
      <c r="J128" s="379" t="s">
        <v>543</v>
      </c>
      <c r="L128" s="28"/>
      <c r="M128" s="29"/>
    </row>
    <row r="129" spans="2:13" ht="16.149999999999999" customHeight="1" x14ac:dyDescent="0.15">
      <c r="B129" s="312" t="s">
        <v>124</v>
      </c>
      <c r="C129" s="536" t="s">
        <v>384</v>
      </c>
      <c r="D129" s="539">
        <v>1730</v>
      </c>
      <c r="E129" s="330">
        <v>1760</v>
      </c>
      <c r="F129" s="377">
        <v>4.1999999999999993</v>
      </c>
      <c r="G129" s="539">
        <v>1720</v>
      </c>
      <c r="H129" s="377">
        <v>3.9999999999999996</v>
      </c>
      <c r="I129" s="377">
        <v>4.3999999999999995</v>
      </c>
      <c r="J129" s="379" t="s">
        <v>543</v>
      </c>
      <c r="L129" s="28"/>
      <c r="M129" s="29"/>
    </row>
    <row r="130" spans="2:13" ht="16.149999999999999" customHeight="1" x14ac:dyDescent="0.15">
      <c r="B130" s="312" t="s">
        <v>125</v>
      </c>
      <c r="C130" s="536" t="s">
        <v>385</v>
      </c>
      <c r="D130" s="539">
        <v>1190</v>
      </c>
      <c r="E130" s="330">
        <v>1210</v>
      </c>
      <c r="F130" s="377">
        <v>4.1999999999999993</v>
      </c>
      <c r="G130" s="539">
        <v>1180</v>
      </c>
      <c r="H130" s="377">
        <v>3.9999999999999996</v>
      </c>
      <c r="I130" s="377">
        <v>4.3999999999999995</v>
      </c>
      <c r="J130" s="379" t="s">
        <v>543</v>
      </c>
      <c r="L130" s="28"/>
      <c r="M130" s="29"/>
    </row>
    <row r="131" spans="2:13" ht="16.149999999999999" customHeight="1" x14ac:dyDescent="0.15">
      <c r="B131" s="312" t="s">
        <v>126</v>
      </c>
      <c r="C131" s="536" t="s">
        <v>386</v>
      </c>
      <c r="D131" s="539">
        <v>929</v>
      </c>
      <c r="E131" s="330">
        <v>942</v>
      </c>
      <c r="F131" s="377">
        <v>4.1999999999999993</v>
      </c>
      <c r="G131" s="539">
        <v>923</v>
      </c>
      <c r="H131" s="377">
        <v>3.9999999999999996</v>
      </c>
      <c r="I131" s="377">
        <v>4.3999999999999995</v>
      </c>
      <c r="J131" s="379" t="s">
        <v>543</v>
      </c>
      <c r="L131" s="28"/>
      <c r="M131" s="29"/>
    </row>
    <row r="132" spans="2:13" ht="16.149999999999999" customHeight="1" x14ac:dyDescent="0.15">
      <c r="B132" s="312" t="s">
        <v>127</v>
      </c>
      <c r="C132" s="536" t="s">
        <v>387</v>
      </c>
      <c r="D132" s="539">
        <v>1260</v>
      </c>
      <c r="E132" s="330">
        <v>1270</v>
      </c>
      <c r="F132" s="377">
        <v>4.3</v>
      </c>
      <c r="G132" s="539">
        <v>1250</v>
      </c>
      <c r="H132" s="377">
        <v>4.0999999999999996</v>
      </c>
      <c r="I132" s="377">
        <v>4.5</v>
      </c>
      <c r="J132" s="379" t="s">
        <v>543</v>
      </c>
      <c r="L132" s="28"/>
      <c r="M132" s="29"/>
    </row>
    <row r="133" spans="2:13" ht="16.149999999999999" customHeight="1" x14ac:dyDescent="0.15">
      <c r="B133" s="312" t="s">
        <v>128</v>
      </c>
      <c r="C133" s="536" t="s">
        <v>388</v>
      </c>
      <c r="D133" s="539">
        <v>1230</v>
      </c>
      <c r="E133" s="330">
        <v>1240</v>
      </c>
      <c r="F133" s="377">
        <v>4.3999999999999995</v>
      </c>
      <c r="G133" s="539">
        <v>1220</v>
      </c>
      <c r="H133" s="377">
        <v>4.1999999999999993</v>
      </c>
      <c r="I133" s="377">
        <v>4.5999999999999996</v>
      </c>
      <c r="J133" s="379" t="s">
        <v>543</v>
      </c>
      <c r="L133" s="28"/>
      <c r="M133" s="29"/>
    </row>
    <row r="134" spans="2:13" ht="16.149999999999999" customHeight="1" x14ac:dyDescent="0.15">
      <c r="B134" s="312" t="s">
        <v>129</v>
      </c>
      <c r="C134" s="536" t="s">
        <v>389</v>
      </c>
      <c r="D134" s="539">
        <v>3260</v>
      </c>
      <c r="E134" s="330">
        <v>3290</v>
      </c>
      <c r="F134" s="377">
        <v>4.3999999999999995</v>
      </c>
      <c r="G134" s="539">
        <v>3250</v>
      </c>
      <c r="H134" s="377">
        <v>4.3999999999999995</v>
      </c>
      <c r="I134" s="377">
        <v>4.5999999999999996</v>
      </c>
      <c r="J134" s="379" t="s">
        <v>542</v>
      </c>
      <c r="L134" s="28"/>
      <c r="M134" s="29"/>
    </row>
    <row r="135" spans="2:13" ht="16.149999999999999" customHeight="1" x14ac:dyDescent="0.15">
      <c r="B135" s="312" t="s">
        <v>130</v>
      </c>
      <c r="C135" s="536" t="s">
        <v>390</v>
      </c>
      <c r="D135" s="539">
        <v>547</v>
      </c>
      <c r="E135" s="330">
        <v>554</v>
      </c>
      <c r="F135" s="377">
        <v>4.3999999999999995</v>
      </c>
      <c r="G135" s="539">
        <v>544</v>
      </c>
      <c r="H135" s="377">
        <v>4.1999999999999993</v>
      </c>
      <c r="I135" s="377">
        <v>4.5999999999999996</v>
      </c>
      <c r="J135" s="379" t="s">
        <v>543</v>
      </c>
      <c r="L135" s="28"/>
      <c r="M135" s="29"/>
    </row>
    <row r="136" spans="2:13" ht="16.149999999999999" customHeight="1" x14ac:dyDescent="0.15">
      <c r="B136" s="312" t="s">
        <v>131</v>
      </c>
      <c r="C136" s="536" t="s">
        <v>391</v>
      </c>
      <c r="D136" s="539">
        <v>983</v>
      </c>
      <c r="E136" s="330">
        <v>997</v>
      </c>
      <c r="F136" s="377">
        <v>4.3999999999999995</v>
      </c>
      <c r="G136" s="539">
        <v>977</v>
      </c>
      <c r="H136" s="377">
        <v>4.1999999999999993</v>
      </c>
      <c r="I136" s="377">
        <v>4.5999999999999996</v>
      </c>
      <c r="J136" s="379" t="s">
        <v>543</v>
      </c>
      <c r="L136" s="28"/>
      <c r="M136" s="29"/>
    </row>
    <row r="137" spans="2:13" ht="16.149999999999999" customHeight="1" x14ac:dyDescent="0.15">
      <c r="B137" s="312" t="s">
        <v>132</v>
      </c>
      <c r="C137" s="536" t="s">
        <v>392</v>
      </c>
      <c r="D137" s="539">
        <v>602</v>
      </c>
      <c r="E137" s="330">
        <v>611</v>
      </c>
      <c r="F137" s="377">
        <v>4.3999999999999995</v>
      </c>
      <c r="G137" s="539">
        <v>598</v>
      </c>
      <c r="H137" s="377">
        <v>4.1999999999999993</v>
      </c>
      <c r="I137" s="377">
        <v>4.5999999999999996</v>
      </c>
      <c r="J137" s="379" t="s">
        <v>543</v>
      </c>
      <c r="L137" s="28"/>
      <c r="M137" s="29"/>
    </row>
    <row r="138" spans="2:13" ht="16.149999999999999" customHeight="1" x14ac:dyDescent="0.15">
      <c r="B138" s="312" t="s">
        <v>133</v>
      </c>
      <c r="C138" s="561" t="s">
        <v>393</v>
      </c>
      <c r="D138" s="564">
        <v>948</v>
      </c>
      <c r="E138" s="330">
        <v>961</v>
      </c>
      <c r="F138" s="377">
        <v>4.3999999999999995</v>
      </c>
      <c r="G138" s="539">
        <v>943</v>
      </c>
      <c r="H138" s="377">
        <v>4.1999999999999993</v>
      </c>
      <c r="I138" s="377">
        <v>4.5999999999999996</v>
      </c>
      <c r="J138" s="451" t="s">
        <v>543</v>
      </c>
      <c r="L138" s="28"/>
      <c r="M138" s="29"/>
    </row>
    <row r="139" spans="2:13" ht="16.149999999999999" customHeight="1" x14ac:dyDescent="0.15">
      <c r="B139" s="312" t="s">
        <v>134</v>
      </c>
      <c r="C139" s="536" t="s">
        <v>394</v>
      </c>
      <c r="D139" s="539">
        <v>1630</v>
      </c>
      <c r="E139" s="330">
        <v>1640</v>
      </c>
      <c r="F139" s="377">
        <v>4.8</v>
      </c>
      <c r="G139" s="539">
        <v>1610</v>
      </c>
      <c r="H139" s="377">
        <v>4.5999999999999996</v>
      </c>
      <c r="I139" s="377">
        <v>5</v>
      </c>
      <c r="J139" s="379" t="s">
        <v>544</v>
      </c>
      <c r="L139" s="28"/>
      <c r="M139" s="29"/>
    </row>
    <row r="140" spans="2:13" ht="16.149999999999999" customHeight="1" x14ac:dyDescent="0.15">
      <c r="B140" s="312" t="s">
        <v>135</v>
      </c>
      <c r="C140" s="536" t="s">
        <v>1485</v>
      </c>
      <c r="D140" s="539">
        <v>2080</v>
      </c>
      <c r="E140" s="330">
        <v>2100</v>
      </c>
      <c r="F140" s="377">
        <v>4.3999999999999995</v>
      </c>
      <c r="G140" s="539">
        <v>2070</v>
      </c>
      <c r="H140" s="377">
        <v>4.3999999999999995</v>
      </c>
      <c r="I140" s="377">
        <v>4.5999999999999996</v>
      </c>
      <c r="J140" s="379" t="s">
        <v>542</v>
      </c>
      <c r="L140" s="28"/>
      <c r="M140" s="29"/>
    </row>
    <row r="141" spans="2:13" ht="16.149999999999999" customHeight="1" x14ac:dyDescent="0.15">
      <c r="B141" s="312" t="s">
        <v>136</v>
      </c>
      <c r="C141" s="536" t="s">
        <v>396</v>
      </c>
      <c r="D141" s="539">
        <v>2170</v>
      </c>
      <c r="E141" s="330">
        <v>2190</v>
      </c>
      <c r="F141" s="377">
        <v>4.5999999999999996</v>
      </c>
      <c r="G141" s="539">
        <v>2160</v>
      </c>
      <c r="H141" s="377">
        <v>4.3999999999999995</v>
      </c>
      <c r="I141" s="377">
        <v>4.8</v>
      </c>
      <c r="J141" s="379" t="s">
        <v>543</v>
      </c>
      <c r="L141" s="28"/>
      <c r="M141" s="29"/>
    </row>
    <row r="142" spans="2:13" ht="16.149999999999999" customHeight="1" x14ac:dyDescent="0.15">
      <c r="B142" s="312" t="s">
        <v>137</v>
      </c>
      <c r="C142" s="536" t="s">
        <v>397</v>
      </c>
      <c r="D142" s="539">
        <v>2670</v>
      </c>
      <c r="E142" s="330">
        <v>2770</v>
      </c>
      <c r="F142" s="377">
        <v>4.8</v>
      </c>
      <c r="G142" s="539">
        <v>2630</v>
      </c>
      <c r="H142" s="377">
        <v>4.7</v>
      </c>
      <c r="I142" s="377">
        <v>5</v>
      </c>
      <c r="J142" s="379" t="s">
        <v>543</v>
      </c>
      <c r="L142" s="28"/>
      <c r="M142" s="29"/>
    </row>
    <row r="143" spans="2:13" ht="16.149999999999999" customHeight="1" x14ac:dyDescent="0.15">
      <c r="B143" s="312" t="s">
        <v>138</v>
      </c>
      <c r="C143" s="536" t="s">
        <v>398</v>
      </c>
      <c r="D143" s="539">
        <v>1760</v>
      </c>
      <c r="E143" s="330">
        <v>1780</v>
      </c>
      <c r="F143" s="377">
        <v>4.5999999999999996</v>
      </c>
      <c r="G143" s="539">
        <v>1740</v>
      </c>
      <c r="H143" s="377">
        <v>4.3999999999999995</v>
      </c>
      <c r="I143" s="377">
        <v>4.8</v>
      </c>
      <c r="J143" s="379" t="s">
        <v>544</v>
      </c>
      <c r="L143" s="28"/>
      <c r="M143" s="29"/>
    </row>
    <row r="144" spans="2:13" ht="16.149999999999999" customHeight="1" x14ac:dyDescent="0.15">
      <c r="B144" s="312" t="s">
        <v>139</v>
      </c>
      <c r="C144" s="536" t="s">
        <v>399</v>
      </c>
      <c r="D144" s="539">
        <v>1140</v>
      </c>
      <c r="E144" s="330">
        <v>1150</v>
      </c>
      <c r="F144" s="377">
        <v>4.3</v>
      </c>
      <c r="G144" s="539">
        <v>1140</v>
      </c>
      <c r="H144" s="377">
        <v>4.1000000000000005</v>
      </c>
      <c r="I144" s="377">
        <v>4.5</v>
      </c>
      <c r="J144" s="379" t="s">
        <v>548</v>
      </c>
      <c r="L144" s="28"/>
      <c r="M144" s="29"/>
    </row>
    <row r="145" spans="2:13" ht="16.149999999999999" customHeight="1" x14ac:dyDescent="0.15">
      <c r="B145" s="312" t="s">
        <v>140</v>
      </c>
      <c r="C145" s="536" t="s">
        <v>400</v>
      </c>
      <c r="D145" s="539">
        <v>903</v>
      </c>
      <c r="E145" s="330">
        <v>912</v>
      </c>
      <c r="F145" s="377">
        <v>4.2</v>
      </c>
      <c r="G145" s="539">
        <v>903</v>
      </c>
      <c r="H145" s="377">
        <v>4</v>
      </c>
      <c r="I145" s="377">
        <v>4.3999999999999995</v>
      </c>
      <c r="J145" s="379" t="s">
        <v>548</v>
      </c>
      <c r="L145" s="28"/>
      <c r="M145" s="29"/>
    </row>
    <row r="146" spans="2:13" ht="16.149999999999999" customHeight="1" x14ac:dyDescent="0.15">
      <c r="B146" s="312" t="s">
        <v>141</v>
      </c>
      <c r="C146" s="561" t="s">
        <v>401</v>
      </c>
      <c r="D146" s="564">
        <v>1020</v>
      </c>
      <c r="E146" s="330">
        <v>1030</v>
      </c>
      <c r="F146" s="377">
        <v>4.5</v>
      </c>
      <c r="G146" s="539">
        <v>1020</v>
      </c>
      <c r="H146" s="377">
        <v>4.3</v>
      </c>
      <c r="I146" s="377">
        <v>4.7</v>
      </c>
      <c r="J146" s="451" t="s">
        <v>548</v>
      </c>
      <c r="L146" s="28"/>
      <c r="M146" s="29"/>
    </row>
    <row r="147" spans="2:13" ht="16.149999999999999" customHeight="1" x14ac:dyDescent="0.15">
      <c r="B147" s="312" t="s">
        <v>142</v>
      </c>
      <c r="C147" s="536" t="s">
        <v>1486</v>
      </c>
      <c r="D147" s="539">
        <v>1910</v>
      </c>
      <c r="E147" s="330">
        <v>1930</v>
      </c>
      <c r="F147" s="377">
        <v>4.3</v>
      </c>
      <c r="G147" s="539">
        <v>1880</v>
      </c>
      <c r="H147" s="377">
        <v>4.1000000000000005</v>
      </c>
      <c r="I147" s="377">
        <v>4.5</v>
      </c>
      <c r="J147" s="379" t="s">
        <v>546</v>
      </c>
      <c r="L147" s="28"/>
      <c r="M147" s="29"/>
    </row>
    <row r="148" spans="2:13" ht="16.149999999999999" customHeight="1" x14ac:dyDescent="0.15">
      <c r="B148" s="312" t="s">
        <v>144</v>
      </c>
      <c r="C148" s="536" t="s">
        <v>403</v>
      </c>
      <c r="D148" s="539">
        <v>366</v>
      </c>
      <c r="E148" s="330">
        <v>368</v>
      </c>
      <c r="F148" s="377">
        <v>4.3999999999999995</v>
      </c>
      <c r="G148" s="539">
        <v>366</v>
      </c>
      <c r="H148" s="377">
        <v>4.2</v>
      </c>
      <c r="I148" s="377">
        <v>4.5999999999999996</v>
      </c>
      <c r="J148" s="379" t="s">
        <v>548</v>
      </c>
      <c r="L148" s="28"/>
      <c r="M148" s="29"/>
    </row>
    <row r="149" spans="2:13" ht="16.149999999999999" customHeight="1" x14ac:dyDescent="0.15">
      <c r="B149" s="312" t="s">
        <v>145</v>
      </c>
      <c r="C149" s="536" t="s">
        <v>1487</v>
      </c>
      <c r="D149" s="539">
        <v>1260</v>
      </c>
      <c r="E149" s="330">
        <v>1280</v>
      </c>
      <c r="F149" s="377">
        <v>4.1000000000000005</v>
      </c>
      <c r="G149" s="539">
        <v>1240</v>
      </c>
      <c r="H149" s="377">
        <v>3.9</v>
      </c>
      <c r="I149" s="377">
        <v>4.3</v>
      </c>
      <c r="J149" s="379" t="s">
        <v>544</v>
      </c>
      <c r="L149" s="28"/>
      <c r="M149" s="29"/>
    </row>
    <row r="150" spans="2:13" ht="16.149999999999999" customHeight="1" x14ac:dyDescent="0.15">
      <c r="B150" s="312" t="s">
        <v>146</v>
      </c>
      <c r="C150" s="536" t="s">
        <v>405</v>
      </c>
      <c r="D150" s="539">
        <v>1080</v>
      </c>
      <c r="E150" s="330">
        <v>1090</v>
      </c>
      <c r="F150" s="377">
        <v>4.3999999999999995</v>
      </c>
      <c r="G150" s="539">
        <v>1080</v>
      </c>
      <c r="H150" s="377">
        <v>4.2</v>
      </c>
      <c r="I150" s="377">
        <v>4.5999999999999996</v>
      </c>
      <c r="J150" s="379" t="s">
        <v>548</v>
      </c>
      <c r="L150" s="28"/>
      <c r="M150" s="29"/>
    </row>
    <row r="151" spans="2:13" ht="16.149999999999999" customHeight="1" x14ac:dyDescent="0.15">
      <c r="B151" s="312" t="s">
        <v>147</v>
      </c>
      <c r="C151" s="536" t="s">
        <v>406</v>
      </c>
      <c r="D151" s="539">
        <v>629</v>
      </c>
      <c r="E151" s="330">
        <v>638</v>
      </c>
      <c r="F151" s="377">
        <v>4.3999999999999995</v>
      </c>
      <c r="G151" s="539">
        <v>629</v>
      </c>
      <c r="H151" s="377">
        <v>4.2</v>
      </c>
      <c r="I151" s="377">
        <v>4.5999999999999996</v>
      </c>
      <c r="J151" s="379" t="s">
        <v>548</v>
      </c>
      <c r="L151" s="28"/>
      <c r="M151" s="29"/>
    </row>
    <row r="152" spans="2:13" ht="16.149999999999999" customHeight="1" x14ac:dyDescent="0.15">
      <c r="B152" s="312" t="s">
        <v>148</v>
      </c>
      <c r="C152" s="536" t="s">
        <v>407</v>
      </c>
      <c r="D152" s="539">
        <v>2000</v>
      </c>
      <c r="E152" s="330">
        <v>2000</v>
      </c>
      <c r="F152" s="377">
        <v>4.3999999999999995</v>
      </c>
      <c r="G152" s="539">
        <v>2000</v>
      </c>
      <c r="H152" s="377">
        <v>4.2</v>
      </c>
      <c r="I152" s="377">
        <v>4.5999999999999996</v>
      </c>
      <c r="J152" s="379" t="s">
        <v>548</v>
      </c>
      <c r="L152" s="28"/>
      <c r="M152" s="29"/>
    </row>
    <row r="153" spans="2:13" ht="16.149999999999999" customHeight="1" x14ac:dyDescent="0.15">
      <c r="B153" s="312" t="s">
        <v>149</v>
      </c>
      <c r="C153" s="536" t="s">
        <v>408</v>
      </c>
      <c r="D153" s="539">
        <v>1280</v>
      </c>
      <c r="E153" s="330">
        <v>1300</v>
      </c>
      <c r="F153" s="377">
        <v>4.5</v>
      </c>
      <c r="G153" s="539">
        <v>1280</v>
      </c>
      <c r="H153" s="377">
        <v>4.3</v>
      </c>
      <c r="I153" s="377">
        <v>4.7</v>
      </c>
      <c r="J153" s="379" t="s">
        <v>548</v>
      </c>
      <c r="L153" s="28"/>
      <c r="M153" s="29"/>
    </row>
    <row r="154" spans="2:13" ht="16.149999999999999" customHeight="1" x14ac:dyDescent="0.15">
      <c r="B154" s="312" t="s">
        <v>150</v>
      </c>
      <c r="C154" s="561" t="s">
        <v>409</v>
      </c>
      <c r="D154" s="564">
        <v>1440</v>
      </c>
      <c r="E154" s="330">
        <v>1460</v>
      </c>
      <c r="F154" s="377">
        <v>4.3</v>
      </c>
      <c r="G154" s="539">
        <v>1440</v>
      </c>
      <c r="H154" s="377">
        <v>4.1000000000000005</v>
      </c>
      <c r="I154" s="377">
        <v>4.5</v>
      </c>
      <c r="J154" s="451" t="s">
        <v>548</v>
      </c>
      <c r="L154" s="28"/>
      <c r="M154" s="29"/>
    </row>
    <row r="155" spans="2:13" ht="16.149999999999999" customHeight="1" x14ac:dyDescent="0.15">
      <c r="B155" s="312" t="s">
        <v>151</v>
      </c>
      <c r="C155" s="536" t="s">
        <v>410</v>
      </c>
      <c r="D155" s="539">
        <v>820</v>
      </c>
      <c r="E155" s="330">
        <v>831</v>
      </c>
      <c r="F155" s="377">
        <v>4.1999999999999993</v>
      </c>
      <c r="G155" s="539">
        <v>815</v>
      </c>
      <c r="H155" s="377">
        <v>3.9999999999999996</v>
      </c>
      <c r="I155" s="377">
        <v>4.3999999999999995</v>
      </c>
      <c r="J155" s="379" t="s">
        <v>543</v>
      </c>
      <c r="L155" s="28"/>
      <c r="M155" s="29"/>
    </row>
    <row r="156" spans="2:13" ht="16.149999999999999" customHeight="1" x14ac:dyDescent="0.15">
      <c r="B156" s="312" t="s">
        <v>152</v>
      </c>
      <c r="C156" s="536" t="s">
        <v>411</v>
      </c>
      <c r="D156" s="539">
        <v>485</v>
      </c>
      <c r="E156" s="330">
        <v>492</v>
      </c>
      <c r="F156" s="377">
        <v>4.3</v>
      </c>
      <c r="G156" s="539">
        <v>482</v>
      </c>
      <c r="H156" s="377">
        <v>4.0999999999999996</v>
      </c>
      <c r="I156" s="377">
        <v>4.5</v>
      </c>
      <c r="J156" s="379" t="s">
        <v>543</v>
      </c>
      <c r="L156" s="28"/>
      <c r="M156" s="29"/>
    </row>
    <row r="157" spans="2:13" ht="16.149999999999999" customHeight="1" x14ac:dyDescent="0.15">
      <c r="B157" s="312" t="s">
        <v>153</v>
      </c>
      <c r="C157" s="536" t="s">
        <v>412</v>
      </c>
      <c r="D157" s="539">
        <v>441</v>
      </c>
      <c r="E157" s="330">
        <v>447</v>
      </c>
      <c r="F157" s="377">
        <v>4.1999999999999993</v>
      </c>
      <c r="G157" s="539">
        <v>438</v>
      </c>
      <c r="H157" s="377">
        <v>3.9999999999999996</v>
      </c>
      <c r="I157" s="377">
        <v>4.3999999999999995</v>
      </c>
      <c r="J157" s="379" t="s">
        <v>543</v>
      </c>
      <c r="L157" s="28"/>
      <c r="M157" s="29"/>
    </row>
    <row r="158" spans="2:13" ht="16.149999999999999" customHeight="1" x14ac:dyDescent="0.15">
      <c r="B158" s="312" t="s">
        <v>154</v>
      </c>
      <c r="C158" s="536" t="s">
        <v>413</v>
      </c>
      <c r="D158" s="539">
        <v>3040</v>
      </c>
      <c r="E158" s="330">
        <v>3080</v>
      </c>
      <c r="F158" s="377">
        <v>4.2</v>
      </c>
      <c r="G158" s="539">
        <v>2990</v>
      </c>
      <c r="H158" s="377">
        <v>4</v>
      </c>
      <c r="I158" s="377">
        <v>4.3999999999999995</v>
      </c>
      <c r="J158" s="379" t="s">
        <v>546</v>
      </c>
      <c r="L158" s="28"/>
      <c r="M158" s="29"/>
    </row>
    <row r="159" spans="2:13" ht="16.149999999999999" customHeight="1" x14ac:dyDescent="0.15">
      <c r="B159" s="312" t="s">
        <v>155</v>
      </c>
      <c r="C159" s="536" t="s">
        <v>414</v>
      </c>
      <c r="D159" s="539">
        <v>1430</v>
      </c>
      <c r="E159" s="330">
        <v>1450</v>
      </c>
      <c r="F159" s="377">
        <v>4.1000000000000005</v>
      </c>
      <c r="G159" s="539">
        <v>1410</v>
      </c>
      <c r="H159" s="377">
        <v>3.9</v>
      </c>
      <c r="I159" s="377">
        <v>4.3</v>
      </c>
      <c r="J159" s="379" t="s">
        <v>544</v>
      </c>
      <c r="L159" s="28"/>
      <c r="M159" s="29"/>
    </row>
    <row r="160" spans="2:13" ht="16.149999999999999" customHeight="1" x14ac:dyDescent="0.15">
      <c r="B160" s="312" t="s">
        <v>156</v>
      </c>
      <c r="C160" s="536" t="s">
        <v>1488</v>
      </c>
      <c r="D160" s="539">
        <v>1170</v>
      </c>
      <c r="E160" s="330">
        <v>1190</v>
      </c>
      <c r="F160" s="377">
        <v>4.1000000000000005</v>
      </c>
      <c r="G160" s="539">
        <v>1150</v>
      </c>
      <c r="H160" s="377">
        <v>3.9</v>
      </c>
      <c r="I160" s="377">
        <v>4.3</v>
      </c>
      <c r="J160" s="379" t="s">
        <v>544</v>
      </c>
      <c r="L160" s="28"/>
      <c r="M160" s="29"/>
    </row>
    <row r="161" spans="2:13" ht="16.149999999999999" customHeight="1" x14ac:dyDescent="0.15">
      <c r="B161" s="312" t="s">
        <v>157</v>
      </c>
      <c r="C161" s="536" t="s">
        <v>1489</v>
      </c>
      <c r="D161" s="539">
        <v>3030</v>
      </c>
      <c r="E161" s="330">
        <v>3080</v>
      </c>
      <c r="F161" s="377">
        <v>4.2</v>
      </c>
      <c r="G161" s="539">
        <v>2980</v>
      </c>
      <c r="H161" s="377">
        <v>4</v>
      </c>
      <c r="I161" s="377">
        <v>4.3999999999999995</v>
      </c>
      <c r="J161" s="379" t="s">
        <v>544</v>
      </c>
      <c r="L161" s="28"/>
      <c r="M161" s="29"/>
    </row>
    <row r="162" spans="2:13" ht="16.149999999999999" customHeight="1" x14ac:dyDescent="0.15">
      <c r="B162" s="312" t="s">
        <v>158</v>
      </c>
      <c r="C162" s="536" t="s">
        <v>417</v>
      </c>
      <c r="D162" s="539">
        <v>2640</v>
      </c>
      <c r="E162" s="330">
        <v>2650</v>
      </c>
      <c r="F162" s="377">
        <v>4.7</v>
      </c>
      <c r="G162" s="539">
        <v>2640</v>
      </c>
      <c r="H162" s="377">
        <v>4.5</v>
      </c>
      <c r="I162" s="377">
        <v>4.9000000000000004</v>
      </c>
      <c r="J162" s="379" t="s">
        <v>548</v>
      </c>
      <c r="L162" s="28"/>
      <c r="M162" s="29"/>
    </row>
    <row r="163" spans="2:13" ht="16.149999999999999" customHeight="1" x14ac:dyDescent="0.15">
      <c r="B163" s="312" t="s">
        <v>159</v>
      </c>
      <c r="C163" s="536" t="s">
        <v>418</v>
      </c>
      <c r="D163" s="539">
        <v>2260</v>
      </c>
      <c r="E163" s="330">
        <v>2290</v>
      </c>
      <c r="F163" s="377">
        <v>4.5</v>
      </c>
      <c r="G163" s="539">
        <v>2230</v>
      </c>
      <c r="H163" s="377">
        <v>4.3</v>
      </c>
      <c r="I163" s="377">
        <v>4.7</v>
      </c>
      <c r="J163" s="379" t="s">
        <v>546</v>
      </c>
      <c r="L163" s="28"/>
      <c r="M163" s="29"/>
    </row>
    <row r="164" spans="2:13" ht="16.149999999999999" customHeight="1" x14ac:dyDescent="0.15">
      <c r="B164" s="312" t="s">
        <v>160</v>
      </c>
      <c r="C164" s="561" t="s">
        <v>419</v>
      </c>
      <c r="D164" s="564">
        <v>4400</v>
      </c>
      <c r="E164" s="330">
        <v>4460</v>
      </c>
      <c r="F164" s="377">
        <v>4.3</v>
      </c>
      <c r="G164" s="539">
        <v>4340</v>
      </c>
      <c r="H164" s="377">
        <v>4.1000000000000005</v>
      </c>
      <c r="I164" s="377">
        <v>4.5</v>
      </c>
      <c r="J164" s="451" t="s">
        <v>546</v>
      </c>
      <c r="L164" s="28"/>
      <c r="M164" s="29"/>
    </row>
    <row r="165" spans="2:13" ht="16.149999999999999" customHeight="1" x14ac:dyDescent="0.15">
      <c r="B165" s="312" t="s">
        <v>161</v>
      </c>
      <c r="C165" s="536" t="s">
        <v>1490</v>
      </c>
      <c r="D165" s="539">
        <v>1710</v>
      </c>
      <c r="E165" s="330">
        <v>1730</v>
      </c>
      <c r="F165" s="377">
        <v>4.2</v>
      </c>
      <c r="G165" s="539">
        <v>1690</v>
      </c>
      <c r="H165" s="377">
        <v>4</v>
      </c>
      <c r="I165" s="377">
        <v>4.3999999999999995</v>
      </c>
      <c r="J165" s="379" t="s">
        <v>544</v>
      </c>
      <c r="L165" s="28"/>
      <c r="M165" s="29"/>
    </row>
    <row r="166" spans="2:13" ht="16.149999999999999" customHeight="1" x14ac:dyDescent="0.15">
      <c r="B166" s="312" t="s">
        <v>162</v>
      </c>
      <c r="C166" s="536" t="s">
        <v>421</v>
      </c>
      <c r="D166" s="539">
        <v>594</v>
      </c>
      <c r="E166" s="330">
        <v>602</v>
      </c>
      <c r="F166" s="377">
        <v>4.3</v>
      </c>
      <c r="G166" s="539">
        <v>585</v>
      </c>
      <c r="H166" s="377">
        <v>4.1000000000000005</v>
      </c>
      <c r="I166" s="377">
        <v>4.5000000000000009</v>
      </c>
      <c r="J166" s="379" t="s">
        <v>546</v>
      </c>
      <c r="L166" s="28"/>
      <c r="M166" s="29"/>
    </row>
    <row r="167" spans="2:13" ht="16.149999999999999" customHeight="1" x14ac:dyDescent="0.15">
      <c r="B167" s="312" t="s">
        <v>163</v>
      </c>
      <c r="C167" s="536" t="s">
        <v>422</v>
      </c>
      <c r="D167" s="539">
        <v>933</v>
      </c>
      <c r="E167" s="330">
        <v>947</v>
      </c>
      <c r="F167" s="377">
        <v>4.2</v>
      </c>
      <c r="G167" s="539">
        <v>919</v>
      </c>
      <c r="H167" s="377">
        <v>4</v>
      </c>
      <c r="I167" s="377">
        <v>4.4000000000000004</v>
      </c>
      <c r="J167" s="379" t="s">
        <v>546</v>
      </c>
      <c r="L167" s="28"/>
      <c r="M167" s="29"/>
    </row>
    <row r="168" spans="2:13" ht="16.149999999999999" customHeight="1" x14ac:dyDescent="0.15">
      <c r="B168" s="312" t="s">
        <v>164</v>
      </c>
      <c r="C168" s="536" t="s">
        <v>423</v>
      </c>
      <c r="D168" s="539">
        <v>1580</v>
      </c>
      <c r="E168" s="330">
        <v>1600</v>
      </c>
      <c r="F168" s="377">
        <v>4.1999999999999993</v>
      </c>
      <c r="G168" s="539">
        <v>1570</v>
      </c>
      <c r="H168" s="377">
        <v>3.9999999999999996</v>
      </c>
      <c r="I168" s="377">
        <v>4.3999999999999995</v>
      </c>
      <c r="J168" s="379" t="s">
        <v>543</v>
      </c>
      <c r="L168" s="28"/>
      <c r="M168" s="29"/>
    </row>
    <row r="169" spans="2:13" ht="16.149999999999999" customHeight="1" x14ac:dyDescent="0.15">
      <c r="B169" s="312" t="s">
        <v>166</v>
      </c>
      <c r="C169" s="536" t="s">
        <v>424</v>
      </c>
      <c r="D169" s="539">
        <v>1150</v>
      </c>
      <c r="E169" s="330">
        <v>1170</v>
      </c>
      <c r="F169" s="377">
        <v>4.3</v>
      </c>
      <c r="G169" s="539">
        <v>1140</v>
      </c>
      <c r="H169" s="377">
        <v>4.0999999999999996</v>
      </c>
      <c r="I169" s="377">
        <v>4.5</v>
      </c>
      <c r="J169" s="379" t="s">
        <v>543</v>
      </c>
      <c r="L169" s="28"/>
      <c r="M169" s="29"/>
    </row>
    <row r="170" spans="2:13" ht="16.149999999999999" customHeight="1" x14ac:dyDescent="0.15">
      <c r="B170" s="312" t="s">
        <v>167</v>
      </c>
      <c r="C170" s="536" t="s">
        <v>425</v>
      </c>
      <c r="D170" s="539">
        <v>954</v>
      </c>
      <c r="E170" s="330">
        <v>964</v>
      </c>
      <c r="F170" s="377">
        <v>4.2</v>
      </c>
      <c r="G170" s="539">
        <v>950</v>
      </c>
      <c r="H170" s="377">
        <v>4.1999999999999993</v>
      </c>
      <c r="I170" s="377">
        <v>4.3999999999999995</v>
      </c>
      <c r="J170" s="379" t="s">
        <v>542</v>
      </c>
      <c r="L170" s="28"/>
      <c r="M170" s="29"/>
    </row>
    <row r="171" spans="2:13" ht="16.149999999999999" customHeight="1" x14ac:dyDescent="0.15">
      <c r="B171" s="312" t="s">
        <v>168</v>
      </c>
      <c r="C171" s="536" t="s">
        <v>426</v>
      </c>
      <c r="D171" s="539">
        <v>458</v>
      </c>
      <c r="E171" s="330">
        <v>466</v>
      </c>
      <c r="F171" s="377">
        <v>4.1999999999999993</v>
      </c>
      <c r="G171" s="539">
        <v>454</v>
      </c>
      <c r="H171" s="377">
        <v>3.9999999999999996</v>
      </c>
      <c r="I171" s="377">
        <v>4.3999999999999995</v>
      </c>
      <c r="J171" s="379" t="s">
        <v>543</v>
      </c>
      <c r="L171" s="28"/>
      <c r="M171" s="29"/>
    </row>
    <row r="172" spans="2:13" ht="16.149999999999999" customHeight="1" x14ac:dyDescent="0.15">
      <c r="B172" s="312" t="s">
        <v>169</v>
      </c>
      <c r="C172" s="561" t="s">
        <v>427</v>
      </c>
      <c r="D172" s="564">
        <v>448</v>
      </c>
      <c r="E172" s="330">
        <v>455</v>
      </c>
      <c r="F172" s="377">
        <v>4.1999999999999993</v>
      </c>
      <c r="G172" s="539">
        <v>445</v>
      </c>
      <c r="H172" s="377">
        <v>3.9999999999999996</v>
      </c>
      <c r="I172" s="377">
        <v>4.3999999999999995</v>
      </c>
      <c r="J172" s="451" t="s">
        <v>543</v>
      </c>
      <c r="L172" s="28"/>
      <c r="M172" s="29"/>
    </row>
    <row r="173" spans="2:13" ht="16.149999999999999" customHeight="1" x14ac:dyDescent="0.15">
      <c r="B173" s="312" t="s">
        <v>170</v>
      </c>
      <c r="C173" s="536" t="s">
        <v>428</v>
      </c>
      <c r="D173" s="539">
        <v>633</v>
      </c>
      <c r="E173" s="330">
        <v>639</v>
      </c>
      <c r="F173" s="377">
        <v>4.7</v>
      </c>
      <c r="G173" s="539">
        <v>627</v>
      </c>
      <c r="H173" s="377">
        <v>4.5</v>
      </c>
      <c r="I173" s="377">
        <v>4.9000000000000004</v>
      </c>
      <c r="J173" s="379" t="s">
        <v>546</v>
      </c>
      <c r="L173" s="28"/>
      <c r="M173" s="29"/>
    </row>
    <row r="174" spans="2:13" ht="16.149999999999999" customHeight="1" x14ac:dyDescent="0.15">
      <c r="B174" s="312" t="s">
        <v>171</v>
      </c>
      <c r="C174" s="536" t="s">
        <v>429</v>
      </c>
      <c r="D174" s="539">
        <v>1540</v>
      </c>
      <c r="E174" s="330">
        <v>1560</v>
      </c>
      <c r="F174" s="377">
        <v>4.3</v>
      </c>
      <c r="G174" s="539">
        <v>1510</v>
      </c>
      <c r="H174" s="377">
        <v>4.1000000000000005</v>
      </c>
      <c r="I174" s="377">
        <v>4.5</v>
      </c>
      <c r="J174" s="379" t="s">
        <v>544</v>
      </c>
      <c r="L174" s="28"/>
      <c r="M174" s="29"/>
    </row>
    <row r="175" spans="2:13" ht="16.149999999999999" customHeight="1" x14ac:dyDescent="0.15">
      <c r="B175" s="312" t="s">
        <v>172</v>
      </c>
      <c r="C175" s="536" t="s">
        <v>1491</v>
      </c>
      <c r="D175" s="539">
        <v>3020</v>
      </c>
      <c r="E175" s="330">
        <v>3060</v>
      </c>
      <c r="F175" s="377">
        <v>4.2</v>
      </c>
      <c r="G175" s="539">
        <v>2970</v>
      </c>
      <c r="H175" s="377">
        <v>4</v>
      </c>
      <c r="I175" s="377">
        <v>4.3999999999999995</v>
      </c>
      <c r="J175" s="379" t="s">
        <v>544</v>
      </c>
      <c r="L175" s="28"/>
      <c r="M175" s="29"/>
    </row>
    <row r="176" spans="2:13" ht="16.149999999999999" customHeight="1" x14ac:dyDescent="0.15">
      <c r="B176" s="312" t="s">
        <v>173</v>
      </c>
      <c r="C176" s="536" t="s">
        <v>1492</v>
      </c>
      <c r="D176" s="539">
        <v>629</v>
      </c>
      <c r="E176" s="330">
        <v>638</v>
      </c>
      <c r="F176" s="377">
        <v>4.7</v>
      </c>
      <c r="G176" s="539">
        <v>625</v>
      </c>
      <c r="H176" s="377">
        <v>4.5</v>
      </c>
      <c r="I176" s="377">
        <v>4.9000000000000004</v>
      </c>
      <c r="J176" s="379" t="s">
        <v>543</v>
      </c>
      <c r="L176" s="28"/>
      <c r="M176" s="29"/>
    </row>
    <row r="177" spans="2:13" ht="16.149999999999999" customHeight="1" x14ac:dyDescent="0.15">
      <c r="B177" s="312" t="s">
        <v>174</v>
      </c>
      <c r="C177" s="536" t="s">
        <v>432</v>
      </c>
      <c r="D177" s="539">
        <v>754</v>
      </c>
      <c r="E177" s="330">
        <v>760</v>
      </c>
      <c r="F177" s="377">
        <v>4.7</v>
      </c>
      <c r="G177" s="539">
        <v>751</v>
      </c>
      <c r="H177" s="377">
        <v>4.5</v>
      </c>
      <c r="I177" s="377">
        <v>4.9000000000000004</v>
      </c>
      <c r="J177" s="379" t="s">
        <v>543</v>
      </c>
      <c r="L177" s="28"/>
      <c r="M177" s="29"/>
    </row>
    <row r="178" spans="2:13" ht="16.149999999999999" customHeight="1" x14ac:dyDescent="0.15">
      <c r="B178" s="312" t="s">
        <v>176</v>
      </c>
      <c r="C178" s="561" t="s">
        <v>433</v>
      </c>
      <c r="D178" s="564">
        <v>771</v>
      </c>
      <c r="E178" s="330">
        <v>782</v>
      </c>
      <c r="F178" s="377">
        <v>4.3</v>
      </c>
      <c r="G178" s="539">
        <v>766</v>
      </c>
      <c r="H178" s="377">
        <v>4.0999999999999996</v>
      </c>
      <c r="I178" s="377">
        <v>4.5</v>
      </c>
      <c r="J178" s="451" t="s">
        <v>543</v>
      </c>
      <c r="L178" s="28"/>
      <c r="M178" s="29"/>
    </row>
    <row r="179" spans="2:13" ht="16.149999999999999" customHeight="1" x14ac:dyDescent="0.15">
      <c r="B179" s="312" t="s">
        <v>177</v>
      </c>
      <c r="C179" s="536" t="s">
        <v>434</v>
      </c>
      <c r="D179" s="539">
        <v>747</v>
      </c>
      <c r="E179" s="330">
        <v>756</v>
      </c>
      <c r="F179" s="377">
        <v>4.5</v>
      </c>
      <c r="G179" s="539">
        <v>737</v>
      </c>
      <c r="H179" s="377">
        <v>4.3</v>
      </c>
      <c r="I179" s="377">
        <v>4.7</v>
      </c>
      <c r="J179" s="379" t="s">
        <v>546</v>
      </c>
      <c r="L179" s="28"/>
      <c r="M179" s="29"/>
    </row>
    <row r="180" spans="2:13" ht="16.149999999999999" customHeight="1" x14ac:dyDescent="0.15">
      <c r="B180" s="312" t="s">
        <v>178</v>
      </c>
      <c r="C180" s="536" t="s">
        <v>435</v>
      </c>
      <c r="D180" s="539">
        <v>573</v>
      </c>
      <c r="E180" s="330">
        <v>581</v>
      </c>
      <c r="F180" s="377">
        <v>4.3999999999999995</v>
      </c>
      <c r="G180" s="539">
        <v>569</v>
      </c>
      <c r="H180" s="377">
        <v>4.1999999999999993</v>
      </c>
      <c r="I180" s="377">
        <v>4.5999999999999996</v>
      </c>
      <c r="J180" s="379" t="s">
        <v>543</v>
      </c>
      <c r="L180" s="28"/>
      <c r="M180" s="29"/>
    </row>
    <row r="181" spans="2:13" ht="16.149999999999999" customHeight="1" x14ac:dyDescent="0.15">
      <c r="B181" s="312" t="s">
        <v>179</v>
      </c>
      <c r="C181" s="536" t="s">
        <v>436</v>
      </c>
      <c r="D181" s="539">
        <v>357</v>
      </c>
      <c r="E181" s="330">
        <v>362</v>
      </c>
      <c r="F181" s="377">
        <v>4.3999999999999995</v>
      </c>
      <c r="G181" s="539">
        <v>355</v>
      </c>
      <c r="H181" s="377">
        <v>4.1999999999999993</v>
      </c>
      <c r="I181" s="377">
        <v>4.5999999999999996</v>
      </c>
      <c r="J181" s="379" t="s">
        <v>543</v>
      </c>
      <c r="L181" s="28"/>
      <c r="M181" s="29"/>
    </row>
    <row r="182" spans="2:13" ht="16.149999999999999" customHeight="1" x14ac:dyDescent="0.15">
      <c r="B182" s="312" t="s">
        <v>181</v>
      </c>
      <c r="C182" s="561" t="s">
        <v>437</v>
      </c>
      <c r="D182" s="564">
        <v>710</v>
      </c>
      <c r="E182" s="330">
        <v>719</v>
      </c>
      <c r="F182" s="377">
        <v>4.3999999999999995</v>
      </c>
      <c r="G182" s="539">
        <v>700</v>
      </c>
      <c r="H182" s="377">
        <v>4.2</v>
      </c>
      <c r="I182" s="377">
        <v>4.5999999999999996</v>
      </c>
      <c r="J182" s="451" t="s">
        <v>546</v>
      </c>
      <c r="L182" s="28"/>
      <c r="M182" s="29"/>
    </row>
    <row r="183" spans="2:13" ht="16.149999999999999" customHeight="1" x14ac:dyDescent="0.15">
      <c r="B183" s="312" t="s">
        <v>182</v>
      </c>
      <c r="C183" s="536" t="s">
        <v>438</v>
      </c>
      <c r="D183" s="539">
        <v>1490</v>
      </c>
      <c r="E183" s="330">
        <v>1510</v>
      </c>
      <c r="F183" s="377">
        <v>4.2</v>
      </c>
      <c r="G183" s="539">
        <v>1470</v>
      </c>
      <c r="H183" s="377">
        <v>4</v>
      </c>
      <c r="I183" s="377">
        <v>4.3999999999999995</v>
      </c>
      <c r="J183" s="379" t="s">
        <v>544</v>
      </c>
      <c r="L183" s="28"/>
      <c r="M183" s="29"/>
    </row>
    <row r="184" spans="2:13" ht="16.149999999999999" customHeight="1" x14ac:dyDescent="0.15">
      <c r="B184" s="312" t="s">
        <v>183</v>
      </c>
      <c r="C184" s="561" t="s">
        <v>439</v>
      </c>
      <c r="D184" s="564">
        <v>520</v>
      </c>
      <c r="E184" s="330">
        <v>524</v>
      </c>
      <c r="F184" s="377">
        <v>4.7</v>
      </c>
      <c r="G184" s="539">
        <v>518</v>
      </c>
      <c r="H184" s="377">
        <v>4.5</v>
      </c>
      <c r="I184" s="377">
        <v>4.9000000000000004</v>
      </c>
      <c r="J184" s="451" t="s">
        <v>543</v>
      </c>
      <c r="L184" s="28"/>
      <c r="M184" s="29"/>
    </row>
    <row r="185" spans="2:13" ht="16.149999999999999" customHeight="1" x14ac:dyDescent="0.15">
      <c r="B185" s="312" t="s">
        <v>184</v>
      </c>
      <c r="C185" s="536" t="s">
        <v>440</v>
      </c>
      <c r="D185" s="539">
        <v>1990</v>
      </c>
      <c r="E185" s="330">
        <v>2020</v>
      </c>
      <c r="F185" s="377">
        <v>4.2</v>
      </c>
      <c r="G185" s="539">
        <v>1980</v>
      </c>
      <c r="H185" s="377">
        <v>4</v>
      </c>
      <c r="I185" s="377">
        <v>4.3999999999999995</v>
      </c>
      <c r="J185" s="379" t="s">
        <v>543</v>
      </c>
      <c r="L185" s="28"/>
      <c r="M185" s="29"/>
    </row>
    <row r="186" spans="2:13" ht="16.149999999999999" customHeight="1" x14ac:dyDescent="0.15">
      <c r="B186" s="312" t="s">
        <v>185</v>
      </c>
      <c r="C186" s="536" t="s">
        <v>441</v>
      </c>
      <c r="D186" s="539">
        <v>1100</v>
      </c>
      <c r="E186" s="330">
        <v>1110</v>
      </c>
      <c r="F186" s="377">
        <v>4.5999999999999996</v>
      </c>
      <c r="G186" s="539">
        <v>1090</v>
      </c>
      <c r="H186" s="377">
        <v>4.3999999999999995</v>
      </c>
      <c r="I186" s="377">
        <v>4.8</v>
      </c>
      <c r="J186" s="379" t="s">
        <v>543</v>
      </c>
      <c r="L186" s="28"/>
      <c r="M186" s="29"/>
    </row>
    <row r="187" spans="2:13" ht="16.149999999999999" customHeight="1" x14ac:dyDescent="0.15">
      <c r="B187" s="312" t="s">
        <v>186</v>
      </c>
      <c r="C187" s="536" t="s">
        <v>442</v>
      </c>
      <c r="D187" s="539">
        <v>726</v>
      </c>
      <c r="E187" s="330">
        <v>732</v>
      </c>
      <c r="F187" s="377">
        <v>4.7</v>
      </c>
      <c r="G187" s="539">
        <v>724</v>
      </c>
      <c r="H187" s="377">
        <v>4.5</v>
      </c>
      <c r="I187" s="377">
        <v>4.9000000000000004</v>
      </c>
      <c r="J187" s="379" t="s">
        <v>543</v>
      </c>
      <c r="L187" s="28"/>
      <c r="M187" s="29"/>
    </row>
    <row r="188" spans="2:13" ht="16.149999999999999" customHeight="1" x14ac:dyDescent="0.15">
      <c r="B188" s="312" t="s">
        <v>187</v>
      </c>
      <c r="C188" s="561" t="s">
        <v>443</v>
      </c>
      <c r="D188" s="564">
        <v>951</v>
      </c>
      <c r="E188" s="330">
        <v>965</v>
      </c>
      <c r="F188" s="377">
        <v>4.3</v>
      </c>
      <c r="G188" s="539">
        <v>945</v>
      </c>
      <c r="H188" s="377">
        <v>4.0999999999999996</v>
      </c>
      <c r="I188" s="377">
        <v>4.5</v>
      </c>
      <c r="J188" s="451" t="s">
        <v>543</v>
      </c>
      <c r="L188" s="28"/>
      <c r="M188" s="29"/>
    </row>
    <row r="189" spans="2:13" ht="16.149999999999999" customHeight="1" x14ac:dyDescent="0.15">
      <c r="B189" s="312" t="s">
        <v>188</v>
      </c>
      <c r="C189" s="536" t="s">
        <v>444</v>
      </c>
      <c r="D189" s="539">
        <v>708</v>
      </c>
      <c r="E189" s="330">
        <v>716</v>
      </c>
      <c r="F189" s="377">
        <v>4.5</v>
      </c>
      <c r="G189" s="539">
        <v>699</v>
      </c>
      <c r="H189" s="377">
        <v>4.3</v>
      </c>
      <c r="I189" s="377">
        <v>4.7</v>
      </c>
      <c r="J189" s="379" t="s">
        <v>546</v>
      </c>
      <c r="L189" s="28"/>
      <c r="M189" s="29"/>
    </row>
    <row r="190" spans="2:13" ht="16.149999999999999" customHeight="1" x14ac:dyDescent="0.15">
      <c r="B190" s="312" t="s">
        <v>189</v>
      </c>
      <c r="C190" s="561" t="s">
        <v>1493</v>
      </c>
      <c r="D190" s="564">
        <v>1780</v>
      </c>
      <c r="E190" s="330">
        <v>1800</v>
      </c>
      <c r="F190" s="377">
        <v>4.3</v>
      </c>
      <c r="G190" s="539">
        <v>1750</v>
      </c>
      <c r="H190" s="377">
        <v>4.1000000000000005</v>
      </c>
      <c r="I190" s="377">
        <v>4.5</v>
      </c>
      <c r="J190" s="451" t="s">
        <v>544</v>
      </c>
      <c r="L190" s="28"/>
      <c r="M190" s="29"/>
    </row>
    <row r="191" spans="2:13" ht="16.149999999999999" customHeight="1" x14ac:dyDescent="0.15">
      <c r="B191" s="312" t="s">
        <v>191</v>
      </c>
      <c r="C191" s="536" t="s">
        <v>446</v>
      </c>
      <c r="D191" s="539">
        <v>538</v>
      </c>
      <c r="E191" s="330">
        <v>544</v>
      </c>
      <c r="F191" s="377">
        <v>4.5999999999999996</v>
      </c>
      <c r="G191" s="539">
        <v>531</v>
      </c>
      <c r="H191" s="377">
        <v>4.3999999999999995</v>
      </c>
      <c r="I191" s="377">
        <v>4.8</v>
      </c>
      <c r="J191" s="379" t="s">
        <v>546</v>
      </c>
      <c r="L191" s="28"/>
      <c r="M191" s="29"/>
    </row>
    <row r="192" spans="2:13" ht="16.149999999999999" customHeight="1" x14ac:dyDescent="0.15">
      <c r="B192" s="312" t="s">
        <v>192</v>
      </c>
      <c r="C192" s="536" t="s">
        <v>447</v>
      </c>
      <c r="D192" s="539">
        <v>1120</v>
      </c>
      <c r="E192" s="330">
        <v>1130</v>
      </c>
      <c r="F192" s="377">
        <v>4.8</v>
      </c>
      <c r="G192" s="539">
        <v>1120</v>
      </c>
      <c r="H192" s="377">
        <v>4.5999999999999996</v>
      </c>
      <c r="I192" s="377">
        <v>5</v>
      </c>
      <c r="J192" s="379" t="s">
        <v>543</v>
      </c>
      <c r="L192" s="28"/>
      <c r="M192" s="29"/>
    </row>
    <row r="193" spans="2:13" ht="16.149999999999999" customHeight="1" x14ac:dyDescent="0.15">
      <c r="B193" s="312" t="s">
        <v>193</v>
      </c>
      <c r="C193" s="536" t="s">
        <v>448</v>
      </c>
      <c r="D193" s="539">
        <v>422</v>
      </c>
      <c r="E193" s="330">
        <v>427</v>
      </c>
      <c r="F193" s="377">
        <v>4.3999999999999995</v>
      </c>
      <c r="G193" s="539">
        <v>420</v>
      </c>
      <c r="H193" s="377">
        <v>4.1999999999999993</v>
      </c>
      <c r="I193" s="377">
        <v>4.5999999999999996</v>
      </c>
      <c r="J193" s="379" t="s">
        <v>543</v>
      </c>
      <c r="L193" s="28"/>
      <c r="M193" s="29"/>
    </row>
    <row r="194" spans="2:13" ht="16.149999999999999" customHeight="1" x14ac:dyDescent="0.15">
      <c r="B194" s="312" t="s">
        <v>194</v>
      </c>
      <c r="C194" s="561" t="s">
        <v>1494</v>
      </c>
      <c r="D194" s="564">
        <v>1870</v>
      </c>
      <c r="E194" s="330">
        <v>1900</v>
      </c>
      <c r="F194" s="377">
        <v>4.1000000000000005</v>
      </c>
      <c r="G194" s="539">
        <v>1840</v>
      </c>
      <c r="H194" s="377">
        <v>3.9</v>
      </c>
      <c r="I194" s="377">
        <v>4.3</v>
      </c>
      <c r="J194" s="451" t="s">
        <v>544</v>
      </c>
      <c r="L194" s="28"/>
      <c r="M194" s="29"/>
    </row>
    <row r="195" spans="2:13" ht="16.149999999999999" customHeight="1" x14ac:dyDescent="0.15">
      <c r="B195" s="312" t="s">
        <v>195</v>
      </c>
      <c r="C195" s="536" t="s">
        <v>450</v>
      </c>
      <c r="D195" s="539">
        <v>766</v>
      </c>
      <c r="E195" s="330">
        <v>775</v>
      </c>
      <c r="F195" s="377">
        <v>4.3999999999999995</v>
      </c>
      <c r="G195" s="539">
        <v>762</v>
      </c>
      <c r="H195" s="377">
        <v>4.1999999999999993</v>
      </c>
      <c r="I195" s="377">
        <v>4.5999999999999996</v>
      </c>
      <c r="J195" s="379" t="s">
        <v>543</v>
      </c>
      <c r="L195" s="28"/>
      <c r="M195" s="29"/>
    </row>
    <row r="196" spans="2:13" ht="16.149999999999999" customHeight="1" x14ac:dyDescent="0.15">
      <c r="B196" s="312" t="s">
        <v>196</v>
      </c>
      <c r="C196" s="561" t="s">
        <v>451</v>
      </c>
      <c r="D196" s="564">
        <v>452</v>
      </c>
      <c r="E196" s="330">
        <v>454</v>
      </c>
      <c r="F196" s="377">
        <v>4.9000000000000004</v>
      </c>
      <c r="G196" s="539">
        <v>452</v>
      </c>
      <c r="H196" s="377">
        <v>4.7</v>
      </c>
      <c r="I196" s="377">
        <v>5.0999999999999996</v>
      </c>
      <c r="J196" s="451" t="s">
        <v>548</v>
      </c>
      <c r="L196" s="28"/>
      <c r="M196" s="29"/>
    </row>
    <row r="197" spans="2:13" ht="16.149999999999999" customHeight="1" x14ac:dyDescent="0.15">
      <c r="B197" s="312" t="s">
        <v>197</v>
      </c>
      <c r="C197" s="536" t="s">
        <v>452</v>
      </c>
      <c r="D197" s="539">
        <v>4000</v>
      </c>
      <c r="E197" s="330">
        <v>4060</v>
      </c>
      <c r="F197" s="377">
        <v>4.3</v>
      </c>
      <c r="G197" s="539">
        <v>3940</v>
      </c>
      <c r="H197" s="377">
        <v>4.1000000000000005</v>
      </c>
      <c r="I197" s="377">
        <v>4.5</v>
      </c>
      <c r="J197" s="379" t="s">
        <v>544</v>
      </c>
      <c r="L197" s="28"/>
      <c r="M197" s="29"/>
    </row>
    <row r="198" spans="2:13" ht="16.149999999999999" customHeight="1" x14ac:dyDescent="0.15">
      <c r="B198" s="312" t="s">
        <v>198</v>
      </c>
      <c r="C198" s="536" t="s">
        <v>453</v>
      </c>
      <c r="D198" s="539">
        <v>2530</v>
      </c>
      <c r="E198" s="330">
        <v>2540</v>
      </c>
      <c r="F198" s="377">
        <v>4.5</v>
      </c>
      <c r="G198" s="539">
        <v>2530</v>
      </c>
      <c r="H198" s="377">
        <v>4.3</v>
      </c>
      <c r="I198" s="377">
        <v>4.7</v>
      </c>
      <c r="J198" s="379" t="s">
        <v>548</v>
      </c>
      <c r="L198" s="28"/>
      <c r="M198" s="29"/>
    </row>
    <row r="199" spans="2:13" ht="16.149999999999999" customHeight="1" x14ac:dyDescent="0.15">
      <c r="B199" s="312" t="s">
        <v>199</v>
      </c>
      <c r="C199" s="536" t="s">
        <v>454</v>
      </c>
      <c r="D199" s="539">
        <v>803</v>
      </c>
      <c r="E199" s="330">
        <v>808</v>
      </c>
      <c r="F199" s="377">
        <v>4.8</v>
      </c>
      <c r="G199" s="539">
        <v>803</v>
      </c>
      <c r="H199" s="377">
        <v>4.5999999999999996</v>
      </c>
      <c r="I199" s="377">
        <v>5</v>
      </c>
      <c r="J199" s="379" t="s">
        <v>548</v>
      </c>
      <c r="L199" s="28"/>
      <c r="M199" s="29"/>
    </row>
    <row r="200" spans="2:13" ht="16.149999999999999" customHeight="1" x14ac:dyDescent="0.15">
      <c r="B200" s="312" t="s">
        <v>200</v>
      </c>
      <c r="C200" s="561" t="s">
        <v>455</v>
      </c>
      <c r="D200" s="564">
        <v>647</v>
      </c>
      <c r="E200" s="330">
        <v>646</v>
      </c>
      <c r="F200" s="377">
        <v>4.7</v>
      </c>
      <c r="G200" s="539">
        <v>647</v>
      </c>
      <c r="H200" s="377">
        <v>4.5</v>
      </c>
      <c r="I200" s="377">
        <v>4.9000000000000004</v>
      </c>
      <c r="J200" s="451" t="s">
        <v>548</v>
      </c>
      <c r="L200" s="28"/>
      <c r="M200" s="29"/>
    </row>
    <row r="201" spans="2:13" ht="16.149999999999999" customHeight="1" x14ac:dyDescent="0.15">
      <c r="B201" s="312" t="s">
        <v>201</v>
      </c>
      <c r="C201" s="536" t="s">
        <v>456</v>
      </c>
      <c r="D201" s="539">
        <v>540</v>
      </c>
      <c r="E201" s="330">
        <v>546</v>
      </c>
      <c r="F201" s="377">
        <v>4.9000000000000004</v>
      </c>
      <c r="G201" s="539">
        <v>540</v>
      </c>
      <c r="H201" s="377">
        <v>4.7</v>
      </c>
      <c r="I201" s="377">
        <v>5.0999999999999996</v>
      </c>
      <c r="J201" s="379" t="s">
        <v>548</v>
      </c>
      <c r="L201" s="28"/>
      <c r="M201" s="29"/>
    </row>
    <row r="202" spans="2:13" ht="16.149999999999999" customHeight="1" x14ac:dyDescent="0.15">
      <c r="B202" s="312" t="s">
        <v>202</v>
      </c>
      <c r="C202" s="561" t="s">
        <v>457</v>
      </c>
      <c r="D202" s="564">
        <v>1200</v>
      </c>
      <c r="E202" s="330">
        <v>1210</v>
      </c>
      <c r="F202" s="377">
        <v>4.7</v>
      </c>
      <c r="G202" s="539">
        <v>1200</v>
      </c>
      <c r="H202" s="377">
        <v>4.5</v>
      </c>
      <c r="I202" s="377">
        <v>4.9000000000000004</v>
      </c>
      <c r="J202" s="451" t="s">
        <v>548</v>
      </c>
      <c r="L202" s="28"/>
      <c r="M202" s="29"/>
    </row>
    <row r="203" spans="2:13" ht="16.149999999999999" customHeight="1" x14ac:dyDescent="0.15">
      <c r="B203" s="312" t="s">
        <v>203</v>
      </c>
      <c r="C203" s="536" t="s">
        <v>458</v>
      </c>
      <c r="D203" s="539">
        <v>708</v>
      </c>
      <c r="E203" s="330">
        <v>716</v>
      </c>
      <c r="F203" s="377">
        <v>5</v>
      </c>
      <c r="G203" s="539">
        <v>708</v>
      </c>
      <c r="H203" s="377">
        <v>4.8</v>
      </c>
      <c r="I203" s="377">
        <v>5.2</v>
      </c>
      <c r="J203" s="379" t="s">
        <v>548</v>
      </c>
      <c r="L203" s="28"/>
      <c r="M203" s="29"/>
    </row>
    <row r="204" spans="2:13" ht="16.149999999999999" customHeight="1" x14ac:dyDescent="0.15">
      <c r="B204" s="312" t="s">
        <v>204</v>
      </c>
      <c r="C204" s="536" t="s">
        <v>459</v>
      </c>
      <c r="D204" s="539">
        <v>753</v>
      </c>
      <c r="E204" s="330">
        <v>753</v>
      </c>
      <c r="F204" s="377">
        <v>4.8</v>
      </c>
      <c r="G204" s="539">
        <v>753</v>
      </c>
      <c r="H204" s="377">
        <v>4.5999999999999996</v>
      </c>
      <c r="I204" s="377">
        <v>5</v>
      </c>
      <c r="J204" s="379" t="s">
        <v>548</v>
      </c>
      <c r="L204" s="28"/>
      <c r="M204" s="29"/>
    </row>
    <row r="205" spans="2:13" ht="16.149999999999999" customHeight="1" x14ac:dyDescent="0.15">
      <c r="B205" s="312" t="s">
        <v>205</v>
      </c>
      <c r="C205" s="536" t="s">
        <v>460</v>
      </c>
      <c r="D205" s="539">
        <v>648</v>
      </c>
      <c r="E205" s="330">
        <v>650</v>
      </c>
      <c r="F205" s="377">
        <v>4.8</v>
      </c>
      <c r="G205" s="539">
        <v>648</v>
      </c>
      <c r="H205" s="377">
        <v>4.5999999999999996</v>
      </c>
      <c r="I205" s="377">
        <v>5</v>
      </c>
      <c r="J205" s="379" t="s">
        <v>548</v>
      </c>
      <c r="L205" s="28"/>
      <c r="M205" s="29"/>
    </row>
    <row r="206" spans="2:13" ht="16.149999999999999" customHeight="1" x14ac:dyDescent="0.15">
      <c r="B206" s="312" t="s">
        <v>206</v>
      </c>
      <c r="C206" s="561" t="s">
        <v>461</v>
      </c>
      <c r="D206" s="564">
        <v>997</v>
      </c>
      <c r="E206" s="330">
        <v>1010</v>
      </c>
      <c r="F206" s="377">
        <v>4.8</v>
      </c>
      <c r="G206" s="539">
        <v>997</v>
      </c>
      <c r="H206" s="377">
        <v>4.5999999999999996</v>
      </c>
      <c r="I206" s="377">
        <v>5</v>
      </c>
      <c r="J206" s="451" t="s">
        <v>548</v>
      </c>
      <c r="L206" s="28"/>
      <c r="M206" s="29"/>
    </row>
    <row r="207" spans="2:13" ht="16.149999999999999" customHeight="1" x14ac:dyDescent="0.15">
      <c r="B207" s="312" t="s">
        <v>207</v>
      </c>
      <c r="C207" s="536" t="s">
        <v>462</v>
      </c>
      <c r="D207" s="539">
        <v>1200</v>
      </c>
      <c r="E207" s="330">
        <v>1210</v>
      </c>
      <c r="F207" s="377">
        <v>4.5999999999999996</v>
      </c>
      <c r="G207" s="539">
        <v>1200</v>
      </c>
      <c r="H207" s="377">
        <v>4.3999999999999995</v>
      </c>
      <c r="I207" s="377">
        <v>4.8</v>
      </c>
      <c r="J207" s="379" t="s">
        <v>543</v>
      </c>
      <c r="L207" s="28"/>
      <c r="M207" s="29"/>
    </row>
    <row r="208" spans="2:13" ht="16.149999999999999" customHeight="1" x14ac:dyDescent="0.15">
      <c r="B208" s="312" t="s">
        <v>209</v>
      </c>
      <c r="C208" s="561" t="s">
        <v>463</v>
      </c>
      <c r="D208" s="564">
        <v>1150</v>
      </c>
      <c r="E208" s="330">
        <v>1160</v>
      </c>
      <c r="F208" s="377">
        <v>4.7</v>
      </c>
      <c r="G208" s="539">
        <v>1140</v>
      </c>
      <c r="H208" s="377">
        <v>4.5</v>
      </c>
      <c r="I208" s="377">
        <v>4.9000000000000004</v>
      </c>
      <c r="J208" s="451" t="s">
        <v>546</v>
      </c>
      <c r="L208" s="28"/>
      <c r="M208" s="29"/>
    </row>
    <row r="209" spans="2:13" ht="16.149999999999999" customHeight="1" x14ac:dyDescent="0.15">
      <c r="B209" s="312" t="s">
        <v>210</v>
      </c>
      <c r="C209" s="536" t="s">
        <v>464</v>
      </c>
      <c r="D209" s="539">
        <v>296</v>
      </c>
      <c r="E209" s="330">
        <v>304</v>
      </c>
      <c r="F209" s="377">
        <v>4.9000000000000004</v>
      </c>
      <c r="G209" s="539">
        <v>296</v>
      </c>
      <c r="H209" s="377">
        <v>4.7</v>
      </c>
      <c r="I209" s="377">
        <v>5.0999999999999996</v>
      </c>
      <c r="J209" s="379" t="s">
        <v>548</v>
      </c>
      <c r="L209" s="28"/>
      <c r="M209" s="29"/>
    </row>
    <row r="210" spans="2:13" ht="16.149999999999999" customHeight="1" x14ac:dyDescent="0.15">
      <c r="B210" s="312" t="s">
        <v>211</v>
      </c>
      <c r="C210" s="536" t="s">
        <v>465</v>
      </c>
      <c r="D210" s="539">
        <v>1990</v>
      </c>
      <c r="E210" s="330">
        <v>2010</v>
      </c>
      <c r="F210" s="377">
        <v>5.0999999999999996</v>
      </c>
      <c r="G210" s="539">
        <v>1960</v>
      </c>
      <c r="H210" s="377">
        <v>4.9000000000000004</v>
      </c>
      <c r="I210" s="377">
        <v>5.3</v>
      </c>
      <c r="J210" s="379" t="s">
        <v>544</v>
      </c>
      <c r="L210" s="28"/>
      <c r="M210" s="29"/>
    </row>
    <row r="211" spans="2:13" ht="16.149999999999999" customHeight="1" x14ac:dyDescent="0.15">
      <c r="B211" s="312" t="s">
        <v>212</v>
      </c>
      <c r="C211" s="536" t="s">
        <v>466</v>
      </c>
      <c r="D211" s="539">
        <v>1970</v>
      </c>
      <c r="E211" s="330">
        <v>1990</v>
      </c>
      <c r="F211" s="377">
        <v>5.0999999999999996</v>
      </c>
      <c r="G211" s="539">
        <v>1950</v>
      </c>
      <c r="H211" s="377">
        <v>4.9000000000000004</v>
      </c>
      <c r="I211" s="377">
        <v>5.3</v>
      </c>
      <c r="J211" s="379" t="s">
        <v>546</v>
      </c>
      <c r="L211" s="28"/>
      <c r="M211" s="29"/>
    </row>
    <row r="212" spans="2:13" ht="16.149999999999999" customHeight="1" x14ac:dyDescent="0.15">
      <c r="B212" s="312" t="s">
        <v>213</v>
      </c>
      <c r="C212" s="561" t="s">
        <v>467</v>
      </c>
      <c r="D212" s="564">
        <v>1320</v>
      </c>
      <c r="E212" s="330">
        <v>1330</v>
      </c>
      <c r="F212" s="377">
        <v>5</v>
      </c>
      <c r="G212" s="539">
        <v>1300</v>
      </c>
      <c r="H212" s="377">
        <v>4.8</v>
      </c>
      <c r="I212" s="377">
        <v>5.2</v>
      </c>
      <c r="J212" s="451" t="s">
        <v>546</v>
      </c>
      <c r="L212" s="28"/>
      <c r="M212" s="29"/>
    </row>
    <row r="213" spans="2:13" ht="16.149999999999999" customHeight="1" x14ac:dyDescent="0.15">
      <c r="B213" s="312" t="s">
        <v>214</v>
      </c>
      <c r="C213" s="536" t="s">
        <v>1495</v>
      </c>
      <c r="D213" s="539">
        <v>838</v>
      </c>
      <c r="E213" s="330">
        <v>846</v>
      </c>
      <c r="F213" s="377">
        <v>4.9000000000000004</v>
      </c>
      <c r="G213" s="539">
        <v>830</v>
      </c>
      <c r="H213" s="377">
        <v>4.7</v>
      </c>
      <c r="I213" s="377">
        <v>5.0999999999999996</v>
      </c>
      <c r="J213" s="379" t="s">
        <v>546</v>
      </c>
      <c r="L213" s="28"/>
      <c r="M213" s="29"/>
    </row>
    <row r="214" spans="2:13" ht="16.149999999999999" customHeight="1" x14ac:dyDescent="0.15">
      <c r="B214" s="312" t="s">
        <v>215</v>
      </c>
      <c r="C214" s="561" t="s">
        <v>469</v>
      </c>
      <c r="D214" s="564">
        <v>1420</v>
      </c>
      <c r="E214" s="330">
        <v>1430</v>
      </c>
      <c r="F214" s="377">
        <v>5.2</v>
      </c>
      <c r="G214" s="539">
        <v>1410</v>
      </c>
      <c r="H214" s="377">
        <v>5</v>
      </c>
      <c r="I214" s="377">
        <v>5.4</v>
      </c>
      <c r="J214" s="451" t="s">
        <v>544</v>
      </c>
      <c r="L214" s="28"/>
      <c r="M214" s="29"/>
    </row>
    <row r="215" spans="2:13" ht="16.149999999999999" customHeight="1" x14ac:dyDescent="0.15">
      <c r="B215" s="312" t="s">
        <v>216</v>
      </c>
      <c r="C215" s="536" t="s">
        <v>470</v>
      </c>
      <c r="D215" s="539">
        <v>2140</v>
      </c>
      <c r="E215" s="330">
        <v>2160</v>
      </c>
      <c r="F215" s="377">
        <v>4.8</v>
      </c>
      <c r="G215" s="539">
        <v>2110</v>
      </c>
      <c r="H215" s="377">
        <v>4.5999999999999996</v>
      </c>
      <c r="I215" s="377">
        <v>5</v>
      </c>
      <c r="J215" s="379" t="s">
        <v>546</v>
      </c>
      <c r="L215" s="28"/>
      <c r="M215" s="29"/>
    </row>
    <row r="216" spans="2:13" ht="16.149999999999999" customHeight="1" x14ac:dyDescent="0.15">
      <c r="B216" s="312" t="s">
        <v>217</v>
      </c>
      <c r="C216" s="536" t="s">
        <v>471</v>
      </c>
      <c r="D216" s="539">
        <v>1040</v>
      </c>
      <c r="E216" s="330">
        <v>1050</v>
      </c>
      <c r="F216" s="377">
        <v>4.8</v>
      </c>
      <c r="G216" s="539">
        <v>1030</v>
      </c>
      <c r="H216" s="377">
        <v>4.5999999999999996</v>
      </c>
      <c r="I216" s="377">
        <v>5</v>
      </c>
      <c r="J216" s="379" t="s">
        <v>546</v>
      </c>
      <c r="L216" s="28"/>
      <c r="M216" s="29"/>
    </row>
    <row r="217" spans="2:13" ht="16.149999999999999" customHeight="1" x14ac:dyDescent="0.15">
      <c r="B217" s="312" t="s">
        <v>218</v>
      </c>
      <c r="C217" s="536" t="s">
        <v>472</v>
      </c>
      <c r="D217" s="539">
        <v>1180</v>
      </c>
      <c r="E217" s="330">
        <v>1190</v>
      </c>
      <c r="F217" s="377">
        <v>4.7</v>
      </c>
      <c r="G217" s="539">
        <v>1160</v>
      </c>
      <c r="H217" s="377">
        <v>4.5</v>
      </c>
      <c r="I217" s="377">
        <v>4.9000000000000004</v>
      </c>
      <c r="J217" s="379" t="s">
        <v>546</v>
      </c>
      <c r="L217" s="28"/>
      <c r="M217" s="29"/>
    </row>
    <row r="218" spans="2:13" ht="16.149999999999999" customHeight="1" x14ac:dyDescent="0.15">
      <c r="B218" s="312" t="s">
        <v>219</v>
      </c>
      <c r="C218" s="561" t="s">
        <v>473</v>
      </c>
      <c r="D218" s="564">
        <v>394</v>
      </c>
      <c r="E218" s="330">
        <v>397</v>
      </c>
      <c r="F218" s="377">
        <v>5.2</v>
      </c>
      <c r="G218" s="539">
        <v>390</v>
      </c>
      <c r="H218" s="377">
        <v>5</v>
      </c>
      <c r="I218" s="377">
        <v>5.4</v>
      </c>
      <c r="J218" s="451" t="s">
        <v>544</v>
      </c>
      <c r="L218" s="28"/>
      <c r="M218" s="29"/>
    </row>
    <row r="219" spans="2:13" ht="16.149999999999999" customHeight="1" x14ac:dyDescent="0.15">
      <c r="B219" s="312" t="s">
        <v>221</v>
      </c>
      <c r="C219" s="536" t="s">
        <v>474</v>
      </c>
      <c r="D219" s="539">
        <v>858</v>
      </c>
      <c r="E219" s="330">
        <v>870</v>
      </c>
      <c r="F219" s="377">
        <v>4.7</v>
      </c>
      <c r="G219" s="539">
        <v>845</v>
      </c>
      <c r="H219" s="377">
        <v>4.5</v>
      </c>
      <c r="I219" s="377">
        <v>5</v>
      </c>
      <c r="J219" s="379" t="s">
        <v>544</v>
      </c>
      <c r="L219" s="28"/>
      <c r="M219" s="29"/>
    </row>
    <row r="220" spans="2:13" ht="16.149999999999999" customHeight="1" x14ac:dyDescent="0.15">
      <c r="B220" s="312" t="s">
        <v>222</v>
      </c>
      <c r="C220" s="561" t="s">
        <v>475</v>
      </c>
      <c r="D220" s="564">
        <v>560</v>
      </c>
      <c r="E220" s="330">
        <v>565</v>
      </c>
      <c r="F220" s="377">
        <v>4.9000000000000004</v>
      </c>
      <c r="G220" s="539">
        <v>555</v>
      </c>
      <c r="H220" s="377">
        <v>4.7</v>
      </c>
      <c r="I220" s="377">
        <v>5.0999999999999996</v>
      </c>
      <c r="J220" s="451" t="s">
        <v>544</v>
      </c>
      <c r="L220" s="28"/>
      <c r="M220" s="29"/>
    </row>
    <row r="221" spans="2:13" ht="16.149999999999999" customHeight="1" x14ac:dyDescent="0.15">
      <c r="B221" s="312" t="s">
        <v>223</v>
      </c>
      <c r="C221" s="536" t="s">
        <v>476</v>
      </c>
      <c r="D221" s="539">
        <v>665</v>
      </c>
      <c r="E221" s="330">
        <v>670</v>
      </c>
      <c r="F221" s="377">
        <v>4.9000000000000004</v>
      </c>
      <c r="G221" s="539">
        <v>659</v>
      </c>
      <c r="H221" s="377">
        <v>4.7</v>
      </c>
      <c r="I221" s="377">
        <v>5.0999999999999996</v>
      </c>
      <c r="J221" s="379" t="s">
        <v>544</v>
      </c>
      <c r="L221" s="28"/>
      <c r="M221" s="29"/>
    </row>
    <row r="222" spans="2:13" ht="16.149999999999999" customHeight="1" x14ac:dyDescent="0.15">
      <c r="B222" s="312" t="s">
        <v>224</v>
      </c>
      <c r="C222" s="536" t="s">
        <v>477</v>
      </c>
      <c r="D222" s="539">
        <v>509</v>
      </c>
      <c r="E222" s="330">
        <v>514</v>
      </c>
      <c r="F222" s="377">
        <v>4.8</v>
      </c>
      <c r="G222" s="539">
        <v>504</v>
      </c>
      <c r="H222" s="377">
        <v>4.5999999999999996</v>
      </c>
      <c r="I222" s="377">
        <v>5</v>
      </c>
      <c r="J222" s="379" t="s">
        <v>544</v>
      </c>
      <c r="L222" s="28"/>
      <c r="M222" s="29"/>
    </row>
    <row r="223" spans="2:13" ht="16.149999999999999" customHeight="1" x14ac:dyDescent="0.15">
      <c r="B223" s="312" t="s">
        <v>225</v>
      </c>
      <c r="C223" s="536" t="s">
        <v>1496</v>
      </c>
      <c r="D223" s="539">
        <v>483</v>
      </c>
      <c r="E223" s="330">
        <v>486</v>
      </c>
      <c r="F223" s="377">
        <v>4.9000000000000004</v>
      </c>
      <c r="G223" s="539">
        <v>480</v>
      </c>
      <c r="H223" s="377">
        <v>4.7</v>
      </c>
      <c r="I223" s="377">
        <v>5.0999999999999996</v>
      </c>
      <c r="J223" s="379" t="s">
        <v>544</v>
      </c>
      <c r="L223" s="28"/>
      <c r="M223" s="29"/>
    </row>
    <row r="224" spans="2:13" ht="16.149999999999999" customHeight="1" x14ac:dyDescent="0.15">
      <c r="B224" s="312" t="s">
        <v>226</v>
      </c>
      <c r="C224" s="561" t="s">
        <v>1497</v>
      </c>
      <c r="D224" s="564">
        <v>776</v>
      </c>
      <c r="E224" s="330">
        <v>783</v>
      </c>
      <c r="F224" s="377">
        <v>4.9000000000000004</v>
      </c>
      <c r="G224" s="539">
        <v>768</v>
      </c>
      <c r="H224" s="377">
        <v>4.7</v>
      </c>
      <c r="I224" s="377">
        <v>5.0999999999999996</v>
      </c>
      <c r="J224" s="451" t="s">
        <v>544</v>
      </c>
      <c r="L224" s="28"/>
      <c r="M224" s="29"/>
    </row>
    <row r="225" spans="2:13" ht="16.149999999999999" customHeight="1" x14ac:dyDescent="0.15">
      <c r="B225" s="312" t="s">
        <v>227</v>
      </c>
      <c r="C225" s="536" t="s">
        <v>480</v>
      </c>
      <c r="D225" s="539">
        <v>807</v>
      </c>
      <c r="E225" s="330">
        <v>813</v>
      </c>
      <c r="F225" s="377">
        <v>4.9000000000000004</v>
      </c>
      <c r="G225" s="539">
        <v>800</v>
      </c>
      <c r="H225" s="377">
        <v>4.7</v>
      </c>
      <c r="I225" s="377">
        <v>5.0999999999999996</v>
      </c>
      <c r="J225" s="379" t="s">
        <v>544</v>
      </c>
      <c r="L225" s="28"/>
      <c r="M225" s="29"/>
    </row>
    <row r="226" spans="2:13" ht="16.149999999999999" customHeight="1" x14ac:dyDescent="0.15">
      <c r="B226" s="312" t="s">
        <v>228</v>
      </c>
      <c r="C226" s="561" t="s">
        <v>481</v>
      </c>
      <c r="D226" s="564">
        <v>1710</v>
      </c>
      <c r="E226" s="330">
        <v>1730</v>
      </c>
      <c r="F226" s="377">
        <v>5.0999999999999996</v>
      </c>
      <c r="G226" s="539">
        <v>1680</v>
      </c>
      <c r="H226" s="377">
        <v>4.9000000000000004</v>
      </c>
      <c r="I226" s="377">
        <v>5.3</v>
      </c>
      <c r="J226" s="451" t="s">
        <v>546</v>
      </c>
      <c r="L226" s="28"/>
      <c r="M226" s="29"/>
    </row>
    <row r="227" spans="2:13" ht="16.149999999999999" customHeight="1" x14ac:dyDescent="0.15">
      <c r="B227" s="312" t="s">
        <v>229</v>
      </c>
      <c r="C227" s="536" t="s">
        <v>482</v>
      </c>
      <c r="D227" s="539">
        <v>999</v>
      </c>
      <c r="E227" s="330">
        <v>1010</v>
      </c>
      <c r="F227" s="377">
        <v>4.1000000000000005</v>
      </c>
      <c r="G227" s="539">
        <v>987</v>
      </c>
      <c r="H227" s="377">
        <v>3.9</v>
      </c>
      <c r="I227" s="377">
        <v>4.3</v>
      </c>
      <c r="J227" s="379" t="s">
        <v>544</v>
      </c>
      <c r="L227" s="28"/>
      <c r="M227" s="29"/>
    </row>
    <row r="228" spans="2:13" ht="16.149999999999999" customHeight="1" x14ac:dyDescent="0.15">
      <c r="B228" s="312" t="s">
        <v>230</v>
      </c>
      <c r="C228" s="536" t="s">
        <v>483</v>
      </c>
      <c r="D228" s="539">
        <v>782</v>
      </c>
      <c r="E228" s="330">
        <v>789</v>
      </c>
      <c r="F228" s="377">
        <v>4.3999999999999995</v>
      </c>
      <c r="G228" s="539">
        <v>775</v>
      </c>
      <c r="H228" s="377">
        <v>4.2</v>
      </c>
      <c r="I228" s="377">
        <v>4.5999999999999996</v>
      </c>
      <c r="J228" s="379" t="s">
        <v>544</v>
      </c>
      <c r="L228" s="28"/>
      <c r="M228" s="29"/>
    </row>
    <row r="229" spans="2:13" ht="16.149999999999999" customHeight="1" x14ac:dyDescent="0.15">
      <c r="B229" s="312" t="s">
        <v>795</v>
      </c>
      <c r="C229" s="536" t="s">
        <v>1361</v>
      </c>
      <c r="D229" s="539">
        <v>1110</v>
      </c>
      <c r="E229" s="330">
        <v>1130</v>
      </c>
      <c r="F229" s="377">
        <v>4.1000000000000005</v>
      </c>
      <c r="G229" s="539">
        <v>1090</v>
      </c>
      <c r="H229" s="377">
        <v>3.9</v>
      </c>
      <c r="I229" s="377">
        <v>4.3</v>
      </c>
      <c r="J229" s="379" t="s">
        <v>546</v>
      </c>
      <c r="L229" s="28"/>
      <c r="M229" s="29"/>
    </row>
    <row r="230" spans="2:13" ht="16.149999999999999" customHeight="1" x14ac:dyDescent="0.15">
      <c r="B230" s="312" t="s">
        <v>1294</v>
      </c>
      <c r="C230" s="561" t="s">
        <v>1362</v>
      </c>
      <c r="D230" s="564">
        <v>7310</v>
      </c>
      <c r="E230" s="330">
        <v>7380</v>
      </c>
      <c r="F230" s="377">
        <v>4.2</v>
      </c>
      <c r="G230" s="539">
        <v>7280</v>
      </c>
      <c r="H230" s="377">
        <v>4</v>
      </c>
      <c r="I230" s="377">
        <v>4.4000000000000004</v>
      </c>
      <c r="J230" s="451" t="s">
        <v>543</v>
      </c>
      <c r="L230" s="28"/>
      <c r="M230" s="29"/>
    </row>
    <row r="231" spans="2:13" ht="16.149999999999999" customHeight="1" x14ac:dyDescent="0.15">
      <c r="B231" s="312" t="s">
        <v>1296</v>
      </c>
      <c r="C231" s="561" t="s">
        <v>1363</v>
      </c>
      <c r="D231" s="564">
        <v>5390</v>
      </c>
      <c r="E231" s="330">
        <v>5440</v>
      </c>
      <c r="F231" s="377">
        <v>4.3999999999999995</v>
      </c>
      <c r="G231" s="539">
        <v>5370</v>
      </c>
      <c r="H231" s="377">
        <v>4.1999999999999993</v>
      </c>
      <c r="I231" s="377">
        <v>4.5999999999999996</v>
      </c>
      <c r="J231" s="451" t="s">
        <v>543</v>
      </c>
      <c r="L231" s="28"/>
      <c r="M231" s="29"/>
    </row>
    <row r="232" spans="2:13" ht="16.149999999999999" customHeight="1" x14ac:dyDescent="0.15">
      <c r="B232" s="312" t="s">
        <v>1297</v>
      </c>
      <c r="C232" s="561" t="s">
        <v>1364</v>
      </c>
      <c r="D232" s="564">
        <v>2900</v>
      </c>
      <c r="E232" s="330">
        <v>2910</v>
      </c>
      <c r="F232" s="377">
        <v>4.3</v>
      </c>
      <c r="G232" s="539">
        <v>2890</v>
      </c>
      <c r="H232" s="377">
        <v>3.9999999999999996</v>
      </c>
      <c r="I232" s="377">
        <v>4.5</v>
      </c>
      <c r="J232" s="451" t="s">
        <v>543</v>
      </c>
      <c r="L232" s="28"/>
      <c r="M232" s="29"/>
    </row>
    <row r="233" spans="2:13" ht="16.149999999999999" customHeight="1" x14ac:dyDescent="0.15">
      <c r="B233" s="312" t="s">
        <v>1298</v>
      </c>
      <c r="C233" s="561" t="s">
        <v>1365</v>
      </c>
      <c r="D233" s="564">
        <v>1330</v>
      </c>
      <c r="E233" s="330">
        <v>1360</v>
      </c>
      <c r="F233" s="377">
        <v>4.1000000000000005</v>
      </c>
      <c r="G233" s="539">
        <v>1320</v>
      </c>
      <c r="H233" s="377">
        <v>4.2</v>
      </c>
      <c r="I233" s="377">
        <v>4.3</v>
      </c>
      <c r="J233" s="451" t="s">
        <v>542</v>
      </c>
      <c r="L233" s="28"/>
      <c r="M233" s="29"/>
    </row>
    <row r="234" spans="2:13" ht="16.149999999999999" customHeight="1" x14ac:dyDescent="0.15">
      <c r="B234" s="312" t="s">
        <v>1299</v>
      </c>
      <c r="C234" s="561" t="s">
        <v>1498</v>
      </c>
      <c r="D234" s="564">
        <v>1360</v>
      </c>
      <c r="E234" s="330">
        <v>1370</v>
      </c>
      <c r="F234" s="377">
        <v>4.5999999999999996</v>
      </c>
      <c r="G234" s="539">
        <v>1350</v>
      </c>
      <c r="H234" s="377">
        <v>4.7</v>
      </c>
      <c r="I234" s="377">
        <v>4.8</v>
      </c>
      <c r="J234" s="451" t="s">
        <v>542</v>
      </c>
      <c r="L234" s="28"/>
      <c r="M234" s="29"/>
    </row>
    <row r="235" spans="2:13" ht="16.149999999999999" customHeight="1" x14ac:dyDescent="0.15">
      <c r="B235" s="312" t="s">
        <v>1419</v>
      </c>
      <c r="C235" s="561" t="s">
        <v>1499</v>
      </c>
      <c r="D235" s="564">
        <v>1310</v>
      </c>
      <c r="E235" s="330">
        <v>1330</v>
      </c>
      <c r="F235" s="377">
        <v>4.1999999999999993</v>
      </c>
      <c r="G235" s="539">
        <v>1300</v>
      </c>
      <c r="H235" s="377">
        <v>3.9999999999999996</v>
      </c>
      <c r="I235" s="377">
        <v>4.3999999999999995</v>
      </c>
      <c r="J235" s="451" t="s">
        <v>543</v>
      </c>
      <c r="L235" s="28"/>
      <c r="M235" s="29"/>
    </row>
    <row r="236" spans="2:13" ht="16.149999999999999" customHeight="1" x14ac:dyDescent="0.15">
      <c r="B236" s="312" t="s">
        <v>1420</v>
      </c>
      <c r="C236" s="561" t="s">
        <v>1500</v>
      </c>
      <c r="D236" s="564">
        <v>1170</v>
      </c>
      <c r="E236" s="330">
        <v>1180</v>
      </c>
      <c r="F236" s="377">
        <v>4.3</v>
      </c>
      <c r="G236" s="539">
        <v>1150</v>
      </c>
      <c r="H236" s="377">
        <v>4.0999999999999996</v>
      </c>
      <c r="I236" s="377">
        <v>4.5</v>
      </c>
      <c r="J236" s="451" t="s">
        <v>547</v>
      </c>
      <c r="L236" s="28"/>
      <c r="M236" s="29"/>
    </row>
    <row r="237" spans="2:13" ht="16.149999999999999" customHeight="1" x14ac:dyDescent="0.15">
      <c r="B237" s="312" t="s">
        <v>1421</v>
      </c>
      <c r="C237" s="561" t="s">
        <v>1501</v>
      </c>
      <c r="D237" s="564">
        <v>858</v>
      </c>
      <c r="E237" s="330">
        <v>870</v>
      </c>
      <c r="F237" s="377">
        <v>4.3</v>
      </c>
      <c r="G237" s="539">
        <v>846</v>
      </c>
      <c r="H237" s="377">
        <v>4.0999999999999996</v>
      </c>
      <c r="I237" s="377">
        <v>4.5</v>
      </c>
      <c r="J237" s="451" t="s">
        <v>547</v>
      </c>
      <c r="L237" s="28"/>
      <c r="M237" s="29"/>
    </row>
    <row r="238" spans="2:13" ht="16.149999999999999" customHeight="1" x14ac:dyDescent="0.15">
      <c r="B238" s="312" t="s">
        <v>231</v>
      </c>
      <c r="C238" s="561" t="s">
        <v>484</v>
      </c>
      <c r="D238" s="564">
        <v>710</v>
      </c>
      <c r="E238" s="330">
        <v>711</v>
      </c>
      <c r="F238" s="377">
        <v>5.2</v>
      </c>
      <c r="G238" s="539">
        <v>709</v>
      </c>
      <c r="H238" s="377">
        <v>5</v>
      </c>
      <c r="I238" s="377">
        <v>5.4</v>
      </c>
      <c r="J238" s="451" t="s">
        <v>543</v>
      </c>
      <c r="L238" s="28"/>
      <c r="M238" s="29"/>
    </row>
    <row r="239" spans="2:13" ht="16.149999999999999" customHeight="1" x14ac:dyDescent="0.15">
      <c r="B239" s="312" t="s">
        <v>232</v>
      </c>
      <c r="C239" s="536" t="s">
        <v>485</v>
      </c>
      <c r="D239" s="539">
        <v>686</v>
      </c>
      <c r="E239" s="330">
        <v>691</v>
      </c>
      <c r="F239" s="377">
        <v>5.3</v>
      </c>
      <c r="G239" s="539">
        <v>680</v>
      </c>
      <c r="H239" s="377">
        <v>5.0999999999999996</v>
      </c>
      <c r="I239" s="377">
        <v>5.5</v>
      </c>
      <c r="J239" s="379" t="s">
        <v>544</v>
      </c>
      <c r="L239" s="28"/>
      <c r="M239" s="29"/>
    </row>
    <row r="240" spans="2:13" ht="16.149999999999999" customHeight="1" x14ac:dyDescent="0.15">
      <c r="B240" s="312" t="s">
        <v>233</v>
      </c>
      <c r="C240" s="561" t="s">
        <v>486</v>
      </c>
      <c r="D240" s="564">
        <v>1700</v>
      </c>
      <c r="E240" s="330">
        <v>1710</v>
      </c>
      <c r="F240" s="377">
        <v>4.9000000000000004</v>
      </c>
      <c r="G240" s="539">
        <v>1680</v>
      </c>
      <c r="H240" s="377">
        <v>4.7</v>
      </c>
      <c r="I240" s="377">
        <v>5.0999999999999996</v>
      </c>
      <c r="J240" s="451" t="s">
        <v>544</v>
      </c>
      <c r="L240" s="28"/>
      <c r="M240" s="29"/>
    </row>
    <row r="241" spans="2:13" ht="16.149999999999999" customHeight="1" x14ac:dyDescent="0.15">
      <c r="B241" s="312" t="s">
        <v>235</v>
      </c>
      <c r="C241" s="536" t="s">
        <v>487</v>
      </c>
      <c r="D241" s="539">
        <v>280</v>
      </c>
      <c r="E241" s="330">
        <v>276</v>
      </c>
      <c r="F241" s="377">
        <v>5.2</v>
      </c>
      <c r="G241" s="539">
        <v>282</v>
      </c>
      <c r="H241" s="377">
        <v>5</v>
      </c>
      <c r="I241" s="377">
        <v>5.4</v>
      </c>
      <c r="J241" s="379" t="s">
        <v>542</v>
      </c>
      <c r="L241" s="28"/>
      <c r="M241" s="29"/>
    </row>
    <row r="242" spans="2:13" ht="16.149999999999999" customHeight="1" x14ac:dyDescent="0.15">
      <c r="B242" s="312" t="s">
        <v>236</v>
      </c>
      <c r="C242" s="536" t="s">
        <v>488</v>
      </c>
      <c r="D242" s="539">
        <v>530</v>
      </c>
      <c r="E242" s="330">
        <v>534</v>
      </c>
      <c r="F242" s="377">
        <v>5.2</v>
      </c>
      <c r="G242" s="539">
        <v>525</v>
      </c>
      <c r="H242" s="377">
        <v>5</v>
      </c>
      <c r="I242" s="377">
        <v>5.4</v>
      </c>
      <c r="J242" s="379" t="s">
        <v>544</v>
      </c>
      <c r="L242" s="28"/>
      <c r="M242" s="29"/>
    </row>
    <row r="243" spans="2:13" ht="16.149999999999999" customHeight="1" x14ac:dyDescent="0.15">
      <c r="B243" s="312" t="s">
        <v>237</v>
      </c>
      <c r="C243" s="536" t="s">
        <v>489</v>
      </c>
      <c r="D243" s="539">
        <v>350</v>
      </c>
      <c r="E243" s="330">
        <v>352</v>
      </c>
      <c r="F243" s="377">
        <v>5.2</v>
      </c>
      <c r="G243" s="539">
        <v>347</v>
      </c>
      <c r="H243" s="377">
        <v>5</v>
      </c>
      <c r="I243" s="377">
        <v>5.4</v>
      </c>
      <c r="J243" s="379" t="s">
        <v>544</v>
      </c>
      <c r="L243" s="28"/>
      <c r="M243" s="29"/>
    </row>
    <row r="244" spans="2:13" ht="16.149999999999999" customHeight="1" x14ac:dyDescent="0.15">
      <c r="B244" s="312" t="s">
        <v>238</v>
      </c>
      <c r="C244" s="561" t="s">
        <v>490</v>
      </c>
      <c r="D244" s="564">
        <v>588</v>
      </c>
      <c r="E244" s="330">
        <v>592</v>
      </c>
      <c r="F244" s="377">
        <v>5.3</v>
      </c>
      <c r="G244" s="539">
        <v>583</v>
      </c>
      <c r="H244" s="377">
        <v>5.0999999999999996</v>
      </c>
      <c r="I244" s="377">
        <v>5.5</v>
      </c>
      <c r="J244" s="451" t="s">
        <v>546</v>
      </c>
      <c r="L244" s="28"/>
      <c r="M244" s="29"/>
    </row>
    <row r="245" spans="2:13" ht="16.149999999999999" customHeight="1" x14ac:dyDescent="0.15">
      <c r="B245" s="312" t="s">
        <v>239</v>
      </c>
      <c r="C245" s="536" t="s">
        <v>491</v>
      </c>
      <c r="D245" s="539">
        <v>498</v>
      </c>
      <c r="E245" s="330">
        <v>501</v>
      </c>
      <c r="F245" s="377">
        <v>5.4</v>
      </c>
      <c r="G245" s="539">
        <v>495</v>
      </c>
      <c r="H245" s="377">
        <v>5.2</v>
      </c>
      <c r="I245" s="377">
        <v>5.6000000000000005</v>
      </c>
      <c r="J245" s="379" t="s">
        <v>546</v>
      </c>
      <c r="L245" s="28"/>
      <c r="M245" s="29"/>
    </row>
    <row r="246" spans="2:13" ht="16.149999999999999" customHeight="1" x14ac:dyDescent="0.15">
      <c r="B246" s="312" t="s">
        <v>240</v>
      </c>
      <c r="C246" s="561" t="s">
        <v>492</v>
      </c>
      <c r="D246" s="564">
        <v>418</v>
      </c>
      <c r="E246" s="330">
        <v>420</v>
      </c>
      <c r="F246" s="377">
        <v>5.4</v>
      </c>
      <c r="G246" s="539">
        <v>415</v>
      </c>
      <c r="H246" s="377">
        <v>5.2</v>
      </c>
      <c r="I246" s="377">
        <v>5.6000000000000005</v>
      </c>
      <c r="J246" s="451" t="s">
        <v>546</v>
      </c>
      <c r="L246" s="28"/>
      <c r="M246" s="29"/>
    </row>
    <row r="247" spans="2:13" ht="16.149999999999999" customHeight="1" x14ac:dyDescent="0.15">
      <c r="B247" s="312" t="s">
        <v>241</v>
      </c>
      <c r="C247" s="536" t="s">
        <v>493</v>
      </c>
      <c r="D247" s="539">
        <v>272</v>
      </c>
      <c r="E247" s="330">
        <v>273</v>
      </c>
      <c r="F247" s="377">
        <v>5.3</v>
      </c>
      <c r="G247" s="539">
        <v>270</v>
      </c>
      <c r="H247" s="377">
        <v>5.0999999999999996</v>
      </c>
      <c r="I247" s="377">
        <v>5.5</v>
      </c>
      <c r="J247" s="379" t="s">
        <v>546</v>
      </c>
      <c r="L247" s="28"/>
      <c r="M247" s="29"/>
    </row>
    <row r="248" spans="2:13" ht="16.149999999999999" customHeight="1" x14ac:dyDescent="0.15">
      <c r="B248" s="312" t="s">
        <v>242</v>
      </c>
      <c r="C248" s="536" t="s">
        <v>494</v>
      </c>
      <c r="D248" s="539">
        <v>237</v>
      </c>
      <c r="E248" s="330">
        <v>238</v>
      </c>
      <c r="F248" s="377">
        <v>5.3</v>
      </c>
      <c r="G248" s="539">
        <v>235</v>
      </c>
      <c r="H248" s="377">
        <v>5.0999999999999996</v>
      </c>
      <c r="I248" s="377">
        <v>5.5</v>
      </c>
      <c r="J248" s="379" t="s">
        <v>546</v>
      </c>
      <c r="L248" s="28"/>
      <c r="M248" s="29"/>
    </row>
    <row r="249" spans="2:13" ht="16.149999999999999" customHeight="1" x14ac:dyDescent="0.15">
      <c r="B249" s="312" t="s">
        <v>243</v>
      </c>
      <c r="C249" s="536" t="s">
        <v>495</v>
      </c>
      <c r="D249" s="539">
        <v>465</v>
      </c>
      <c r="E249" s="330">
        <v>468</v>
      </c>
      <c r="F249" s="377">
        <v>5.4</v>
      </c>
      <c r="G249" s="539">
        <v>462</v>
      </c>
      <c r="H249" s="377">
        <v>5.2</v>
      </c>
      <c r="I249" s="377">
        <v>5.6000000000000005</v>
      </c>
      <c r="J249" s="379" t="s">
        <v>546</v>
      </c>
      <c r="L249" s="28"/>
      <c r="M249" s="29"/>
    </row>
    <row r="250" spans="2:13" ht="16.149999999999999" customHeight="1" x14ac:dyDescent="0.15">
      <c r="B250" s="312" t="s">
        <v>244</v>
      </c>
      <c r="C250" s="561" t="s">
        <v>496</v>
      </c>
      <c r="D250" s="564">
        <v>643</v>
      </c>
      <c r="E250" s="330">
        <v>647</v>
      </c>
      <c r="F250" s="377">
        <v>5.3</v>
      </c>
      <c r="G250" s="539">
        <v>638</v>
      </c>
      <c r="H250" s="377">
        <v>5.0999999999999996</v>
      </c>
      <c r="I250" s="377">
        <v>5.5</v>
      </c>
      <c r="J250" s="451" t="s">
        <v>546</v>
      </c>
      <c r="L250" s="28"/>
      <c r="M250" s="29"/>
    </row>
    <row r="251" spans="2:13" ht="16.149999999999999" customHeight="1" x14ac:dyDescent="0.15">
      <c r="B251" s="312" t="s">
        <v>245</v>
      </c>
      <c r="C251" s="536" t="s">
        <v>497</v>
      </c>
      <c r="D251" s="539">
        <v>4580</v>
      </c>
      <c r="E251" s="330">
        <v>4600</v>
      </c>
      <c r="F251" s="377">
        <v>5.4</v>
      </c>
      <c r="G251" s="539">
        <v>4560</v>
      </c>
      <c r="H251" s="377">
        <v>5.2</v>
      </c>
      <c r="I251" s="377">
        <v>5.6000000000000005</v>
      </c>
      <c r="J251" s="379" t="s">
        <v>546</v>
      </c>
      <c r="L251" s="28"/>
      <c r="M251" s="29"/>
    </row>
    <row r="252" spans="2:13" ht="16.149999999999999" customHeight="1" x14ac:dyDescent="0.15">
      <c r="B252" s="312" t="s">
        <v>246</v>
      </c>
      <c r="C252" s="561" t="s">
        <v>498</v>
      </c>
      <c r="D252" s="564">
        <v>1830</v>
      </c>
      <c r="E252" s="330">
        <v>1840</v>
      </c>
      <c r="F252" s="377">
        <v>5.3</v>
      </c>
      <c r="G252" s="539">
        <v>1810</v>
      </c>
      <c r="H252" s="377">
        <v>5.0999999999999996</v>
      </c>
      <c r="I252" s="377">
        <v>5.5</v>
      </c>
      <c r="J252" s="451" t="s">
        <v>546</v>
      </c>
      <c r="L252" s="28"/>
      <c r="M252" s="29"/>
    </row>
    <row r="253" spans="2:13" ht="16.149999999999999" customHeight="1" x14ac:dyDescent="0.15">
      <c r="B253" s="312" t="s">
        <v>247</v>
      </c>
      <c r="C253" s="536" t="s">
        <v>499</v>
      </c>
      <c r="D253" s="539">
        <v>1060</v>
      </c>
      <c r="E253" s="330">
        <v>1060</v>
      </c>
      <c r="F253" s="377">
        <v>5.4</v>
      </c>
      <c r="G253" s="539">
        <v>1050</v>
      </c>
      <c r="H253" s="377">
        <v>5.2</v>
      </c>
      <c r="I253" s="377">
        <v>5.6000000000000005</v>
      </c>
      <c r="J253" s="379" t="s">
        <v>546</v>
      </c>
      <c r="L253" s="28"/>
      <c r="M253" s="29"/>
    </row>
    <row r="254" spans="2:13" ht="16.149999999999999" customHeight="1" x14ac:dyDescent="0.15">
      <c r="B254" s="312" t="s">
        <v>248</v>
      </c>
      <c r="C254" s="536" t="s">
        <v>500</v>
      </c>
      <c r="D254" s="539">
        <v>436</v>
      </c>
      <c r="E254" s="330">
        <v>439</v>
      </c>
      <c r="F254" s="377">
        <v>5.5</v>
      </c>
      <c r="G254" s="539">
        <v>433</v>
      </c>
      <c r="H254" s="377">
        <v>5.3</v>
      </c>
      <c r="I254" s="377">
        <v>5.7</v>
      </c>
      <c r="J254" s="379" t="s">
        <v>546</v>
      </c>
      <c r="L254" s="28"/>
      <c r="M254" s="29"/>
    </row>
    <row r="255" spans="2:13" ht="16.149999999999999" customHeight="1" x14ac:dyDescent="0.15">
      <c r="B255" s="312" t="s">
        <v>249</v>
      </c>
      <c r="C255" s="536" t="s">
        <v>501</v>
      </c>
      <c r="D255" s="539">
        <v>926</v>
      </c>
      <c r="E255" s="330">
        <v>934</v>
      </c>
      <c r="F255" s="377">
        <v>5.4</v>
      </c>
      <c r="G255" s="539">
        <v>918</v>
      </c>
      <c r="H255" s="377">
        <v>5.2</v>
      </c>
      <c r="I255" s="377">
        <v>5.6000000000000005</v>
      </c>
      <c r="J255" s="379" t="s">
        <v>544</v>
      </c>
      <c r="L255" s="28"/>
      <c r="M255" s="29"/>
    </row>
    <row r="256" spans="2:13" ht="16.149999999999999" customHeight="1" x14ac:dyDescent="0.15">
      <c r="B256" s="312" t="s">
        <v>250</v>
      </c>
      <c r="C256" s="561" t="s">
        <v>502</v>
      </c>
      <c r="D256" s="564">
        <v>737</v>
      </c>
      <c r="E256" s="330">
        <v>745</v>
      </c>
      <c r="F256" s="377">
        <v>5.0999999999999996</v>
      </c>
      <c r="G256" s="539">
        <v>737</v>
      </c>
      <c r="H256" s="377">
        <v>4.8999999999999995</v>
      </c>
      <c r="I256" s="377">
        <v>5.3</v>
      </c>
      <c r="J256" s="451" t="s">
        <v>548</v>
      </c>
      <c r="L256" s="28"/>
      <c r="M256" s="29"/>
    </row>
    <row r="257" spans="2:13" ht="16.149999999999999" customHeight="1" x14ac:dyDescent="0.15">
      <c r="B257" s="312" t="s">
        <v>251</v>
      </c>
      <c r="C257" s="536" t="s">
        <v>503</v>
      </c>
      <c r="D257" s="539">
        <v>595</v>
      </c>
      <c r="E257" s="330">
        <v>602</v>
      </c>
      <c r="F257" s="377">
        <v>5</v>
      </c>
      <c r="G257" s="539">
        <v>588</v>
      </c>
      <c r="H257" s="377">
        <v>4.8</v>
      </c>
      <c r="I257" s="377">
        <v>5.2</v>
      </c>
      <c r="J257" s="379" t="s">
        <v>546</v>
      </c>
      <c r="L257" s="28"/>
      <c r="M257" s="29"/>
    </row>
    <row r="258" spans="2:13" ht="16.149999999999999" customHeight="1" x14ac:dyDescent="0.15">
      <c r="B258" s="312" t="s">
        <v>252</v>
      </c>
      <c r="C258" s="561" t="s">
        <v>504</v>
      </c>
      <c r="D258" s="564">
        <v>1110</v>
      </c>
      <c r="E258" s="330">
        <v>1120</v>
      </c>
      <c r="F258" s="377">
        <v>5</v>
      </c>
      <c r="G258" s="539">
        <v>1090</v>
      </c>
      <c r="H258" s="377">
        <v>4.8</v>
      </c>
      <c r="I258" s="377">
        <v>5.2</v>
      </c>
      <c r="J258" s="451" t="s">
        <v>546</v>
      </c>
      <c r="L258" s="28"/>
      <c r="M258" s="29"/>
    </row>
    <row r="259" spans="2:13" ht="16.149999999999999" customHeight="1" x14ac:dyDescent="0.15">
      <c r="B259" s="312" t="s">
        <v>253</v>
      </c>
      <c r="C259" s="536" t="s">
        <v>1502</v>
      </c>
      <c r="D259" s="539">
        <v>1640</v>
      </c>
      <c r="E259" s="330">
        <v>1660</v>
      </c>
      <c r="F259" s="377">
        <v>5</v>
      </c>
      <c r="G259" s="539">
        <v>1620</v>
      </c>
      <c r="H259" s="377">
        <v>4.8</v>
      </c>
      <c r="I259" s="377">
        <v>5.2</v>
      </c>
      <c r="J259" s="379" t="s">
        <v>546</v>
      </c>
      <c r="L259" s="28"/>
      <c r="M259" s="29"/>
    </row>
    <row r="260" spans="2:13" ht="16.149999999999999" customHeight="1" x14ac:dyDescent="0.15">
      <c r="B260" s="312" t="s">
        <v>254</v>
      </c>
      <c r="C260" s="536" t="s">
        <v>506</v>
      </c>
      <c r="D260" s="539">
        <v>4060</v>
      </c>
      <c r="E260" s="330">
        <v>4100</v>
      </c>
      <c r="F260" s="377">
        <v>4.9000000000000004</v>
      </c>
      <c r="G260" s="539">
        <v>4010</v>
      </c>
      <c r="H260" s="377">
        <v>4.7</v>
      </c>
      <c r="I260" s="377">
        <v>5.0999999999999996</v>
      </c>
      <c r="J260" s="379" t="s">
        <v>546</v>
      </c>
      <c r="L260" s="28"/>
      <c r="M260" s="29"/>
    </row>
    <row r="261" spans="2:13" ht="16.149999999999999" customHeight="1" x14ac:dyDescent="0.15">
      <c r="B261" s="312" t="s">
        <v>255</v>
      </c>
      <c r="C261" s="536" t="s">
        <v>507</v>
      </c>
      <c r="D261" s="539">
        <v>674</v>
      </c>
      <c r="E261" s="330">
        <v>685</v>
      </c>
      <c r="F261" s="377">
        <v>4.8</v>
      </c>
      <c r="G261" s="539">
        <v>669</v>
      </c>
      <c r="H261" s="377">
        <v>4.5999999999999996</v>
      </c>
      <c r="I261" s="377">
        <v>5</v>
      </c>
      <c r="J261" s="379" t="s">
        <v>543</v>
      </c>
      <c r="L261" s="28"/>
      <c r="M261" s="29"/>
    </row>
    <row r="262" spans="2:13" ht="16.149999999999999" customHeight="1" x14ac:dyDescent="0.15">
      <c r="B262" s="312" t="s">
        <v>256</v>
      </c>
      <c r="C262" s="561" t="s">
        <v>508</v>
      </c>
      <c r="D262" s="564">
        <v>847</v>
      </c>
      <c r="E262" s="330">
        <v>857</v>
      </c>
      <c r="F262" s="377">
        <v>4.8</v>
      </c>
      <c r="G262" s="539">
        <v>843</v>
      </c>
      <c r="H262" s="377">
        <v>4.5999999999999996</v>
      </c>
      <c r="I262" s="377">
        <v>5</v>
      </c>
      <c r="J262" s="451" t="s">
        <v>543</v>
      </c>
      <c r="L262" s="28"/>
      <c r="M262" s="29"/>
    </row>
    <row r="263" spans="2:13" ht="16.149999999999999" customHeight="1" x14ac:dyDescent="0.15">
      <c r="B263" s="312" t="s">
        <v>257</v>
      </c>
      <c r="C263" s="536" t="s">
        <v>509</v>
      </c>
      <c r="D263" s="539">
        <v>1170</v>
      </c>
      <c r="E263" s="330">
        <v>1180</v>
      </c>
      <c r="F263" s="377">
        <v>4.9000000000000004</v>
      </c>
      <c r="G263" s="539">
        <v>1150</v>
      </c>
      <c r="H263" s="377">
        <v>4.7</v>
      </c>
      <c r="I263" s="377">
        <v>5.0999999999999996</v>
      </c>
      <c r="J263" s="379" t="s">
        <v>546</v>
      </c>
      <c r="L263" s="28"/>
      <c r="M263" s="29"/>
    </row>
    <row r="264" spans="2:13" ht="16.149999999999999" customHeight="1" x14ac:dyDescent="0.15">
      <c r="B264" s="312" t="s">
        <v>258</v>
      </c>
      <c r="C264" s="561" t="s">
        <v>1503</v>
      </c>
      <c r="D264" s="564">
        <v>1060</v>
      </c>
      <c r="E264" s="330">
        <v>1070</v>
      </c>
      <c r="F264" s="377">
        <v>4.9000000000000004</v>
      </c>
      <c r="G264" s="539">
        <v>1050</v>
      </c>
      <c r="H264" s="377">
        <v>4.7</v>
      </c>
      <c r="I264" s="377">
        <v>5.0999999999999996</v>
      </c>
      <c r="J264" s="451" t="s">
        <v>546</v>
      </c>
      <c r="L264" s="28"/>
      <c r="M264" s="29"/>
    </row>
    <row r="265" spans="2:13" ht="16.149999999999999" customHeight="1" x14ac:dyDescent="0.15">
      <c r="B265" s="312" t="s">
        <v>259</v>
      </c>
      <c r="C265" s="536" t="s">
        <v>1504</v>
      </c>
      <c r="D265" s="539">
        <v>1830</v>
      </c>
      <c r="E265" s="330">
        <v>1850</v>
      </c>
      <c r="F265" s="377">
        <v>4.8</v>
      </c>
      <c r="G265" s="539">
        <v>1810</v>
      </c>
      <c r="H265" s="377">
        <v>4.5999999999999996</v>
      </c>
      <c r="I265" s="377">
        <v>5</v>
      </c>
      <c r="J265" s="379" t="s">
        <v>544</v>
      </c>
      <c r="L265" s="28"/>
      <c r="M265" s="29"/>
    </row>
    <row r="266" spans="2:13" ht="16.149999999999999" customHeight="1" x14ac:dyDescent="0.15">
      <c r="B266" s="312" t="s">
        <v>260</v>
      </c>
      <c r="C266" s="536" t="s">
        <v>512</v>
      </c>
      <c r="D266" s="539">
        <v>614</v>
      </c>
      <c r="E266" s="330">
        <v>617</v>
      </c>
      <c r="F266" s="377">
        <v>5.0999999999999996</v>
      </c>
      <c r="G266" s="539">
        <v>612</v>
      </c>
      <c r="H266" s="377">
        <v>4.8999999999999995</v>
      </c>
      <c r="I266" s="377">
        <v>5.3</v>
      </c>
      <c r="J266" s="379" t="s">
        <v>543</v>
      </c>
      <c r="L266" s="28"/>
      <c r="M266" s="29"/>
    </row>
    <row r="267" spans="2:13" ht="16.149999999999999" customHeight="1" x14ac:dyDescent="0.15">
      <c r="B267" s="312" t="s">
        <v>261</v>
      </c>
      <c r="C267" s="536" t="s">
        <v>513</v>
      </c>
      <c r="D267" s="539">
        <v>281</v>
      </c>
      <c r="E267" s="330">
        <v>283</v>
      </c>
      <c r="F267" s="377">
        <v>5</v>
      </c>
      <c r="G267" s="539">
        <v>280</v>
      </c>
      <c r="H267" s="377">
        <v>4.8</v>
      </c>
      <c r="I267" s="377">
        <v>5.2</v>
      </c>
      <c r="J267" s="379" t="s">
        <v>543</v>
      </c>
      <c r="L267" s="28"/>
      <c r="M267" s="29"/>
    </row>
    <row r="268" spans="2:13" ht="16.149999999999999" customHeight="1" x14ac:dyDescent="0.15">
      <c r="B268" s="312" t="s">
        <v>262</v>
      </c>
      <c r="C268" s="561" t="s">
        <v>514</v>
      </c>
      <c r="D268" s="564">
        <v>338</v>
      </c>
      <c r="E268" s="330">
        <v>341</v>
      </c>
      <c r="F268" s="377">
        <v>5.3</v>
      </c>
      <c r="G268" s="539">
        <v>337</v>
      </c>
      <c r="H268" s="377">
        <v>5.0999999999999996</v>
      </c>
      <c r="I268" s="377">
        <v>5.5</v>
      </c>
      <c r="J268" s="451" t="s">
        <v>543</v>
      </c>
      <c r="L268" s="28"/>
      <c r="M268" s="29"/>
    </row>
    <row r="269" spans="2:13" ht="16.149999999999999" customHeight="1" x14ac:dyDescent="0.15">
      <c r="B269" s="312" t="s">
        <v>263</v>
      </c>
      <c r="C269" s="536" t="s">
        <v>515</v>
      </c>
      <c r="D269" s="539">
        <v>529</v>
      </c>
      <c r="E269" s="330">
        <v>532</v>
      </c>
      <c r="F269" s="377">
        <v>5.2</v>
      </c>
      <c r="G269" s="539">
        <v>528</v>
      </c>
      <c r="H269" s="377">
        <v>5</v>
      </c>
      <c r="I269" s="377">
        <v>5.4</v>
      </c>
      <c r="J269" s="379" t="s">
        <v>543</v>
      </c>
      <c r="L269" s="28"/>
      <c r="M269" s="29"/>
    </row>
    <row r="270" spans="2:13" ht="16.149999999999999" customHeight="1" x14ac:dyDescent="0.15">
      <c r="B270" s="312" t="s">
        <v>264</v>
      </c>
      <c r="C270" s="561" t="s">
        <v>516</v>
      </c>
      <c r="D270" s="564">
        <v>567</v>
      </c>
      <c r="E270" s="330">
        <v>574</v>
      </c>
      <c r="F270" s="377">
        <v>5.2</v>
      </c>
      <c r="G270" s="539">
        <v>564</v>
      </c>
      <c r="H270" s="377">
        <v>5</v>
      </c>
      <c r="I270" s="377">
        <v>5.4</v>
      </c>
      <c r="J270" s="451" t="s">
        <v>543</v>
      </c>
      <c r="L270" s="28"/>
      <c r="M270" s="29"/>
    </row>
    <row r="271" spans="2:13" ht="16.149999999999999" customHeight="1" thickBot="1" x14ac:dyDescent="0.2">
      <c r="B271" s="336" t="s">
        <v>803</v>
      </c>
      <c r="C271" s="536" t="s">
        <v>816</v>
      </c>
      <c r="D271" s="539">
        <v>1130</v>
      </c>
      <c r="E271" s="330">
        <v>1140</v>
      </c>
      <c r="F271" s="377">
        <v>4.8</v>
      </c>
      <c r="G271" s="539">
        <v>1120</v>
      </c>
      <c r="H271" s="377">
        <v>4.5999999999999996</v>
      </c>
      <c r="I271" s="377">
        <v>5</v>
      </c>
      <c r="J271" s="379" t="s">
        <v>546</v>
      </c>
      <c r="L271" s="28"/>
      <c r="M271" s="29"/>
    </row>
    <row r="272" spans="2:13" ht="16.149999999999999" customHeight="1" thickTop="1" x14ac:dyDescent="0.15">
      <c r="B272" s="738" t="s">
        <v>1505</v>
      </c>
      <c r="C272" s="739" t="s">
        <v>1506</v>
      </c>
      <c r="D272" s="740">
        <v>5130</v>
      </c>
      <c r="E272" s="338" t="s">
        <v>1507</v>
      </c>
      <c r="F272" s="385" t="s">
        <v>97</v>
      </c>
      <c r="G272" s="741">
        <v>5130</v>
      </c>
      <c r="H272" s="385">
        <v>3.9</v>
      </c>
      <c r="I272" s="339" t="s">
        <v>97</v>
      </c>
      <c r="J272" s="742" t="s">
        <v>544</v>
      </c>
      <c r="L272" s="28"/>
      <c r="M272" s="29"/>
    </row>
    <row r="273" spans="2:13" ht="16.149999999999999" customHeight="1" x14ac:dyDescent="0.15">
      <c r="B273" s="27"/>
      <c r="D273" s="743"/>
      <c r="G273" s="28"/>
      <c r="H273" s="32"/>
      <c r="L273" s="28"/>
      <c r="M273" s="29"/>
    </row>
    <row r="274" spans="2:13" ht="16.149999999999999" customHeight="1" x14ac:dyDescent="0.15">
      <c r="B274" s="422" t="s">
        <v>1508</v>
      </c>
      <c r="C274" s="744" t="s">
        <v>1509</v>
      </c>
      <c r="D274" s="745">
        <f>SUM(D275:D279)</f>
        <v>1002130</v>
      </c>
      <c r="E274" s="746" t="s">
        <v>1510</v>
      </c>
      <c r="F274" s="746" t="s">
        <v>1510</v>
      </c>
      <c r="G274" s="745" t="s">
        <v>1510</v>
      </c>
      <c r="H274" s="746" t="s">
        <v>1510</v>
      </c>
      <c r="I274" s="747" t="s">
        <v>1510</v>
      </c>
      <c r="J274" s="748" t="s">
        <v>1510</v>
      </c>
      <c r="L274" s="28"/>
      <c r="M274" s="29"/>
    </row>
    <row r="275" spans="2:13" ht="16.149999999999999" customHeight="1" x14ac:dyDescent="0.15">
      <c r="B275" s="427"/>
      <c r="C275" s="749" t="s">
        <v>1511</v>
      </c>
      <c r="D275" s="386">
        <f>SUM(D5:D61)</f>
        <v>442060</v>
      </c>
      <c r="E275" s="431" t="s">
        <v>1510</v>
      </c>
      <c r="F275" s="431" t="s">
        <v>1510</v>
      </c>
      <c r="G275" s="386" t="s">
        <v>1510</v>
      </c>
      <c r="H275" s="431" t="s">
        <v>1510</v>
      </c>
      <c r="I275" s="432" t="s">
        <v>1510</v>
      </c>
      <c r="J275" s="750" t="s">
        <v>97</v>
      </c>
      <c r="L275" s="28"/>
      <c r="M275" s="29"/>
    </row>
    <row r="276" spans="2:13" ht="16.149999999999999" customHeight="1" x14ac:dyDescent="0.15">
      <c r="B276" s="387"/>
      <c r="C276" s="751" t="s">
        <v>1512</v>
      </c>
      <c r="D276" s="389">
        <f>SUM(D62:D103)</f>
        <v>188914</v>
      </c>
      <c r="E276" s="390" t="s">
        <v>1513</v>
      </c>
      <c r="F276" s="390" t="s">
        <v>1513</v>
      </c>
      <c r="G276" s="389" t="s">
        <v>1513</v>
      </c>
      <c r="H276" s="390" t="s">
        <v>1513</v>
      </c>
      <c r="I276" s="392" t="s">
        <v>1513</v>
      </c>
      <c r="J276" s="393" t="s">
        <v>1513</v>
      </c>
      <c r="L276" s="28"/>
      <c r="M276" s="29"/>
    </row>
    <row r="277" spans="2:13" ht="16.149999999999999" customHeight="1" x14ac:dyDescent="0.15">
      <c r="B277" s="394"/>
      <c r="C277" s="752" t="s">
        <v>1514</v>
      </c>
      <c r="D277" s="395">
        <f>SUM(D104:D121)</f>
        <v>176050</v>
      </c>
      <c r="E277" s="396" t="s">
        <v>1510</v>
      </c>
      <c r="F277" s="396" t="s">
        <v>1510</v>
      </c>
      <c r="G277" s="395" t="s">
        <v>1510</v>
      </c>
      <c r="H277" s="396" t="s">
        <v>1510</v>
      </c>
      <c r="I277" s="398" t="s">
        <v>1510</v>
      </c>
      <c r="J277" s="399" t="s">
        <v>97</v>
      </c>
    </row>
    <row r="278" spans="2:13" ht="16.149999999999999" customHeight="1" x14ac:dyDescent="0.15">
      <c r="B278" s="400"/>
      <c r="C278" s="753" t="s">
        <v>1515</v>
      </c>
      <c r="D278" s="402">
        <f>SUM(D122:D271)</f>
        <v>189976</v>
      </c>
      <c r="E278" s="403" t="s">
        <v>1510</v>
      </c>
      <c r="F278" s="403" t="s">
        <v>1510</v>
      </c>
      <c r="G278" s="402" t="s">
        <v>1510</v>
      </c>
      <c r="H278" s="403" t="s">
        <v>1510</v>
      </c>
      <c r="I278" s="405" t="s">
        <v>1510</v>
      </c>
      <c r="J278" s="406" t="s">
        <v>97</v>
      </c>
    </row>
    <row r="279" spans="2:13" ht="16.149999999999999" customHeight="1" x14ac:dyDescent="0.15">
      <c r="B279" s="666"/>
      <c r="C279" s="754" t="s">
        <v>1516</v>
      </c>
      <c r="D279" s="668">
        <f>SUM(D272)</f>
        <v>5130</v>
      </c>
      <c r="E279" s="669"/>
      <c r="F279" s="669"/>
      <c r="G279" s="668"/>
      <c r="H279" s="669"/>
      <c r="I279" s="671"/>
      <c r="J279" s="672"/>
    </row>
    <row r="280" spans="2:13" ht="16.149999999999999" customHeight="1" x14ac:dyDescent="0.15">
      <c r="B280" s="30" t="s">
        <v>1517</v>
      </c>
      <c r="D280" s="743"/>
      <c r="G280" s="28"/>
      <c r="H280" s="32"/>
    </row>
    <row r="281" spans="2:13" ht="16.149999999999999" customHeight="1" x14ac:dyDescent="0.15">
      <c r="B281" s="30" t="s">
        <v>1518</v>
      </c>
      <c r="D281" s="743"/>
      <c r="G281" s="28"/>
      <c r="H281" s="32"/>
    </row>
    <row r="282" spans="2:13" ht="16.149999999999999" customHeight="1" x14ac:dyDescent="0.15">
      <c r="B282" s="30" t="s">
        <v>1519</v>
      </c>
      <c r="D282" s="743"/>
      <c r="G282" s="28"/>
      <c r="H282" s="32"/>
    </row>
    <row r="283" spans="2:13" ht="16.149999999999999" customHeight="1" x14ac:dyDescent="0.15">
      <c r="B283" s="30" t="s">
        <v>1520</v>
      </c>
      <c r="D283" s="743"/>
      <c r="G283" s="28"/>
      <c r="H283" s="32"/>
    </row>
    <row r="284" spans="2:13" ht="16.149999999999999" customHeight="1" x14ac:dyDescent="0.15">
      <c r="B284" s="30" t="s">
        <v>1521</v>
      </c>
      <c r="D284" s="743"/>
      <c r="G284" s="28"/>
      <c r="H284" s="32"/>
    </row>
    <row r="285" spans="2:13" ht="16.149999999999999" customHeight="1" x14ac:dyDescent="0.15">
      <c r="B285" s="30" t="s">
        <v>1522</v>
      </c>
      <c r="D285" s="743"/>
      <c r="G285" s="28"/>
      <c r="H285" s="32"/>
    </row>
    <row r="286" spans="2:13" ht="16.149999999999999" customHeight="1" x14ac:dyDescent="0.15">
      <c r="B286" s="30" t="s">
        <v>1523</v>
      </c>
      <c r="D286" s="743"/>
      <c r="G286" s="28"/>
      <c r="H286" s="32"/>
    </row>
    <row r="287" spans="2:13" ht="16.149999999999999" customHeight="1" x14ac:dyDescent="0.15">
      <c r="B287" s="30" t="s">
        <v>1524</v>
      </c>
      <c r="D287" s="743"/>
      <c r="G287" s="28"/>
      <c r="H287" s="32"/>
    </row>
    <row r="288" spans="2:13" ht="16.149999999999999" customHeight="1" x14ac:dyDescent="0.15">
      <c r="B288" s="30" t="s">
        <v>1525</v>
      </c>
      <c r="D288" s="743"/>
      <c r="G288" s="28"/>
      <c r="H288" s="32"/>
    </row>
    <row r="289" spans="2:5" ht="16.149999999999999" customHeight="1" x14ac:dyDescent="0.15">
      <c r="B289" s="30"/>
      <c r="D289" s="34"/>
      <c r="E289" s="34"/>
    </row>
    <row r="290" spans="2:5" ht="16.149999999999999" customHeight="1" x14ac:dyDescent="0.15">
      <c r="B290" s="30"/>
      <c r="D290" s="34"/>
      <c r="E290" s="34"/>
    </row>
    <row r="291" spans="2:5" ht="16.149999999999999" customHeight="1" x14ac:dyDescent="0.15">
      <c r="B291" s="30"/>
      <c r="D291" s="34"/>
      <c r="E291" s="34"/>
    </row>
    <row r="292" spans="2:5" ht="16.149999999999999" customHeight="1" x14ac:dyDescent="0.15">
      <c r="B292" s="30"/>
    </row>
    <row r="295" spans="2:5" ht="16.149999999999999" customHeight="1" x14ac:dyDescent="0.15">
      <c r="B295" s="30"/>
    </row>
  </sheetData>
  <mergeCells count="6">
    <mergeCell ref="J2:J4"/>
    <mergeCell ref="B2:B4"/>
    <mergeCell ref="C2:C4"/>
    <mergeCell ref="D2:D3"/>
    <mergeCell ref="E2:F2"/>
    <mergeCell ref="G2:I2"/>
  </mergeCells>
  <phoneticPr fontId="2"/>
  <conditionalFormatting sqref="C5:J272">
    <cfRule type="expression" dxfId="12" priority="1">
      <formula>MOD(ROW(),2)=0</formula>
    </cfRule>
  </conditionalFormatting>
  <conditionalFormatting sqref="C5:J273">
    <cfRule type="expression" dxfId="11" priority="3">
      <formula>MOD(ROW(),2)=0</formula>
    </cfRule>
  </conditionalFormatting>
  <conditionalFormatting sqref="D107:J107">
    <cfRule type="expression" dxfId="10" priority="2">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ignoredErrors>
    <ignoredError sqref="D275:D279"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283"/>
  <sheetViews>
    <sheetView showGridLines="0" zoomScale="85" zoomScaleNormal="85" workbookViewId="0">
      <pane ySplit="3" topLeftCell="A4" activePane="bottomLeft" state="frozen"/>
      <selection pane="bottomLeft"/>
    </sheetView>
  </sheetViews>
  <sheetFormatPr defaultColWidth="9" defaultRowHeight="15.75" x14ac:dyDescent="0.15"/>
  <cols>
    <col min="1" max="1" width="3.5" style="415" customWidth="1"/>
    <col min="2" max="2" width="14.375" style="415" customWidth="1"/>
    <col min="3" max="3" width="44.875" style="415" bestFit="1" customWidth="1"/>
    <col min="4" max="5" width="24" style="437" customWidth="1"/>
    <col min="6" max="6" width="18.875" style="437" customWidth="1"/>
    <col min="7" max="7" width="17.125" style="437" customWidth="1"/>
    <col min="8" max="8" width="17.125" style="706" customWidth="1"/>
    <col min="9" max="16384" width="9" style="415"/>
  </cols>
  <sheetData>
    <row r="1" spans="1:12" x14ac:dyDescent="0.15">
      <c r="A1" s="1"/>
      <c r="B1" s="1"/>
      <c r="C1" s="1"/>
      <c r="D1" s="3"/>
      <c r="E1" s="3"/>
      <c r="F1" s="3"/>
      <c r="G1" s="3"/>
      <c r="H1" s="673"/>
    </row>
    <row r="2" spans="1:12" s="420" customFormat="1" ht="16.149999999999999" customHeight="1" x14ac:dyDescent="0.15">
      <c r="A2" s="135"/>
      <c r="B2" s="416" t="s">
        <v>699</v>
      </c>
      <c r="C2" s="417" t="s">
        <v>533</v>
      </c>
      <c r="D2" s="418" t="s">
        <v>559</v>
      </c>
      <c r="E2" s="418" t="s">
        <v>560</v>
      </c>
      <c r="F2" s="418" t="s">
        <v>561</v>
      </c>
      <c r="G2" s="419" t="s">
        <v>562</v>
      </c>
      <c r="H2" s="674" t="s">
        <v>563</v>
      </c>
    </row>
    <row r="3" spans="1:12" s="420" customFormat="1" ht="16.149999999999999" customHeight="1" x14ac:dyDescent="0.15">
      <c r="A3" s="135"/>
      <c r="B3" s="320"/>
      <c r="C3" s="40"/>
      <c r="D3" s="42" t="s">
        <v>0</v>
      </c>
      <c r="E3" s="42" t="s">
        <v>0</v>
      </c>
      <c r="F3" s="42" t="s">
        <v>274</v>
      </c>
      <c r="G3" s="42"/>
      <c r="H3" s="675" t="s">
        <v>606</v>
      </c>
    </row>
    <row r="4" spans="1:12" s="27" customFormat="1" ht="16.149999999999999" customHeight="1" x14ac:dyDescent="0.15">
      <c r="B4" s="311" t="s">
        <v>6</v>
      </c>
      <c r="C4" s="499" t="s">
        <v>1302</v>
      </c>
      <c r="D4" s="676">
        <v>31500.89</v>
      </c>
      <c r="E4" s="676">
        <v>30785.7</v>
      </c>
      <c r="F4" s="501">
        <v>97.729619702808392</v>
      </c>
      <c r="G4" s="500">
        <v>102</v>
      </c>
      <c r="H4" s="677">
        <v>2732</v>
      </c>
      <c r="K4" s="28"/>
      <c r="L4" s="29"/>
    </row>
    <row r="5" spans="1:12" s="27" customFormat="1" ht="16.149999999999999" customHeight="1" x14ac:dyDescent="0.15">
      <c r="B5" s="311" t="s">
        <v>3</v>
      </c>
      <c r="C5" s="379" t="s">
        <v>277</v>
      </c>
      <c r="D5" s="678">
        <v>25127.119999999999</v>
      </c>
      <c r="E5" s="679">
        <v>25127.119999999999</v>
      </c>
      <c r="F5" s="382">
        <v>100</v>
      </c>
      <c r="G5" s="381">
        <v>6</v>
      </c>
      <c r="H5" s="381" t="s">
        <v>1406</v>
      </c>
      <c r="K5" s="28"/>
      <c r="L5" s="29"/>
    </row>
    <row r="6" spans="1:12" s="27" customFormat="1" ht="16.149999999999999" customHeight="1" x14ac:dyDescent="0.15">
      <c r="B6" s="311" t="s">
        <v>7</v>
      </c>
      <c r="C6" s="379" t="s">
        <v>278</v>
      </c>
      <c r="D6" s="678">
        <v>16384.189999999999</v>
      </c>
      <c r="E6" s="679">
        <v>16220.19</v>
      </c>
      <c r="F6" s="382">
        <v>98.999035045369951</v>
      </c>
      <c r="G6" s="381">
        <v>2</v>
      </c>
      <c r="H6" s="381" t="s">
        <v>1406</v>
      </c>
      <c r="K6" s="28"/>
      <c r="L6" s="29"/>
    </row>
    <row r="7" spans="1:12" s="27" customFormat="1" ht="16.149999999999999" customHeight="1" x14ac:dyDescent="0.15">
      <c r="B7" s="311" t="s">
        <v>4</v>
      </c>
      <c r="C7" s="379" t="s">
        <v>279</v>
      </c>
      <c r="D7" s="678">
        <v>9770.1</v>
      </c>
      <c r="E7" s="679">
        <v>9770.1</v>
      </c>
      <c r="F7" s="382">
        <v>100</v>
      </c>
      <c r="G7" s="381">
        <v>16</v>
      </c>
      <c r="H7" s="381">
        <v>486</v>
      </c>
      <c r="K7" s="28"/>
      <c r="L7" s="29"/>
    </row>
    <row r="8" spans="1:12" s="27" customFormat="1" ht="16.149999999999999" customHeight="1" x14ac:dyDescent="0.15">
      <c r="B8" s="311" t="s">
        <v>8</v>
      </c>
      <c r="C8" s="379" t="s">
        <v>280</v>
      </c>
      <c r="D8" s="678">
        <v>18051.599999999999</v>
      </c>
      <c r="E8" s="679">
        <v>17417.849999999999</v>
      </c>
      <c r="F8" s="382">
        <v>96.48923087150169</v>
      </c>
      <c r="G8" s="381">
        <v>21</v>
      </c>
      <c r="H8" s="381">
        <v>697</v>
      </c>
      <c r="K8" s="28"/>
      <c r="L8" s="29"/>
    </row>
    <row r="9" spans="1:12" s="27" customFormat="1" ht="16.149999999999999" customHeight="1" x14ac:dyDescent="0.15">
      <c r="B9" s="311" t="s">
        <v>5</v>
      </c>
      <c r="C9" s="379" t="s">
        <v>1304</v>
      </c>
      <c r="D9" s="678">
        <v>6709.22</v>
      </c>
      <c r="E9" s="679">
        <v>6709.22</v>
      </c>
      <c r="F9" s="382">
        <v>100</v>
      </c>
      <c r="G9" s="381">
        <v>17</v>
      </c>
      <c r="H9" s="381">
        <v>439</v>
      </c>
      <c r="K9" s="28"/>
      <c r="L9" s="29"/>
    </row>
    <row r="10" spans="1:12" s="27" customFormat="1" ht="16.149999999999999" customHeight="1" x14ac:dyDescent="0.15">
      <c r="B10" s="311" t="s">
        <v>9</v>
      </c>
      <c r="C10" s="379" t="s">
        <v>1305</v>
      </c>
      <c r="D10" s="678">
        <v>3489.09</v>
      </c>
      <c r="E10" s="679">
        <v>3489.09</v>
      </c>
      <c r="F10" s="382">
        <v>100</v>
      </c>
      <c r="G10" s="381">
        <v>7</v>
      </c>
      <c r="H10" s="381">
        <v>419</v>
      </c>
      <c r="K10" s="28"/>
      <c r="L10" s="29"/>
    </row>
    <row r="11" spans="1:12" s="27" customFormat="1" ht="16.149999999999999" customHeight="1" x14ac:dyDescent="0.15">
      <c r="B11" s="311" t="s">
        <v>10</v>
      </c>
      <c r="C11" s="379" t="s">
        <v>283</v>
      </c>
      <c r="D11" s="678">
        <v>8821.24</v>
      </c>
      <c r="E11" s="679">
        <v>8821.24</v>
      </c>
      <c r="F11" s="382">
        <v>100</v>
      </c>
      <c r="G11" s="381">
        <v>1</v>
      </c>
      <c r="H11" s="381" t="s">
        <v>1406</v>
      </c>
      <c r="K11" s="28"/>
      <c r="L11" s="29"/>
    </row>
    <row r="12" spans="1:12" s="27" customFormat="1" ht="16.149999999999999" customHeight="1" x14ac:dyDescent="0.15">
      <c r="B12" s="311" t="s">
        <v>11</v>
      </c>
      <c r="C12" s="379" t="s">
        <v>1306</v>
      </c>
      <c r="D12" s="678">
        <v>8165.1</v>
      </c>
      <c r="E12" s="679">
        <v>8165.1</v>
      </c>
      <c r="F12" s="382">
        <v>100</v>
      </c>
      <c r="G12" s="381">
        <v>11</v>
      </c>
      <c r="H12" s="381">
        <v>331</v>
      </c>
      <c r="K12" s="28"/>
      <c r="L12" s="29"/>
    </row>
    <row r="13" spans="1:12" s="27" customFormat="1" ht="16.149999999999999" customHeight="1" x14ac:dyDescent="0.15">
      <c r="B13" s="311" t="s">
        <v>12</v>
      </c>
      <c r="C13" s="379" t="s">
        <v>285</v>
      </c>
      <c r="D13" s="678">
        <v>5675.81</v>
      </c>
      <c r="E13" s="679">
        <v>5675.81</v>
      </c>
      <c r="F13" s="382">
        <v>100</v>
      </c>
      <c r="G13" s="381">
        <v>20</v>
      </c>
      <c r="H13" s="381">
        <v>427</v>
      </c>
      <c r="K13" s="28"/>
      <c r="L13" s="29"/>
    </row>
    <row r="14" spans="1:12" s="27" customFormat="1" ht="16.149999999999999" customHeight="1" x14ac:dyDescent="0.15">
      <c r="B14" s="311" t="s">
        <v>13</v>
      </c>
      <c r="C14" s="379" t="s">
        <v>286</v>
      </c>
      <c r="D14" s="678">
        <v>3358</v>
      </c>
      <c r="E14" s="679">
        <v>3358</v>
      </c>
      <c r="F14" s="382">
        <v>100</v>
      </c>
      <c r="G14" s="381">
        <v>7</v>
      </c>
      <c r="H14" s="381">
        <v>218</v>
      </c>
      <c r="K14" s="28"/>
      <c r="L14" s="29"/>
    </row>
    <row r="15" spans="1:12" s="27" customFormat="1" ht="16.149999999999999" customHeight="1" x14ac:dyDescent="0.15">
      <c r="B15" s="311" t="s">
        <v>15</v>
      </c>
      <c r="C15" s="379" t="s">
        <v>287</v>
      </c>
      <c r="D15" s="678">
        <v>4117.26</v>
      </c>
      <c r="E15" s="679">
        <v>4117.26</v>
      </c>
      <c r="F15" s="382">
        <v>100</v>
      </c>
      <c r="G15" s="381">
        <v>7</v>
      </c>
      <c r="H15" s="381">
        <v>201</v>
      </c>
      <c r="K15" s="28"/>
      <c r="L15" s="29"/>
    </row>
    <row r="16" spans="1:12" s="27" customFormat="1" ht="16.149999999999999" customHeight="1" x14ac:dyDescent="0.15">
      <c r="B16" s="311" t="s">
        <v>17</v>
      </c>
      <c r="C16" s="379" t="s">
        <v>1309</v>
      </c>
      <c r="D16" s="678">
        <v>4160.9399999999996</v>
      </c>
      <c r="E16" s="679">
        <v>4160.9399999999996</v>
      </c>
      <c r="F16" s="382">
        <v>100</v>
      </c>
      <c r="G16" s="381">
        <v>3</v>
      </c>
      <c r="H16" s="381">
        <v>263</v>
      </c>
      <c r="K16" s="28"/>
      <c r="L16" s="29"/>
    </row>
    <row r="17" spans="2:12" s="27" customFormat="1" ht="16.149999999999999" customHeight="1" x14ac:dyDescent="0.15">
      <c r="B17" s="311" t="s">
        <v>18</v>
      </c>
      <c r="C17" s="379" t="s">
        <v>289</v>
      </c>
      <c r="D17" s="678">
        <v>2450.06</v>
      </c>
      <c r="E17" s="679">
        <v>2450.06</v>
      </c>
      <c r="F17" s="382">
        <v>100</v>
      </c>
      <c r="G17" s="381">
        <v>7</v>
      </c>
      <c r="H17" s="381">
        <v>208</v>
      </c>
      <c r="K17" s="28"/>
      <c r="L17" s="29"/>
    </row>
    <row r="18" spans="2:12" s="27" customFormat="1" ht="16.149999999999999" customHeight="1" x14ac:dyDescent="0.15">
      <c r="B18" s="311" t="s">
        <v>19</v>
      </c>
      <c r="C18" s="379" t="s">
        <v>290</v>
      </c>
      <c r="D18" s="678">
        <v>3472.7</v>
      </c>
      <c r="E18" s="679">
        <v>3472.7</v>
      </c>
      <c r="F18" s="382">
        <v>100</v>
      </c>
      <c r="G18" s="381">
        <v>9</v>
      </c>
      <c r="H18" s="381">
        <v>248</v>
      </c>
      <c r="K18" s="28"/>
      <c r="L18" s="29"/>
    </row>
    <row r="19" spans="2:12" s="27" customFormat="1" ht="16.149999999999999" customHeight="1" x14ac:dyDescent="0.15">
      <c r="B19" s="311" t="s">
        <v>20</v>
      </c>
      <c r="C19" s="379" t="s">
        <v>1310</v>
      </c>
      <c r="D19" s="678">
        <v>5545.13</v>
      </c>
      <c r="E19" s="679">
        <v>5545.13</v>
      </c>
      <c r="F19" s="382">
        <v>100</v>
      </c>
      <c r="G19" s="381">
        <v>12</v>
      </c>
      <c r="H19" s="381">
        <v>360</v>
      </c>
      <c r="K19" s="28"/>
      <c r="L19" s="29"/>
    </row>
    <row r="20" spans="2:12" s="27" customFormat="1" ht="16.149999999999999" customHeight="1" x14ac:dyDescent="0.15">
      <c r="B20" s="311" t="s">
        <v>21</v>
      </c>
      <c r="C20" s="379" t="s">
        <v>292</v>
      </c>
      <c r="D20" s="678">
        <v>4554.9799999999996</v>
      </c>
      <c r="E20" s="679">
        <v>4554.9799999999996</v>
      </c>
      <c r="F20" s="382">
        <v>100</v>
      </c>
      <c r="G20" s="381">
        <v>6</v>
      </c>
      <c r="H20" s="381">
        <v>165</v>
      </c>
      <c r="K20" s="28"/>
      <c r="L20" s="29"/>
    </row>
    <row r="21" spans="2:12" s="27" customFormat="1" ht="16.149999999999999" customHeight="1" x14ac:dyDescent="0.15">
      <c r="B21" s="311" t="s">
        <v>22</v>
      </c>
      <c r="C21" s="379" t="s">
        <v>293</v>
      </c>
      <c r="D21" s="678">
        <v>3037.37</v>
      </c>
      <c r="E21" s="679">
        <v>3037.37</v>
      </c>
      <c r="F21" s="382">
        <v>100</v>
      </c>
      <c r="G21" s="381">
        <v>5</v>
      </c>
      <c r="H21" s="381">
        <v>177</v>
      </c>
      <c r="K21" s="28"/>
      <c r="L21" s="29"/>
    </row>
    <row r="22" spans="2:12" s="27" customFormat="1" ht="16.149999999999999" customHeight="1" x14ac:dyDescent="0.15">
      <c r="B22" s="311" t="s">
        <v>23</v>
      </c>
      <c r="C22" s="379" t="s">
        <v>294</v>
      </c>
      <c r="D22" s="678">
        <v>2854.83</v>
      </c>
      <c r="E22" s="679">
        <v>2854.83</v>
      </c>
      <c r="F22" s="382">
        <v>100</v>
      </c>
      <c r="G22" s="381">
        <v>7</v>
      </c>
      <c r="H22" s="381">
        <v>136</v>
      </c>
      <c r="K22" s="28"/>
      <c r="L22" s="29"/>
    </row>
    <row r="23" spans="2:12" s="27" customFormat="1" ht="16.149999999999999" customHeight="1" x14ac:dyDescent="0.15">
      <c r="B23" s="311" t="s">
        <v>24</v>
      </c>
      <c r="C23" s="379" t="s">
        <v>1311</v>
      </c>
      <c r="D23" s="678">
        <v>4076.38</v>
      </c>
      <c r="E23" s="679">
        <v>4076.38</v>
      </c>
      <c r="F23" s="382">
        <v>100</v>
      </c>
      <c r="G23" s="381">
        <v>8</v>
      </c>
      <c r="H23" s="381">
        <v>183</v>
      </c>
      <c r="K23" s="28"/>
      <c r="L23" s="29"/>
    </row>
    <row r="24" spans="2:12" s="27" customFormat="1" ht="16.149999999999999" customHeight="1" x14ac:dyDescent="0.15">
      <c r="B24" s="311" t="s">
        <v>25</v>
      </c>
      <c r="C24" s="379" t="s">
        <v>1312</v>
      </c>
      <c r="D24" s="678">
        <v>3361.48</v>
      </c>
      <c r="E24" s="679">
        <v>3361.48</v>
      </c>
      <c r="F24" s="382">
        <v>100</v>
      </c>
      <c r="G24" s="381">
        <v>15</v>
      </c>
      <c r="H24" s="381">
        <v>169</v>
      </c>
      <c r="K24" s="28"/>
      <c r="L24" s="29"/>
    </row>
    <row r="25" spans="2:12" s="27" customFormat="1" ht="16.149999999999999" customHeight="1" x14ac:dyDescent="0.15">
      <c r="B25" s="311" t="s">
        <v>26</v>
      </c>
      <c r="C25" s="379" t="s">
        <v>297</v>
      </c>
      <c r="D25" s="678">
        <v>2074.66</v>
      </c>
      <c r="E25" s="679">
        <v>2074.66</v>
      </c>
      <c r="F25" s="382">
        <v>100</v>
      </c>
      <c r="G25" s="381">
        <v>8</v>
      </c>
      <c r="H25" s="381">
        <v>149</v>
      </c>
      <c r="K25" s="28"/>
      <c r="L25" s="29"/>
    </row>
    <row r="26" spans="2:12" s="27" customFormat="1" ht="16.149999999999999" customHeight="1" x14ac:dyDescent="0.15">
      <c r="B26" s="311" t="s">
        <v>28</v>
      </c>
      <c r="C26" s="379" t="s">
        <v>298</v>
      </c>
      <c r="D26" s="678">
        <v>2054.21</v>
      </c>
      <c r="E26" s="679">
        <v>2054.21</v>
      </c>
      <c r="F26" s="382">
        <v>100</v>
      </c>
      <c r="G26" s="381">
        <v>8</v>
      </c>
      <c r="H26" s="381">
        <v>115</v>
      </c>
      <c r="K26" s="28"/>
      <c r="L26" s="29"/>
    </row>
    <row r="27" spans="2:12" s="27" customFormat="1" ht="16.149999999999999" customHeight="1" x14ac:dyDescent="0.15">
      <c r="B27" s="311" t="s">
        <v>30</v>
      </c>
      <c r="C27" s="379" t="s">
        <v>299</v>
      </c>
      <c r="D27" s="678">
        <v>1859.43</v>
      </c>
      <c r="E27" s="679">
        <v>1859.43</v>
      </c>
      <c r="F27" s="382">
        <v>100</v>
      </c>
      <c r="G27" s="381">
        <v>7</v>
      </c>
      <c r="H27" s="381">
        <v>100</v>
      </c>
      <c r="K27" s="28"/>
      <c r="L27" s="29"/>
    </row>
    <row r="28" spans="2:12" s="27" customFormat="1" ht="16.149999999999999" customHeight="1" x14ac:dyDescent="0.15">
      <c r="B28" s="311" t="s">
        <v>31</v>
      </c>
      <c r="C28" s="379" t="s">
        <v>300</v>
      </c>
      <c r="D28" s="678">
        <v>4869.8100000000004</v>
      </c>
      <c r="E28" s="679">
        <v>4869.8100000000004</v>
      </c>
      <c r="F28" s="382">
        <v>100</v>
      </c>
      <c r="G28" s="381">
        <v>9</v>
      </c>
      <c r="H28" s="381">
        <v>443</v>
      </c>
      <c r="K28" s="28"/>
      <c r="L28" s="29"/>
    </row>
    <row r="29" spans="2:12" s="27" customFormat="1" ht="16.149999999999999" customHeight="1" x14ac:dyDescent="0.15">
      <c r="B29" s="311" t="s">
        <v>32</v>
      </c>
      <c r="C29" s="379" t="s">
        <v>301</v>
      </c>
      <c r="D29" s="678">
        <v>13847.84</v>
      </c>
      <c r="E29" s="679">
        <v>13275.2</v>
      </c>
      <c r="F29" s="382">
        <v>95.864770245756745</v>
      </c>
      <c r="G29" s="381">
        <v>22</v>
      </c>
      <c r="H29" s="381">
        <v>368</v>
      </c>
      <c r="K29" s="28"/>
      <c r="L29" s="29"/>
    </row>
    <row r="30" spans="2:12" s="27" customFormat="1" ht="16.149999999999999" customHeight="1" x14ac:dyDescent="0.15">
      <c r="B30" s="311" t="s">
        <v>33</v>
      </c>
      <c r="C30" s="379" t="s">
        <v>302</v>
      </c>
      <c r="D30" s="678">
        <v>3820.09</v>
      </c>
      <c r="E30" s="679">
        <v>3820.09</v>
      </c>
      <c r="F30" s="382">
        <v>100</v>
      </c>
      <c r="G30" s="381">
        <v>1</v>
      </c>
      <c r="H30" s="381" t="s">
        <v>1406</v>
      </c>
      <c r="K30" s="28"/>
      <c r="L30" s="29"/>
    </row>
    <row r="31" spans="2:12" s="27" customFormat="1" ht="16.149999999999999" customHeight="1" x14ac:dyDescent="0.15">
      <c r="B31" s="311" t="s">
        <v>36</v>
      </c>
      <c r="C31" s="379" t="s">
        <v>303</v>
      </c>
      <c r="D31" s="678">
        <v>3900.85</v>
      </c>
      <c r="E31" s="679">
        <v>3844.98</v>
      </c>
      <c r="F31" s="382">
        <v>98.567748054911107</v>
      </c>
      <c r="G31" s="381">
        <v>10</v>
      </c>
      <c r="H31" s="381">
        <v>139</v>
      </c>
      <c r="K31" s="28"/>
      <c r="L31" s="29"/>
    </row>
    <row r="32" spans="2:12" s="27" customFormat="1" ht="16.149999999999999" customHeight="1" x14ac:dyDescent="0.15">
      <c r="B32" s="311" t="s">
        <v>37</v>
      </c>
      <c r="C32" s="379" t="s">
        <v>1313</v>
      </c>
      <c r="D32" s="678">
        <v>1936.4</v>
      </c>
      <c r="E32" s="679">
        <v>1936.4</v>
      </c>
      <c r="F32" s="382">
        <v>100</v>
      </c>
      <c r="G32" s="381">
        <v>8</v>
      </c>
      <c r="H32" s="381">
        <v>111</v>
      </c>
      <c r="K32" s="28"/>
      <c r="L32" s="29"/>
    </row>
    <row r="33" spans="2:12" s="27" customFormat="1" ht="16.149999999999999" customHeight="1" x14ac:dyDescent="0.15">
      <c r="B33" s="311" t="s">
        <v>38</v>
      </c>
      <c r="C33" s="379" t="s">
        <v>305</v>
      </c>
      <c r="D33" s="678">
        <v>6851.48</v>
      </c>
      <c r="E33" s="679">
        <v>6851.48</v>
      </c>
      <c r="F33" s="382">
        <v>100</v>
      </c>
      <c r="G33" s="381">
        <v>17</v>
      </c>
      <c r="H33" s="381">
        <v>263</v>
      </c>
      <c r="K33" s="28"/>
      <c r="L33" s="29"/>
    </row>
    <row r="34" spans="2:12" s="27" customFormat="1" ht="16.149999999999999" customHeight="1" x14ac:dyDescent="0.15">
      <c r="B34" s="311" t="s">
        <v>39</v>
      </c>
      <c r="C34" s="379" t="s">
        <v>1314</v>
      </c>
      <c r="D34" s="678">
        <v>8266.67</v>
      </c>
      <c r="E34" s="679">
        <v>8266.67</v>
      </c>
      <c r="F34" s="382">
        <v>100</v>
      </c>
      <c r="G34" s="381">
        <v>32</v>
      </c>
      <c r="H34" s="381">
        <v>524</v>
      </c>
      <c r="K34" s="28"/>
      <c r="L34" s="29"/>
    </row>
    <row r="35" spans="2:12" s="27" customFormat="1" ht="16.149999999999999" customHeight="1" x14ac:dyDescent="0.15">
      <c r="B35" s="311" t="s">
        <v>40</v>
      </c>
      <c r="C35" s="379" t="s">
        <v>1315</v>
      </c>
      <c r="D35" s="678">
        <v>6866.6</v>
      </c>
      <c r="E35" s="679">
        <v>6866.6</v>
      </c>
      <c r="F35" s="382">
        <v>100</v>
      </c>
      <c r="G35" s="381">
        <v>38</v>
      </c>
      <c r="H35" s="381">
        <v>311</v>
      </c>
      <c r="K35" s="28"/>
      <c r="L35" s="29"/>
    </row>
    <row r="36" spans="2:12" s="27" customFormat="1" ht="16.149999999999999" customHeight="1" x14ac:dyDescent="0.15">
      <c r="B36" s="311" t="s">
        <v>41</v>
      </c>
      <c r="C36" s="379" t="s">
        <v>1316</v>
      </c>
      <c r="D36" s="678">
        <v>8074.83</v>
      </c>
      <c r="E36" s="679">
        <v>8074.83</v>
      </c>
      <c r="F36" s="382">
        <v>100</v>
      </c>
      <c r="G36" s="381">
        <v>9</v>
      </c>
      <c r="H36" s="381">
        <v>114</v>
      </c>
      <c r="K36" s="28"/>
      <c r="L36" s="29"/>
    </row>
    <row r="37" spans="2:12" s="27" customFormat="1" ht="16.149999999999999" customHeight="1" x14ac:dyDescent="0.15">
      <c r="B37" s="311" t="s">
        <v>733</v>
      </c>
      <c r="C37" s="379" t="s">
        <v>811</v>
      </c>
      <c r="D37" s="678">
        <v>4019.84</v>
      </c>
      <c r="E37" s="679">
        <v>4019.84</v>
      </c>
      <c r="F37" s="382">
        <v>100</v>
      </c>
      <c r="G37" s="381">
        <v>11</v>
      </c>
      <c r="H37" s="381">
        <v>291</v>
      </c>
      <c r="K37" s="28"/>
      <c r="L37" s="29"/>
    </row>
    <row r="38" spans="2:12" s="27" customFormat="1" ht="16.149999999999999" customHeight="1" x14ac:dyDescent="0.15">
      <c r="B38" s="311" t="s">
        <v>734</v>
      </c>
      <c r="C38" s="379" t="s">
        <v>812</v>
      </c>
      <c r="D38" s="678">
        <v>2055.5300000000002</v>
      </c>
      <c r="E38" s="679">
        <v>2055.5300000000002</v>
      </c>
      <c r="F38" s="382">
        <v>100</v>
      </c>
      <c r="G38" s="381">
        <v>7</v>
      </c>
      <c r="H38" s="381">
        <v>188</v>
      </c>
      <c r="K38" s="28"/>
      <c r="L38" s="29"/>
    </row>
    <row r="39" spans="2:12" s="27" customFormat="1" ht="16.149999999999999" customHeight="1" x14ac:dyDescent="0.15">
      <c r="B39" s="311" t="s">
        <v>736</v>
      </c>
      <c r="C39" s="379" t="s">
        <v>813</v>
      </c>
      <c r="D39" s="678">
        <v>2667.77</v>
      </c>
      <c r="E39" s="679">
        <v>2667.77</v>
      </c>
      <c r="F39" s="382">
        <v>100</v>
      </c>
      <c r="G39" s="381">
        <v>1</v>
      </c>
      <c r="H39" s="381" t="s">
        <v>1406</v>
      </c>
      <c r="K39" s="28"/>
      <c r="L39" s="29"/>
    </row>
    <row r="40" spans="2:12" s="27" customFormat="1" ht="16.149999999999999" customHeight="1" x14ac:dyDescent="0.15">
      <c r="B40" s="311" t="s">
        <v>1218</v>
      </c>
      <c r="C40" s="331" t="s">
        <v>1317</v>
      </c>
      <c r="D40" s="678">
        <v>34270.050000000003</v>
      </c>
      <c r="E40" s="678">
        <v>34270.050000000003</v>
      </c>
      <c r="F40" s="382">
        <v>100</v>
      </c>
      <c r="G40" s="680">
        <v>1</v>
      </c>
      <c r="H40" s="381" t="s">
        <v>1406</v>
      </c>
      <c r="K40" s="28"/>
      <c r="L40" s="29"/>
    </row>
    <row r="41" spans="2:12" s="27" customFormat="1" ht="16.149999999999999" customHeight="1" x14ac:dyDescent="0.15">
      <c r="B41" s="311" t="s">
        <v>1219</v>
      </c>
      <c r="C41" s="331" t="s">
        <v>1318</v>
      </c>
      <c r="D41" s="678">
        <v>24288.080000000002</v>
      </c>
      <c r="E41" s="678">
        <v>24288.080000000002</v>
      </c>
      <c r="F41" s="382">
        <v>100</v>
      </c>
      <c r="G41" s="680">
        <v>8</v>
      </c>
      <c r="H41" s="539">
        <v>1203</v>
      </c>
      <c r="K41" s="28"/>
      <c r="L41" s="29"/>
    </row>
    <row r="42" spans="2:12" s="27" customFormat="1" ht="16.149999999999999" customHeight="1" x14ac:dyDescent="0.15">
      <c r="B42" s="311" t="s">
        <v>1220</v>
      </c>
      <c r="C42" s="331" t="s">
        <v>1319</v>
      </c>
      <c r="D42" s="678">
        <v>7014.62</v>
      </c>
      <c r="E42" s="678">
        <v>7014.62</v>
      </c>
      <c r="F42" s="382">
        <v>100</v>
      </c>
      <c r="G42" s="680">
        <v>5</v>
      </c>
      <c r="H42" s="539">
        <v>331</v>
      </c>
      <c r="K42" s="28"/>
      <c r="L42" s="29"/>
    </row>
    <row r="43" spans="2:12" s="27" customFormat="1" ht="16.149999999999999" customHeight="1" x14ac:dyDescent="0.15">
      <c r="B43" s="311" t="s">
        <v>1222</v>
      </c>
      <c r="C43" s="331" t="s">
        <v>1320</v>
      </c>
      <c r="D43" s="678">
        <v>7719.04</v>
      </c>
      <c r="E43" s="678">
        <v>7569.69</v>
      </c>
      <c r="F43" s="382">
        <v>98.065173907636179</v>
      </c>
      <c r="G43" s="680">
        <v>8</v>
      </c>
      <c r="H43" s="539">
        <v>398</v>
      </c>
      <c r="K43" s="28"/>
      <c r="L43" s="29"/>
    </row>
    <row r="44" spans="2:12" s="27" customFormat="1" ht="16.149999999999999" customHeight="1" x14ac:dyDescent="0.15">
      <c r="B44" s="311" t="s">
        <v>1223</v>
      </c>
      <c r="C44" s="331" t="s">
        <v>1321</v>
      </c>
      <c r="D44" s="678">
        <v>10914.2</v>
      </c>
      <c r="E44" s="678">
        <v>10914.2</v>
      </c>
      <c r="F44" s="382">
        <v>100</v>
      </c>
      <c r="G44" s="680">
        <v>1</v>
      </c>
      <c r="H44" s="539" t="s">
        <v>1406</v>
      </c>
      <c r="K44" s="28"/>
      <c r="L44" s="29"/>
    </row>
    <row r="45" spans="2:12" s="27" customFormat="1" ht="16.149999999999999" customHeight="1" x14ac:dyDescent="0.15">
      <c r="B45" s="311" t="s">
        <v>1224</v>
      </c>
      <c r="C45" s="331" t="s">
        <v>1322</v>
      </c>
      <c r="D45" s="678">
        <v>6032.24</v>
      </c>
      <c r="E45" s="678">
        <v>6032.24</v>
      </c>
      <c r="F45" s="382">
        <v>100</v>
      </c>
      <c r="G45" s="680">
        <v>10</v>
      </c>
      <c r="H45" s="539">
        <v>298</v>
      </c>
      <c r="K45" s="28"/>
      <c r="L45" s="29"/>
    </row>
    <row r="46" spans="2:12" s="27" customFormat="1" ht="16.149999999999999" customHeight="1" x14ac:dyDescent="0.15">
      <c r="B46" s="311" t="s">
        <v>1225</v>
      </c>
      <c r="C46" s="331" t="s">
        <v>1323</v>
      </c>
      <c r="D46" s="678">
        <v>7429.16</v>
      </c>
      <c r="E46" s="678">
        <v>7429.16</v>
      </c>
      <c r="F46" s="382">
        <v>100</v>
      </c>
      <c r="G46" s="680">
        <v>4</v>
      </c>
      <c r="H46" s="539">
        <v>356</v>
      </c>
      <c r="K46" s="28"/>
      <c r="L46" s="29"/>
    </row>
    <row r="47" spans="2:12" s="27" customFormat="1" ht="16.149999999999999" customHeight="1" x14ac:dyDescent="0.15">
      <c r="B47" s="311" t="s">
        <v>1227</v>
      </c>
      <c r="C47" s="331" t="s">
        <v>1324</v>
      </c>
      <c r="D47" s="678">
        <v>3524.17</v>
      </c>
      <c r="E47" s="678">
        <v>3284.67</v>
      </c>
      <c r="F47" s="382">
        <v>93.204073583283446</v>
      </c>
      <c r="G47" s="680">
        <v>7</v>
      </c>
      <c r="H47" s="539">
        <v>159</v>
      </c>
      <c r="K47" s="28"/>
      <c r="L47" s="29"/>
    </row>
    <row r="48" spans="2:12" s="27" customFormat="1" ht="16.149999999999999" customHeight="1" x14ac:dyDescent="0.15">
      <c r="B48" s="311" t="s">
        <v>1229</v>
      </c>
      <c r="C48" s="331" t="s">
        <v>1325</v>
      </c>
      <c r="D48" s="678">
        <v>1812.52</v>
      </c>
      <c r="E48" s="678">
        <v>1812.52</v>
      </c>
      <c r="F48" s="382">
        <v>100</v>
      </c>
      <c r="G48" s="680">
        <v>8</v>
      </c>
      <c r="H48" s="539">
        <v>109</v>
      </c>
      <c r="K48" s="28"/>
      <c r="L48" s="29"/>
    </row>
    <row r="49" spans="2:12" s="27" customFormat="1" ht="16.149999999999999" customHeight="1" x14ac:dyDescent="0.15">
      <c r="B49" s="311" t="s">
        <v>1231</v>
      </c>
      <c r="C49" s="331" t="s">
        <v>1326</v>
      </c>
      <c r="D49" s="678">
        <v>5850.23</v>
      </c>
      <c r="E49" s="678">
        <v>5286.97</v>
      </c>
      <c r="F49" s="382">
        <v>90.372002468279021</v>
      </c>
      <c r="G49" s="680">
        <v>7</v>
      </c>
      <c r="H49" s="539">
        <v>138</v>
      </c>
      <c r="K49" s="28"/>
      <c r="L49" s="29"/>
    </row>
    <row r="50" spans="2:12" s="27" customFormat="1" ht="16.149999999999999" customHeight="1" x14ac:dyDescent="0.15">
      <c r="B50" s="311" t="s">
        <v>43</v>
      </c>
      <c r="C50" s="379" t="s">
        <v>309</v>
      </c>
      <c r="D50" s="678">
        <v>13642.16</v>
      </c>
      <c r="E50" s="679">
        <v>13444.83</v>
      </c>
      <c r="F50" s="382">
        <v>98.553528180288168</v>
      </c>
      <c r="G50" s="381">
        <v>49</v>
      </c>
      <c r="H50" s="381">
        <v>447</v>
      </c>
      <c r="K50" s="28"/>
      <c r="L50" s="29"/>
    </row>
    <row r="51" spans="2:12" s="27" customFormat="1" ht="16.149999999999999" customHeight="1" x14ac:dyDescent="0.15">
      <c r="B51" s="311" t="s">
        <v>44</v>
      </c>
      <c r="C51" s="379" t="s">
        <v>310</v>
      </c>
      <c r="D51" s="678">
        <v>6559.34</v>
      </c>
      <c r="E51" s="679">
        <v>6559.34</v>
      </c>
      <c r="F51" s="382">
        <v>100</v>
      </c>
      <c r="G51" s="381">
        <v>4</v>
      </c>
      <c r="H51" s="381">
        <v>264</v>
      </c>
      <c r="K51" s="28"/>
      <c r="L51" s="29"/>
    </row>
    <row r="52" spans="2:12" s="27" customFormat="1" ht="16.149999999999999" customHeight="1" x14ac:dyDescent="0.15">
      <c r="B52" s="311" t="s">
        <v>46</v>
      </c>
      <c r="C52" s="379" t="s">
        <v>1327</v>
      </c>
      <c r="D52" s="678">
        <v>6033.7</v>
      </c>
      <c r="E52" s="679">
        <v>5833.86</v>
      </c>
      <c r="F52" s="382">
        <v>96.687936092281674</v>
      </c>
      <c r="G52" s="381">
        <v>37</v>
      </c>
      <c r="H52" s="381">
        <v>165</v>
      </c>
      <c r="K52" s="28"/>
      <c r="L52" s="29"/>
    </row>
    <row r="53" spans="2:12" s="27" customFormat="1" ht="16.149999999999999" customHeight="1" x14ac:dyDescent="0.15">
      <c r="B53" s="311" t="s">
        <v>47</v>
      </c>
      <c r="C53" s="379" t="s">
        <v>312</v>
      </c>
      <c r="D53" s="678">
        <v>5882.2</v>
      </c>
      <c r="E53" s="679">
        <v>5796.86</v>
      </c>
      <c r="F53" s="382">
        <v>98.549182278739238</v>
      </c>
      <c r="G53" s="381">
        <v>30</v>
      </c>
      <c r="H53" s="381">
        <v>175</v>
      </c>
      <c r="K53" s="28"/>
      <c r="L53" s="29"/>
    </row>
    <row r="54" spans="2:12" s="27" customFormat="1" ht="16.149999999999999" customHeight="1" x14ac:dyDescent="0.15">
      <c r="B54" s="311" t="s">
        <v>48</v>
      </c>
      <c r="C54" s="379" t="s">
        <v>1329</v>
      </c>
      <c r="D54" s="678">
        <v>3282.9</v>
      </c>
      <c r="E54" s="679">
        <v>2555.9</v>
      </c>
      <c r="F54" s="382">
        <v>77.854945322732959</v>
      </c>
      <c r="G54" s="381">
        <v>15</v>
      </c>
      <c r="H54" s="381">
        <v>86</v>
      </c>
      <c r="K54" s="28"/>
      <c r="L54" s="29"/>
    </row>
    <row r="55" spans="2:12" s="27" customFormat="1" ht="16.149999999999999" customHeight="1" x14ac:dyDescent="0.15">
      <c r="B55" s="311" t="s">
        <v>49</v>
      </c>
      <c r="C55" s="379" t="s">
        <v>1330</v>
      </c>
      <c r="D55" s="678">
        <v>4655.74</v>
      </c>
      <c r="E55" s="679">
        <v>4655.74</v>
      </c>
      <c r="F55" s="382">
        <v>100</v>
      </c>
      <c r="G55" s="381">
        <v>17</v>
      </c>
      <c r="H55" s="381">
        <v>172</v>
      </c>
      <c r="K55" s="28"/>
      <c r="L55" s="29"/>
    </row>
    <row r="56" spans="2:12" s="27" customFormat="1" ht="16.149999999999999" customHeight="1" x14ac:dyDescent="0.15">
      <c r="B56" s="311" t="s">
        <v>50</v>
      </c>
      <c r="C56" s="379" t="s">
        <v>315</v>
      </c>
      <c r="D56" s="678">
        <v>34616.839999999997</v>
      </c>
      <c r="E56" s="679">
        <v>34616.839999999997</v>
      </c>
      <c r="F56" s="382">
        <v>100</v>
      </c>
      <c r="G56" s="381">
        <v>1</v>
      </c>
      <c r="H56" s="381" t="s">
        <v>1406</v>
      </c>
      <c r="K56" s="28"/>
      <c r="L56" s="29"/>
    </row>
    <row r="57" spans="2:12" s="27" customFormat="1" ht="16.149999999999999" customHeight="1" x14ac:dyDescent="0.15">
      <c r="B57" s="311" t="s">
        <v>51</v>
      </c>
      <c r="C57" s="379" t="s">
        <v>316</v>
      </c>
      <c r="D57" s="678">
        <v>21171.040000000001</v>
      </c>
      <c r="E57" s="679">
        <v>21129.48</v>
      </c>
      <c r="F57" s="382">
        <v>99.803694102887704</v>
      </c>
      <c r="G57" s="381">
        <v>43</v>
      </c>
      <c r="H57" s="381">
        <v>709</v>
      </c>
      <c r="K57" s="28"/>
      <c r="L57" s="29"/>
    </row>
    <row r="58" spans="2:12" s="27" customFormat="1" ht="16.149999999999999" customHeight="1" x14ac:dyDescent="0.15">
      <c r="B58" s="311" t="s">
        <v>52</v>
      </c>
      <c r="C58" s="379" t="s">
        <v>317</v>
      </c>
      <c r="D58" s="678">
        <v>16977.79</v>
      </c>
      <c r="E58" s="679">
        <v>16977.79</v>
      </c>
      <c r="F58" s="382">
        <v>100</v>
      </c>
      <c r="G58" s="381">
        <v>24</v>
      </c>
      <c r="H58" s="381">
        <v>534</v>
      </c>
      <c r="K58" s="28"/>
      <c r="L58" s="29"/>
    </row>
    <row r="59" spans="2:12" s="27" customFormat="1" ht="16.149999999999999" customHeight="1" x14ac:dyDescent="0.15">
      <c r="B59" s="311" t="s">
        <v>53</v>
      </c>
      <c r="C59" s="379" t="s">
        <v>318</v>
      </c>
      <c r="D59" s="678">
        <v>5213.0200000000004</v>
      </c>
      <c r="E59" s="679">
        <v>5213.0200000000004</v>
      </c>
      <c r="F59" s="382">
        <v>100</v>
      </c>
      <c r="G59" s="381">
        <v>16</v>
      </c>
      <c r="H59" s="381">
        <v>268</v>
      </c>
      <c r="K59" s="28"/>
      <c r="L59" s="29"/>
    </row>
    <row r="60" spans="2:12" s="27" customFormat="1" ht="16.149999999999999" customHeight="1" x14ac:dyDescent="0.15">
      <c r="B60" s="311" t="s">
        <v>54</v>
      </c>
      <c r="C60" s="379" t="s">
        <v>319</v>
      </c>
      <c r="D60" s="678">
        <v>11558.68</v>
      </c>
      <c r="E60" s="679">
        <v>11558.68</v>
      </c>
      <c r="F60" s="382">
        <v>100</v>
      </c>
      <c r="G60" s="381">
        <v>19</v>
      </c>
      <c r="H60" s="381">
        <v>326</v>
      </c>
      <c r="K60" s="28"/>
      <c r="L60" s="29"/>
    </row>
    <row r="61" spans="2:12" s="27" customFormat="1" ht="16.149999999999999" customHeight="1" x14ac:dyDescent="0.15">
      <c r="B61" s="311" t="s">
        <v>55</v>
      </c>
      <c r="C61" s="379" t="s">
        <v>320</v>
      </c>
      <c r="D61" s="678">
        <v>7828.17</v>
      </c>
      <c r="E61" s="679">
        <v>7828.17</v>
      </c>
      <c r="F61" s="382">
        <v>100</v>
      </c>
      <c r="G61" s="381">
        <v>20</v>
      </c>
      <c r="H61" s="381">
        <v>230</v>
      </c>
      <c r="K61" s="28"/>
      <c r="L61" s="29"/>
    </row>
    <row r="62" spans="2:12" s="27" customFormat="1" ht="16.149999999999999" customHeight="1" x14ac:dyDescent="0.15">
      <c r="B62" s="311" t="s">
        <v>56</v>
      </c>
      <c r="C62" s="379" t="s">
        <v>1331</v>
      </c>
      <c r="D62" s="678">
        <v>7520.72</v>
      </c>
      <c r="E62" s="679">
        <v>7520.72</v>
      </c>
      <c r="F62" s="382">
        <v>100</v>
      </c>
      <c r="G62" s="381">
        <v>54</v>
      </c>
      <c r="H62" s="381">
        <v>276</v>
      </c>
      <c r="K62" s="28"/>
      <c r="L62" s="29"/>
    </row>
    <row r="63" spans="2:12" s="27" customFormat="1" ht="16.149999999999999" customHeight="1" thickBot="1" x14ac:dyDescent="0.2">
      <c r="B63" s="323" t="s">
        <v>57</v>
      </c>
      <c r="C63" s="504" t="s">
        <v>1332</v>
      </c>
      <c r="D63" s="681">
        <v>3751.85</v>
      </c>
      <c r="E63" s="682">
        <v>3673.03</v>
      </c>
      <c r="F63" s="507">
        <v>97.89916974292683</v>
      </c>
      <c r="G63" s="506">
        <v>24</v>
      </c>
      <c r="H63" s="506">
        <v>106</v>
      </c>
      <c r="K63" s="28"/>
      <c r="L63" s="29"/>
    </row>
    <row r="64" spans="2:12" s="27" customFormat="1" ht="16.149999999999999" customHeight="1" thickTop="1" x14ac:dyDescent="0.15">
      <c r="B64" s="324" t="s">
        <v>58</v>
      </c>
      <c r="C64" s="367" t="s">
        <v>323</v>
      </c>
      <c r="D64" s="683">
        <v>39708.82999999998</v>
      </c>
      <c r="E64" s="683">
        <v>38474.689999999981</v>
      </c>
      <c r="F64" s="368">
        <v>96.9</v>
      </c>
      <c r="G64" s="325">
        <v>102</v>
      </c>
      <c r="H64" s="564">
        <v>805</v>
      </c>
      <c r="K64" s="28"/>
      <c r="L64" s="29"/>
    </row>
    <row r="65" spans="2:12" s="27" customFormat="1" ht="16.149999999999999" customHeight="1" x14ac:dyDescent="0.15">
      <c r="B65" s="324" t="s">
        <v>59</v>
      </c>
      <c r="C65" s="379" t="s">
        <v>324</v>
      </c>
      <c r="D65" s="678">
        <v>29383.65</v>
      </c>
      <c r="E65" s="679">
        <v>29383.65</v>
      </c>
      <c r="F65" s="382">
        <v>100</v>
      </c>
      <c r="G65" s="381">
        <v>1</v>
      </c>
      <c r="H65" s="381" t="s">
        <v>1406</v>
      </c>
      <c r="K65" s="28"/>
      <c r="L65" s="29"/>
    </row>
    <row r="66" spans="2:12" s="27" customFormat="1" ht="16.149999999999999" customHeight="1" x14ac:dyDescent="0.15">
      <c r="B66" s="324" t="s">
        <v>60</v>
      </c>
      <c r="C66" s="367" t="s">
        <v>271</v>
      </c>
      <c r="D66" s="683">
        <v>6295.22</v>
      </c>
      <c r="E66" s="683">
        <v>5554.27</v>
      </c>
      <c r="F66" s="368">
        <v>88.2</v>
      </c>
      <c r="G66" s="325">
        <v>10</v>
      </c>
      <c r="H66" s="564">
        <v>337</v>
      </c>
      <c r="K66" s="28"/>
      <c r="L66" s="29"/>
    </row>
    <row r="67" spans="2:12" s="27" customFormat="1" ht="16.149999999999999" customHeight="1" x14ac:dyDescent="0.15">
      <c r="B67" s="324" t="s">
        <v>61</v>
      </c>
      <c r="C67" s="379" t="s">
        <v>325</v>
      </c>
      <c r="D67" s="678">
        <v>18810.310000000001</v>
      </c>
      <c r="E67" s="679">
        <v>18810.310000000001</v>
      </c>
      <c r="F67" s="382">
        <v>100</v>
      </c>
      <c r="G67" s="381">
        <v>1</v>
      </c>
      <c r="H67" s="381" t="s">
        <v>1406</v>
      </c>
      <c r="K67" s="28"/>
      <c r="L67" s="29"/>
    </row>
    <row r="68" spans="2:12" s="27" customFormat="1" ht="16.149999999999999" customHeight="1" x14ac:dyDescent="0.15">
      <c r="B68" s="324" t="s">
        <v>62</v>
      </c>
      <c r="C68" s="367" t="s">
        <v>326</v>
      </c>
      <c r="D68" s="683">
        <v>3611.5899999999997</v>
      </c>
      <c r="E68" s="683">
        <v>3611.5899999999997</v>
      </c>
      <c r="F68" s="368">
        <v>100</v>
      </c>
      <c r="G68" s="325">
        <v>14</v>
      </c>
      <c r="H68" s="564">
        <v>483</v>
      </c>
      <c r="K68" s="28"/>
      <c r="L68" s="29"/>
    </row>
    <row r="69" spans="2:12" s="27" customFormat="1" ht="16.149999999999999" customHeight="1" x14ac:dyDescent="0.15">
      <c r="B69" s="324" t="s">
        <v>63</v>
      </c>
      <c r="C69" s="379" t="s">
        <v>327</v>
      </c>
      <c r="D69" s="678">
        <v>2693.9300000000003</v>
      </c>
      <c r="E69" s="679">
        <v>2595.59</v>
      </c>
      <c r="F69" s="382">
        <v>96.3</v>
      </c>
      <c r="G69" s="381">
        <v>12</v>
      </c>
      <c r="H69" s="381">
        <v>231</v>
      </c>
      <c r="K69" s="28"/>
      <c r="L69" s="29"/>
    </row>
    <row r="70" spans="2:12" s="27" customFormat="1" ht="16.149999999999999" customHeight="1" x14ac:dyDescent="0.15">
      <c r="B70" s="324" t="s">
        <v>64</v>
      </c>
      <c r="C70" s="367" t="s">
        <v>2</v>
      </c>
      <c r="D70" s="683">
        <v>2891.32</v>
      </c>
      <c r="E70" s="683">
        <v>2891.32</v>
      </c>
      <c r="F70" s="368">
        <v>100</v>
      </c>
      <c r="G70" s="325">
        <v>7</v>
      </c>
      <c r="H70" s="564">
        <v>124</v>
      </c>
      <c r="K70" s="28"/>
      <c r="L70" s="29"/>
    </row>
    <row r="71" spans="2:12" s="27" customFormat="1" ht="16.149999999999999" customHeight="1" x14ac:dyDescent="0.15">
      <c r="B71" s="324" t="s">
        <v>65</v>
      </c>
      <c r="C71" s="379" t="s">
        <v>328</v>
      </c>
      <c r="D71" s="678">
        <v>14367.98</v>
      </c>
      <c r="E71" s="679">
        <v>14367.98</v>
      </c>
      <c r="F71" s="382">
        <v>100</v>
      </c>
      <c r="G71" s="381">
        <v>1</v>
      </c>
      <c r="H71" s="381" t="s">
        <v>1406</v>
      </c>
      <c r="K71" s="28"/>
      <c r="L71" s="29"/>
    </row>
    <row r="72" spans="2:12" s="27" customFormat="1" ht="16.149999999999999" customHeight="1" x14ac:dyDescent="0.15">
      <c r="B72" s="324" t="s">
        <v>66</v>
      </c>
      <c r="C72" s="367" t="s">
        <v>329</v>
      </c>
      <c r="D72" s="683">
        <v>12385.18</v>
      </c>
      <c r="E72" s="683">
        <v>12385.18</v>
      </c>
      <c r="F72" s="368">
        <v>100</v>
      </c>
      <c r="G72" s="325">
        <v>1</v>
      </c>
      <c r="H72" s="564" t="s">
        <v>1406</v>
      </c>
      <c r="K72" s="28"/>
      <c r="L72" s="29"/>
    </row>
    <row r="73" spans="2:12" s="27" customFormat="1" ht="16.149999999999999" customHeight="1" x14ac:dyDescent="0.15">
      <c r="B73" s="324" t="s">
        <v>67</v>
      </c>
      <c r="C73" s="379" t="s">
        <v>272</v>
      </c>
      <c r="D73" s="678">
        <v>7480.63</v>
      </c>
      <c r="E73" s="679">
        <v>7480.63</v>
      </c>
      <c r="F73" s="382">
        <v>100</v>
      </c>
      <c r="G73" s="381">
        <v>1</v>
      </c>
      <c r="H73" s="381" t="s">
        <v>1406</v>
      </c>
      <c r="K73" s="28"/>
      <c r="L73" s="29"/>
    </row>
    <row r="74" spans="2:12" s="27" customFormat="1" ht="16.149999999999999" customHeight="1" x14ac:dyDescent="0.15">
      <c r="B74" s="324" t="s">
        <v>68</v>
      </c>
      <c r="C74" s="367" t="s">
        <v>330</v>
      </c>
      <c r="D74" s="683">
        <v>1791.3399999999997</v>
      </c>
      <c r="E74" s="683">
        <v>1791.3399999999997</v>
      </c>
      <c r="F74" s="368">
        <v>100</v>
      </c>
      <c r="G74" s="325">
        <v>10</v>
      </c>
      <c r="H74" s="564">
        <v>127</v>
      </c>
      <c r="K74" s="28"/>
      <c r="L74" s="29"/>
    </row>
    <row r="75" spans="2:12" s="27" customFormat="1" ht="16.149999999999999" customHeight="1" x14ac:dyDescent="0.15">
      <c r="B75" s="324" t="s">
        <v>69</v>
      </c>
      <c r="C75" s="379" t="s">
        <v>331</v>
      </c>
      <c r="D75" s="678">
        <v>2286.4699999999998</v>
      </c>
      <c r="E75" s="679">
        <v>2286.4699999999998</v>
      </c>
      <c r="F75" s="382">
        <v>100</v>
      </c>
      <c r="G75" s="381">
        <v>1</v>
      </c>
      <c r="H75" s="381" t="s">
        <v>1406</v>
      </c>
      <c r="K75" s="28"/>
      <c r="L75" s="29"/>
    </row>
    <row r="76" spans="2:12" s="27" customFormat="1" ht="16.149999999999999" customHeight="1" x14ac:dyDescent="0.15">
      <c r="B76" s="324" t="s">
        <v>70</v>
      </c>
      <c r="C76" s="367" t="s">
        <v>332</v>
      </c>
      <c r="D76" s="683">
        <v>2457.36</v>
      </c>
      <c r="E76" s="683">
        <v>2457.36</v>
      </c>
      <c r="F76" s="368">
        <v>100</v>
      </c>
      <c r="G76" s="325">
        <v>7</v>
      </c>
      <c r="H76" s="564">
        <v>119</v>
      </c>
      <c r="K76" s="28"/>
      <c r="L76" s="29"/>
    </row>
    <row r="77" spans="2:12" s="27" customFormat="1" ht="16.149999999999999" customHeight="1" x14ac:dyDescent="0.15">
      <c r="B77" s="324" t="s">
        <v>71</v>
      </c>
      <c r="C77" s="379" t="s">
        <v>333</v>
      </c>
      <c r="D77" s="678">
        <v>6217.85</v>
      </c>
      <c r="E77" s="679">
        <v>6217.85</v>
      </c>
      <c r="F77" s="382">
        <v>100</v>
      </c>
      <c r="G77" s="381">
        <v>1</v>
      </c>
      <c r="H77" s="381" t="s">
        <v>1406</v>
      </c>
      <c r="K77" s="28"/>
      <c r="L77" s="29"/>
    </row>
    <row r="78" spans="2:12" s="27" customFormat="1" ht="16.149999999999999" customHeight="1" x14ac:dyDescent="0.15">
      <c r="B78" s="324" t="s">
        <v>72</v>
      </c>
      <c r="C78" s="367" t="s">
        <v>334</v>
      </c>
      <c r="D78" s="683">
        <v>3381.19</v>
      </c>
      <c r="E78" s="683">
        <v>3381.19</v>
      </c>
      <c r="F78" s="368">
        <v>100</v>
      </c>
      <c r="G78" s="325">
        <v>1</v>
      </c>
      <c r="H78" s="564" t="s">
        <v>1406</v>
      </c>
      <c r="K78" s="28"/>
      <c r="L78" s="29"/>
    </row>
    <row r="79" spans="2:12" s="27" customFormat="1" ht="16.149999999999999" customHeight="1" x14ac:dyDescent="0.15">
      <c r="B79" s="324" t="s">
        <v>73</v>
      </c>
      <c r="C79" s="379" t="s">
        <v>335</v>
      </c>
      <c r="D79" s="678">
        <v>4183.63</v>
      </c>
      <c r="E79" s="679">
        <v>4183.63</v>
      </c>
      <c r="F79" s="382">
        <v>100</v>
      </c>
      <c r="G79" s="381">
        <v>1</v>
      </c>
      <c r="H79" s="381" t="s">
        <v>1406</v>
      </c>
      <c r="K79" s="28"/>
      <c r="L79" s="29"/>
    </row>
    <row r="80" spans="2:12" s="27" customFormat="1" ht="16.149999999999999" customHeight="1" x14ac:dyDescent="0.15">
      <c r="B80" s="324" t="s">
        <v>74</v>
      </c>
      <c r="C80" s="367" t="s">
        <v>336</v>
      </c>
      <c r="D80" s="683">
        <v>1421.31</v>
      </c>
      <c r="E80" s="683">
        <v>1421.31</v>
      </c>
      <c r="F80" s="368">
        <v>100</v>
      </c>
      <c r="G80" s="325">
        <v>1</v>
      </c>
      <c r="H80" s="564" t="s">
        <v>1406</v>
      </c>
      <c r="K80" s="28"/>
      <c r="L80" s="29"/>
    </row>
    <row r="81" spans="2:12" s="27" customFormat="1" ht="16.149999999999999" customHeight="1" x14ac:dyDescent="0.15">
      <c r="B81" s="324" t="s">
        <v>75</v>
      </c>
      <c r="C81" s="379" t="s">
        <v>337</v>
      </c>
      <c r="D81" s="678">
        <v>1725.61</v>
      </c>
      <c r="E81" s="679">
        <v>1725.61</v>
      </c>
      <c r="F81" s="382">
        <v>100</v>
      </c>
      <c r="G81" s="381">
        <v>1</v>
      </c>
      <c r="H81" s="381" t="s">
        <v>1406</v>
      </c>
      <c r="K81" s="28"/>
      <c r="L81" s="29"/>
    </row>
    <row r="82" spans="2:12" s="27" customFormat="1" ht="16.149999999999999" customHeight="1" x14ac:dyDescent="0.15">
      <c r="B82" s="324" t="s">
        <v>76</v>
      </c>
      <c r="C82" s="367" t="s">
        <v>338</v>
      </c>
      <c r="D82" s="683">
        <v>3057.02</v>
      </c>
      <c r="E82" s="683">
        <v>3057.02</v>
      </c>
      <c r="F82" s="368">
        <v>100</v>
      </c>
      <c r="G82" s="325">
        <v>1</v>
      </c>
      <c r="H82" s="564" t="s">
        <v>1406</v>
      </c>
      <c r="K82" s="28"/>
      <c r="L82" s="29"/>
    </row>
    <row r="83" spans="2:12" s="27" customFormat="1" ht="16.149999999999999" customHeight="1" x14ac:dyDescent="0.15">
      <c r="B83" s="324" t="s">
        <v>77</v>
      </c>
      <c r="C83" s="379" t="s">
        <v>339</v>
      </c>
      <c r="D83" s="678">
        <v>1923.64</v>
      </c>
      <c r="E83" s="679">
        <v>1923.64</v>
      </c>
      <c r="F83" s="382">
        <v>100</v>
      </c>
      <c r="G83" s="381">
        <v>1</v>
      </c>
      <c r="H83" s="381" t="s">
        <v>1406</v>
      </c>
      <c r="K83" s="28"/>
      <c r="L83" s="29"/>
    </row>
    <row r="84" spans="2:12" s="27" customFormat="1" ht="16.149999999999999" customHeight="1" x14ac:dyDescent="0.15">
      <c r="B84" s="324" t="s">
        <v>78</v>
      </c>
      <c r="C84" s="367" t="s">
        <v>340</v>
      </c>
      <c r="D84" s="683">
        <v>1930.05</v>
      </c>
      <c r="E84" s="683">
        <v>1930.05</v>
      </c>
      <c r="F84" s="368">
        <v>100</v>
      </c>
      <c r="G84" s="325">
        <v>1</v>
      </c>
      <c r="H84" s="564" t="s">
        <v>1406</v>
      </c>
      <c r="K84" s="28"/>
      <c r="L84" s="29"/>
    </row>
    <row r="85" spans="2:12" s="27" customFormat="1" ht="16.149999999999999" customHeight="1" x14ac:dyDescent="0.15">
      <c r="B85" s="324" t="s">
        <v>79</v>
      </c>
      <c r="C85" s="379" t="s">
        <v>341</v>
      </c>
      <c r="D85" s="678">
        <v>4105</v>
      </c>
      <c r="E85" s="679">
        <v>4105</v>
      </c>
      <c r="F85" s="382">
        <v>100</v>
      </c>
      <c r="G85" s="381">
        <v>1</v>
      </c>
      <c r="H85" s="381" t="s">
        <v>1406</v>
      </c>
      <c r="K85" s="28"/>
      <c r="L85" s="29"/>
    </row>
    <row r="86" spans="2:12" s="27" customFormat="1" ht="16.149999999999999" customHeight="1" x14ac:dyDescent="0.15">
      <c r="B86" s="324" t="s">
        <v>80</v>
      </c>
      <c r="C86" s="367" t="s">
        <v>342</v>
      </c>
      <c r="D86" s="683">
        <v>1305.78</v>
      </c>
      <c r="E86" s="683">
        <v>1305.78</v>
      </c>
      <c r="F86" s="368">
        <v>100</v>
      </c>
      <c r="G86" s="325">
        <v>1</v>
      </c>
      <c r="H86" s="564" t="s">
        <v>1406</v>
      </c>
      <c r="K86" s="28"/>
      <c r="L86" s="29"/>
    </row>
    <row r="87" spans="2:12" s="27" customFormat="1" ht="16.149999999999999" customHeight="1" x14ac:dyDescent="0.15">
      <c r="B87" s="324" t="s">
        <v>81</v>
      </c>
      <c r="C87" s="379" t="s">
        <v>343</v>
      </c>
      <c r="D87" s="678">
        <v>1831</v>
      </c>
      <c r="E87" s="679">
        <v>1831</v>
      </c>
      <c r="F87" s="382">
        <v>100</v>
      </c>
      <c r="G87" s="381">
        <v>1</v>
      </c>
      <c r="H87" s="381" t="s">
        <v>1406</v>
      </c>
      <c r="K87" s="28"/>
      <c r="L87" s="29"/>
    </row>
    <row r="88" spans="2:12" s="27" customFormat="1" ht="16.149999999999999" customHeight="1" x14ac:dyDescent="0.15">
      <c r="B88" s="324" t="s">
        <v>82</v>
      </c>
      <c r="C88" s="367" t="s">
        <v>344</v>
      </c>
      <c r="D88" s="683">
        <v>989.77</v>
      </c>
      <c r="E88" s="683">
        <v>989.77</v>
      </c>
      <c r="F88" s="368">
        <v>100</v>
      </c>
      <c r="G88" s="325">
        <v>1</v>
      </c>
      <c r="H88" s="564" t="s">
        <v>1406</v>
      </c>
      <c r="K88" s="28"/>
      <c r="L88" s="29"/>
    </row>
    <row r="89" spans="2:12" s="27" customFormat="1" ht="16.149999999999999" customHeight="1" x14ac:dyDescent="0.15">
      <c r="B89" s="324" t="s">
        <v>83</v>
      </c>
      <c r="C89" s="379" t="s">
        <v>345</v>
      </c>
      <c r="D89" s="678">
        <v>2783.79</v>
      </c>
      <c r="E89" s="679">
        <v>2783.79</v>
      </c>
      <c r="F89" s="382">
        <v>100</v>
      </c>
      <c r="G89" s="381">
        <v>1</v>
      </c>
      <c r="H89" s="381" t="s">
        <v>1406</v>
      </c>
      <c r="K89" s="28"/>
      <c r="L89" s="29"/>
    </row>
    <row r="90" spans="2:12" s="27" customFormat="1" ht="16.149999999999999" customHeight="1" x14ac:dyDescent="0.15">
      <c r="B90" s="324" t="s">
        <v>84</v>
      </c>
      <c r="C90" s="367" t="s">
        <v>346</v>
      </c>
      <c r="D90" s="683">
        <v>1646.97</v>
      </c>
      <c r="E90" s="683">
        <v>1646.97</v>
      </c>
      <c r="F90" s="368">
        <v>100</v>
      </c>
      <c r="G90" s="325">
        <v>1</v>
      </c>
      <c r="H90" s="564" t="s">
        <v>1406</v>
      </c>
      <c r="K90" s="28"/>
      <c r="L90" s="29"/>
    </row>
    <row r="91" spans="2:12" s="27" customFormat="1" ht="16.149999999999999" customHeight="1" x14ac:dyDescent="0.15">
      <c r="B91" s="324" t="s">
        <v>85</v>
      </c>
      <c r="C91" s="379" t="s">
        <v>347</v>
      </c>
      <c r="D91" s="678">
        <v>2462.4</v>
      </c>
      <c r="E91" s="679">
        <v>2462.4</v>
      </c>
      <c r="F91" s="382">
        <v>100</v>
      </c>
      <c r="G91" s="381">
        <v>1</v>
      </c>
      <c r="H91" s="381" t="s">
        <v>1406</v>
      </c>
      <c r="K91" s="28"/>
      <c r="L91" s="29"/>
    </row>
    <row r="92" spans="2:12" s="27" customFormat="1" ht="16.149999999999999" customHeight="1" x14ac:dyDescent="0.15">
      <c r="B92" s="324" t="s">
        <v>86</v>
      </c>
      <c r="C92" s="367" t="s">
        <v>348</v>
      </c>
      <c r="D92" s="683">
        <v>892.56</v>
      </c>
      <c r="E92" s="683">
        <v>892.56</v>
      </c>
      <c r="F92" s="368">
        <v>100</v>
      </c>
      <c r="G92" s="325">
        <v>1</v>
      </c>
      <c r="H92" s="564" t="s">
        <v>1406</v>
      </c>
      <c r="K92" s="28"/>
      <c r="L92" s="29"/>
    </row>
    <row r="93" spans="2:12" s="27" customFormat="1" ht="16.149999999999999" customHeight="1" x14ac:dyDescent="0.15">
      <c r="B93" s="324" t="s">
        <v>87</v>
      </c>
      <c r="C93" s="379" t="s">
        <v>349</v>
      </c>
      <c r="D93" s="678">
        <v>1793</v>
      </c>
      <c r="E93" s="679">
        <v>1793</v>
      </c>
      <c r="F93" s="382">
        <v>100</v>
      </c>
      <c r="G93" s="381">
        <v>1</v>
      </c>
      <c r="H93" s="381" t="s">
        <v>1406</v>
      </c>
      <c r="K93" s="28"/>
      <c r="L93" s="29"/>
    </row>
    <row r="94" spans="2:12" s="27" customFormat="1" ht="16.149999999999999" customHeight="1" x14ac:dyDescent="0.15">
      <c r="B94" s="324" t="s">
        <v>88</v>
      </c>
      <c r="C94" s="367" t="s">
        <v>596</v>
      </c>
      <c r="D94" s="683">
        <v>2042.08</v>
      </c>
      <c r="E94" s="683">
        <v>2042.08</v>
      </c>
      <c r="F94" s="368">
        <v>100</v>
      </c>
      <c r="G94" s="325">
        <v>1</v>
      </c>
      <c r="H94" s="564" t="s">
        <v>1406</v>
      </c>
      <c r="K94" s="28"/>
      <c r="L94" s="29"/>
    </row>
    <row r="95" spans="2:12" s="27" customFormat="1" ht="16.149999999999999" customHeight="1" x14ac:dyDescent="0.15">
      <c r="B95" s="324" t="s">
        <v>89</v>
      </c>
      <c r="C95" s="379" t="s">
        <v>350</v>
      </c>
      <c r="D95" s="678">
        <v>1277.06</v>
      </c>
      <c r="E95" s="679">
        <v>1277.06</v>
      </c>
      <c r="F95" s="382">
        <v>100</v>
      </c>
      <c r="G95" s="381">
        <v>10</v>
      </c>
      <c r="H95" s="381">
        <v>92</v>
      </c>
      <c r="K95" s="28"/>
      <c r="L95" s="29"/>
    </row>
    <row r="96" spans="2:12" s="27" customFormat="1" ht="16.149999999999999" customHeight="1" x14ac:dyDescent="0.15">
      <c r="B96" s="324" t="s">
        <v>1262</v>
      </c>
      <c r="C96" s="313" t="s">
        <v>1339</v>
      </c>
      <c r="D96" s="678">
        <v>61763.280000000006</v>
      </c>
      <c r="E96" s="678">
        <v>61763.280000000006</v>
      </c>
      <c r="F96" s="368">
        <v>100</v>
      </c>
      <c r="G96" s="325">
        <v>2</v>
      </c>
      <c r="H96" s="564" t="s">
        <v>1406</v>
      </c>
      <c r="K96" s="28"/>
      <c r="L96" s="29"/>
    </row>
    <row r="97" spans="2:12" s="27" customFormat="1" ht="16.149999999999999" customHeight="1" x14ac:dyDescent="0.15">
      <c r="B97" s="324" t="s">
        <v>1263</v>
      </c>
      <c r="C97" s="313" t="s">
        <v>1340</v>
      </c>
      <c r="D97" s="678">
        <v>14960.69</v>
      </c>
      <c r="E97" s="678">
        <v>14960.69</v>
      </c>
      <c r="F97" s="377">
        <v>100</v>
      </c>
      <c r="G97" s="539">
        <v>3</v>
      </c>
      <c r="H97" s="539">
        <v>258</v>
      </c>
      <c r="K97" s="28"/>
      <c r="L97" s="29"/>
    </row>
    <row r="98" spans="2:12" s="27" customFormat="1" ht="16.149999999999999" customHeight="1" x14ac:dyDescent="0.15">
      <c r="B98" s="324" t="s">
        <v>1264</v>
      </c>
      <c r="C98" s="313" t="s">
        <v>1341</v>
      </c>
      <c r="D98" s="678">
        <v>51098.42</v>
      </c>
      <c r="E98" s="678">
        <v>51098.42</v>
      </c>
      <c r="F98" s="368">
        <v>100</v>
      </c>
      <c r="G98" s="325">
        <v>1</v>
      </c>
      <c r="H98" s="564" t="s">
        <v>1406</v>
      </c>
      <c r="K98" s="28"/>
      <c r="L98" s="29"/>
    </row>
    <row r="99" spans="2:12" s="27" customFormat="1" ht="16.149999999999999" customHeight="1" x14ac:dyDescent="0.15">
      <c r="B99" s="324" t="s">
        <v>90</v>
      </c>
      <c r="C99" s="367" t="s">
        <v>351</v>
      </c>
      <c r="D99" s="683">
        <v>9819.4199999999964</v>
      </c>
      <c r="E99" s="683">
        <v>9137.7199999999957</v>
      </c>
      <c r="F99" s="368">
        <v>93.1</v>
      </c>
      <c r="G99" s="325">
        <v>42</v>
      </c>
      <c r="H99" s="564">
        <v>609</v>
      </c>
      <c r="K99" s="28"/>
      <c r="L99" s="29"/>
    </row>
    <row r="100" spans="2:12" s="27" customFormat="1" ht="16.149999999999999" customHeight="1" x14ac:dyDescent="0.15">
      <c r="B100" s="324" t="s">
        <v>91</v>
      </c>
      <c r="C100" s="379" t="s">
        <v>352</v>
      </c>
      <c r="D100" s="678">
        <v>24399.119999999999</v>
      </c>
      <c r="E100" s="679">
        <v>24399.119999999999</v>
      </c>
      <c r="F100" s="382">
        <v>100</v>
      </c>
      <c r="G100" s="381">
        <v>1</v>
      </c>
      <c r="H100" s="381" t="s">
        <v>1406</v>
      </c>
      <c r="K100" s="28"/>
      <c r="L100" s="29"/>
    </row>
    <row r="101" spans="2:12" s="27" customFormat="1" ht="16.149999999999999" customHeight="1" x14ac:dyDescent="0.15">
      <c r="B101" s="324" t="s">
        <v>92</v>
      </c>
      <c r="C101" s="367" t="s">
        <v>353</v>
      </c>
      <c r="D101" s="683">
        <v>19848.34</v>
      </c>
      <c r="E101" s="683">
        <v>19848.34</v>
      </c>
      <c r="F101" s="368">
        <v>100</v>
      </c>
      <c r="G101" s="325">
        <v>1</v>
      </c>
      <c r="H101" s="564" t="s">
        <v>1406</v>
      </c>
      <c r="K101" s="28"/>
      <c r="L101" s="29"/>
    </row>
    <row r="102" spans="2:12" s="27" customFormat="1" ht="16.149999999999999" customHeight="1" x14ac:dyDescent="0.15">
      <c r="B102" s="324" t="s">
        <v>93</v>
      </c>
      <c r="C102" s="379" t="s">
        <v>354</v>
      </c>
      <c r="D102" s="678">
        <v>34198.01</v>
      </c>
      <c r="E102" s="679">
        <v>34198.01</v>
      </c>
      <c r="F102" s="382">
        <v>100</v>
      </c>
      <c r="G102" s="381">
        <v>1</v>
      </c>
      <c r="H102" s="381" t="s">
        <v>1406</v>
      </c>
      <c r="K102" s="28"/>
      <c r="L102" s="29"/>
    </row>
    <row r="103" spans="2:12" s="27" customFormat="1" ht="16.149999999999999" customHeight="1" x14ac:dyDescent="0.15">
      <c r="B103" s="324" t="s">
        <v>94</v>
      </c>
      <c r="C103" s="367" t="s">
        <v>355</v>
      </c>
      <c r="D103" s="683">
        <v>11714.36</v>
      </c>
      <c r="E103" s="683">
        <v>11714.36</v>
      </c>
      <c r="F103" s="368">
        <v>100</v>
      </c>
      <c r="G103" s="325">
        <v>1</v>
      </c>
      <c r="H103" s="564" t="s">
        <v>1406</v>
      </c>
      <c r="K103" s="28"/>
      <c r="L103" s="29"/>
    </row>
    <row r="104" spans="2:12" s="27" customFormat="1" ht="16.149999999999999" customHeight="1" x14ac:dyDescent="0.15">
      <c r="B104" s="324" t="s">
        <v>95</v>
      </c>
      <c r="C104" s="379" t="s">
        <v>356</v>
      </c>
      <c r="D104" s="678">
        <v>4627.3500000000004</v>
      </c>
      <c r="E104" s="679">
        <v>4271.58</v>
      </c>
      <c r="F104" s="382">
        <v>92.3</v>
      </c>
      <c r="G104" s="381">
        <v>6</v>
      </c>
      <c r="H104" s="381">
        <v>332</v>
      </c>
      <c r="K104" s="28"/>
      <c r="L104" s="29"/>
    </row>
    <row r="105" spans="2:12" s="27" customFormat="1" ht="16.149999999999999" customHeight="1" x14ac:dyDescent="0.15">
      <c r="B105" s="653" t="s">
        <v>1385</v>
      </c>
      <c r="C105" s="654" t="s">
        <v>357</v>
      </c>
      <c r="D105" s="684">
        <v>4030.37</v>
      </c>
      <c r="E105" s="684">
        <v>4030.37</v>
      </c>
      <c r="F105" s="655">
        <v>100</v>
      </c>
      <c r="G105" s="567">
        <v>16</v>
      </c>
      <c r="H105" s="685">
        <v>258</v>
      </c>
      <c r="K105" s="28"/>
      <c r="L105" s="29"/>
    </row>
    <row r="106" spans="2:12" s="27" customFormat="1" ht="16.149999999999999" customHeight="1" thickBot="1" x14ac:dyDescent="0.2">
      <c r="B106" s="657" t="s">
        <v>1386</v>
      </c>
      <c r="C106" s="371" t="s">
        <v>1346</v>
      </c>
      <c r="D106" s="686">
        <v>1580.7</v>
      </c>
      <c r="E106" s="686">
        <v>1580.7</v>
      </c>
      <c r="F106" s="372">
        <v>100</v>
      </c>
      <c r="G106" s="327">
        <v>6</v>
      </c>
      <c r="H106" s="582">
        <v>64</v>
      </c>
      <c r="K106" s="28"/>
      <c r="L106" s="29"/>
    </row>
    <row r="107" spans="2:12" s="27" customFormat="1" ht="16.149999999999999" customHeight="1" thickTop="1" x14ac:dyDescent="0.15">
      <c r="B107" s="329" t="s">
        <v>98</v>
      </c>
      <c r="C107" s="451" t="s">
        <v>358</v>
      </c>
      <c r="D107" s="687">
        <v>70045.850000000006</v>
      </c>
      <c r="E107" s="688">
        <v>70045.850000000006</v>
      </c>
      <c r="F107" s="450">
        <v>100</v>
      </c>
      <c r="G107" s="658">
        <v>2</v>
      </c>
      <c r="H107" s="658" t="s">
        <v>1406</v>
      </c>
      <c r="K107" s="28"/>
      <c r="L107" s="29"/>
    </row>
    <row r="108" spans="2:12" s="27" customFormat="1" ht="16.149999999999999" customHeight="1" x14ac:dyDescent="0.15">
      <c r="B108" s="329" t="s">
        <v>99</v>
      </c>
      <c r="C108" s="367" t="s">
        <v>359</v>
      </c>
      <c r="D108" s="683">
        <v>52794.55</v>
      </c>
      <c r="E108" s="683">
        <v>52794.55</v>
      </c>
      <c r="F108" s="368">
        <v>100</v>
      </c>
      <c r="G108" s="325">
        <v>2</v>
      </c>
      <c r="H108" s="564" t="s">
        <v>1406</v>
      </c>
      <c r="K108" s="28"/>
      <c r="L108" s="29"/>
    </row>
    <row r="109" spans="2:12" s="27" customFormat="1" ht="16.149999999999999" customHeight="1" x14ac:dyDescent="0.15">
      <c r="B109" s="329" t="s">
        <v>100</v>
      </c>
      <c r="C109" s="379" t="s">
        <v>360</v>
      </c>
      <c r="D109" s="678">
        <v>71645.490000000005</v>
      </c>
      <c r="E109" s="679">
        <v>71645.490000000005</v>
      </c>
      <c r="F109" s="382">
        <v>100</v>
      </c>
      <c r="G109" s="381">
        <v>2</v>
      </c>
      <c r="H109" s="381" t="s">
        <v>1406</v>
      </c>
      <c r="K109" s="28"/>
      <c r="L109" s="29"/>
    </row>
    <row r="110" spans="2:12" s="27" customFormat="1" ht="16.149999999999999" customHeight="1" x14ac:dyDescent="0.15">
      <c r="B110" s="329" t="s">
        <v>101</v>
      </c>
      <c r="C110" s="367" t="s">
        <v>361</v>
      </c>
      <c r="D110" s="683">
        <v>47995.23</v>
      </c>
      <c r="E110" s="683">
        <v>47995.23</v>
      </c>
      <c r="F110" s="368">
        <v>100</v>
      </c>
      <c r="G110" s="325">
        <v>2</v>
      </c>
      <c r="H110" s="564" t="s">
        <v>1406</v>
      </c>
      <c r="K110" s="28"/>
      <c r="L110" s="29"/>
    </row>
    <row r="111" spans="2:12" s="27" customFormat="1" ht="16.149999999999999" customHeight="1" x14ac:dyDescent="0.15">
      <c r="B111" s="329" t="s">
        <v>102</v>
      </c>
      <c r="C111" s="379" t="s">
        <v>362</v>
      </c>
      <c r="D111" s="678">
        <v>50450</v>
      </c>
      <c r="E111" s="679">
        <v>50450</v>
      </c>
      <c r="F111" s="382">
        <v>100</v>
      </c>
      <c r="G111" s="381">
        <v>1</v>
      </c>
      <c r="H111" s="381" t="s">
        <v>1406</v>
      </c>
      <c r="K111" s="28"/>
      <c r="L111" s="29"/>
    </row>
    <row r="112" spans="2:12" s="27" customFormat="1" ht="16.149999999999999" customHeight="1" x14ac:dyDescent="0.15">
      <c r="B112" s="329" t="s">
        <v>103</v>
      </c>
      <c r="C112" s="367" t="s">
        <v>363</v>
      </c>
      <c r="D112" s="683">
        <v>57448.03</v>
      </c>
      <c r="E112" s="683">
        <v>57448.03</v>
      </c>
      <c r="F112" s="368">
        <v>100</v>
      </c>
      <c r="G112" s="325">
        <v>1</v>
      </c>
      <c r="H112" s="564" t="s">
        <v>1406</v>
      </c>
      <c r="K112" s="28"/>
      <c r="L112" s="29"/>
    </row>
    <row r="113" spans="2:12" s="27" customFormat="1" ht="16.149999999999999" customHeight="1" x14ac:dyDescent="0.15">
      <c r="B113" s="329" t="s">
        <v>104</v>
      </c>
      <c r="C113" s="379" t="s">
        <v>364</v>
      </c>
      <c r="D113" s="678">
        <v>34837.65</v>
      </c>
      <c r="E113" s="679">
        <v>34837.65</v>
      </c>
      <c r="F113" s="382">
        <v>100</v>
      </c>
      <c r="G113" s="381">
        <v>6</v>
      </c>
      <c r="H113" s="381">
        <v>221</v>
      </c>
      <c r="K113" s="28"/>
      <c r="L113" s="29"/>
    </row>
    <row r="114" spans="2:12" s="27" customFormat="1" ht="16.149999999999999" customHeight="1" x14ac:dyDescent="0.15">
      <c r="B114" s="329" t="s">
        <v>105</v>
      </c>
      <c r="C114" s="367" t="s">
        <v>365</v>
      </c>
      <c r="D114" s="683">
        <v>29630.48</v>
      </c>
      <c r="E114" s="683">
        <v>29630.48</v>
      </c>
      <c r="F114" s="368">
        <v>100</v>
      </c>
      <c r="G114" s="325">
        <v>1</v>
      </c>
      <c r="H114" s="564" t="s">
        <v>1406</v>
      </c>
      <c r="K114" s="28"/>
      <c r="L114" s="29"/>
    </row>
    <row r="115" spans="2:12" s="27" customFormat="1" ht="16.149999999999999" customHeight="1" x14ac:dyDescent="0.15">
      <c r="B115" s="329" t="s">
        <v>106</v>
      </c>
      <c r="C115" s="379" t="s">
        <v>366</v>
      </c>
      <c r="D115" s="678">
        <v>30328.41</v>
      </c>
      <c r="E115" s="679">
        <v>30328.41</v>
      </c>
      <c r="F115" s="382">
        <v>100</v>
      </c>
      <c r="G115" s="381">
        <v>2</v>
      </c>
      <c r="H115" s="381" t="s">
        <v>1406</v>
      </c>
      <c r="K115" s="28"/>
      <c r="L115" s="29"/>
    </row>
    <row r="116" spans="2:12" s="27" customFormat="1" ht="16.149999999999999" customHeight="1" x14ac:dyDescent="0.15">
      <c r="B116" s="329" t="s">
        <v>107</v>
      </c>
      <c r="C116" s="367" t="s">
        <v>367</v>
      </c>
      <c r="D116" s="683">
        <v>24931.11</v>
      </c>
      <c r="E116" s="683">
        <v>24931.11</v>
      </c>
      <c r="F116" s="368">
        <v>100</v>
      </c>
      <c r="G116" s="325">
        <v>1</v>
      </c>
      <c r="H116" s="564" t="s">
        <v>1406</v>
      </c>
      <c r="K116" s="28"/>
      <c r="L116" s="29"/>
    </row>
    <row r="117" spans="2:12" s="27" customFormat="1" ht="16.149999999999999" customHeight="1" x14ac:dyDescent="0.15">
      <c r="B117" s="329" t="s">
        <v>108</v>
      </c>
      <c r="C117" s="379" t="s">
        <v>368</v>
      </c>
      <c r="D117" s="678">
        <v>24888.67</v>
      </c>
      <c r="E117" s="679">
        <v>24888.67</v>
      </c>
      <c r="F117" s="382">
        <v>100</v>
      </c>
      <c r="G117" s="381">
        <v>1</v>
      </c>
      <c r="H117" s="381" t="s">
        <v>1406</v>
      </c>
      <c r="K117" s="28"/>
      <c r="L117" s="29"/>
    </row>
    <row r="118" spans="2:12" s="27" customFormat="1" ht="16.149999999999999" customHeight="1" x14ac:dyDescent="0.15">
      <c r="B118" s="329" t="s">
        <v>109</v>
      </c>
      <c r="C118" s="367" t="s">
        <v>369</v>
      </c>
      <c r="D118" s="683">
        <v>13648.7</v>
      </c>
      <c r="E118" s="683">
        <v>13648.7</v>
      </c>
      <c r="F118" s="368">
        <v>100</v>
      </c>
      <c r="G118" s="325">
        <v>1</v>
      </c>
      <c r="H118" s="564" t="s">
        <v>1406</v>
      </c>
      <c r="K118" s="28"/>
      <c r="L118" s="29"/>
    </row>
    <row r="119" spans="2:12" s="27" customFormat="1" ht="16.149999999999999" customHeight="1" x14ac:dyDescent="0.15">
      <c r="B119" s="329" t="s">
        <v>110</v>
      </c>
      <c r="C119" s="379" t="s">
        <v>370</v>
      </c>
      <c r="D119" s="678">
        <v>12003.57</v>
      </c>
      <c r="E119" s="679">
        <v>12003.57</v>
      </c>
      <c r="F119" s="382">
        <v>100</v>
      </c>
      <c r="G119" s="381">
        <v>1</v>
      </c>
      <c r="H119" s="381" t="s">
        <v>1406</v>
      </c>
      <c r="K119" s="28"/>
      <c r="L119" s="29"/>
    </row>
    <row r="120" spans="2:12" s="27" customFormat="1" ht="16.149999999999999" customHeight="1" x14ac:dyDescent="0.15">
      <c r="B120" s="329" t="s">
        <v>111</v>
      </c>
      <c r="C120" s="367" t="s">
        <v>371</v>
      </c>
      <c r="D120" s="683">
        <v>9825.52</v>
      </c>
      <c r="E120" s="683">
        <v>9825.52</v>
      </c>
      <c r="F120" s="368">
        <v>100</v>
      </c>
      <c r="G120" s="325">
        <v>1</v>
      </c>
      <c r="H120" s="564" t="s">
        <v>1406</v>
      </c>
      <c r="K120" s="28"/>
      <c r="L120" s="29"/>
    </row>
    <row r="121" spans="2:12" s="27" customFormat="1" ht="16.149999999999999" customHeight="1" x14ac:dyDescent="0.15">
      <c r="B121" s="329" t="s">
        <v>112</v>
      </c>
      <c r="C121" s="379" t="s">
        <v>372</v>
      </c>
      <c r="D121" s="678">
        <v>42840.91</v>
      </c>
      <c r="E121" s="679">
        <v>42840.91</v>
      </c>
      <c r="F121" s="382">
        <v>100</v>
      </c>
      <c r="G121" s="381">
        <v>1</v>
      </c>
      <c r="H121" s="381" t="s">
        <v>1406</v>
      </c>
      <c r="K121" s="28"/>
      <c r="L121" s="29"/>
    </row>
    <row r="122" spans="2:12" s="27" customFormat="1" ht="16.149999999999999" customHeight="1" x14ac:dyDescent="0.15">
      <c r="B122" s="329" t="s">
        <v>1280</v>
      </c>
      <c r="C122" s="313" t="s">
        <v>1353</v>
      </c>
      <c r="D122" s="678">
        <v>50539.270000000004</v>
      </c>
      <c r="E122" s="678">
        <v>50539.270000000004</v>
      </c>
      <c r="F122" s="368">
        <v>100</v>
      </c>
      <c r="G122" s="325">
        <v>2</v>
      </c>
      <c r="H122" s="381" t="s">
        <v>1406</v>
      </c>
      <c r="K122" s="28"/>
      <c r="L122" s="29"/>
    </row>
    <row r="123" spans="2:12" s="27" customFormat="1" ht="16.149999999999999" customHeight="1" x14ac:dyDescent="0.15">
      <c r="B123" s="329" t="s">
        <v>113</v>
      </c>
      <c r="C123" s="367" t="s">
        <v>373</v>
      </c>
      <c r="D123" s="683">
        <v>42328</v>
      </c>
      <c r="E123" s="683">
        <v>42328</v>
      </c>
      <c r="F123" s="368">
        <v>100</v>
      </c>
      <c r="G123" s="325">
        <v>1</v>
      </c>
      <c r="H123" s="564" t="s">
        <v>1406</v>
      </c>
      <c r="K123" s="28"/>
      <c r="L123" s="29"/>
    </row>
    <row r="124" spans="2:12" s="27" customFormat="1" ht="16.149999999999999" customHeight="1" x14ac:dyDescent="0.15">
      <c r="B124" s="329" t="s">
        <v>907</v>
      </c>
      <c r="C124" s="379" t="s">
        <v>374</v>
      </c>
      <c r="D124" s="678">
        <v>23584.720000000001</v>
      </c>
      <c r="E124" s="679">
        <v>23584.720000000001</v>
      </c>
      <c r="F124" s="382">
        <v>100</v>
      </c>
      <c r="G124" s="381">
        <v>1</v>
      </c>
      <c r="H124" s="381" t="s">
        <v>1406</v>
      </c>
      <c r="K124" s="28"/>
      <c r="L124" s="29"/>
    </row>
    <row r="125" spans="2:12" s="27" customFormat="1" ht="16.149999999999999" customHeight="1" x14ac:dyDescent="0.15">
      <c r="B125" s="329" t="s">
        <v>115</v>
      </c>
      <c r="C125" s="367" t="s">
        <v>375</v>
      </c>
      <c r="D125" s="683">
        <v>9397.3799999999992</v>
      </c>
      <c r="E125" s="683">
        <v>9397.3799999999992</v>
      </c>
      <c r="F125" s="368">
        <v>100</v>
      </c>
      <c r="G125" s="325">
        <v>1</v>
      </c>
      <c r="H125" s="564" t="s">
        <v>1406</v>
      </c>
      <c r="K125" s="28"/>
      <c r="L125" s="29"/>
    </row>
    <row r="126" spans="2:12" s="27" customFormat="1" ht="16.149999999999999" customHeight="1" x14ac:dyDescent="0.15">
      <c r="B126" s="329" t="s">
        <v>909</v>
      </c>
      <c r="C126" s="379" t="s">
        <v>376</v>
      </c>
      <c r="D126" s="678">
        <v>4592</v>
      </c>
      <c r="E126" s="679">
        <v>4592</v>
      </c>
      <c r="F126" s="382">
        <v>100</v>
      </c>
      <c r="G126" s="381">
        <v>1</v>
      </c>
      <c r="H126" s="381" t="s">
        <v>1406</v>
      </c>
      <c r="K126" s="28"/>
      <c r="L126" s="29"/>
    </row>
    <row r="127" spans="2:12" s="27" customFormat="1" ht="16.149999999999999" customHeight="1" thickBot="1" x14ac:dyDescent="0.2">
      <c r="B127" s="374" t="s">
        <v>911</v>
      </c>
      <c r="C127" s="371" t="s">
        <v>1357</v>
      </c>
      <c r="D127" s="689">
        <v>19847.63</v>
      </c>
      <c r="E127" s="689">
        <v>19847.63</v>
      </c>
      <c r="F127" s="372">
        <v>100</v>
      </c>
      <c r="G127" s="327">
        <v>1</v>
      </c>
      <c r="H127" s="582" t="s">
        <v>1406</v>
      </c>
      <c r="K127" s="28"/>
      <c r="L127" s="29"/>
    </row>
    <row r="128" spans="2:12" s="27" customFormat="1" ht="16.149999999999999" customHeight="1" thickTop="1" x14ac:dyDescent="0.15">
      <c r="B128" s="375" t="s">
        <v>912</v>
      </c>
      <c r="C128" s="379" t="s">
        <v>377</v>
      </c>
      <c r="D128" s="678">
        <v>2950.1099999999997</v>
      </c>
      <c r="E128" s="679">
        <v>2858.68</v>
      </c>
      <c r="F128" s="382">
        <v>96.900793529732795</v>
      </c>
      <c r="G128" s="381">
        <v>1</v>
      </c>
      <c r="H128" s="381">
        <v>37</v>
      </c>
      <c r="K128" s="28"/>
      <c r="L128" s="29"/>
    </row>
    <row r="129" spans="2:12" s="27" customFormat="1" ht="16.149999999999999" customHeight="1" x14ac:dyDescent="0.15">
      <c r="B129" s="312" t="s">
        <v>118</v>
      </c>
      <c r="C129" s="331" t="s">
        <v>378</v>
      </c>
      <c r="D129" s="690">
        <v>1151.3399999999999</v>
      </c>
      <c r="E129" s="690">
        <v>1151.3399999999999</v>
      </c>
      <c r="F129" s="376">
        <v>100</v>
      </c>
      <c r="G129" s="330">
        <v>1</v>
      </c>
      <c r="H129" s="539">
        <v>6</v>
      </c>
      <c r="K129" s="28"/>
      <c r="L129" s="29"/>
    </row>
    <row r="130" spans="2:12" s="27" customFormat="1" ht="16.149999999999999" customHeight="1" x14ac:dyDescent="0.15">
      <c r="B130" s="312" t="s">
        <v>119</v>
      </c>
      <c r="C130" s="379" t="s">
        <v>379</v>
      </c>
      <c r="D130" s="678">
        <v>958.98</v>
      </c>
      <c r="E130" s="679">
        <v>958.98</v>
      </c>
      <c r="F130" s="382">
        <v>100</v>
      </c>
      <c r="G130" s="381">
        <v>1</v>
      </c>
      <c r="H130" s="381">
        <v>4</v>
      </c>
      <c r="K130" s="28"/>
      <c r="L130" s="29"/>
    </row>
    <row r="131" spans="2:12" s="27" customFormat="1" ht="16.149999999999999" customHeight="1" x14ac:dyDescent="0.15">
      <c r="B131" s="312" t="s">
        <v>120</v>
      </c>
      <c r="C131" s="331" t="s">
        <v>380</v>
      </c>
      <c r="D131" s="690">
        <v>638.70000000000005</v>
      </c>
      <c r="E131" s="690">
        <v>638.70000000000005</v>
      </c>
      <c r="F131" s="376">
        <v>100</v>
      </c>
      <c r="G131" s="330">
        <v>1</v>
      </c>
      <c r="H131" s="539">
        <v>5</v>
      </c>
      <c r="K131" s="28"/>
      <c r="L131" s="29"/>
    </row>
    <row r="132" spans="2:12" s="27" customFormat="1" ht="16.149999999999999" customHeight="1" x14ac:dyDescent="0.15">
      <c r="B132" s="312" t="s">
        <v>121</v>
      </c>
      <c r="C132" s="379" t="s">
        <v>381</v>
      </c>
      <c r="D132" s="678">
        <v>934.39</v>
      </c>
      <c r="E132" s="679">
        <v>934.39</v>
      </c>
      <c r="F132" s="382">
        <v>100</v>
      </c>
      <c r="G132" s="381">
        <v>1</v>
      </c>
      <c r="H132" s="381">
        <v>6</v>
      </c>
      <c r="K132" s="28"/>
      <c r="L132" s="29"/>
    </row>
    <row r="133" spans="2:12" s="27" customFormat="1" ht="16.149999999999999" customHeight="1" x14ac:dyDescent="0.15">
      <c r="B133" s="312" t="s">
        <v>122</v>
      </c>
      <c r="C133" s="331" t="s">
        <v>382</v>
      </c>
      <c r="D133" s="690">
        <v>855.23</v>
      </c>
      <c r="E133" s="690">
        <v>855.23</v>
      </c>
      <c r="F133" s="376">
        <v>100</v>
      </c>
      <c r="G133" s="330">
        <v>1</v>
      </c>
      <c r="H133" s="539">
        <v>5</v>
      </c>
      <c r="K133" s="28"/>
      <c r="L133" s="29"/>
    </row>
    <row r="134" spans="2:12" s="27" customFormat="1" ht="16.149999999999999" customHeight="1" x14ac:dyDescent="0.15">
      <c r="B134" s="312" t="s">
        <v>123</v>
      </c>
      <c r="C134" s="379" t="s">
        <v>383</v>
      </c>
      <c r="D134" s="678">
        <v>3055.21</v>
      </c>
      <c r="E134" s="679">
        <v>2981.32</v>
      </c>
      <c r="F134" s="382">
        <v>97.581508308757833</v>
      </c>
      <c r="G134" s="381">
        <v>1</v>
      </c>
      <c r="H134" s="381">
        <v>14</v>
      </c>
      <c r="K134" s="28"/>
      <c r="L134" s="29"/>
    </row>
    <row r="135" spans="2:12" s="27" customFormat="1" ht="16.149999999999999" customHeight="1" x14ac:dyDescent="0.15">
      <c r="B135" s="312" t="s">
        <v>124</v>
      </c>
      <c r="C135" s="331" t="s">
        <v>384</v>
      </c>
      <c r="D135" s="690">
        <v>1793.43</v>
      </c>
      <c r="E135" s="690">
        <v>1750.96</v>
      </c>
      <c r="F135" s="376">
        <v>97.631912034481417</v>
      </c>
      <c r="G135" s="330">
        <v>1</v>
      </c>
      <c r="H135" s="539">
        <v>2</v>
      </c>
      <c r="K135" s="28"/>
      <c r="L135" s="29"/>
    </row>
    <row r="136" spans="2:12" s="27" customFormat="1" ht="16.149999999999999" customHeight="1" x14ac:dyDescent="0.15">
      <c r="B136" s="312" t="s">
        <v>125</v>
      </c>
      <c r="C136" s="379" t="s">
        <v>385</v>
      </c>
      <c r="D136" s="678">
        <v>1450.91</v>
      </c>
      <c r="E136" s="679">
        <v>1450.91</v>
      </c>
      <c r="F136" s="382">
        <v>100</v>
      </c>
      <c r="G136" s="381">
        <v>1</v>
      </c>
      <c r="H136" s="381">
        <v>7</v>
      </c>
      <c r="K136" s="28"/>
      <c r="L136" s="29"/>
    </row>
    <row r="137" spans="2:12" s="27" customFormat="1" ht="16.149999999999999" customHeight="1" x14ac:dyDescent="0.15">
      <c r="B137" s="312" t="s">
        <v>126</v>
      </c>
      <c r="C137" s="379" t="s">
        <v>386</v>
      </c>
      <c r="D137" s="678">
        <v>1102.2</v>
      </c>
      <c r="E137" s="679">
        <v>1080.94</v>
      </c>
      <c r="F137" s="382">
        <v>98.071130466340051</v>
      </c>
      <c r="G137" s="381">
        <v>1</v>
      </c>
      <c r="H137" s="381">
        <v>8</v>
      </c>
      <c r="K137" s="28"/>
      <c r="L137" s="29"/>
    </row>
    <row r="138" spans="2:12" s="27" customFormat="1" ht="16.149999999999999" customHeight="1" x14ac:dyDescent="0.15">
      <c r="B138" s="312" t="s">
        <v>127</v>
      </c>
      <c r="C138" s="331" t="s">
        <v>387</v>
      </c>
      <c r="D138" s="690">
        <v>1277.82</v>
      </c>
      <c r="E138" s="690">
        <v>1256.07</v>
      </c>
      <c r="F138" s="376">
        <v>98.297882330844715</v>
      </c>
      <c r="G138" s="330">
        <v>1</v>
      </c>
      <c r="H138" s="539">
        <v>6</v>
      </c>
      <c r="K138" s="28"/>
      <c r="L138" s="29"/>
    </row>
    <row r="139" spans="2:12" s="27" customFormat="1" ht="16.149999999999999" customHeight="1" x14ac:dyDescent="0.15">
      <c r="B139" s="312" t="s">
        <v>128</v>
      </c>
      <c r="C139" s="379" t="s">
        <v>388</v>
      </c>
      <c r="D139" s="678">
        <v>1541.64</v>
      </c>
      <c r="E139" s="679">
        <v>1518.44</v>
      </c>
      <c r="F139" s="382">
        <v>98.495109104589915</v>
      </c>
      <c r="G139" s="381">
        <v>1</v>
      </c>
      <c r="H139" s="381">
        <v>7</v>
      </c>
      <c r="K139" s="28"/>
      <c r="L139" s="29"/>
    </row>
    <row r="140" spans="2:12" s="27" customFormat="1" ht="16.149999999999999" customHeight="1" x14ac:dyDescent="0.15">
      <c r="B140" s="312" t="s">
        <v>129</v>
      </c>
      <c r="C140" s="331" t="s">
        <v>389</v>
      </c>
      <c r="D140" s="690">
        <v>4051.72</v>
      </c>
      <c r="E140" s="690">
        <v>3972.8</v>
      </c>
      <c r="F140" s="376">
        <v>98.052185244784937</v>
      </c>
      <c r="G140" s="330">
        <v>1</v>
      </c>
      <c r="H140" s="539">
        <v>24</v>
      </c>
      <c r="K140" s="28"/>
      <c r="L140" s="29"/>
    </row>
    <row r="141" spans="2:12" s="27" customFormat="1" ht="16.149999999999999" customHeight="1" x14ac:dyDescent="0.15">
      <c r="B141" s="312" t="s">
        <v>130</v>
      </c>
      <c r="C141" s="379" t="s">
        <v>390</v>
      </c>
      <c r="D141" s="678">
        <v>752.09</v>
      </c>
      <c r="E141" s="679">
        <v>752.09</v>
      </c>
      <c r="F141" s="382">
        <v>100</v>
      </c>
      <c r="G141" s="381">
        <v>1</v>
      </c>
      <c r="H141" s="381">
        <v>3</v>
      </c>
      <c r="K141" s="28"/>
      <c r="L141" s="29"/>
    </row>
    <row r="142" spans="2:12" s="27" customFormat="1" ht="16.149999999999999" customHeight="1" x14ac:dyDescent="0.15">
      <c r="B142" s="312" t="s">
        <v>131</v>
      </c>
      <c r="C142" s="331" t="s">
        <v>391</v>
      </c>
      <c r="D142" s="690">
        <v>1209.56</v>
      </c>
      <c r="E142" s="690">
        <v>1209.56</v>
      </c>
      <c r="F142" s="376">
        <v>100</v>
      </c>
      <c r="G142" s="330">
        <v>1</v>
      </c>
      <c r="H142" s="539">
        <v>9</v>
      </c>
      <c r="K142" s="28"/>
      <c r="L142" s="29"/>
    </row>
    <row r="143" spans="2:12" s="27" customFormat="1" ht="16.149999999999999" customHeight="1" x14ac:dyDescent="0.15">
      <c r="B143" s="312" t="s">
        <v>132</v>
      </c>
      <c r="C143" s="379" t="s">
        <v>392</v>
      </c>
      <c r="D143" s="678">
        <v>830.55</v>
      </c>
      <c r="E143" s="679">
        <v>830.55</v>
      </c>
      <c r="F143" s="382">
        <v>100</v>
      </c>
      <c r="G143" s="381">
        <v>1</v>
      </c>
      <c r="H143" s="381">
        <v>4</v>
      </c>
      <c r="K143" s="28"/>
      <c r="L143" s="29"/>
    </row>
    <row r="144" spans="2:12" s="27" customFormat="1" ht="16.149999999999999" customHeight="1" x14ac:dyDescent="0.15">
      <c r="B144" s="312" t="s">
        <v>133</v>
      </c>
      <c r="C144" s="313" t="s">
        <v>393</v>
      </c>
      <c r="D144" s="683">
        <v>1191.08</v>
      </c>
      <c r="E144" s="683">
        <v>1191.08</v>
      </c>
      <c r="F144" s="368">
        <v>100</v>
      </c>
      <c r="G144" s="325">
        <v>1</v>
      </c>
      <c r="H144" s="564">
        <v>7</v>
      </c>
      <c r="K144" s="28"/>
      <c r="L144" s="29"/>
    </row>
    <row r="145" spans="2:12" s="27" customFormat="1" ht="16.149999999999999" customHeight="1" x14ac:dyDescent="0.15">
      <c r="B145" s="312" t="s">
        <v>134</v>
      </c>
      <c r="C145" s="379" t="s">
        <v>394</v>
      </c>
      <c r="D145" s="678">
        <v>2222.0499999999993</v>
      </c>
      <c r="E145" s="679">
        <v>2222.0500000000002</v>
      </c>
      <c r="F145" s="382">
        <v>100.00000000000004</v>
      </c>
      <c r="G145" s="381">
        <v>1</v>
      </c>
      <c r="H145" s="381">
        <v>14</v>
      </c>
      <c r="K145" s="28"/>
      <c r="L145" s="29"/>
    </row>
    <row r="146" spans="2:12" s="27" customFormat="1" ht="16.149999999999999" customHeight="1" x14ac:dyDescent="0.15">
      <c r="B146" s="312" t="s">
        <v>135</v>
      </c>
      <c r="C146" s="331" t="s">
        <v>395</v>
      </c>
      <c r="D146" s="690">
        <v>2685.39</v>
      </c>
      <c r="E146" s="690">
        <v>2659.83</v>
      </c>
      <c r="F146" s="376">
        <v>99.048182945493963</v>
      </c>
      <c r="G146" s="330">
        <v>1</v>
      </c>
      <c r="H146" s="539">
        <v>16</v>
      </c>
      <c r="K146" s="28"/>
      <c r="L146" s="29"/>
    </row>
    <row r="147" spans="2:12" s="27" customFormat="1" ht="16.149999999999999" customHeight="1" x14ac:dyDescent="0.15">
      <c r="B147" s="312" t="s">
        <v>136</v>
      </c>
      <c r="C147" s="379" t="s">
        <v>396</v>
      </c>
      <c r="D147" s="678">
        <v>3118.12</v>
      </c>
      <c r="E147" s="679">
        <v>3012.01</v>
      </c>
      <c r="F147" s="382">
        <v>96.596987928623662</v>
      </c>
      <c r="G147" s="381">
        <v>1</v>
      </c>
      <c r="H147" s="381">
        <v>16</v>
      </c>
      <c r="K147" s="28"/>
      <c r="L147" s="29"/>
    </row>
    <row r="148" spans="2:12" s="27" customFormat="1" ht="16.149999999999999" customHeight="1" x14ac:dyDescent="0.15">
      <c r="B148" s="312" t="s">
        <v>137</v>
      </c>
      <c r="C148" s="331" t="s">
        <v>397</v>
      </c>
      <c r="D148" s="690">
        <v>4872.17</v>
      </c>
      <c r="E148" s="690">
        <v>4872.17</v>
      </c>
      <c r="F148" s="376">
        <v>100</v>
      </c>
      <c r="G148" s="330">
        <v>1</v>
      </c>
      <c r="H148" s="539">
        <v>15</v>
      </c>
      <c r="K148" s="28"/>
      <c r="L148" s="29"/>
    </row>
    <row r="149" spans="2:12" s="27" customFormat="1" ht="16.149999999999999" customHeight="1" x14ac:dyDescent="0.15">
      <c r="B149" s="312" t="s">
        <v>138</v>
      </c>
      <c r="C149" s="379" t="s">
        <v>398</v>
      </c>
      <c r="D149" s="678">
        <v>2219.7399999999971</v>
      </c>
      <c r="E149" s="679">
        <v>2091.59</v>
      </c>
      <c r="F149" s="382">
        <v>94.226801337093661</v>
      </c>
      <c r="G149" s="381">
        <v>1</v>
      </c>
      <c r="H149" s="381">
        <v>20</v>
      </c>
      <c r="K149" s="28"/>
      <c r="L149" s="29"/>
    </row>
    <row r="150" spans="2:12" s="27" customFormat="1" ht="16.149999999999999" customHeight="1" x14ac:dyDescent="0.15">
      <c r="B150" s="312" t="s">
        <v>139</v>
      </c>
      <c r="C150" s="331" t="s">
        <v>399</v>
      </c>
      <c r="D150" s="690">
        <v>1222.1300000000001</v>
      </c>
      <c r="E150" s="690">
        <v>1105.79</v>
      </c>
      <c r="F150" s="376">
        <v>90.480554441835153</v>
      </c>
      <c r="G150" s="330">
        <v>1</v>
      </c>
      <c r="H150" s="539">
        <v>6</v>
      </c>
      <c r="K150" s="28"/>
      <c r="L150" s="29"/>
    </row>
    <row r="151" spans="2:12" s="27" customFormat="1" ht="16.149999999999999" customHeight="1" x14ac:dyDescent="0.15">
      <c r="B151" s="312" t="s">
        <v>140</v>
      </c>
      <c r="C151" s="379" t="s">
        <v>400</v>
      </c>
      <c r="D151" s="678">
        <v>1062.05</v>
      </c>
      <c r="E151" s="679">
        <v>1062.05</v>
      </c>
      <c r="F151" s="382">
        <v>100</v>
      </c>
      <c r="G151" s="381">
        <v>1</v>
      </c>
      <c r="H151" s="381">
        <v>5</v>
      </c>
      <c r="K151" s="28"/>
      <c r="L151" s="29"/>
    </row>
    <row r="152" spans="2:12" s="27" customFormat="1" ht="16.149999999999999" customHeight="1" x14ac:dyDescent="0.15">
      <c r="B152" s="312" t="s">
        <v>141</v>
      </c>
      <c r="C152" s="313" t="s">
        <v>401</v>
      </c>
      <c r="D152" s="683">
        <v>1107.3599999999999</v>
      </c>
      <c r="E152" s="683">
        <v>1084.56</v>
      </c>
      <c r="F152" s="368">
        <v>97.941048981361078</v>
      </c>
      <c r="G152" s="325">
        <v>1</v>
      </c>
      <c r="H152" s="564">
        <v>6</v>
      </c>
      <c r="K152" s="28"/>
      <c r="L152" s="29"/>
    </row>
    <row r="153" spans="2:12" s="27" customFormat="1" ht="16.149999999999999" customHeight="1" x14ac:dyDescent="0.15">
      <c r="B153" s="312" t="s">
        <v>142</v>
      </c>
      <c r="C153" s="379" t="s">
        <v>402</v>
      </c>
      <c r="D153" s="678">
        <v>1905.39</v>
      </c>
      <c r="E153" s="679">
        <v>1866.56</v>
      </c>
      <c r="F153" s="382">
        <v>97.962096998514738</v>
      </c>
      <c r="G153" s="381">
        <v>1</v>
      </c>
      <c r="H153" s="381">
        <v>9</v>
      </c>
      <c r="K153" s="28"/>
      <c r="L153" s="29"/>
    </row>
    <row r="154" spans="2:12" s="27" customFormat="1" ht="16.149999999999999" customHeight="1" x14ac:dyDescent="0.15">
      <c r="B154" s="312" t="s">
        <v>144</v>
      </c>
      <c r="C154" s="331" t="s">
        <v>403</v>
      </c>
      <c r="D154" s="690">
        <v>439.56</v>
      </c>
      <c r="E154" s="690">
        <v>439.56</v>
      </c>
      <c r="F154" s="376">
        <v>100</v>
      </c>
      <c r="G154" s="330">
        <v>1</v>
      </c>
      <c r="H154" s="539">
        <v>2</v>
      </c>
      <c r="K154" s="28"/>
      <c r="L154" s="29"/>
    </row>
    <row r="155" spans="2:12" s="27" customFormat="1" ht="16.149999999999999" customHeight="1" x14ac:dyDescent="0.15">
      <c r="B155" s="312" t="s">
        <v>145</v>
      </c>
      <c r="C155" s="379" t="s">
        <v>404</v>
      </c>
      <c r="D155" s="678">
        <v>1184.81</v>
      </c>
      <c r="E155" s="679">
        <v>1137.69</v>
      </c>
      <c r="F155" s="382">
        <v>96.022991028097337</v>
      </c>
      <c r="G155" s="381">
        <v>1</v>
      </c>
      <c r="H155" s="381">
        <v>6</v>
      </c>
      <c r="K155" s="28"/>
      <c r="L155" s="29"/>
    </row>
    <row r="156" spans="2:12" s="27" customFormat="1" ht="16.149999999999999" customHeight="1" x14ac:dyDescent="0.15">
      <c r="B156" s="312" t="s">
        <v>146</v>
      </c>
      <c r="C156" s="331" t="s">
        <v>405</v>
      </c>
      <c r="D156" s="690">
        <v>1277.04</v>
      </c>
      <c r="E156" s="690">
        <v>1245.5</v>
      </c>
      <c r="F156" s="376">
        <v>97.530226147967184</v>
      </c>
      <c r="G156" s="330">
        <v>1</v>
      </c>
      <c r="H156" s="539">
        <v>6</v>
      </c>
      <c r="K156" s="28"/>
      <c r="L156" s="29"/>
    </row>
    <row r="157" spans="2:12" s="27" customFormat="1" ht="16.149999999999999" customHeight="1" x14ac:dyDescent="0.15">
      <c r="B157" s="312" t="s">
        <v>147</v>
      </c>
      <c r="C157" s="379" t="s">
        <v>406</v>
      </c>
      <c r="D157" s="678">
        <v>793.87</v>
      </c>
      <c r="E157" s="679">
        <v>766.77</v>
      </c>
      <c r="F157" s="382">
        <v>96.586342852104252</v>
      </c>
      <c r="G157" s="381">
        <v>1</v>
      </c>
      <c r="H157" s="381">
        <v>5</v>
      </c>
      <c r="K157" s="28"/>
      <c r="L157" s="29"/>
    </row>
    <row r="158" spans="2:12" s="27" customFormat="1" ht="16.149999999999999" customHeight="1" x14ac:dyDescent="0.15">
      <c r="B158" s="312" t="s">
        <v>148</v>
      </c>
      <c r="C158" s="331" t="s">
        <v>407</v>
      </c>
      <c r="D158" s="690">
        <v>2087.6999999999998</v>
      </c>
      <c r="E158" s="690">
        <v>2065.69</v>
      </c>
      <c r="F158" s="376">
        <v>98.945729750443078</v>
      </c>
      <c r="G158" s="330">
        <v>1</v>
      </c>
      <c r="H158" s="539">
        <v>16</v>
      </c>
      <c r="K158" s="28"/>
      <c r="L158" s="29"/>
    </row>
    <row r="159" spans="2:12" s="27" customFormat="1" ht="16.149999999999999" customHeight="1" x14ac:dyDescent="0.15">
      <c r="B159" s="312" t="s">
        <v>149</v>
      </c>
      <c r="C159" s="379" t="s">
        <v>408</v>
      </c>
      <c r="D159" s="678">
        <v>1444.4</v>
      </c>
      <c r="E159" s="679">
        <v>1444.4</v>
      </c>
      <c r="F159" s="382">
        <v>100</v>
      </c>
      <c r="G159" s="381">
        <v>1</v>
      </c>
      <c r="H159" s="381">
        <v>6</v>
      </c>
      <c r="K159" s="28"/>
      <c r="L159" s="29"/>
    </row>
    <row r="160" spans="2:12" s="27" customFormat="1" ht="16.149999999999999" customHeight="1" x14ac:dyDescent="0.15">
      <c r="B160" s="312" t="s">
        <v>150</v>
      </c>
      <c r="C160" s="313" t="s">
        <v>409</v>
      </c>
      <c r="D160" s="683">
        <v>1302.42</v>
      </c>
      <c r="E160" s="683">
        <v>1275.8399999999999</v>
      </c>
      <c r="F160" s="368">
        <v>97.959183673469369</v>
      </c>
      <c r="G160" s="325">
        <v>1</v>
      </c>
      <c r="H160" s="564">
        <v>8</v>
      </c>
      <c r="K160" s="28"/>
      <c r="L160" s="29"/>
    </row>
    <row r="161" spans="2:12" s="27" customFormat="1" ht="16.149999999999999" customHeight="1" x14ac:dyDescent="0.15">
      <c r="B161" s="312" t="s">
        <v>151</v>
      </c>
      <c r="C161" s="379" t="s">
        <v>410</v>
      </c>
      <c r="D161" s="678">
        <v>1008.39</v>
      </c>
      <c r="E161" s="679">
        <v>949.7</v>
      </c>
      <c r="F161" s="382">
        <v>94.179831216096957</v>
      </c>
      <c r="G161" s="381">
        <v>1</v>
      </c>
      <c r="H161" s="381">
        <v>4</v>
      </c>
      <c r="K161" s="28"/>
      <c r="L161" s="29"/>
    </row>
    <row r="162" spans="2:12" s="27" customFormat="1" ht="16.149999999999999" customHeight="1" x14ac:dyDescent="0.15">
      <c r="B162" s="312" t="s">
        <v>152</v>
      </c>
      <c r="C162" s="331" t="s">
        <v>411</v>
      </c>
      <c r="D162" s="690">
        <v>655.27</v>
      </c>
      <c r="E162" s="690">
        <v>621.23</v>
      </c>
      <c r="F162" s="376">
        <v>94.805194805194816</v>
      </c>
      <c r="G162" s="330">
        <v>1</v>
      </c>
      <c r="H162" s="539">
        <v>3</v>
      </c>
      <c r="K162" s="28"/>
      <c r="L162" s="29"/>
    </row>
    <row r="163" spans="2:12" s="27" customFormat="1" ht="16.149999999999999" customHeight="1" x14ac:dyDescent="0.15">
      <c r="B163" s="312" t="s">
        <v>153</v>
      </c>
      <c r="C163" s="379" t="s">
        <v>412</v>
      </c>
      <c r="D163" s="678">
        <v>453.77</v>
      </c>
      <c r="E163" s="679">
        <v>453.77</v>
      </c>
      <c r="F163" s="382">
        <v>100</v>
      </c>
      <c r="G163" s="381">
        <v>1</v>
      </c>
      <c r="H163" s="381">
        <v>3</v>
      </c>
      <c r="K163" s="28"/>
      <c r="L163" s="29"/>
    </row>
    <row r="164" spans="2:12" s="27" customFormat="1" ht="16.149999999999999" customHeight="1" x14ac:dyDescent="0.15">
      <c r="B164" s="312" t="s">
        <v>154</v>
      </c>
      <c r="C164" s="331" t="s">
        <v>413</v>
      </c>
      <c r="D164" s="690">
        <v>2955.74</v>
      </c>
      <c r="E164" s="690">
        <v>2879.51</v>
      </c>
      <c r="F164" s="376">
        <v>97.420950421890979</v>
      </c>
      <c r="G164" s="330">
        <v>1</v>
      </c>
      <c r="H164" s="539">
        <v>15</v>
      </c>
      <c r="K164" s="28"/>
      <c r="L164" s="29"/>
    </row>
    <row r="165" spans="2:12" s="27" customFormat="1" ht="16.149999999999999" customHeight="1" x14ac:dyDescent="0.15">
      <c r="B165" s="312" t="s">
        <v>155</v>
      </c>
      <c r="C165" s="379" t="s">
        <v>414</v>
      </c>
      <c r="D165" s="678">
        <v>1464.14</v>
      </c>
      <c r="E165" s="679">
        <v>1397.3</v>
      </c>
      <c r="F165" s="382">
        <v>95.434862786345548</v>
      </c>
      <c r="G165" s="381">
        <v>1</v>
      </c>
      <c r="H165" s="381">
        <v>11</v>
      </c>
      <c r="K165" s="28"/>
      <c r="L165" s="29"/>
    </row>
    <row r="166" spans="2:12" s="27" customFormat="1" ht="16.149999999999999" customHeight="1" x14ac:dyDescent="0.15">
      <c r="B166" s="312" t="s">
        <v>156</v>
      </c>
      <c r="C166" s="379" t="s">
        <v>415</v>
      </c>
      <c r="D166" s="678">
        <v>1109.8699999999999</v>
      </c>
      <c r="E166" s="679">
        <v>1109.8699999999999</v>
      </c>
      <c r="F166" s="382">
        <v>100</v>
      </c>
      <c r="G166" s="381">
        <v>1</v>
      </c>
      <c r="H166" s="381">
        <v>11</v>
      </c>
      <c r="K166" s="28"/>
      <c r="L166" s="29"/>
    </row>
    <row r="167" spans="2:12" s="27" customFormat="1" ht="16.149999999999999" customHeight="1" x14ac:dyDescent="0.15">
      <c r="B167" s="312" t="s">
        <v>157</v>
      </c>
      <c r="C167" s="379" t="s">
        <v>416</v>
      </c>
      <c r="D167" s="678">
        <v>2393.4499999999998</v>
      </c>
      <c r="E167" s="679">
        <v>2331.2199999999998</v>
      </c>
      <c r="F167" s="382">
        <v>97.399987465792066</v>
      </c>
      <c r="G167" s="381">
        <v>1</v>
      </c>
      <c r="H167" s="381">
        <v>36</v>
      </c>
      <c r="K167" s="28"/>
      <c r="L167" s="29"/>
    </row>
    <row r="168" spans="2:12" s="27" customFormat="1" ht="16.149999999999999" customHeight="1" x14ac:dyDescent="0.15">
      <c r="B168" s="312" t="s">
        <v>158</v>
      </c>
      <c r="C168" s="331" t="s">
        <v>417</v>
      </c>
      <c r="D168" s="690">
        <v>4524</v>
      </c>
      <c r="E168" s="690">
        <v>4419.5</v>
      </c>
      <c r="F168" s="376">
        <v>97.690097259062782</v>
      </c>
      <c r="G168" s="330">
        <v>1</v>
      </c>
      <c r="H168" s="539">
        <v>20</v>
      </c>
      <c r="K168" s="28"/>
      <c r="L168" s="29"/>
    </row>
    <row r="169" spans="2:12" s="27" customFormat="1" ht="16.149999999999999" customHeight="1" x14ac:dyDescent="0.15">
      <c r="B169" s="312" t="s">
        <v>159</v>
      </c>
      <c r="C169" s="379" t="s">
        <v>418</v>
      </c>
      <c r="D169" s="678">
        <v>3600.61</v>
      </c>
      <c r="E169" s="679">
        <v>3459.67</v>
      </c>
      <c r="F169" s="382">
        <v>96.085663262613835</v>
      </c>
      <c r="G169" s="381">
        <v>1</v>
      </c>
      <c r="H169" s="381">
        <v>41</v>
      </c>
      <c r="K169" s="28"/>
      <c r="L169" s="29"/>
    </row>
    <row r="170" spans="2:12" s="27" customFormat="1" ht="16.149999999999999" customHeight="1" x14ac:dyDescent="0.15">
      <c r="B170" s="312" t="s">
        <v>160</v>
      </c>
      <c r="C170" s="313" t="s">
        <v>419</v>
      </c>
      <c r="D170" s="683">
        <v>5926.17</v>
      </c>
      <c r="E170" s="683">
        <v>5834.59</v>
      </c>
      <c r="F170" s="368">
        <v>98.454651149055792</v>
      </c>
      <c r="G170" s="325">
        <v>1</v>
      </c>
      <c r="H170" s="564">
        <v>39</v>
      </c>
      <c r="K170" s="28"/>
      <c r="L170" s="29"/>
    </row>
    <row r="171" spans="2:12" s="27" customFormat="1" ht="16.149999999999999" customHeight="1" x14ac:dyDescent="0.15">
      <c r="B171" s="312" t="s">
        <v>161</v>
      </c>
      <c r="C171" s="379" t="s">
        <v>420</v>
      </c>
      <c r="D171" s="678">
        <v>2026.44</v>
      </c>
      <c r="E171" s="679">
        <v>1992.35</v>
      </c>
      <c r="F171" s="382">
        <v>98.317739484021232</v>
      </c>
      <c r="G171" s="381">
        <v>1</v>
      </c>
      <c r="H171" s="381">
        <v>10</v>
      </c>
      <c r="K171" s="28"/>
      <c r="L171" s="29"/>
    </row>
    <row r="172" spans="2:12" s="27" customFormat="1" ht="16.149999999999999" customHeight="1" x14ac:dyDescent="0.15">
      <c r="B172" s="312" t="s">
        <v>162</v>
      </c>
      <c r="C172" s="331" t="s">
        <v>421</v>
      </c>
      <c r="D172" s="690">
        <v>662.58</v>
      </c>
      <c r="E172" s="690">
        <v>638.07000000000005</v>
      </c>
      <c r="F172" s="376">
        <v>96.300824051435299</v>
      </c>
      <c r="G172" s="330">
        <v>1</v>
      </c>
      <c r="H172" s="539">
        <v>3</v>
      </c>
      <c r="K172" s="28"/>
      <c r="L172" s="29"/>
    </row>
    <row r="173" spans="2:12" s="27" customFormat="1" ht="16.149999999999999" customHeight="1" x14ac:dyDescent="0.15">
      <c r="B173" s="312" t="s">
        <v>163</v>
      </c>
      <c r="C173" s="379" t="s">
        <v>422</v>
      </c>
      <c r="D173" s="678">
        <v>1069.82</v>
      </c>
      <c r="E173" s="679">
        <v>1069.82</v>
      </c>
      <c r="F173" s="382">
        <v>100</v>
      </c>
      <c r="G173" s="381">
        <v>1</v>
      </c>
      <c r="H173" s="381">
        <v>4</v>
      </c>
      <c r="K173" s="28"/>
      <c r="L173" s="29"/>
    </row>
    <row r="174" spans="2:12" s="27" customFormat="1" ht="16.149999999999999" customHeight="1" x14ac:dyDescent="0.15">
      <c r="B174" s="312" t="s">
        <v>164</v>
      </c>
      <c r="C174" s="331" t="s">
        <v>423</v>
      </c>
      <c r="D174" s="690">
        <v>1759.11</v>
      </c>
      <c r="E174" s="690">
        <v>1725.68</v>
      </c>
      <c r="F174" s="376">
        <v>98.099607187725624</v>
      </c>
      <c r="G174" s="330">
        <v>1</v>
      </c>
      <c r="H174" s="539">
        <v>8</v>
      </c>
      <c r="K174" s="28"/>
      <c r="L174" s="29"/>
    </row>
    <row r="175" spans="2:12" s="27" customFormat="1" ht="16.149999999999999" customHeight="1" x14ac:dyDescent="0.15">
      <c r="B175" s="312" t="s">
        <v>166</v>
      </c>
      <c r="C175" s="379" t="s">
        <v>424</v>
      </c>
      <c r="D175" s="678">
        <v>1459.86</v>
      </c>
      <c r="E175" s="679">
        <v>1459.86</v>
      </c>
      <c r="F175" s="382">
        <v>100</v>
      </c>
      <c r="G175" s="381">
        <v>1</v>
      </c>
      <c r="H175" s="381">
        <v>6</v>
      </c>
      <c r="K175" s="28"/>
      <c r="L175" s="29"/>
    </row>
    <row r="176" spans="2:12" s="27" customFormat="1" ht="16.149999999999999" customHeight="1" x14ac:dyDescent="0.15">
      <c r="B176" s="312" t="s">
        <v>167</v>
      </c>
      <c r="C176" s="331" t="s">
        <v>425</v>
      </c>
      <c r="D176" s="690">
        <v>1162.55</v>
      </c>
      <c r="E176" s="690">
        <v>1162.55</v>
      </c>
      <c r="F176" s="376">
        <v>100</v>
      </c>
      <c r="G176" s="330">
        <v>1</v>
      </c>
      <c r="H176" s="539">
        <v>5</v>
      </c>
      <c r="K176" s="28"/>
      <c r="L176" s="29"/>
    </row>
    <row r="177" spans="2:12" s="27" customFormat="1" ht="16.149999999999999" customHeight="1" x14ac:dyDescent="0.15">
      <c r="B177" s="312" t="s">
        <v>168</v>
      </c>
      <c r="C177" s="379" t="s">
        <v>426</v>
      </c>
      <c r="D177" s="678">
        <v>578.17999999999995</v>
      </c>
      <c r="E177" s="679">
        <v>578.17999999999995</v>
      </c>
      <c r="F177" s="382">
        <v>100</v>
      </c>
      <c r="G177" s="381">
        <v>1</v>
      </c>
      <c r="H177" s="381">
        <v>2</v>
      </c>
      <c r="K177" s="28"/>
      <c r="L177" s="29"/>
    </row>
    <row r="178" spans="2:12" s="27" customFormat="1" ht="16.149999999999999" customHeight="1" x14ac:dyDescent="0.15">
      <c r="B178" s="312" t="s">
        <v>169</v>
      </c>
      <c r="C178" s="313" t="s">
        <v>427</v>
      </c>
      <c r="D178" s="683">
        <v>507.11</v>
      </c>
      <c r="E178" s="683">
        <v>507.11</v>
      </c>
      <c r="F178" s="368">
        <v>100</v>
      </c>
      <c r="G178" s="325">
        <v>1</v>
      </c>
      <c r="H178" s="564">
        <v>2</v>
      </c>
      <c r="K178" s="28"/>
      <c r="L178" s="29"/>
    </row>
    <row r="179" spans="2:12" s="27" customFormat="1" ht="16.149999999999999" customHeight="1" x14ac:dyDescent="0.15">
      <c r="B179" s="312" t="s">
        <v>170</v>
      </c>
      <c r="C179" s="379" t="s">
        <v>428</v>
      </c>
      <c r="D179" s="678">
        <v>1053.3900000000001</v>
      </c>
      <c r="E179" s="679">
        <v>1053.3900000000001</v>
      </c>
      <c r="F179" s="382">
        <v>100</v>
      </c>
      <c r="G179" s="381">
        <v>1</v>
      </c>
      <c r="H179" s="381">
        <v>3</v>
      </c>
      <c r="K179" s="28"/>
      <c r="L179" s="29"/>
    </row>
    <row r="180" spans="2:12" s="27" customFormat="1" ht="16.149999999999999" customHeight="1" x14ac:dyDescent="0.15">
      <c r="B180" s="312" t="s">
        <v>171</v>
      </c>
      <c r="C180" s="331" t="s">
        <v>429</v>
      </c>
      <c r="D180" s="690">
        <v>1755.52</v>
      </c>
      <c r="E180" s="690">
        <v>1727.97</v>
      </c>
      <c r="F180" s="376">
        <v>98.430664418519882</v>
      </c>
      <c r="G180" s="330">
        <v>1</v>
      </c>
      <c r="H180" s="539">
        <v>5</v>
      </c>
      <c r="K180" s="28"/>
      <c r="L180" s="29"/>
    </row>
    <row r="181" spans="2:12" s="27" customFormat="1" ht="16.149999999999999" customHeight="1" x14ac:dyDescent="0.15">
      <c r="B181" s="312" t="s">
        <v>172</v>
      </c>
      <c r="C181" s="379" t="s">
        <v>430</v>
      </c>
      <c r="D181" s="678">
        <v>2853.82</v>
      </c>
      <c r="E181" s="679">
        <v>2795.38</v>
      </c>
      <c r="F181" s="382">
        <v>97.952218430034137</v>
      </c>
      <c r="G181" s="381">
        <v>1</v>
      </c>
      <c r="H181" s="381">
        <v>22</v>
      </c>
      <c r="K181" s="28"/>
      <c r="L181" s="29"/>
    </row>
    <row r="182" spans="2:12" s="27" customFormat="1" ht="16.149999999999999" customHeight="1" x14ac:dyDescent="0.15">
      <c r="B182" s="312" t="s">
        <v>173</v>
      </c>
      <c r="C182" s="379" t="s">
        <v>431</v>
      </c>
      <c r="D182" s="678">
        <v>1018.72</v>
      </c>
      <c r="E182" s="679">
        <v>1018.72</v>
      </c>
      <c r="F182" s="382">
        <v>100</v>
      </c>
      <c r="G182" s="381">
        <v>1</v>
      </c>
      <c r="H182" s="381">
        <v>3</v>
      </c>
      <c r="K182" s="28"/>
      <c r="L182" s="29"/>
    </row>
    <row r="183" spans="2:12" s="27" customFormat="1" ht="16.149999999999999" customHeight="1" x14ac:dyDescent="0.15">
      <c r="B183" s="312" t="s">
        <v>174</v>
      </c>
      <c r="C183" s="379" t="s">
        <v>432</v>
      </c>
      <c r="D183" s="678">
        <v>1774.0100000000002</v>
      </c>
      <c r="E183" s="679">
        <v>1717.06</v>
      </c>
      <c r="F183" s="382">
        <v>96.789758795046225</v>
      </c>
      <c r="G183" s="381">
        <v>1</v>
      </c>
      <c r="H183" s="381">
        <v>9</v>
      </c>
      <c r="K183" s="28"/>
      <c r="L183" s="29"/>
    </row>
    <row r="184" spans="2:12" s="27" customFormat="1" ht="16.149999999999999" customHeight="1" x14ac:dyDescent="0.15">
      <c r="B184" s="312" t="s">
        <v>176</v>
      </c>
      <c r="C184" s="313" t="s">
        <v>433</v>
      </c>
      <c r="D184" s="683">
        <v>874.15</v>
      </c>
      <c r="E184" s="683">
        <v>823.19</v>
      </c>
      <c r="F184" s="368">
        <v>94.170336898701606</v>
      </c>
      <c r="G184" s="325">
        <v>1</v>
      </c>
      <c r="H184" s="564">
        <v>4</v>
      </c>
      <c r="K184" s="28"/>
      <c r="L184" s="29"/>
    </row>
    <row r="185" spans="2:12" s="27" customFormat="1" ht="16.149999999999999" customHeight="1" x14ac:dyDescent="0.15">
      <c r="B185" s="312" t="s">
        <v>177</v>
      </c>
      <c r="C185" s="379" t="s">
        <v>434</v>
      </c>
      <c r="D185" s="678">
        <v>1049.73</v>
      </c>
      <c r="E185" s="679">
        <v>1049.73</v>
      </c>
      <c r="F185" s="382">
        <v>100</v>
      </c>
      <c r="G185" s="381">
        <v>1</v>
      </c>
      <c r="H185" s="381">
        <v>3</v>
      </c>
      <c r="K185" s="28"/>
      <c r="L185" s="29"/>
    </row>
    <row r="186" spans="2:12" s="27" customFormat="1" ht="16.149999999999999" customHeight="1" x14ac:dyDescent="0.15">
      <c r="B186" s="312" t="s">
        <v>178</v>
      </c>
      <c r="C186" s="331" t="s">
        <v>435</v>
      </c>
      <c r="D186" s="690">
        <v>835.05</v>
      </c>
      <c r="E186" s="690">
        <v>758.9</v>
      </c>
      <c r="F186" s="376">
        <v>90.880785581701701</v>
      </c>
      <c r="G186" s="330">
        <v>1</v>
      </c>
      <c r="H186" s="539">
        <v>3</v>
      </c>
      <c r="K186" s="28"/>
      <c r="L186" s="29"/>
    </row>
    <row r="187" spans="2:12" s="27" customFormat="1" ht="16.149999999999999" customHeight="1" x14ac:dyDescent="0.15">
      <c r="B187" s="312" t="s">
        <v>179</v>
      </c>
      <c r="C187" s="379" t="s">
        <v>436</v>
      </c>
      <c r="D187" s="678">
        <v>576.20000000000005</v>
      </c>
      <c r="E187" s="679">
        <v>550.9</v>
      </c>
      <c r="F187" s="382">
        <v>95.60916348490106</v>
      </c>
      <c r="G187" s="381">
        <v>1</v>
      </c>
      <c r="H187" s="381">
        <v>1</v>
      </c>
      <c r="K187" s="28"/>
      <c r="L187" s="29"/>
    </row>
    <row r="188" spans="2:12" s="27" customFormat="1" ht="16.149999999999999" customHeight="1" x14ac:dyDescent="0.15">
      <c r="B188" s="312" t="s">
        <v>181</v>
      </c>
      <c r="C188" s="313" t="s">
        <v>437</v>
      </c>
      <c r="D188" s="683">
        <v>1027.44</v>
      </c>
      <c r="E188" s="683">
        <v>1001.28</v>
      </c>
      <c r="F188" s="368">
        <v>97.453865919177758</v>
      </c>
      <c r="G188" s="325">
        <v>1</v>
      </c>
      <c r="H188" s="564">
        <v>4</v>
      </c>
      <c r="K188" s="28"/>
      <c r="L188" s="29"/>
    </row>
    <row r="189" spans="2:12" s="27" customFormat="1" ht="16.149999999999999" customHeight="1" x14ac:dyDescent="0.15">
      <c r="B189" s="312" t="s">
        <v>182</v>
      </c>
      <c r="C189" s="379" t="s">
        <v>438</v>
      </c>
      <c r="D189" s="678">
        <v>1773.05</v>
      </c>
      <c r="E189" s="679">
        <v>1606.63</v>
      </c>
      <c r="F189" s="382">
        <v>90.613913877217229</v>
      </c>
      <c r="G189" s="381">
        <v>1</v>
      </c>
      <c r="H189" s="381">
        <v>8</v>
      </c>
      <c r="K189" s="28"/>
      <c r="L189" s="29"/>
    </row>
    <row r="190" spans="2:12" s="27" customFormat="1" ht="16.149999999999999" customHeight="1" x14ac:dyDescent="0.15">
      <c r="B190" s="312" t="s">
        <v>183</v>
      </c>
      <c r="C190" s="313" t="s">
        <v>439</v>
      </c>
      <c r="D190" s="683">
        <v>961.25</v>
      </c>
      <c r="E190" s="683">
        <v>961.25</v>
      </c>
      <c r="F190" s="368">
        <v>100</v>
      </c>
      <c r="G190" s="325">
        <v>1</v>
      </c>
      <c r="H190" s="564">
        <v>7</v>
      </c>
      <c r="K190" s="28"/>
      <c r="L190" s="29"/>
    </row>
    <row r="191" spans="2:12" s="27" customFormat="1" ht="16.149999999999999" customHeight="1" x14ac:dyDescent="0.15">
      <c r="B191" s="312" t="s">
        <v>184</v>
      </c>
      <c r="C191" s="379" t="s">
        <v>440</v>
      </c>
      <c r="D191" s="678">
        <v>2106.16</v>
      </c>
      <c r="E191" s="679">
        <v>2106.16</v>
      </c>
      <c r="F191" s="382">
        <v>100</v>
      </c>
      <c r="G191" s="381">
        <v>1</v>
      </c>
      <c r="H191" s="381">
        <v>10</v>
      </c>
      <c r="K191" s="28"/>
      <c r="L191" s="29"/>
    </row>
    <row r="192" spans="2:12" s="27" customFormat="1" ht="16.149999999999999" customHeight="1" x14ac:dyDescent="0.15">
      <c r="B192" s="312" t="s">
        <v>185</v>
      </c>
      <c r="C192" s="331" t="s">
        <v>441</v>
      </c>
      <c r="D192" s="690">
        <v>1794.85</v>
      </c>
      <c r="E192" s="690">
        <v>1762.71</v>
      </c>
      <c r="F192" s="376">
        <v>98.209321113184956</v>
      </c>
      <c r="G192" s="330">
        <v>1</v>
      </c>
      <c r="H192" s="539">
        <v>7</v>
      </c>
      <c r="K192" s="28"/>
      <c r="L192" s="29"/>
    </row>
    <row r="193" spans="2:12" s="27" customFormat="1" ht="16.149999999999999" customHeight="1" x14ac:dyDescent="0.15">
      <c r="B193" s="312" t="s">
        <v>186</v>
      </c>
      <c r="C193" s="379" t="s">
        <v>442</v>
      </c>
      <c r="D193" s="678">
        <v>1536.59</v>
      </c>
      <c r="E193" s="679">
        <v>1536.59</v>
      </c>
      <c r="F193" s="382">
        <v>100</v>
      </c>
      <c r="G193" s="381">
        <v>1</v>
      </c>
      <c r="H193" s="381">
        <v>7</v>
      </c>
      <c r="K193" s="28"/>
      <c r="L193" s="29"/>
    </row>
    <row r="194" spans="2:12" s="27" customFormat="1" ht="16.149999999999999" customHeight="1" x14ac:dyDescent="0.15">
      <c r="B194" s="312" t="s">
        <v>187</v>
      </c>
      <c r="C194" s="313" t="s">
        <v>443</v>
      </c>
      <c r="D194" s="683">
        <v>1190.7</v>
      </c>
      <c r="E194" s="683">
        <v>1146.5999999999999</v>
      </c>
      <c r="F194" s="368">
        <v>96.296296296296276</v>
      </c>
      <c r="G194" s="325">
        <v>1</v>
      </c>
      <c r="H194" s="564">
        <v>6</v>
      </c>
      <c r="K194" s="28"/>
      <c r="L194" s="29"/>
    </row>
    <row r="195" spans="2:12" s="27" customFormat="1" ht="16.149999999999999" customHeight="1" x14ac:dyDescent="0.15">
      <c r="B195" s="312" t="s">
        <v>188</v>
      </c>
      <c r="C195" s="379" t="s">
        <v>444</v>
      </c>
      <c r="D195" s="678">
        <v>1100.17</v>
      </c>
      <c r="E195" s="679">
        <v>1049.56</v>
      </c>
      <c r="F195" s="382">
        <v>95.399801848805183</v>
      </c>
      <c r="G195" s="381">
        <v>1</v>
      </c>
      <c r="H195" s="381">
        <v>4</v>
      </c>
      <c r="K195" s="28"/>
      <c r="L195" s="29"/>
    </row>
    <row r="196" spans="2:12" s="27" customFormat="1" ht="16.149999999999999" customHeight="1" x14ac:dyDescent="0.15">
      <c r="B196" s="312" t="s">
        <v>189</v>
      </c>
      <c r="C196" s="313" t="s">
        <v>445</v>
      </c>
      <c r="D196" s="683">
        <v>2282.62</v>
      </c>
      <c r="E196" s="683">
        <v>2232.4899999999998</v>
      </c>
      <c r="F196" s="368">
        <v>97.803839447652251</v>
      </c>
      <c r="G196" s="325">
        <v>1</v>
      </c>
      <c r="H196" s="564">
        <v>11</v>
      </c>
      <c r="K196" s="28"/>
      <c r="L196" s="29"/>
    </row>
    <row r="197" spans="2:12" s="27" customFormat="1" ht="16.149999999999999" customHeight="1" x14ac:dyDescent="0.15">
      <c r="B197" s="312" t="s">
        <v>191</v>
      </c>
      <c r="C197" s="379" t="s">
        <v>446</v>
      </c>
      <c r="D197" s="678">
        <v>818.75</v>
      </c>
      <c r="E197" s="679">
        <v>818.75</v>
      </c>
      <c r="F197" s="382">
        <v>100</v>
      </c>
      <c r="G197" s="381">
        <v>1</v>
      </c>
      <c r="H197" s="381">
        <v>3</v>
      </c>
      <c r="K197" s="28"/>
      <c r="L197" s="29"/>
    </row>
    <row r="198" spans="2:12" s="27" customFormat="1" ht="16.149999999999999" customHeight="1" x14ac:dyDescent="0.15">
      <c r="B198" s="312" t="s">
        <v>192</v>
      </c>
      <c r="C198" s="331" t="s">
        <v>447</v>
      </c>
      <c r="D198" s="690">
        <v>1746.25</v>
      </c>
      <c r="E198" s="690">
        <v>1666</v>
      </c>
      <c r="F198" s="376">
        <v>95.404438081603445</v>
      </c>
      <c r="G198" s="330">
        <v>1</v>
      </c>
      <c r="H198" s="539">
        <v>5</v>
      </c>
      <c r="K198" s="28"/>
      <c r="L198" s="29"/>
    </row>
    <row r="199" spans="2:12" s="27" customFormat="1" ht="16.149999999999999" customHeight="1" x14ac:dyDescent="0.15">
      <c r="B199" s="312" t="s">
        <v>193</v>
      </c>
      <c r="C199" s="379" t="s">
        <v>448</v>
      </c>
      <c r="D199" s="678">
        <v>543.09</v>
      </c>
      <c r="E199" s="679">
        <v>543.09</v>
      </c>
      <c r="F199" s="382">
        <v>100</v>
      </c>
      <c r="G199" s="381">
        <v>1</v>
      </c>
      <c r="H199" s="381">
        <v>2</v>
      </c>
      <c r="K199" s="28"/>
      <c r="L199" s="29"/>
    </row>
    <row r="200" spans="2:12" s="27" customFormat="1" ht="16.149999999999999" customHeight="1" x14ac:dyDescent="0.15">
      <c r="B200" s="312" t="s">
        <v>194</v>
      </c>
      <c r="C200" s="313" t="s">
        <v>449</v>
      </c>
      <c r="D200" s="683">
        <v>2225.33</v>
      </c>
      <c r="E200" s="683">
        <v>2195.0700000000002</v>
      </c>
      <c r="F200" s="368">
        <v>98.640201677953385</v>
      </c>
      <c r="G200" s="325">
        <v>1</v>
      </c>
      <c r="H200" s="564">
        <v>11</v>
      </c>
      <c r="K200" s="28"/>
      <c r="L200" s="29"/>
    </row>
    <row r="201" spans="2:12" s="27" customFormat="1" ht="16.149999999999999" customHeight="1" x14ac:dyDescent="0.15">
      <c r="B201" s="312" t="s">
        <v>195</v>
      </c>
      <c r="C201" s="379" t="s">
        <v>450</v>
      </c>
      <c r="D201" s="678">
        <v>944.99</v>
      </c>
      <c r="E201" s="679">
        <v>944.99</v>
      </c>
      <c r="F201" s="382">
        <v>100</v>
      </c>
      <c r="G201" s="381">
        <v>1</v>
      </c>
      <c r="H201" s="381">
        <v>4</v>
      </c>
      <c r="K201" s="28"/>
      <c r="L201" s="29"/>
    </row>
    <row r="202" spans="2:12" s="27" customFormat="1" ht="16.149999999999999" customHeight="1" x14ac:dyDescent="0.15">
      <c r="B202" s="312" t="s">
        <v>196</v>
      </c>
      <c r="C202" s="313" t="s">
        <v>451</v>
      </c>
      <c r="D202" s="683">
        <v>991.94</v>
      </c>
      <c r="E202" s="683">
        <v>991.94</v>
      </c>
      <c r="F202" s="368">
        <v>100</v>
      </c>
      <c r="G202" s="325">
        <v>1</v>
      </c>
      <c r="H202" s="564">
        <v>4</v>
      </c>
      <c r="K202" s="28"/>
      <c r="L202" s="29"/>
    </row>
    <row r="203" spans="2:12" s="27" customFormat="1" ht="16.149999999999999" customHeight="1" x14ac:dyDescent="0.15">
      <c r="B203" s="312" t="s">
        <v>197</v>
      </c>
      <c r="C203" s="379" t="s">
        <v>452</v>
      </c>
      <c r="D203" s="678">
        <v>4376.95</v>
      </c>
      <c r="E203" s="679">
        <v>4177.26</v>
      </c>
      <c r="F203" s="382">
        <v>95.437690629319519</v>
      </c>
      <c r="G203" s="381">
        <v>1</v>
      </c>
      <c r="H203" s="381">
        <v>20</v>
      </c>
      <c r="K203" s="28"/>
      <c r="L203" s="29"/>
    </row>
    <row r="204" spans="2:12" s="27" customFormat="1" ht="16.149999999999999" customHeight="1" x14ac:dyDescent="0.15">
      <c r="B204" s="312" t="s">
        <v>198</v>
      </c>
      <c r="C204" s="331" t="s">
        <v>453</v>
      </c>
      <c r="D204" s="690">
        <v>3207.92</v>
      </c>
      <c r="E204" s="690">
        <v>3022.01</v>
      </c>
      <c r="F204" s="376">
        <v>94.20465597645827</v>
      </c>
      <c r="G204" s="330">
        <v>1</v>
      </c>
      <c r="H204" s="539">
        <v>17</v>
      </c>
      <c r="K204" s="28"/>
      <c r="L204" s="29"/>
    </row>
    <row r="205" spans="2:12" s="27" customFormat="1" ht="16.149999999999999" customHeight="1" x14ac:dyDescent="0.15">
      <c r="B205" s="312" t="s">
        <v>199</v>
      </c>
      <c r="C205" s="379" t="s">
        <v>454</v>
      </c>
      <c r="D205" s="678">
        <v>1117.3399999999999</v>
      </c>
      <c r="E205" s="679">
        <v>1096.3399999999999</v>
      </c>
      <c r="F205" s="382">
        <v>98.120536273649918</v>
      </c>
      <c r="G205" s="381">
        <v>1</v>
      </c>
      <c r="H205" s="381">
        <v>6</v>
      </c>
      <c r="K205" s="28"/>
      <c r="L205" s="29"/>
    </row>
    <row r="206" spans="2:12" s="27" customFormat="1" ht="16.149999999999999" customHeight="1" x14ac:dyDescent="0.15">
      <c r="B206" s="312" t="s">
        <v>200</v>
      </c>
      <c r="C206" s="313" t="s">
        <v>455</v>
      </c>
      <c r="D206" s="683">
        <v>813.52</v>
      </c>
      <c r="E206" s="683">
        <v>793.35</v>
      </c>
      <c r="F206" s="368">
        <v>97.520650998131586</v>
      </c>
      <c r="G206" s="325">
        <v>1</v>
      </c>
      <c r="H206" s="564">
        <v>4</v>
      </c>
      <c r="K206" s="28"/>
      <c r="L206" s="29"/>
    </row>
    <row r="207" spans="2:12" s="27" customFormat="1" ht="16.149999999999999" customHeight="1" x14ac:dyDescent="0.15">
      <c r="B207" s="312" t="s">
        <v>201</v>
      </c>
      <c r="C207" s="379" t="s">
        <v>456</v>
      </c>
      <c r="D207" s="678">
        <v>1108.9100000000001</v>
      </c>
      <c r="E207" s="679">
        <v>1089</v>
      </c>
      <c r="F207" s="382">
        <v>98.204543200079357</v>
      </c>
      <c r="G207" s="381">
        <v>1</v>
      </c>
      <c r="H207" s="381">
        <v>2</v>
      </c>
      <c r="K207" s="28"/>
      <c r="L207" s="29"/>
    </row>
    <row r="208" spans="2:12" s="27" customFormat="1" ht="16.149999999999999" customHeight="1" x14ac:dyDescent="0.15">
      <c r="B208" s="312" t="s">
        <v>202</v>
      </c>
      <c r="C208" s="313" t="s">
        <v>457</v>
      </c>
      <c r="D208" s="683">
        <v>1886.5</v>
      </c>
      <c r="E208" s="683">
        <v>1837.55</v>
      </c>
      <c r="F208" s="368">
        <v>97.40524781341108</v>
      </c>
      <c r="G208" s="325">
        <v>1</v>
      </c>
      <c r="H208" s="564">
        <v>8</v>
      </c>
      <c r="K208" s="28"/>
      <c r="L208" s="29"/>
    </row>
    <row r="209" spans="2:12" s="27" customFormat="1" ht="16.149999999999999" customHeight="1" x14ac:dyDescent="0.15">
      <c r="B209" s="312" t="s">
        <v>203</v>
      </c>
      <c r="C209" s="379" t="s">
        <v>458</v>
      </c>
      <c r="D209" s="678">
        <v>991.62</v>
      </c>
      <c r="E209" s="679">
        <v>991.62</v>
      </c>
      <c r="F209" s="382">
        <v>100</v>
      </c>
      <c r="G209" s="381">
        <v>1</v>
      </c>
      <c r="H209" s="381">
        <v>7</v>
      </c>
      <c r="K209" s="28"/>
      <c r="L209" s="29"/>
    </row>
    <row r="210" spans="2:12" s="27" customFormat="1" ht="16.149999999999999" customHeight="1" x14ac:dyDescent="0.15">
      <c r="B210" s="312" t="s">
        <v>204</v>
      </c>
      <c r="C210" s="331" t="s">
        <v>459</v>
      </c>
      <c r="D210" s="690">
        <v>1095.9100000000001</v>
      </c>
      <c r="E210" s="690">
        <v>1034.04</v>
      </c>
      <c r="F210" s="376">
        <v>94.354463413966457</v>
      </c>
      <c r="G210" s="330">
        <v>1</v>
      </c>
      <c r="H210" s="539">
        <v>5</v>
      </c>
      <c r="K210" s="28"/>
      <c r="L210" s="29"/>
    </row>
    <row r="211" spans="2:12" s="27" customFormat="1" ht="16.149999999999999" customHeight="1" x14ac:dyDescent="0.15">
      <c r="B211" s="312" t="s">
        <v>205</v>
      </c>
      <c r="C211" s="379" t="s">
        <v>460</v>
      </c>
      <c r="D211" s="678">
        <v>905.81</v>
      </c>
      <c r="E211" s="679">
        <v>805.18</v>
      </c>
      <c r="F211" s="382">
        <v>88.890606197767738</v>
      </c>
      <c r="G211" s="381">
        <v>1</v>
      </c>
      <c r="H211" s="381">
        <v>3</v>
      </c>
      <c r="K211" s="28"/>
      <c r="L211" s="29"/>
    </row>
    <row r="212" spans="2:12" s="27" customFormat="1" ht="16.149999999999999" customHeight="1" x14ac:dyDescent="0.15">
      <c r="B212" s="312" t="s">
        <v>206</v>
      </c>
      <c r="C212" s="313" t="s">
        <v>461</v>
      </c>
      <c r="D212" s="683">
        <v>1437.84</v>
      </c>
      <c r="E212" s="683">
        <v>1268.71</v>
      </c>
      <c r="F212" s="368">
        <v>88.237216936515892</v>
      </c>
      <c r="G212" s="325">
        <v>1</v>
      </c>
      <c r="H212" s="564">
        <v>7</v>
      </c>
      <c r="K212" s="28"/>
      <c r="L212" s="29"/>
    </row>
    <row r="213" spans="2:12" s="27" customFormat="1" ht="16.149999999999999" customHeight="1" x14ac:dyDescent="0.15">
      <c r="B213" s="312" t="s">
        <v>207</v>
      </c>
      <c r="C213" s="379" t="s">
        <v>462</v>
      </c>
      <c r="D213" s="678">
        <v>1884.62</v>
      </c>
      <c r="E213" s="679">
        <v>1860.4</v>
      </c>
      <c r="F213" s="382">
        <v>98.714860290138077</v>
      </c>
      <c r="G213" s="381">
        <v>1</v>
      </c>
      <c r="H213" s="381">
        <v>7</v>
      </c>
      <c r="K213" s="28"/>
      <c r="L213" s="29"/>
    </row>
    <row r="214" spans="2:12" s="27" customFormat="1" ht="16.149999999999999" customHeight="1" x14ac:dyDescent="0.15">
      <c r="B214" s="312" t="s">
        <v>209</v>
      </c>
      <c r="C214" s="313" t="s">
        <v>463</v>
      </c>
      <c r="D214" s="683">
        <v>1742.6399999999996</v>
      </c>
      <c r="E214" s="683">
        <v>1699.3</v>
      </c>
      <c r="F214" s="368">
        <v>97.512968828903297</v>
      </c>
      <c r="G214" s="325">
        <v>1</v>
      </c>
      <c r="H214" s="564">
        <v>5</v>
      </c>
      <c r="K214" s="28"/>
      <c r="L214" s="29"/>
    </row>
    <row r="215" spans="2:12" s="27" customFormat="1" ht="16.149999999999999" customHeight="1" x14ac:dyDescent="0.15">
      <c r="B215" s="312" t="s">
        <v>210</v>
      </c>
      <c r="C215" s="379" t="s">
        <v>464</v>
      </c>
      <c r="D215" s="678">
        <v>876.7</v>
      </c>
      <c r="E215" s="679">
        <v>838.6</v>
      </c>
      <c r="F215" s="382">
        <v>95.654157636591762</v>
      </c>
      <c r="G215" s="381">
        <v>1</v>
      </c>
      <c r="H215" s="381">
        <v>2</v>
      </c>
      <c r="K215" s="28"/>
      <c r="L215" s="29"/>
    </row>
    <row r="216" spans="2:12" s="27" customFormat="1" ht="16.149999999999999" customHeight="1" x14ac:dyDescent="0.15">
      <c r="B216" s="312" t="s">
        <v>211</v>
      </c>
      <c r="C216" s="331" t="s">
        <v>465</v>
      </c>
      <c r="D216" s="690">
        <v>4141.5600000000004</v>
      </c>
      <c r="E216" s="690">
        <v>4141.5600000000004</v>
      </c>
      <c r="F216" s="376">
        <v>100</v>
      </c>
      <c r="G216" s="330">
        <v>1</v>
      </c>
      <c r="H216" s="539">
        <v>35</v>
      </c>
      <c r="K216" s="28"/>
      <c r="L216" s="29"/>
    </row>
    <row r="217" spans="2:12" s="27" customFormat="1" ht="16.149999999999999" customHeight="1" x14ac:dyDescent="0.15">
      <c r="B217" s="312" t="s">
        <v>212</v>
      </c>
      <c r="C217" s="379" t="s">
        <v>466</v>
      </c>
      <c r="D217" s="678">
        <v>5999.8</v>
      </c>
      <c r="E217" s="679">
        <v>5873.8</v>
      </c>
      <c r="F217" s="382">
        <v>97.89992999766659</v>
      </c>
      <c r="G217" s="381">
        <v>1</v>
      </c>
      <c r="H217" s="381">
        <v>14</v>
      </c>
      <c r="K217" s="28"/>
      <c r="L217" s="29"/>
    </row>
    <row r="218" spans="2:12" s="27" customFormat="1" ht="16.149999999999999" customHeight="1" x14ac:dyDescent="0.15">
      <c r="B218" s="312" t="s">
        <v>213</v>
      </c>
      <c r="C218" s="313" t="s">
        <v>467</v>
      </c>
      <c r="D218" s="683">
        <v>2961.0600000000004</v>
      </c>
      <c r="E218" s="683">
        <v>2961.06</v>
      </c>
      <c r="F218" s="368">
        <v>99.999999999999986</v>
      </c>
      <c r="G218" s="325">
        <v>1</v>
      </c>
      <c r="H218" s="564">
        <v>17</v>
      </c>
      <c r="K218" s="28"/>
      <c r="L218" s="29"/>
    </row>
    <row r="219" spans="2:12" s="27" customFormat="1" ht="16.149999999999999" customHeight="1" x14ac:dyDescent="0.15">
      <c r="B219" s="312" t="s">
        <v>214</v>
      </c>
      <c r="C219" s="379" t="s">
        <v>468</v>
      </c>
      <c r="D219" s="678">
        <v>1604.72</v>
      </c>
      <c r="E219" s="679">
        <v>1604.72</v>
      </c>
      <c r="F219" s="382">
        <v>100</v>
      </c>
      <c r="G219" s="381">
        <v>1</v>
      </c>
      <c r="H219" s="381">
        <v>7</v>
      </c>
      <c r="K219" s="28"/>
      <c r="L219" s="29"/>
    </row>
    <row r="220" spans="2:12" s="27" customFormat="1" ht="16.149999999999999" customHeight="1" x14ac:dyDescent="0.15">
      <c r="B220" s="312" t="s">
        <v>215</v>
      </c>
      <c r="C220" s="313" t="s">
        <v>469</v>
      </c>
      <c r="D220" s="683">
        <v>2610.0500000000006</v>
      </c>
      <c r="E220" s="683">
        <v>2452.69</v>
      </c>
      <c r="F220" s="368">
        <v>93.97099672420066</v>
      </c>
      <c r="G220" s="325">
        <v>1</v>
      </c>
      <c r="H220" s="564">
        <v>35</v>
      </c>
      <c r="K220" s="28"/>
      <c r="L220" s="29"/>
    </row>
    <row r="221" spans="2:12" s="27" customFormat="1" ht="16.149999999999999" customHeight="1" x14ac:dyDescent="0.15">
      <c r="B221" s="312" t="s">
        <v>216</v>
      </c>
      <c r="C221" s="379" t="s">
        <v>470</v>
      </c>
      <c r="D221" s="678">
        <v>3692.44</v>
      </c>
      <c r="E221" s="679">
        <v>3692.44</v>
      </c>
      <c r="F221" s="382">
        <v>100</v>
      </c>
      <c r="G221" s="381">
        <v>1</v>
      </c>
      <c r="H221" s="381">
        <v>28</v>
      </c>
      <c r="K221" s="28"/>
      <c r="L221" s="29"/>
    </row>
    <row r="222" spans="2:12" s="27" customFormat="1" ht="16.149999999999999" customHeight="1" x14ac:dyDescent="0.15">
      <c r="B222" s="312" t="s">
        <v>217</v>
      </c>
      <c r="C222" s="331" t="s">
        <v>471</v>
      </c>
      <c r="D222" s="690">
        <v>1706.46</v>
      </c>
      <c r="E222" s="690">
        <v>1686.06</v>
      </c>
      <c r="F222" s="376">
        <v>98.804542737597117</v>
      </c>
      <c r="G222" s="330">
        <v>1</v>
      </c>
      <c r="H222" s="539">
        <v>7</v>
      </c>
      <c r="K222" s="28"/>
      <c r="L222" s="29"/>
    </row>
    <row r="223" spans="2:12" s="27" customFormat="1" ht="16.149999999999999" customHeight="1" x14ac:dyDescent="0.15">
      <c r="B223" s="312" t="s">
        <v>218</v>
      </c>
      <c r="C223" s="379" t="s">
        <v>472</v>
      </c>
      <c r="D223" s="678">
        <v>1708.19</v>
      </c>
      <c r="E223" s="679">
        <v>1708.19</v>
      </c>
      <c r="F223" s="382">
        <v>100</v>
      </c>
      <c r="G223" s="381">
        <v>1</v>
      </c>
      <c r="H223" s="381">
        <v>11</v>
      </c>
      <c r="K223" s="28"/>
      <c r="L223" s="29"/>
    </row>
    <row r="224" spans="2:12" s="27" customFormat="1" ht="16.149999999999999" customHeight="1" x14ac:dyDescent="0.15">
      <c r="B224" s="312" t="s">
        <v>219</v>
      </c>
      <c r="C224" s="313" t="s">
        <v>473</v>
      </c>
      <c r="D224" s="683">
        <v>952.06</v>
      </c>
      <c r="E224" s="683">
        <v>935.57</v>
      </c>
      <c r="F224" s="368">
        <v>98.267966304644673</v>
      </c>
      <c r="G224" s="325">
        <v>1</v>
      </c>
      <c r="H224" s="564">
        <v>3</v>
      </c>
      <c r="K224" s="28"/>
      <c r="L224" s="29"/>
    </row>
    <row r="225" spans="2:12" s="27" customFormat="1" ht="16.149999999999999" customHeight="1" x14ac:dyDescent="0.15">
      <c r="B225" s="312" t="s">
        <v>221</v>
      </c>
      <c r="C225" s="379" t="s">
        <v>474</v>
      </c>
      <c r="D225" s="678">
        <v>1264.8399999999999</v>
      </c>
      <c r="E225" s="679">
        <v>1264.8399999999999</v>
      </c>
      <c r="F225" s="382">
        <v>100</v>
      </c>
      <c r="G225" s="381">
        <v>1</v>
      </c>
      <c r="H225" s="381">
        <v>7</v>
      </c>
      <c r="K225" s="28"/>
      <c r="L225" s="29"/>
    </row>
    <row r="226" spans="2:12" s="27" customFormat="1" ht="16.149999999999999" customHeight="1" x14ac:dyDescent="0.15">
      <c r="B226" s="312" t="s">
        <v>222</v>
      </c>
      <c r="C226" s="313" t="s">
        <v>475</v>
      </c>
      <c r="D226" s="683">
        <v>1151.3599999999999</v>
      </c>
      <c r="E226" s="683">
        <v>1085</v>
      </c>
      <c r="F226" s="368">
        <v>94.236381322957214</v>
      </c>
      <c r="G226" s="325">
        <v>1</v>
      </c>
      <c r="H226" s="564">
        <v>5</v>
      </c>
      <c r="K226" s="28"/>
      <c r="L226" s="29"/>
    </row>
    <row r="227" spans="2:12" s="27" customFormat="1" ht="16.149999999999999" customHeight="1" x14ac:dyDescent="0.15">
      <c r="B227" s="312" t="s">
        <v>223</v>
      </c>
      <c r="C227" s="379" t="s">
        <v>476</v>
      </c>
      <c r="D227" s="678">
        <v>1244</v>
      </c>
      <c r="E227" s="679">
        <v>1244</v>
      </c>
      <c r="F227" s="382">
        <v>100</v>
      </c>
      <c r="G227" s="381">
        <v>1</v>
      </c>
      <c r="H227" s="381">
        <v>3</v>
      </c>
      <c r="K227" s="28"/>
      <c r="L227" s="29"/>
    </row>
    <row r="228" spans="2:12" s="27" customFormat="1" ht="16.149999999999999" customHeight="1" x14ac:dyDescent="0.15">
      <c r="B228" s="312" t="s">
        <v>224</v>
      </c>
      <c r="C228" s="331" t="s">
        <v>477</v>
      </c>
      <c r="D228" s="690">
        <v>778.19</v>
      </c>
      <c r="E228" s="690">
        <v>609.67999999999995</v>
      </c>
      <c r="F228" s="376">
        <v>78.345905241650485</v>
      </c>
      <c r="G228" s="330">
        <v>1</v>
      </c>
      <c r="H228" s="539">
        <v>3</v>
      </c>
      <c r="K228" s="28"/>
      <c r="L228" s="29"/>
    </row>
    <row r="229" spans="2:12" s="27" customFormat="1" ht="16.149999999999999" customHeight="1" x14ac:dyDescent="0.15">
      <c r="B229" s="312" t="s">
        <v>225</v>
      </c>
      <c r="C229" s="379" t="s">
        <v>478</v>
      </c>
      <c r="D229" s="678">
        <v>927.33</v>
      </c>
      <c r="E229" s="679">
        <v>927.33</v>
      </c>
      <c r="F229" s="382">
        <v>100</v>
      </c>
      <c r="G229" s="381">
        <v>1</v>
      </c>
      <c r="H229" s="381">
        <v>5</v>
      </c>
      <c r="K229" s="28"/>
      <c r="L229" s="29"/>
    </row>
    <row r="230" spans="2:12" s="27" customFormat="1" ht="16.149999999999999" customHeight="1" x14ac:dyDescent="0.15">
      <c r="B230" s="312" t="s">
        <v>226</v>
      </c>
      <c r="C230" s="313" t="s">
        <v>479</v>
      </c>
      <c r="D230" s="683">
        <v>1766.47</v>
      </c>
      <c r="E230" s="683">
        <v>1674.78</v>
      </c>
      <c r="F230" s="368">
        <v>94.809422180959771</v>
      </c>
      <c r="G230" s="325">
        <v>1</v>
      </c>
      <c r="H230" s="564">
        <v>6</v>
      </c>
      <c r="K230" s="28"/>
      <c r="L230" s="29"/>
    </row>
    <row r="231" spans="2:12" s="27" customFormat="1" ht="16.149999999999999" customHeight="1" x14ac:dyDescent="0.15">
      <c r="B231" s="312" t="s">
        <v>227</v>
      </c>
      <c r="C231" s="379" t="s">
        <v>480</v>
      </c>
      <c r="D231" s="678">
        <v>1237.8</v>
      </c>
      <c r="E231" s="679">
        <v>1196.54</v>
      </c>
      <c r="F231" s="382">
        <v>96.666666666666671</v>
      </c>
      <c r="G231" s="381">
        <v>1</v>
      </c>
      <c r="H231" s="381">
        <v>6</v>
      </c>
      <c r="K231" s="28"/>
      <c r="L231" s="29"/>
    </row>
    <row r="232" spans="2:12" s="27" customFormat="1" ht="16.149999999999999" customHeight="1" x14ac:dyDescent="0.15">
      <c r="B232" s="312" t="s">
        <v>228</v>
      </c>
      <c r="C232" s="313" t="s">
        <v>481</v>
      </c>
      <c r="D232" s="683">
        <v>2477.11</v>
      </c>
      <c r="E232" s="683">
        <v>2436.25</v>
      </c>
      <c r="F232" s="368">
        <v>98.350497151922994</v>
      </c>
      <c r="G232" s="325">
        <v>1</v>
      </c>
      <c r="H232" s="564">
        <v>26</v>
      </c>
      <c r="K232" s="28"/>
      <c r="L232" s="29"/>
    </row>
    <row r="233" spans="2:12" s="27" customFormat="1" ht="16.149999999999999" customHeight="1" x14ac:dyDescent="0.15">
      <c r="B233" s="312" t="s">
        <v>229</v>
      </c>
      <c r="C233" s="379" t="s">
        <v>482</v>
      </c>
      <c r="D233" s="678">
        <v>992.75</v>
      </c>
      <c r="E233" s="679">
        <v>952.74</v>
      </c>
      <c r="F233" s="382">
        <v>95.969780911609178</v>
      </c>
      <c r="G233" s="381">
        <v>1</v>
      </c>
      <c r="H233" s="381">
        <v>5</v>
      </c>
      <c r="K233" s="28"/>
      <c r="L233" s="29"/>
    </row>
    <row r="234" spans="2:12" s="27" customFormat="1" ht="16.149999999999999" customHeight="1" x14ac:dyDescent="0.15">
      <c r="B234" s="312" t="s">
        <v>230</v>
      </c>
      <c r="C234" s="331" t="s">
        <v>483</v>
      </c>
      <c r="D234" s="690">
        <v>1192.07</v>
      </c>
      <c r="E234" s="690">
        <v>1161.1600000000001</v>
      </c>
      <c r="F234" s="376">
        <v>97.407031466272969</v>
      </c>
      <c r="G234" s="330">
        <v>1</v>
      </c>
      <c r="H234" s="539">
        <v>5</v>
      </c>
      <c r="K234" s="28"/>
      <c r="L234" s="29"/>
    </row>
    <row r="235" spans="2:12" s="27" customFormat="1" ht="16.149999999999999" customHeight="1" x14ac:dyDescent="0.15">
      <c r="B235" s="312" t="s">
        <v>795</v>
      </c>
      <c r="C235" s="379" t="s">
        <v>1361</v>
      </c>
      <c r="D235" s="678">
        <v>1106.49</v>
      </c>
      <c r="E235" s="679">
        <v>979.02</v>
      </c>
      <c r="F235" s="382">
        <v>88.479787435946093</v>
      </c>
      <c r="G235" s="381">
        <v>1</v>
      </c>
      <c r="H235" s="381">
        <v>4</v>
      </c>
      <c r="K235" s="28"/>
      <c r="L235" s="29"/>
    </row>
    <row r="236" spans="2:12" s="27" customFormat="1" ht="16.149999999999999" customHeight="1" x14ac:dyDescent="0.15">
      <c r="B236" s="312" t="s">
        <v>1294</v>
      </c>
      <c r="C236" s="313" t="s">
        <v>1362</v>
      </c>
      <c r="D236" s="678">
        <v>11357.44</v>
      </c>
      <c r="E236" s="678">
        <v>10819.88</v>
      </c>
      <c r="F236" s="691">
        <v>95.266891130395564</v>
      </c>
      <c r="G236" s="380">
        <v>1</v>
      </c>
      <c r="H236" s="381">
        <v>91</v>
      </c>
      <c r="K236" s="28"/>
      <c r="L236" s="29"/>
    </row>
    <row r="237" spans="2:12" s="27" customFormat="1" ht="16.149999999999999" customHeight="1" x14ac:dyDescent="0.15">
      <c r="B237" s="312" t="s">
        <v>1296</v>
      </c>
      <c r="C237" s="313" t="s">
        <v>1363</v>
      </c>
      <c r="D237" s="678">
        <v>6788.3600000000006</v>
      </c>
      <c r="E237" s="678">
        <v>6586.55</v>
      </c>
      <c r="F237" s="382">
        <v>97.027117006169377</v>
      </c>
      <c r="G237" s="381">
        <v>1</v>
      </c>
      <c r="H237" s="381">
        <v>36</v>
      </c>
      <c r="K237" s="28"/>
      <c r="L237" s="29"/>
    </row>
    <row r="238" spans="2:12" s="27" customFormat="1" ht="16.149999999999999" customHeight="1" x14ac:dyDescent="0.15">
      <c r="B238" s="312" t="s">
        <v>1297</v>
      </c>
      <c r="C238" s="313" t="s">
        <v>1364</v>
      </c>
      <c r="D238" s="678">
        <v>3458.92</v>
      </c>
      <c r="E238" s="678">
        <v>3400.64</v>
      </c>
      <c r="F238" s="691">
        <v>98.31508100794467</v>
      </c>
      <c r="G238" s="380">
        <v>1</v>
      </c>
      <c r="H238" s="381">
        <v>21</v>
      </c>
      <c r="K238" s="28"/>
      <c r="L238" s="29"/>
    </row>
    <row r="239" spans="2:12" s="27" customFormat="1" ht="16.149999999999999" customHeight="1" x14ac:dyDescent="0.15">
      <c r="B239" s="312" t="s">
        <v>1298</v>
      </c>
      <c r="C239" s="313" t="s">
        <v>1365</v>
      </c>
      <c r="D239" s="678">
        <v>1511.27</v>
      </c>
      <c r="E239" s="678">
        <v>1486.05</v>
      </c>
      <c r="F239" s="382">
        <v>98.331204880663279</v>
      </c>
      <c r="G239" s="381">
        <v>1</v>
      </c>
      <c r="H239" s="381">
        <v>7</v>
      </c>
      <c r="K239" s="28"/>
      <c r="L239" s="29"/>
    </row>
    <row r="240" spans="2:12" s="27" customFormat="1" ht="16.149999999999999" customHeight="1" x14ac:dyDescent="0.15">
      <c r="B240" s="312" t="s">
        <v>1299</v>
      </c>
      <c r="C240" s="313" t="s">
        <v>1366</v>
      </c>
      <c r="D240" s="678">
        <v>2056.41</v>
      </c>
      <c r="E240" s="678">
        <v>2056.41</v>
      </c>
      <c r="F240" s="691">
        <v>100</v>
      </c>
      <c r="G240" s="380">
        <v>1</v>
      </c>
      <c r="H240" s="381">
        <v>11</v>
      </c>
      <c r="K240" s="28"/>
      <c r="L240" s="29"/>
    </row>
    <row r="241" spans="2:12" s="27" customFormat="1" ht="16.149999999999999" customHeight="1" x14ac:dyDescent="0.15">
      <c r="B241" s="312" t="s">
        <v>231</v>
      </c>
      <c r="C241" s="313" t="s">
        <v>484</v>
      </c>
      <c r="D241" s="683">
        <v>1861.56</v>
      </c>
      <c r="E241" s="683">
        <v>1811.8</v>
      </c>
      <c r="F241" s="368">
        <v>97.326973076344572</v>
      </c>
      <c r="G241" s="325">
        <v>1</v>
      </c>
      <c r="H241" s="564">
        <v>8</v>
      </c>
      <c r="K241" s="28"/>
      <c r="L241" s="29"/>
    </row>
    <row r="242" spans="2:12" s="27" customFormat="1" ht="16.149999999999999" customHeight="1" x14ac:dyDescent="0.15">
      <c r="B242" s="312" t="s">
        <v>232</v>
      </c>
      <c r="C242" s="379" t="s">
        <v>485</v>
      </c>
      <c r="D242" s="678">
        <v>1967.54</v>
      </c>
      <c r="E242" s="679">
        <v>1890.43</v>
      </c>
      <c r="F242" s="382">
        <v>96.08089289163118</v>
      </c>
      <c r="G242" s="381">
        <v>1</v>
      </c>
      <c r="H242" s="381">
        <v>7</v>
      </c>
      <c r="K242" s="28"/>
      <c r="L242" s="29"/>
    </row>
    <row r="243" spans="2:12" s="27" customFormat="1" ht="16.149999999999999" customHeight="1" x14ac:dyDescent="0.15">
      <c r="B243" s="312" t="s">
        <v>233</v>
      </c>
      <c r="C243" s="313" t="s">
        <v>486</v>
      </c>
      <c r="D243" s="683">
        <v>2990.68</v>
      </c>
      <c r="E243" s="683">
        <v>2908.13</v>
      </c>
      <c r="F243" s="368">
        <v>97.239758182085694</v>
      </c>
      <c r="G243" s="325">
        <v>1</v>
      </c>
      <c r="H243" s="564">
        <v>5</v>
      </c>
      <c r="K243" s="28"/>
      <c r="L243" s="29"/>
    </row>
    <row r="244" spans="2:12" s="27" customFormat="1" ht="16.149999999999999" customHeight="1" x14ac:dyDescent="0.15">
      <c r="B244" s="312" t="s">
        <v>235</v>
      </c>
      <c r="C244" s="379" t="s">
        <v>487</v>
      </c>
      <c r="D244" s="678">
        <v>1155.5999999999999</v>
      </c>
      <c r="E244" s="679">
        <v>1155.5999999999999</v>
      </c>
      <c r="F244" s="382">
        <v>100</v>
      </c>
      <c r="G244" s="381">
        <v>1</v>
      </c>
      <c r="H244" s="381">
        <v>2</v>
      </c>
      <c r="K244" s="28"/>
      <c r="L244" s="29"/>
    </row>
    <row r="245" spans="2:12" s="27" customFormat="1" ht="16.149999999999999" customHeight="1" x14ac:dyDescent="0.15">
      <c r="B245" s="312" t="s">
        <v>236</v>
      </c>
      <c r="C245" s="331" t="s">
        <v>488</v>
      </c>
      <c r="D245" s="690">
        <v>1850.2</v>
      </c>
      <c r="E245" s="690">
        <v>1850.2</v>
      </c>
      <c r="F245" s="376">
        <v>100</v>
      </c>
      <c r="G245" s="330">
        <v>1</v>
      </c>
      <c r="H245" s="539">
        <v>3</v>
      </c>
      <c r="K245" s="28"/>
      <c r="L245" s="29"/>
    </row>
    <row r="246" spans="2:12" s="27" customFormat="1" ht="16.149999999999999" customHeight="1" x14ac:dyDescent="0.15">
      <c r="B246" s="312" t="s">
        <v>237</v>
      </c>
      <c r="C246" s="379" t="s">
        <v>489</v>
      </c>
      <c r="D246" s="678">
        <v>1148.72</v>
      </c>
      <c r="E246" s="679">
        <v>1148.72</v>
      </c>
      <c r="F246" s="382">
        <v>100</v>
      </c>
      <c r="G246" s="381">
        <v>1</v>
      </c>
      <c r="H246" s="381">
        <v>2</v>
      </c>
      <c r="K246" s="28"/>
      <c r="L246" s="29"/>
    </row>
    <row r="247" spans="2:12" s="27" customFormat="1" ht="16.149999999999999" customHeight="1" x14ac:dyDescent="0.15">
      <c r="B247" s="312" t="s">
        <v>238</v>
      </c>
      <c r="C247" s="313" t="s">
        <v>490</v>
      </c>
      <c r="D247" s="683">
        <v>1851.39</v>
      </c>
      <c r="E247" s="683">
        <v>1851.39</v>
      </c>
      <c r="F247" s="368">
        <v>100</v>
      </c>
      <c r="G247" s="325">
        <v>1</v>
      </c>
      <c r="H247" s="564">
        <v>3</v>
      </c>
      <c r="K247" s="28"/>
      <c r="L247" s="29"/>
    </row>
    <row r="248" spans="2:12" s="27" customFormat="1" ht="16.149999999999999" customHeight="1" x14ac:dyDescent="0.15">
      <c r="B248" s="312" t="s">
        <v>239</v>
      </c>
      <c r="C248" s="379" t="s">
        <v>491</v>
      </c>
      <c r="D248" s="678">
        <v>2114.5300000000002</v>
      </c>
      <c r="E248" s="679">
        <v>2114.5300000000002</v>
      </c>
      <c r="F248" s="382">
        <v>100</v>
      </c>
      <c r="G248" s="381">
        <v>1</v>
      </c>
      <c r="H248" s="381">
        <v>3</v>
      </c>
      <c r="K248" s="28"/>
      <c r="L248" s="29"/>
    </row>
    <row r="249" spans="2:12" s="27" customFormat="1" ht="16.149999999999999" customHeight="1" x14ac:dyDescent="0.15">
      <c r="B249" s="312" t="s">
        <v>240</v>
      </c>
      <c r="C249" s="313" t="s">
        <v>492</v>
      </c>
      <c r="D249" s="683">
        <v>1494.36</v>
      </c>
      <c r="E249" s="683">
        <v>1494.36</v>
      </c>
      <c r="F249" s="368">
        <v>100</v>
      </c>
      <c r="G249" s="325">
        <v>1</v>
      </c>
      <c r="H249" s="564">
        <v>2</v>
      </c>
      <c r="K249" s="28"/>
      <c r="L249" s="29"/>
    </row>
    <row r="250" spans="2:12" s="27" customFormat="1" ht="16.149999999999999" customHeight="1" x14ac:dyDescent="0.15">
      <c r="B250" s="312" t="s">
        <v>241</v>
      </c>
      <c r="C250" s="379" t="s">
        <v>493</v>
      </c>
      <c r="D250" s="678">
        <v>1007.3</v>
      </c>
      <c r="E250" s="679">
        <v>1007.3</v>
      </c>
      <c r="F250" s="382">
        <v>100</v>
      </c>
      <c r="G250" s="381">
        <v>1</v>
      </c>
      <c r="H250" s="381">
        <v>1</v>
      </c>
      <c r="K250" s="28"/>
      <c r="L250" s="29"/>
    </row>
    <row r="251" spans="2:12" s="27" customFormat="1" ht="16.149999999999999" customHeight="1" x14ac:dyDescent="0.15">
      <c r="B251" s="312" t="s">
        <v>242</v>
      </c>
      <c r="C251" s="331" t="s">
        <v>494</v>
      </c>
      <c r="D251" s="690">
        <v>911.07</v>
      </c>
      <c r="E251" s="690">
        <v>877.01</v>
      </c>
      <c r="F251" s="376">
        <v>96.261538630401617</v>
      </c>
      <c r="G251" s="330">
        <v>1</v>
      </c>
      <c r="H251" s="539">
        <v>1</v>
      </c>
      <c r="K251" s="28"/>
      <c r="L251" s="29"/>
    </row>
    <row r="252" spans="2:12" s="27" customFormat="1" ht="16.149999999999999" customHeight="1" x14ac:dyDescent="0.15">
      <c r="B252" s="312" t="s">
        <v>243</v>
      </c>
      <c r="C252" s="379" t="s">
        <v>495</v>
      </c>
      <c r="D252" s="678">
        <v>1773.9</v>
      </c>
      <c r="E252" s="679">
        <v>1724.3</v>
      </c>
      <c r="F252" s="382">
        <v>97.203901009076048</v>
      </c>
      <c r="G252" s="381">
        <v>1</v>
      </c>
      <c r="H252" s="381">
        <v>2</v>
      </c>
      <c r="K252" s="28"/>
      <c r="L252" s="29"/>
    </row>
    <row r="253" spans="2:12" s="27" customFormat="1" ht="16.149999999999999" customHeight="1" x14ac:dyDescent="0.15">
      <c r="B253" s="312" t="s">
        <v>244</v>
      </c>
      <c r="C253" s="313" t="s">
        <v>496</v>
      </c>
      <c r="D253" s="683">
        <v>2439.9</v>
      </c>
      <c r="E253" s="683">
        <v>2381.31</v>
      </c>
      <c r="F253" s="368">
        <v>97.598672076724441</v>
      </c>
      <c r="G253" s="325">
        <v>1</v>
      </c>
      <c r="H253" s="564">
        <v>3</v>
      </c>
      <c r="K253" s="28"/>
      <c r="L253" s="29"/>
    </row>
    <row r="254" spans="2:12" s="27" customFormat="1" ht="16.149999999999999" customHeight="1" x14ac:dyDescent="0.15">
      <c r="B254" s="312" t="s">
        <v>245</v>
      </c>
      <c r="C254" s="379" t="s">
        <v>497</v>
      </c>
      <c r="D254" s="678">
        <v>15552.59</v>
      </c>
      <c r="E254" s="679">
        <v>14873.95</v>
      </c>
      <c r="F254" s="382">
        <v>95.636482412254168</v>
      </c>
      <c r="G254" s="381">
        <v>1</v>
      </c>
      <c r="H254" s="381">
        <v>23</v>
      </c>
      <c r="K254" s="28"/>
      <c r="L254" s="29"/>
    </row>
    <row r="255" spans="2:12" s="27" customFormat="1" ht="16.149999999999999" customHeight="1" x14ac:dyDescent="0.15">
      <c r="B255" s="312" t="s">
        <v>246</v>
      </c>
      <c r="C255" s="313" t="s">
        <v>498</v>
      </c>
      <c r="D255" s="683">
        <v>5094.29</v>
      </c>
      <c r="E255" s="683">
        <v>4992.1899999999996</v>
      </c>
      <c r="F255" s="368">
        <v>97.995795292376357</v>
      </c>
      <c r="G255" s="325">
        <v>1</v>
      </c>
      <c r="H255" s="564">
        <v>14</v>
      </c>
      <c r="K255" s="28"/>
      <c r="L255" s="29"/>
    </row>
    <row r="256" spans="2:12" s="27" customFormat="1" ht="16.149999999999999" customHeight="1" x14ac:dyDescent="0.15">
      <c r="B256" s="312" t="s">
        <v>247</v>
      </c>
      <c r="C256" s="379" t="s">
        <v>499</v>
      </c>
      <c r="D256" s="678">
        <v>3411.24</v>
      </c>
      <c r="E256" s="679">
        <v>3355.24</v>
      </c>
      <c r="F256" s="382">
        <v>98.358368218008692</v>
      </c>
      <c r="G256" s="381">
        <v>1</v>
      </c>
      <c r="H256" s="381">
        <v>12</v>
      </c>
      <c r="K256" s="28"/>
      <c r="L256" s="29"/>
    </row>
    <row r="257" spans="2:12" s="27" customFormat="1" ht="16.149999999999999" customHeight="1" x14ac:dyDescent="0.15">
      <c r="B257" s="312" t="s">
        <v>248</v>
      </c>
      <c r="C257" s="331" t="s">
        <v>500</v>
      </c>
      <c r="D257" s="690">
        <v>1380.21</v>
      </c>
      <c r="E257" s="690">
        <v>1255.32</v>
      </c>
      <c r="F257" s="376">
        <v>90.951376964374973</v>
      </c>
      <c r="G257" s="330">
        <v>1</v>
      </c>
      <c r="H257" s="539">
        <v>5</v>
      </c>
      <c r="K257" s="28"/>
      <c r="L257" s="29"/>
    </row>
    <row r="258" spans="2:12" s="27" customFormat="1" ht="16.149999999999999" customHeight="1" x14ac:dyDescent="0.15">
      <c r="B258" s="312" t="s">
        <v>249</v>
      </c>
      <c r="C258" s="379" t="s">
        <v>501</v>
      </c>
      <c r="D258" s="678">
        <v>4251.91</v>
      </c>
      <c r="E258" s="679">
        <v>4176.29</v>
      </c>
      <c r="F258" s="382">
        <v>98.221505158858022</v>
      </c>
      <c r="G258" s="381">
        <v>1</v>
      </c>
      <c r="H258" s="381">
        <v>13</v>
      </c>
      <c r="K258" s="28"/>
      <c r="L258" s="29"/>
    </row>
    <row r="259" spans="2:12" s="27" customFormat="1" ht="16.149999999999999" customHeight="1" x14ac:dyDescent="0.15">
      <c r="B259" s="312" t="s">
        <v>250</v>
      </c>
      <c r="C259" s="313" t="s">
        <v>502</v>
      </c>
      <c r="D259" s="683">
        <v>1571.04</v>
      </c>
      <c r="E259" s="683">
        <v>1571.04</v>
      </c>
      <c r="F259" s="368">
        <v>100</v>
      </c>
      <c r="G259" s="325">
        <v>1</v>
      </c>
      <c r="H259" s="564">
        <v>7</v>
      </c>
      <c r="K259" s="28"/>
      <c r="L259" s="29"/>
    </row>
    <row r="260" spans="2:12" s="27" customFormat="1" ht="16.149999999999999" customHeight="1" x14ac:dyDescent="0.15">
      <c r="B260" s="312" t="s">
        <v>251</v>
      </c>
      <c r="C260" s="379" t="s">
        <v>503</v>
      </c>
      <c r="D260" s="678">
        <v>1391.02</v>
      </c>
      <c r="E260" s="679">
        <v>1295.0999999999999</v>
      </c>
      <c r="F260" s="382">
        <v>93.104340699630484</v>
      </c>
      <c r="G260" s="381">
        <v>1</v>
      </c>
      <c r="H260" s="381">
        <v>6</v>
      </c>
      <c r="K260" s="28"/>
      <c r="L260" s="29"/>
    </row>
    <row r="261" spans="2:12" s="27" customFormat="1" ht="16.149999999999999" customHeight="1" x14ac:dyDescent="0.15">
      <c r="B261" s="312" t="s">
        <v>252</v>
      </c>
      <c r="C261" s="313" t="s">
        <v>504</v>
      </c>
      <c r="D261" s="683">
        <v>2502.11</v>
      </c>
      <c r="E261" s="683">
        <v>2262.0700000000002</v>
      </c>
      <c r="F261" s="368">
        <v>90.406496916602379</v>
      </c>
      <c r="G261" s="325">
        <v>1</v>
      </c>
      <c r="H261" s="564">
        <v>5</v>
      </c>
      <c r="K261" s="28"/>
      <c r="L261" s="29"/>
    </row>
    <row r="262" spans="2:12" s="27" customFormat="1" ht="16.149999999999999" customHeight="1" x14ac:dyDescent="0.15">
      <c r="B262" s="312" t="s">
        <v>253</v>
      </c>
      <c r="C262" s="379" t="s">
        <v>505</v>
      </c>
      <c r="D262" s="678">
        <v>3541.4300000000003</v>
      </c>
      <c r="E262" s="679">
        <v>3338.11</v>
      </c>
      <c r="F262" s="382">
        <v>94.258816353845759</v>
      </c>
      <c r="G262" s="381">
        <v>1</v>
      </c>
      <c r="H262" s="381">
        <v>11</v>
      </c>
      <c r="K262" s="28"/>
      <c r="L262" s="29"/>
    </row>
    <row r="263" spans="2:12" s="27" customFormat="1" ht="16.149999999999999" customHeight="1" x14ac:dyDescent="0.15">
      <c r="B263" s="312" t="s">
        <v>254</v>
      </c>
      <c r="C263" s="331" t="s">
        <v>506</v>
      </c>
      <c r="D263" s="690">
        <v>7543.0999999999995</v>
      </c>
      <c r="E263" s="690">
        <v>6894.27</v>
      </c>
      <c r="F263" s="376">
        <v>91.398364067823593</v>
      </c>
      <c r="G263" s="330">
        <v>1</v>
      </c>
      <c r="H263" s="539">
        <v>19</v>
      </c>
      <c r="K263" s="28"/>
      <c r="L263" s="29"/>
    </row>
    <row r="264" spans="2:12" s="27" customFormat="1" ht="16.149999999999999" customHeight="1" x14ac:dyDescent="0.15">
      <c r="B264" s="312" t="s">
        <v>255</v>
      </c>
      <c r="C264" s="379" t="s">
        <v>507</v>
      </c>
      <c r="D264" s="678">
        <v>1189.1199999999999</v>
      </c>
      <c r="E264" s="679">
        <v>1066.22</v>
      </c>
      <c r="F264" s="382">
        <v>89.664625941872984</v>
      </c>
      <c r="G264" s="381">
        <v>1</v>
      </c>
      <c r="H264" s="381">
        <v>2</v>
      </c>
      <c r="K264" s="28"/>
      <c r="L264" s="29"/>
    </row>
    <row r="265" spans="2:12" s="27" customFormat="1" ht="16.149999999999999" customHeight="1" x14ac:dyDescent="0.15">
      <c r="B265" s="312" t="s">
        <v>256</v>
      </c>
      <c r="C265" s="313" t="s">
        <v>508</v>
      </c>
      <c r="D265" s="683">
        <v>1392</v>
      </c>
      <c r="E265" s="683">
        <v>1236</v>
      </c>
      <c r="F265" s="368">
        <v>88.793103448275872</v>
      </c>
      <c r="G265" s="325">
        <v>1</v>
      </c>
      <c r="H265" s="564">
        <v>4</v>
      </c>
      <c r="K265" s="28"/>
      <c r="L265" s="29"/>
    </row>
    <row r="266" spans="2:12" s="27" customFormat="1" ht="16.149999999999999" customHeight="1" x14ac:dyDescent="0.15">
      <c r="B266" s="312" t="s">
        <v>257</v>
      </c>
      <c r="C266" s="379" t="s">
        <v>509</v>
      </c>
      <c r="D266" s="678">
        <v>2151.67</v>
      </c>
      <c r="E266" s="679">
        <v>2019.52</v>
      </c>
      <c r="F266" s="382">
        <v>93.858258933758421</v>
      </c>
      <c r="G266" s="381">
        <v>1</v>
      </c>
      <c r="H266" s="381">
        <v>6</v>
      </c>
      <c r="K266" s="28"/>
      <c r="L266" s="29"/>
    </row>
    <row r="267" spans="2:12" s="27" customFormat="1" ht="16.149999999999999" customHeight="1" x14ac:dyDescent="0.15">
      <c r="B267" s="312" t="s">
        <v>258</v>
      </c>
      <c r="C267" s="313" t="s">
        <v>510</v>
      </c>
      <c r="D267" s="683">
        <v>2373.1000000000004</v>
      </c>
      <c r="E267" s="683">
        <v>2217.02</v>
      </c>
      <c r="F267" s="368">
        <v>93.42294888542412</v>
      </c>
      <c r="G267" s="325">
        <v>1</v>
      </c>
      <c r="H267" s="564">
        <v>2</v>
      </c>
      <c r="K267" s="28"/>
      <c r="L267" s="29"/>
    </row>
    <row r="268" spans="2:12" s="27" customFormat="1" ht="16.149999999999999" customHeight="1" x14ac:dyDescent="0.15">
      <c r="B268" s="312" t="s">
        <v>259</v>
      </c>
      <c r="C268" s="379" t="s">
        <v>511</v>
      </c>
      <c r="D268" s="678">
        <v>3909.9</v>
      </c>
      <c r="E268" s="679">
        <v>3840.64</v>
      </c>
      <c r="F268" s="382">
        <v>98.228599196910409</v>
      </c>
      <c r="G268" s="381">
        <v>1</v>
      </c>
      <c r="H268" s="381">
        <v>8</v>
      </c>
      <c r="K268" s="28"/>
      <c r="L268" s="29"/>
    </row>
    <row r="269" spans="2:12" s="27" customFormat="1" ht="16.149999999999999" customHeight="1" x14ac:dyDescent="0.15">
      <c r="B269" s="312" t="s">
        <v>260</v>
      </c>
      <c r="C269" s="331" t="s">
        <v>512</v>
      </c>
      <c r="D269" s="690">
        <v>2176.23</v>
      </c>
      <c r="E269" s="690">
        <v>2126.5300000000002</v>
      </c>
      <c r="F269" s="376">
        <v>97.716234037762561</v>
      </c>
      <c r="G269" s="330">
        <v>1</v>
      </c>
      <c r="H269" s="539">
        <v>0</v>
      </c>
      <c r="K269" s="28"/>
      <c r="L269" s="29"/>
    </row>
    <row r="270" spans="2:12" s="27" customFormat="1" ht="16.149999999999999" customHeight="1" x14ac:dyDescent="0.15">
      <c r="B270" s="312" t="s">
        <v>261</v>
      </c>
      <c r="C270" s="379" t="s">
        <v>513</v>
      </c>
      <c r="D270" s="678">
        <v>897.84</v>
      </c>
      <c r="E270" s="679">
        <v>847.86</v>
      </c>
      <c r="F270" s="382">
        <v>94.433306602512687</v>
      </c>
      <c r="G270" s="381">
        <v>1</v>
      </c>
      <c r="H270" s="381">
        <v>0</v>
      </c>
      <c r="K270" s="28"/>
      <c r="L270" s="29"/>
    </row>
    <row r="271" spans="2:12" s="27" customFormat="1" ht="16.149999999999999" customHeight="1" x14ac:dyDescent="0.15">
      <c r="B271" s="312" t="s">
        <v>262</v>
      </c>
      <c r="C271" s="313" t="s">
        <v>514</v>
      </c>
      <c r="D271" s="683">
        <v>1222.3399999999999</v>
      </c>
      <c r="E271" s="683">
        <v>1222.3399999999999</v>
      </c>
      <c r="F271" s="368">
        <v>100</v>
      </c>
      <c r="G271" s="325">
        <v>1</v>
      </c>
      <c r="H271" s="564">
        <v>0</v>
      </c>
      <c r="K271" s="28"/>
      <c r="L271" s="29"/>
    </row>
    <row r="272" spans="2:12" s="27" customFormat="1" ht="16.149999999999999" customHeight="1" x14ac:dyDescent="0.15">
      <c r="B272" s="312" t="s">
        <v>263</v>
      </c>
      <c r="C272" s="379" t="s">
        <v>515</v>
      </c>
      <c r="D272" s="678">
        <v>1854.13</v>
      </c>
      <c r="E272" s="679">
        <v>1688.1</v>
      </c>
      <c r="F272" s="382">
        <v>91.045395953897497</v>
      </c>
      <c r="G272" s="381">
        <v>1</v>
      </c>
      <c r="H272" s="381">
        <v>0</v>
      </c>
      <c r="K272" s="28"/>
      <c r="L272" s="29"/>
    </row>
    <row r="273" spans="2:12" s="27" customFormat="1" ht="16.149999999999999" customHeight="1" x14ac:dyDescent="0.15">
      <c r="B273" s="312" t="s">
        <v>264</v>
      </c>
      <c r="C273" s="313" t="s">
        <v>516</v>
      </c>
      <c r="D273" s="683">
        <v>1740.7</v>
      </c>
      <c r="E273" s="683">
        <v>1740.7</v>
      </c>
      <c r="F273" s="368">
        <v>100</v>
      </c>
      <c r="G273" s="325">
        <v>1</v>
      </c>
      <c r="H273" s="564">
        <v>3</v>
      </c>
      <c r="K273" s="28"/>
      <c r="L273" s="29"/>
    </row>
    <row r="274" spans="2:12" s="27" customFormat="1" ht="16.149999999999999" customHeight="1" thickBot="1" x14ac:dyDescent="0.2">
      <c r="B274" s="336" t="s">
        <v>803</v>
      </c>
      <c r="C274" s="379" t="s">
        <v>816</v>
      </c>
      <c r="D274" s="678">
        <v>2287.0700000000002</v>
      </c>
      <c r="E274" s="679">
        <v>2004.72</v>
      </c>
      <c r="F274" s="382">
        <v>87.654509918804408</v>
      </c>
      <c r="G274" s="381">
        <v>1</v>
      </c>
      <c r="H274" s="381">
        <v>6</v>
      </c>
      <c r="K274" s="28"/>
      <c r="L274" s="29"/>
    </row>
    <row r="275" spans="2:12" s="27" customFormat="1" ht="16.149999999999999" customHeight="1" thickTop="1" x14ac:dyDescent="0.15">
      <c r="B275" s="492" t="s">
        <v>804</v>
      </c>
      <c r="C275" s="384" t="s">
        <v>817</v>
      </c>
      <c r="D275" s="692">
        <v>14431.35</v>
      </c>
      <c r="E275" s="692">
        <v>14431.35</v>
      </c>
      <c r="F275" s="385">
        <v>100</v>
      </c>
      <c r="G275" s="338">
        <v>1</v>
      </c>
      <c r="H275" s="693" t="s">
        <v>1406</v>
      </c>
      <c r="K275" s="28"/>
      <c r="L275" s="29"/>
    </row>
    <row r="276" spans="2:12" x14ac:dyDescent="0.15">
      <c r="B276" s="694"/>
      <c r="C276" s="694"/>
      <c r="D276" s="421"/>
      <c r="E276" s="606"/>
      <c r="F276" s="606"/>
      <c r="G276" s="606"/>
      <c r="H276" s="695"/>
    </row>
    <row r="277" spans="2:12" s="27" customFormat="1" ht="16.149999999999999" customHeight="1" x14ac:dyDescent="0.15">
      <c r="B277" s="422" t="s">
        <v>550</v>
      </c>
      <c r="C277" s="423"/>
      <c r="D277" s="696">
        <v>1968528.9699999997</v>
      </c>
      <c r="E277" s="697">
        <v>1952102.4700000002</v>
      </c>
      <c r="F277" s="426">
        <v>99.165544411571474</v>
      </c>
      <c r="G277" s="107">
        <v>1345</v>
      </c>
      <c r="H277" s="107">
        <v>37880</v>
      </c>
    </row>
    <row r="278" spans="2:12" s="27" customFormat="1" ht="16.149999999999999" customHeight="1" x14ac:dyDescent="0.15">
      <c r="B278" s="427" t="s">
        <v>551</v>
      </c>
      <c r="C278" s="428"/>
      <c r="D278" s="698">
        <v>505397.95999999996</v>
      </c>
      <c r="E278" s="699">
        <v>500974.50999999995</v>
      </c>
      <c r="F278" s="431">
        <v>99.124759031476898</v>
      </c>
      <c r="G278" s="386">
        <v>889</v>
      </c>
      <c r="H278" s="386" t="s">
        <v>97</v>
      </c>
    </row>
    <row r="279" spans="2:12" s="27" customFormat="1" ht="16.149999999999999" customHeight="1" x14ac:dyDescent="0.15">
      <c r="B279" s="387" t="s">
        <v>552</v>
      </c>
      <c r="C279" s="388"/>
      <c r="D279" s="700">
        <v>428123.27999999985</v>
      </c>
      <c r="E279" s="700">
        <v>425012.37999999989</v>
      </c>
      <c r="F279" s="390">
        <v>99.273363504082283</v>
      </c>
      <c r="G279" s="389">
        <v>276</v>
      </c>
      <c r="H279" s="389" t="s">
        <v>97</v>
      </c>
    </row>
    <row r="280" spans="2:12" s="27" customFormat="1" ht="16.149999999999999" customHeight="1" x14ac:dyDescent="0.15">
      <c r="B280" s="394" t="s">
        <v>553</v>
      </c>
      <c r="C280" s="346"/>
      <c r="D280" s="701">
        <v>723603.17</v>
      </c>
      <c r="E280" s="701">
        <v>723603.17</v>
      </c>
      <c r="F280" s="396">
        <v>100</v>
      </c>
      <c r="G280" s="395">
        <v>32</v>
      </c>
      <c r="H280" s="395" t="s">
        <v>97</v>
      </c>
    </row>
    <row r="281" spans="2:12" s="27" customFormat="1" ht="16.149999999999999" customHeight="1" x14ac:dyDescent="0.15">
      <c r="B281" s="400" t="s">
        <v>554</v>
      </c>
      <c r="C281" s="401"/>
      <c r="D281" s="702">
        <v>296973.2099999999</v>
      </c>
      <c r="E281" s="702">
        <v>288081.06</v>
      </c>
      <c r="F281" s="403">
        <v>97.005740012710277</v>
      </c>
      <c r="G281" s="402">
        <v>147</v>
      </c>
      <c r="H281" s="402" t="s">
        <v>97</v>
      </c>
    </row>
    <row r="282" spans="2:12" s="27" customFormat="1" ht="16.149999999999999" customHeight="1" x14ac:dyDescent="0.15">
      <c r="B282" s="666" t="s">
        <v>1030</v>
      </c>
      <c r="C282" s="667"/>
      <c r="D282" s="703">
        <v>14431.35</v>
      </c>
      <c r="E282" s="703">
        <v>14431.35</v>
      </c>
      <c r="F282" s="669">
        <v>100</v>
      </c>
      <c r="G282" s="668">
        <v>1</v>
      </c>
      <c r="H282" s="668" t="s">
        <v>97</v>
      </c>
    </row>
    <row r="283" spans="2:12" x14ac:dyDescent="0.25">
      <c r="B283" s="704" t="s">
        <v>593</v>
      </c>
      <c r="C283" s="705"/>
      <c r="D283" s="606"/>
      <c r="E283" s="606"/>
      <c r="F283" s="606"/>
      <c r="G283" s="606"/>
      <c r="H283" s="695"/>
    </row>
  </sheetData>
  <sheetProtection password="DD24" sheet="1" objects="1" scenarios="1"/>
  <phoneticPr fontId="2"/>
  <conditionalFormatting sqref="C4:H275">
    <cfRule type="expression" dxfId="9" priority="1">
      <formula>MOD(ROW(),2)=0</formula>
    </cfRule>
  </conditionalFormatting>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H282"/>
  <sheetViews>
    <sheetView showGridLines="0" zoomScaleNormal="100" workbookViewId="0">
      <pane ySplit="3" topLeftCell="A4" activePane="bottomLeft" state="frozen"/>
      <selection pane="bottomLeft" activeCell="E23" sqref="E23"/>
    </sheetView>
  </sheetViews>
  <sheetFormatPr defaultColWidth="9" defaultRowHeight="15.75" x14ac:dyDescent="0.15"/>
  <cols>
    <col min="1" max="1" width="3.5" style="1142" customWidth="1"/>
    <col min="2" max="2" width="14.375" style="1142" customWidth="1"/>
    <col min="3" max="3" width="50.625" style="1142" bestFit="1" customWidth="1"/>
    <col min="4" max="5" width="24" style="1189" customWidth="1"/>
    <col min="6" max="6" width="18.25" style="1189" customWidth="1"/>
    <col min="7" max="8" width="17.125" style="1189" customWidth="1"/>
    <col min="9" max="9" width="9" style="1142" customWidth="1"/>
    <col min="10" max="16384" width="9" style="1142"/>
  </cols>
  <sheetData>
    <row r="1" spans="1:8" x14ac:dyDescent="0.15">
      <c r="A1" s="1"/>
      <c r="B1" s="1"/>
      <c r="C1" s="1"/>
      <c r="D1" s="3"/>
      <c r="E1" s="3"/>
      <c r="F1" s="3"/>
      <c r="G1" s="3"/>
      <c r="H1" s="3"/>
    </row>
    <row r="2" spans="1:8" s="1148" customFormat="1" ht="16.149999999999999" customHeight="1" x14ac:dyDescent="0.15">
      <c r="A2" s="135"/>
      <c r="B2" s="1143" t="s">
        <v>700</v>
      </c>
      <c r="C2" s="1144" t="s">
        <v>533</v>
      </c>
      <c r="D2" s="1145" t="s">
        <v>1800</v>
      </c>
      <c r="E2" s="1145" t="s">
        <v>1801</v>
      </c>
      <c r="F2" s="1145" t="s">
        <v>1802</v>
      </c>
      <c r="G2" s="1146" t="s">
        <v>1803</v>
      </c>
      <c r="H2" s="1147" t="s">
        <v>1804</v>
      </c>
    </row>
    <row r="3" spans="1:8" s="1148" customFormat="1" ht="16.149999999999999" customHeight="1" x14ac:dyDescent="0.15">
      <c r="A3" s="135"/>
      <c r="B3" s="874"/>
      <c r="C3" s="875"/>
      <c r="D3" s="879" t="s">
        <v>0</v>
      </c>
      <c r="E3" s="879" t="s">
        <v>0</v>
      </c>
      <c r="F3" s="879" t="s">
        <v>1805</v>
      </c>
      <c r="G3" s="879"/>
      <c r="H3" s="1149" t="s">
        <v>1806</v>
      </c>
    </row>
    <row r="4" spans="1:8" s="27" customFormat="1" ht="16.149999999999999" customHeight="1" x14ac:dyDescent="0.15">
      <c r="B4" s="884" t="s">
        <v>6</v>
      </c>
      <c r="C4" s="1150" t="s">
        <v>595</v>
      </c>
      <c r="D4" s="447">
        <v>31139.8</v>
      </c>
      <c r="E4" s="780">
        <v>31094.38</v>
      </c>
      <c r="F4" s="377">
        <v>99.854141645097258</v>
      </c>
      <c r="G4" s="539">
        <v>100</v>
      </c>
      <c r="H4" s="466">
        <v>2754</v>
      </c>
    </row>
    <row r="5" spans="1:8" s="27" customFormat="1" ht="16.149999999999999" customHeight="1" x14ac:dyDescent="0.15">
      <c r="B5" s="884" t="s">
        <v>3</v>
      </c>
      <c r="C5" s="1151" t="s">
        <v>277</v>
      </c>
      <c r="D5" s="445">
        <v>25127.119999999999</v>
      </c>
      <c r="E5" s="445">
        <v>25127.119999999999</v>
      </c>
      <c r="F5" s="368">
        <v>100</v>
      </c>
      <c r="G5" s="325">
        <v>6</v>
      </c>
      <c r="H5" s="464" t="s">
        <v>1807</v>
      </c>
    </row>
    <row r="6" spans="1:8" s="27" customFormat="1" ht="16.149999999999999" customHeight="1" x14ac:dyDescent="0.15">
      <c r="B6" s="884" t="s">
        <v>7</v>
      </c>
      <c r="C6" s="1150" t="s">
        <v>278</v>
      </c>
      <c r="D6" s="447">
        <v>16384.189999999999</v>
      </c>
      <c r="E6" s="780">
        <v>16327.85</v>
      </c>
      <c r="F6" s="377">
        <v>99.656131917415507</v>
      </c>
      <c r="G6" s="539">
        <v>2</v>
      </c>
      <c r="H6" s="466" t="s">
        <v>1808</v>
      </c>
    </row>
    <row r="7" spans="1:8" s="27" customFormat="1" ht="16.149999999999999" customHeight="1" x14ac:dyDescent="0.15">
      <c r="B7" s="884" t="s">
        <v>5</v>
      </c>
      <c r="C7" s="1151" t="s">
        <v>1304</v>
      </c>
      <c r="D7" s="445">
        <v>6709.22</v>
      </c>
      <c r="E7" s="445">
        <v>6709.22</v>
      </c>
      <c r="F7" s="368">
        <v>100</v>
      </c>
      <c r="G7" s="325">
        <v>17</v>
      </c>
      <c r="H7" s="464">
        <v>448</v>
      </c>
    </row>
    <row r="8" spans="1:8" s="27" customFormat="1" ht="16.149999999999999" customHeight="1" x14ac:dyDescent="0.15">
      <c r="B8" s="884" t="s">
        <v>9</v>
      </c>
      <c r="C8" s="1150" t="s">
        <v>1458</v>
      </c>
      <c r="D8" s="447">
        <v>3489.09</v>
      </c>
      <c r="E8" s="780">
        <v>3489.09</v>
      </c>
      <c r="F8" s="377">
        <v>100</v>
      </c>
      <c r="G8" s="539">
        <v>7</v>
      </c>
      <c r="H8" s="466">
        <v>419</v>
      </c>
    </row>
    <row r="9" spans="1:8" s="27" customFormat="1" ht="16.149999999999999" customHeight="1" x14ac:dyDescent="0.15">
      <c r="B9" s="884" t="s">
        <v>10</v>
      </c>
      <c r="C9" s="1151" t="s">
        <v>283</v>
      </c>
      <c r="D9" s="445">
        <v>8821.24</v>
      </c>
      <c r="E9" s="445">
        <v>8821.24</v>
      </c>
      <c r="F9" s="368">
        <v>100</v>
      </c>
      <c r="G9" s="325">
        <v>1</v>
      </c>
      <c r="H9" s="464" t="s">
        <v>1809</v>
      </c>
    </row>
    <row r="10" spans="1:8" s="27" customFormat="1" ht="16.149999999999999" customHeight="1" x14ac:dyDescent="0.15">
      <c r="B10" s="884" t="s">
        <v>11</v>
      </c>
      <c r="C10" s="1150" t="s">
        <v>1459</v>
      </c>
      <c r="D10" s="447">
        <v>8165.1</v>
      </c>
      <c r="E10" s="780">
        <v>8165.1</v>
      </c>
      <c r="F10" s="377">
        <v>100</v>
      </c>
      <c r="G10" s="539">
        <v>10</v>
      </c>
      <c r="H10" s="466">
        <v>333</v>
      </c>
    </row>
    <row r="11" spans="1:8" s="27" customFormat="1" ht="16.149999999999999" customHeight="1" x14ac:dyDescent="0.15">
      <c r="B11" s="884" t="s">
        <v>12</v>
      </c>
      <c r="C11" s="1151" t="s">
        <v>285</v>
      </c>
      <c r="D11" s="445">
        <v>5675.81</v>
      </c>
      <c r="E11" s="445">
        <v>5675.81</v>
      </c>
      <c r="F11" s="368">
        <v>100</v>
      </c>
      <c r="G11" s="325">
        <v>20</v>
      </c>
      <c r="H11" s="464">
        <v>428</v>
      </c>
    </row>
    <row r="12" spans="1:8" s="27" customFormat="1" ht="16.149999999999999" customHeight="1" x14ac:dyDescent="0.15">
      <c r="B12" s="884" t="s">
        <v>13</v>
      </c>
      <c r="C12" s="1150" t="s">
        <v>286</v>
      </c>
      <c r="D12" s="447">
        <v>3358</v>
      </c>
      <c r="E12" s="780">
        <v>3358</v>
      </c>
      <c r="F12" s="377">
        <v>100</v>
      </c>
      <c r="G12" s="539">
        <v>8</v>
      </c>
      <c r="H12" s="466">
        <v>229</v>
      </c>
    </row>
    <row r="13" spans="1:8" s="27" customFormat="1" ht="16.149999999999999" customHeight="1" x14ac:dyDescent="0.15">
      <c r="B13" s="884" t="s">
        <v>15</v>
      </c>
      <c r="C13" s="1151" t="s">
        <v>287</v>
      </c>
      <c r="D13" s="445">
        <v>4117.26</v>
      </c>
      <c r="E13" s="445">
        <v>4117.26</v>
      </c>
      <c r="F13" s="368">
        <v>100</v>
      </c>
      <c r="G13" s="325">
        <v>7</v>
      </c>
      <c r="H13" s="464">
        <v>201</v>
      </c>
    </row>
    <row r="14" spans="1:8" s="27" customFormat="1" ht="16.149999999999999" customHeight="1" x14ac:dyDescent="0.15">
      <c r="B14" s="884" t="s">
        <v>17</v>
      </c>
      <c r="C14" s="1150" t="s">
        <v>1309</v>
      </c>
      <c r="D14" s="447">
        <v>4160.9399999999996</v>
      </c>
      <c r="E14" s="780">
        <v>4160.9399999999996</v>
      </c>
      <c r="F14" s="377">
        <v>100</v>
      </c>
      <c r="G14" s="539">
        <v>3</v>
      </c>
      <c r="H14" s="466">
        <v>268</v>
      </c>
    </row>
    <row r="15" spans="1:8" s="27" customFormat="1" ht="16.149999999999999" customHeight="1" x14ac:dyDescent="0.15">
      <c r="B15" s="884" t="s">
        <v>18</v>
      </c>
      <c r="C15" s="1151" t="s">
        <v>289</v>
      </c>
      <c r="D15" s="445">
        <v>2450.06</v>
      </c>
      <c r="E15" s="445">
        <v>2450.06</v>
      </c>
      <c r="F15" s="368">
        <v>100</v>
      </c>
      <c r="G15" s="325">
        <v>6</v>
      </c>
      <c r="H15" s="464">
        <v>198</v>
      </c>
    </row>
    <row r="16" spans="1:8" s="27" customFormat="1" ht="16.149999999999999" customHeight="1" x14ac:dyDescent="0.15">
      <c r="B16" s="884" t="s">
        <v>19</v>
      </c>
      <c r="C16" s="1150" t="s">
        <v>290</v>
      </c>
      <c r="D16" s="447">
        <v>3472.7</v>
      </c>
      <c r="E16" s="780">
        <v>3472.7</v>
      </c>
      <c r="F16" s="377">
        <v>100</v>
      </c>
      <c r="G16" s="539">
        <v>8</v>
      </c>
      <c r="H16" s="466">
        <v>257</v>
      </c>
    </row>
    <row r="17" spans="2:8" s="27" customFormat="1" ht="16.149999999999999" customHeight="1" x14ac:dyDescent="0.15">
      <c r="B17" s="884" t="s">
        <v>20</v>
      </c>
      <c r="C17" s="1151" t="s">
        <v>1310</v>
      </c>
      <c r="D17" s="445">
        <v>5545.13</v>
      </c>
      <c r="E17" s="445">
        <v>5349.17</v>
      </c>
      <c r="F17" s="368">
        <v>96.466088261231036</v>
      </c>
      <c r="G17" s="325">
        <v>12</v>
      </c>
      <c r="H17" s="464">
        <v>355</v>
      </c>
    </row>
    <row r="18" spans="2:8" s="27" customFormat="1" ht="16.149999999999999" customHeight="1" x14ac:dyDescent="0.15">
      <c r="B18" s="884" t="s">
        <v>21</v>
      </c>
      <c r="C18" s="1150" t="s">
        <v>292</v>
      </c>
      <c r="D18" s="447">
        <v>4554.9799999999996</v>
      </c>
      <c r="E18" s="780">
        <v>4554.9799999999996</v>
      </c>
      <c r="F18" s="377">
        <v>100</v>
      </c>
      <c r="G18" s="539">
        <v>7</v>
      </c>
      <c r="H18" s="466">
        <v>169</v>
      </c>
    </row>
    <row r="19" spans="2:8" s="27" customFormat="1" ht="16.149999999999999" customHeight="1" x14ac:dyDescent="0.15">
      <c r="B19" s="884" t="s">
        <v>22</v>
      </c>
      <c r="C19" s="1151" t="s">
        <v>293</v>
      </c>
      <c r="D19" s="445">
        <v>3037.37</v>
      </c>
      <c r="E19" s="445">
        <v>3037.37</v>
      </c>
      <c r="F19" s="368">
        <v>100</v>
      </c>
      <c r="G19" s="325">
        <v>5</v>
      </c>
      <c r="H19" s="464">
        <v>178</v>
      </c>
    </row>
    <row r="20" spans="2:8" s="27" customFormat="1" ht="16.149999999999999" customHeight="1" x14ac:dyDescent="0.15">
      <c r="B20" s="884" t="s">
        <v>23</v>
      </c>
      <c r="C20" s="1150" t="s">
        <v>294</v>
      </c>
      <c r="D20" s="447">
        <v>2854.83</v>
      </c>
      <c r="E20" s="780">
        <v>2854.83</v>
      </c>
      <c r="F20" s="377">
        <v>100</v>
      </c>
      <c r="G20" s="539">
        <v>7</v>
      </c>
      <c r="H20" s="466">
        <v>136</v>
      </c>
    </row>
    <row r="21" spans="2:8" s="27" customFormat="1" ht="16.149999999999999" customHeight="1" x14ac:dyDescent="0.15">
      <c r="B21" s="884" t="s">
        <v>24</v>
      </c>
      <c r="C21" s="1151" t="s">
        <v>1460</v>
      </c>
      <c r="D21" s="445">
        <v>4076.38</v>
      </c>
      <c r="E21" s="445">
        <v>4076.38</v>
      </c>
      <c r="F21" s="368">
        <v>100</v>
      </c>
      <c r="G21" s="325">
        <v>8</v>
      </c>
      <c r="H21" s="464">
        <v>183</v>
      </c>
    </row>
    <row r="22" spans="2:8" s="27" customFormat="1" ht="16.149999999999999" customHeight="1" x14ac:dyDescent="0.15">
      <c r="B22" s="884" t="s">
        <v>25</v>
      </c>
      <c r="C22" s="1150" t="s">
        <v>1312</v>
      </c>
      <c r="D22" s="447">
        <v>3361.48</v>
      </c>
      <c r="E22" s="780">
        <v>3361.48</v>
      </c>
      <c r="F22" s="377">
        <v>100</v>
      </c>
      <c r="G22" s="539">
        <v>15</v>
      </c>
      <c r="H22" s="466">
        <v>169</v>
      </c>
    </row>
    <row r="23" spans="2:8" s="27" customFormat="1" ht="16.149999999999999" customHeight="1" x14ac:dyDescent="0.15">
      <c r="B23" s="884" t="s">
        <v>26</v>
      </c>
      <c r="C23" s="1151" t="s">
        <v>297</v>
      </c>
      <c r="D23" s="445">
        <v>2074.66</v>
      </c>
      <c r="E23" s="445">
        <v>2074.66</v>
      </c>
      <c r="F23" s="368">
        <v>100</v>
      </c>
      <c r="G23" s="325">
        <v>8</v>
      </c>
      <c r="H23" s="464">
        <v>154</v>
      </c>
    </row>
    <row r="24" spans="2:8" s="27" customFormat="1" ht="16.149999999999999" customHeight="1" x14ac:dyDescent="0.15">
      <c r="B24" s="884" t="s">
        <v>28</v>
      </c>
      <c r="C24" s="1150" t="s">
        <v>298</v>
      </c>
      <c r="D24" s="447">
        <v>2054.21</v>
      </c>
      <c r="E24" s="780">
        <v>2054.21</v>
      </c>
      <c r="F24" s="377">
        <v>100</v>
      </c>
      <c r="G24" s="539">
        <v>9</v>
      </c>
      <c r="H24" s="466">
        <v>119</v>
      </c>
    </row>
    <row r="25" spans="2:8" s="27" customFormat="1" ht="16.149999999999999" customHeight="1" x14ac:dyDescent="0.15">
      <c r="B25" s="884" t="s">
        <v>30</v>
      </c>
      <c r="C25" s="1151" t="s">
        <v>299</v>
      </c>
      <c r="D25" s="445">
        <v>1859.43</v>
      </c>
      <c r="E25" s="445">
        <v>1859.43</v>
      </c>
      <c r="F25" s="368">
        <v>100</v>
      </c>
      <c r="G25" s="325">
        <v>7</v>
      </c>
      <c r="H25" s="464">
        <v>101</v>
      </c>
    </row>
    <row r="26" spans="2:8" s="27" customFormat="1" ht="16.149999999999999" customHeight="1" x14ac:dyDescent="0.15">
      <c r="B26" s="884" t="s">
        <v>31</v>
      </c>
      <c r="C26" s="1150" t="s">
        <v>300</v>
      </c>
      <c r="D26" s="447">
        <v>4869.8100000000004</v>
      </c>
      <c r="E26" s="780">
        <v>4869.8100000000004</v>
      </c>
      <c r="F26" s="377">
        <v>100</v>
      </c>
      <c r="G26" s="539">
        <v>9</v>
      </c>
      <c r="H26" s="466">
        <v>444</v>
      </c>
    </row>
    <row r="27" spans="2:8" s="27" customFormat="1" ht="16.149999999999999" customHeight="1" x14ac:dyDescent="0.15">
      <c r="B27" s="884" t="s">
        <v>33</v>
      </c>
      <c r="C27" s="1151" t="s">
        <v>302</v>
      </c>
      <c r="D27" s="445">
        <v>3820.09</v>
      </c>
      <c r="E27" s="445">
        <v>3820.09</v>
      </c>
      <c r="F27" s="368">
        <v>100</v>
      </c>
      <c r="G27" s="325">
        <v>1</v>
      </c>
      <c r="H27" s="464" t="s">
        <v>1808</v>
      </c>
    </row>
    <row r="28" spans="2:8" s="27" customFormat="1" ht="16.149999999999999" customHeight="1" x14ac:dyDescent="0.15">
      <c r="B28" s="884" t="s">
        <v>36</v>
      </c>
      <c r="C28" s="1150" t="s">
        <v>303</v>
      </c>
      <c r="D28" s="447">
        <v>3900.85</v>
      </c>
      <c r="E28" s="780">
        <v>3844.98</v>
      </c>
      <c r="F28" s="377">
        <v>98.567748054911107</v>
      </c>
      <c r="G28" s="539">
        <v>10</v>
      </c>
      <c r="H28" s="466">
        <v>142</v>
      </c>
    </row>
    <row r="29" spans="2:8" s="27" customFormat="1" ht="16.149999999999999" customHeight="1" x14ac:dyDescent="0.15">
      <c r="B29" s="884" t="s">
        <v>37</v>
      </c>
      <c r="C29" s="1151" t="s">
        <v>1313</v>
      </c>
      <c r="D29" s="445">
        <v>1936.4</v>
      </c>
      <c r="E29" s="445">
        <v>1936.4</v>
      </c>
      <c r="F29" s="368">
        <v>100</v>
      </c>
      <c r="G29" s="325">
        <v>8</v>
      </c>
      <c r="H29" s="464">
        <v>112</v>
      </c>
    </row>
    <row r="30" spans="2:8" s="27" customFormat="1" ht="16.149999999999999" customHeight="1" x14ac:dyDescent="0.15">
      <c r="B30" s="884" t="s">
        <v>38</v>
      </c>
      <c r="C30" s="1150" t="s">
        <v>305</v>
      </c>
      <c r="D30" s="447">
        <v>6851.48</v>
      </c>
      <c r="E30" s="780">
        <v>6851.48</v>
      </c>
      <c r="F30" s="377">
        <v>100</v>
      </c>
      <c r="G30" s="539">
        <v>17</v>
      </c>
      <c r="H30" s="466">
        <v>266</v>
      </c>
    </row>
    <row r="31" spans="2:8" s="27" customFormat="1" ht="16.149999999999999" customHeight="1" x14ac:dyDescent="0.15">
      <c r="B31" s="884" t="s">
        <v>39</v>
      </c>
      <c r="C31" s="1151" t="s">
        <v>1314</v>
      </c>
      <c r="D31" s="445">
        <v>8266.67</v>
      </c>
      <c r="E31" s="445">
        <v>8266.67</v>
      </c>
      <c r="F31" s="368">
        <v>100</v>
      </c>
      <c r="G31" s="325">
        <v>32</v>
      </c>
      <c r="H31" s="464">
        <v>525</v>
      </c>
    </row>
    <row r="32" spans="2:8" s="27" customFormat="1" ht="16.149999999999999" customHeight="1" x14ac:dyDescent="0.15">
      <c r="B32" s="884" t="s">
        <v>40</v>
      </c>
      <c r="C32" s="1150" t="s">
        <v>1461</v>
      </c>
      <c r="D32" s="447">
        <v>6866.6</v>
      </c>
      <c r="E32" s="780">
        <v>6465.43</v>
      </c>
      <c r="F32" s="377">
        <v>94.157661724871105</v>
      </c>
      <c r="G32" s="539">
        <v>35</v>
      </c>
      <c r="H32" s="466">
        <v>300</v>
      </c>
    </row>
    <row r="33" spans="2:8" s="27" customFormat="1" ht="16.149999999999999" customHeight="1" x14ac:dyDescent="0.15">
      <c r="B33" s="884" t="s">
        <v>41</v>
      </c>
      <c r="C33" s="1151" t="s">
        <v>1316</v>
      </c>
      <c r="D33" s="445">
        <v>8074.83</v>
      </c>
      <c r="E33" s="445">
        <v>8074.83</v>
      </c>
      <c r="F33" s="368">
        <v>100</v>
      </c>
      <c r="G33" s="325">
        <v>8</v>
      </c>
      <c r="H33" s="464">
        <v>114</v>
      </c>
    </row>
    <row r="34" spans="2:8" s="27" customFormat="1" ht="16.149999999999999" customHeight="1" x14ac:dyDescent="0.15">
      <c r="B34" s="884" t="s">
        <v>733</v>
      </c>
      <c r="C34" s="1150" t="s">
        <v>1462</v>
      </c>
      <c r="D34" s="447">
        <v>4019.84</v>
      </c>
      <c r="E34" s="780">
        <v>4019.84</v>
      </c>
      <c r="F34" s="377">
        <v>100</v>
      </c>
      <c r="G34" s="539">
        <v>11</v>
      </c>
      <c r="H34" s="466">
        <v>306</v>
      </c>
    </row>
    <row r="35" spans="2:8" s="27" customFormat="1" ht="16.149999999999999" customHeight="1" x14ac:dyDescent="0.15">
      <c r="B35" s="884" t="s">
        <v>734</v>
      </c>
      <c r="C35" s="1151" t="s">
        <v>812</v>
      </c>
      <c r="D35" s="445">
        <v>2055.5300000000002</v>
      </c>
      <c r="E35" s="445">
        <v>2055.5300000000002</v>
      </c>
      <c r="F35" s="368">
        <v>100</v>
      </c>
      <c r="G35" s="325">
        <v>7</v>
      </c>
      <c r="H35" s="464">
        <v>192</v>
      </c>
    </row>
    <row r="36" spans="2:8" s="27" customFormat="1" ht="16.149999999999999" customHeight="1" x14ac:dyDescent="0.15">
      <c r="B36" s="884" t="s">
        <v>736</v>
      </c>
      <c r="C36" s="1150" t="s">
        <v>813</v>
      </c>
      <c r="D36" s="447">
        <v>2667.77</v>
      </c>
      <c r="E36" s="780">
        <v>2667.77</v>
      </c>
      <c r="F36" s="377">
        <v>100</v>
      </c>
      <c r="G36" s="539">
        <v>1</v>
      </c>
      <c r="H36" s="466" t="s">
        <v>1808</v>
      </c>
    </row>
    <row r="37" spans="2:8" s="27" customFormat="1" ht="16.149999999999999" customHeight="1" x14ac:dyDescent="0.15">
      <c r="B37" s="884" t="s">
        <v>1218</v>
      </c>
      <c r="C37" s="1151" t="s">
        <v>1317</v>
      </c>
      <c r="D37" s="445">
        <v>34270.050000000003</v>
      </c>
      <c r="E37" s="445">
        <v>34270.050000000003</v>
      </c>
      <c r="F37" s="368">
        <v>100</v>
      </c>
      <c r="G37" s="325">
        <v>1</v>
      </c>
      <c r="H37" s="464" t="s">
        <v>1807</v>
      </c>
    </row>
    <row r="38" spans="2:8" s="27" customFormat="1" ht="16.149999999999999" customHeight="1" x14ac:dyDescent="0.15">
      <c r="B38" s="884" t="s">
        <v>1219</v>
      </c>
      <c r="C38" s="1150" t="s">
        <v>1318</v>
      </c>
      <c r="D38" s="447">
        <v>24288.080000000002</v>
      </c>
      <c r="E38" s="780">
        <v>24288.080000000002</v>
      </c>
      <c r="F38" s="377">
        <v>100</v>
      </c>
      <c r="G38" s="539">
        <v>6</v>
      </c>
      <c r="H38" s="466">
        <v>1257</v>
      </c>
    </row>
    <row r="39" spans="2:8" s="27" customFormat="1" ht="16.149999999999999" customHeight="1" x14ac:dyDescent="0.15">
      <c r="B39" s="884" t="s">
        <v>1220</v>
      </c>
      <c r="C39" s="1151" t="s">
        <v>1428</v>
      </c>
      <c r="D39" s="445">
        <v>7014.62</v>
      </c>
      <c r="E39" s="445">
        <v>7014.62</v>
      </c>
      <c r="F39" s="368">
        <v>100</v>
      </c>
      <c r="G39" s="325">
        <v>5</v>
      </c>
      <c r="H39" s="464">
        <v>344</v>
      </c>
    </row>
    <row r="40" spans="2:8" s="27" customFormat="1" ht="16.149999999999999" customHeight="1" x14ac:dyDescent="0.15">
      <c r="B40" s="884" t="s">
        <v>1222</v>
      </c>
      <c r="C40" s="1150" t="s">
        <v>1429</v>
      </c>
      <c r="D40" s="447">
        <v>7719.04</v>
      </c>
      <c r="E40" s="780">
        <v>7719.04</v>
      </c>
      <c r="F40" s="377">
        <v>100</v>
      </c>
      <c r="G40" s="539">
        <v>9</v>
      </c>
      <c r="H40" s="466">
        <v>406</v>
      </c>
    </row>
    <row r="41" spans="2:8" s="27" customFormat="1" ht="16.149999999999999" customHeight="1" x14ac:dyDescent="0.15">
      <c r="B41" s="884" t="s">
        <v>1223</v>
      </c>
      <c r="C41" s="1151" t="s">
        <v>1321</v>
      </c>
      <c r="D41" s="445">
        <v>10914.2</v>
      </c>
      <c r="E41" s="445">
        <v>10914.2</v>
      </c>
      <c r="F41" s="368">
        <v>100</v>
      </c>
      <c r="G41" s="325">
        <v>1</v>
      </c>
      <c r="H41" s="464" t="s">
        <v>1810</v>
      </c>
    </row>
    <row r="42" spans="2:8" s="27" customFormat="1" ht="16.149999999999999" customHeight="1" x14ac:dyDescent="0.15">
      <c r="B42" s="884" t="s">
        <v>1224</v>
      </c>
      <c r="C42" s="1150" t="s">
        <v>1430</v>
      </c>
      <c r="D42" s="447">
        <v>6032.24</v>
      </c>
      <c r="E42" s="780">
        <v>6032.24</v>
      </c>
      <c r="F42" s="377">
        <v>100</v>
      </c>
      <c r="G42" s="539">
        <v>10</v>
      </c>
      <c r="H42" s="466">
        <v>300</v>
      </c>
    </row>
    <row r="43" spans="2:8" s="27" customFormat="1" ht="16.149999999999999" customHeight="1" x14ac:dyDescent="0.15">
      <c r="B43" s="884" t="s">
        <v>1225</v>
      </c>
      <c r="C43" s="1151" t="s">
        <v>1431</v>
      </c>
      <c r="D43" s="445">
        <v>7429.16</v>
      </c>
      <c r="E43" s="445">
        <v>6139.68</v>
      </c>
      <c r="F43" s="368">
        <v>82.642990593822191</v>
      </c>
      <c r="G43" s="325">
        <v>3</v>
      </c>
      <c r="H43" s="464">
        <v>303</v>
      </c>
    </row>
    <row r="44" spans="2:8" s="27" customFormat="1" ht="16.149999999999999" customHeight="1" x14ac:dyDescent="0.15">
      <c r="B44" s="884" t="s">
        <v>1227</v>
      </c>
      <c r="C44" s="1150" t="s">
        <v>1432</v>
      </c>
      <c r="D44" s="447">
        <v>3524.17</v>
      </c>
      <c r="E44" s="780">
        <v>3524.17</v>
      </c>
      <c r="F44" s="377">
        <v>100</v>
      </c>
      <c r="G44" s="539">
        <v>7</v>
      </c>
      <c r="H44" s="466">
        <v>170</v>
      </c>
    </row>
    <row r="45" spans="2:8" s="27" customFormat="1" ht="16.149999999999999" customHeight="1" x14ac:dyDescent="0.15">
      <c r="B45" s="884" t="s">
        <v>1229</v>
      </c>
      <c r="C45" s="1151" t="s">
        <v>1433</v>
      </c>
      <c r="D45" s="445">
        <v>1812.52</v>
      </c>
      <c r="E45" s="445">
        <v>1812.52</v>
      </c>
      <c r="F45" s="368">
        <v>100</v>
      </c>
      <c r="G45" s="325">
        <v>8</v>
      </c>
      <c r="H45" s="464">
        <v>109</v>
      </c>
    </row>
    <row r="46" spans="2:8" s="27" customFormat="1" ht="16.149999999999999" customHeight="1" x14ac:dyDescent="0.15">
      <c r="B46" s="884" t="s">
        <v>1231</v>
      </c>
      <c r="C46" s="1150" t="s">
        <v>1326</v>
      </c>
      <c r="D46" s="447">
        <v>5850.23</v>
      </c>
      <c r="E46" s="780">
        <v>5850.23</v>
      </c>
      <c r="F46" s="377">
        <v>100</v>
      </c>
      <c r="G46" s="539">
        <v>8</v>
      </c>
      <c r="H46" s="466">
        <v>169</v>
      </c>
    </row>
    <row r="47" spans="2:8" s="27" customFormat="1" ht="16.149999999999999" customHeight="1" x14ac:dyDescent="0.15">
      <c r="B47" s="884" t="s">
        <v>1642</v>
      </c>
      <c r="C47" s="1151" t="s">
        <v>1811</v>
      </c>
      <c r="D47" s="445">
        <v>2971.76</v>
      </c>
      <c r="E47" s="779">
        <v>2971.76</v>
      </c>
      <c r="F47" s="369">
        <v>100</v>
      </c>
      <c r="G47" s="564">
        <v>4</v>
      </c>
      <c r="H47" s="464">
        <v>250</v>
      </c>
    </row>
    <row r="48" spans="2:8" s="27" customFormat="1" ht="16.149999999999999" customHeight="1" x14ac:dyDescent="0.15">
      <c r="B48" s="884" t="s">
        <v>1645</v>
      </c>
      <c r="C48" s="1151" t="s">
        <v>1646</v>
      </c>
      <c r="D48" s="445">
        <v>1871.08</v>
      </c>
      <c r="E48" s="779">
        <v>1871.08</v>
      </c>
      <c r="F48" s="369">
        <v>100</v>
      </c>
      <c r="G48" s="564">
        <v>9</v>
      </c>
      <c r="H48" s="464">
        <v>170</v>
      </c>
    </row>
    <row r="49" spans="2:8" s="27" customFormat="1" ht="16.149999999999999" customHeight="1" x14ac:dyDescent="0.15">
      <c r="B49" s="884" t="s">
        <v>43</v>
      </c>
      <c r="C49" s="1151" t="s">
        <v>309</v>
      </c>
      <c r="D49" s="445">
        <v>13642.16</v>
      </c>
      <c r="E49" s="445">
        <v>13642.16</v>
      </c>
      <c r="F49" s="368">
        <v>100</v>
      </c>
      <c r="G49" s="325">
        <v>49</v>
      </c>
      <c r="H49" s="464">
        <v>459</v>
      </c>
    </row>
    <row r="50" spans="2:8" s="27" customFormat="1" ht="16.149999999999999" customHeight="1" x14ac:dyDescent="0.15">
      <c r="B50" s="884" t="s">
        <v>44</v>
      </c>
      <c r="C50" s="1150" t="s">
        <v>310</v>
      </c>
      <c r="D50" s="447">
        <v>6559.34</v>
      </c>
      <c r="E50" s="780">
        <v>6559.34</v>
      </c>
      <c r="F50" s="377">
        <v>100</v>
      </c>
      <c r="G50" s="539">
        <v>4</v>
      </c>
      <c r="H50" s="466">
        <v>267</v>
      </c>
    </row>
    <row r="51" spans="2:8" s="27" customFormat="1" ht="16.149999999999999" customHeight="1" x14ac:dyDescent="0.15">
      <c r="B51" s="884" t="s">
        <v>46</v>
      </c>
      <c r="C51" s="1151" t="s">
        <v>1327</v>
      </c>
      <c r="D51" s="445">
        <v>6033.4</v>
      </c>
      <c r="E51" s="445">
        <v>6033.4</v>
      </c>
      <c r="F51" s="368">
        <v>100</v>
      </c>
      <c r="G51" s="325">
        <v>38</v>
      </c>
      <c r="H51" s="464">
        <v>173</v>
      </c>
    </row>
    <row r="52" spans="2:8" s="27" customFormat="1" ht="16.149999999999999" customHeight="1" x14ac:dyDescent="0.15">
      <c r="B52" s="884" t="s">
        <v>47</v>
      </c>
      <c r="C52" s="1150" t="s">
        <v>1812</v>
      </c>
      <c r="D52" s="447">
        <v>5882.2</v>
      </c>
      <c r="E52" s="780">
        <v>5882.2</v>
      </c>
      <c r="F52" s="377">
        <v>100</v>
      </c>
      <c r="G52" s="539">
        <v>31</v>
      </c>
      <c r="H52" s="466">
        <v>177</v>
      </c>
    </row>
    <row r="53" spans="2:8" s="27" customFormat="1" ht="16.149999999999999" customHeight="1" x14ac:dyDescent="0.15">
      <c r="B53" s="884" t="s">
        <v>48</v>
      </c>
      <c r="C53" s="1151" t="s">
        <v>1463</v>
      </c>
      <c r="D53" s="445">
        <v>3282.9</v>
      </c>
      <c r="E53" s="445">
        <v>3282.9</v>
      </c>
      <c r="F53" s="368">
        <v>100</v>
      </c>
      <c r="G53" s="325">
        <v>19</v>
      </c>
      <c r="H53" s="464">
        <v>114</v>
      </c>
    </row>
    <row r="54" spans="2:8" s="27" customFormat="1" ht="16.149999999999999" customHeight="1" x14ac:dyDescent="0.15">
      <c r="B54" s="884" t="s">
        <v>49</v>
      </c>
      <c r="C54" s="1150" t="s">
        <v>1464</v>
      </c>
      <c r="D54" s="447">
        <v>4655.74</v>
      </c>
      <c r="E54" s="780">
        <v>4505.97</v>
      </c>
      <c r="F54" s="377">
        <v>96.783110740720062</v>
      </c>
      <c r="G54" s="539">
        <v>17</v>
      </c>
      <c r="H54" s="466">
        <v>143</v>
      </c>
    </row>
    <row r="55" spans="2:8" s="27" customFormat="1" ht="16.149999999999999" customHeight="1" x14ac:dyDescent="0.15">
      <c r="B55" s="884" t="s">
        <v>50</v>
      </c>
      <c r="C55" s="1151" t="s">
        <v>315</v>
      </c>
      <c r="D55" s="445">
        <v>34616.839999999997</v>
      </c>
      <c r="E55" s="445">
        <v>34616.839999999997</v>
      </c>
      <c r="F55" s="368">
        <v>100</v>
      </c>
      <c r="G55" s="325">
        <v>1</v>
      </c>
      <c r="H55" s="464" t="s">
        <v>1809</v>
      </c>
    </row>
    <row r="56" spans="2:8" s="27" customFormat="1" ht="16.149999999999999" customHeight="1" x14ac:dyDescent="0.15">
      <c r="B56" s="884" t="s">
        <v>51</v>
      </c>
      <c r="C56" s="1150" t="s">
        <v>316</v>
      </c>
      <c r="D56" s="447">
        <v>21171.040000000001</v>
      </c>
      <c r="E56" s="780">
        <v>20527.689999999999</v>
      </c>
      <c r="F56" s="377">
        <v>96.961179044581641</v>
      </c>
      <c r="G56" s="539">
        <v>40</v>
      </c>
      <c r="H56" s="466">
        <v>656</v>
      </c>
    </row>
    <row r="57" spans="2:8" s="27" customFormat="1" ht="16.149999999999999" customHeight="1" x14ac:dyDescent="0.15">
      <c r="B57" s="884" t="s">
        <v>52</v>
      </c>
      <c r="C57" s="1151" t="s">
        <v>317</v>
      </c>
      <c r="D57" s="445">
        <v>16977.79</v>
      </c>
      <c r="E57" s="445">
        <v>16977.79</v>
      </c>
      <c r="F57" s="368">
        <v>100</v>
      </c>
      <c r="G57" s="325">
        <v>24</v>
      </c>
      <c r="H57" s="464">
        <v>536</v>
      </c>
    </row>
    <row r="58" spans="2:8" s="27" customFormat="1" ht="16.149999999999999" customHeight="1" x14ac:dyDescent="0.15">
      <c r="B58" s="884" t="s">
        <v>53</v>
      </c>
      <c r="C58" s="1150" t="s">
        <v>318</v>
      </c>
      <c r="D58" s="447">
        <v>5213.0200000000004</v>
      </c>
      <c r="E58" s="780">
        <v>5213.0200000000004</v>
      </c>
      <c r="F58" s="377">
        <v>100</v>
      </c>
      <c r="G58" s="539">
        <v>16</v>
      </c>
      <c r="H58" s="466">
        <v>271</v>
      </c>
    </row>
    <row r="59" spans="2:8" s="27" customFormat="1" ht="16.149999999999999" customHeight="1" x14ac:dyDescent="0.15">
      <c r="B59" s="884" t="s">
        <v>54</v>
      </c>
      <c r="C59" s="1151" t="s">
        <v>319</v>
      </c>
      <c r="D59" s="445">
        <v>11558.68</v>
      </c>
      <c r="E59" s="445">
        <v>11558.68</v>
      </c>
      <c r="F59" s="368">
        <v>100</v>
      </c>
      <c r="G59" s="325">
        <v>19</v>
      </c>
      <c r="H59" s="464">
        <v>327</v>
      </c>
    </row>
    <row r="60" spans="2:8" s="27" customFormat="1" ht="16.149999999999999" customHeight="1" x14ac:dyDescent="0.15">
      <c r="B60" s="884" t="s">
        <v>55</v>
      </c>
      <c r="C60" s="1150" t="s">
        <v>320</v>
      </c>
      <c r="D60" s="447">
        <v>7828.17</v>
      </c>
      <c r="E60" s="780">
        <v>7828.17</v>
      </c>
      <c r="F60" s="377">
        <v>100</v>
      </c>
      <c r="G60" s="539">
        <v>20</v>
      </c>
      <c r="H60" s="466">
        <v>233</v>
      </c>
    </row>
    <row r="61" spans="2:8" s="27" customFormat="1" ht="16.149999999999999" customHeight="1" x14ac:dyDescent="0.15">
      <c r="B61" s="884" t="s">
        <v>56</v>
      </c>
      <c r="C61" s="1151" t="s">
        <v>1331</v>
      </c>
      <c r="D61" s="445">
        <v>7520.72</v>
      </c>
      <c r="E61" s="445">
        <v>7520.72</v>
      </c>
      <c r="F61" s="368">
        <v>100</v>
      </c>
      <c r="G61" s="325">
        <v>54</v>
      </c>
      <c r="H61" s="464">
        <v>276</v>
      </c>
    </row>
    <row r="62" spans="2:8" s="27" customFormat="1" ht="16.149999999999999" customHeight="1" thickBot="1" x14ac:dyDescent="0.2">
      <c r="B62" s="920" t="s">
        <v>57</v>
      </c>
      <c r="C62" s="1152" t="s">
        <v>1332</v>
      </c>
      <c r="D62" s="1153">
        <v>3751.85</v>
      </c>
      <c r="E62" s="1154">
        <v>3751.85</v>
      </c>
      <c r="F62" s="722">
        <v>100</v>
      </c>
      <c r="G62" s="552">
        <v>23</v>
      </c>
      <c r="H62" s="1155">
        <v>118</v>
      </c>
    </row>
    <row r="63" spans="2:8" s="27" customFormat="1" ht="16.149999999999999" customHeight="1" thickTop="1" x14ac:dyDescent="0.15">
      <c r="B63" s="929" t="s">
        <v>59</v>
      </c>
      <c r="C63" s="1150" t="s">
        <v>324</v>
      </c>
      <c r="D63" s="755">
        <v>29383.65</v>
      </c>
      <c r="E63" s="756">
        <v>29383.65</v>
      </c>
      <c r="F63" s="382">
        <v>100</v>
      </c>
      <c r="G63" s="381">
        <v>1</v>
      </c>
      <c r="H63" s="757" t="s">
        <v>1813</v>
      </c>
    </row>
    <row r="64" spans="2:8" s="27" customFormat="1" ht="16.149999999999999" customHeight="1" x14ac:dyDescent="0.15">
      <c r="B64" s="929" t="s">
        <v>60</v>
      </c>
      <c r="C64" s="1151" t="s">
        <v>271</v>
      </c>
      <c r="D64" s="758">
        <v>6295.22</v>
      </c>
      <c r="E64" s="758">
        <v>6295.22</v>
      </c>
      <c r="F64" s="724">
        <v>100</v>
      </c>
      <c r="G64" s="315">
        <v>11</v>
      </c>
      <c r="H64" s="759">
        <v>393</v>
      </c>
    </row>
    <row r="65" spans="2:8" s="27" customFormat="1" ht="16.149999999999999" customHeight="1" x14ac:dyDescent="0.15">
      <c r="B65" s="929" t="s">
        <v>61</v>
      </c>
      <c r="C65" s="1150" t="s">
        <v>325</v>
      </c>
      <c r="D65" s="755">
        <v>18810.309999999998</v>
      </c>
      <c r="E65" s="756">
        <v>18810.309999999998</v>
      </c>
      <c r="F65" s="382">
        <v>100</v>
      </c>
      <c r="G65" s="381">
        <v>1</v>
      </c>
      <c r="H65" s="757" t="s">
        <v>1813</v>
      </c>
    </row>
    <row r="66" spans="2:8" s="27" customFormat="1" ht="16.149999999999999" customHeight="1" x14ac:dyDescent="0.15">
      <c r="B66" s="929" t="s">
        <v>62</v>
      </c>
      <c r="C66" s="1151" t="s">
        <v>326</v>
      </c>
      <c r="D66" s="758">
        <v>3611.5899999999997</v>
      </c>
      <c r="E66" s="758">
        <v>3611.5899999999997</v>
      </c>
      <c r="F66" s="724">
        <v>100</v>
      </c>
      <c r="G66" s="315">
        <v>14</v>
      </c>
      <c r="H66" s="759">
        <v>265</v>
      </c>
    </row>
    <row r="67" spans="2:8" s="27" customFormat="1" ht="16.149999999999999" customHeight="1" x14ac:dyDescent="0.15">
      <c r="B67" s="929" t="s">
        <v>63</v>
      </c>
      <c r="C67" s="1150" t="s">
        <v>327</v>
      </c>
      <c r="D67" s="755">
        <v>2693.93</v>
      </c>
      <c r="E67" s="756">
        <v>2693.93</v>
      </c>
      <c r="F67" s="382">
        <v>100</v>
      </c>
      <c r="G67" s="381">
        <v>13</v>
      </c>
      <c r="H67" s="757">
        <v>236</v>
      </c>
    </row>
    <row r="68" spans="2:8" s="27" customFormat="1" ht="16.149999999999999" customHeight="1" x14ac:dyDescent="0.15">
      <c r="B68" s="929" t="s">
        <v>64</v>
      </c>
      <c r="C68" s="1151" t="s">
        <v>2</v>
      </c>
      <c r="D68" s="758">
        <v>2891.32</v>
      </c>
      <c r="E68" s="758">
        <v>2891.32</v>
      </c>
      <c r="F68" s="724">
        <v>100</v>
      </c>
      <c r="G68" s="315">
        <v>7</v>
      </c>
      <c r="H68" s="759">
        <v>124</v>
      </c>
    </row>
    <row r="69" spans="2:8" s="27" customFormat="1" ht="16.149999999999999" customHeight="1" x14ac:dyDescent="0.15">
      <c r="B69" s="929" t="s">
        <v>65</v>
      </c>
      <c r="C69" s="1150" t="s">
        <v>328</v>
      </c>
      <c r="D69" s="755">
        <v>14367.98</v>
      </c>
      <c r="E69" s="756">
        <v>14367.98</v>
      </c>
      <c r="F69" s="382">
        <v>100</v>
      </c>
      <c r="G69" s="381">
        <v>1</v>
      </c>
      <c r="H69" s="757" t="s">
        <v>1813</v>
      </c>
    </row>
    <row r="70" spans="2:8" s="27" customFormat="1" ht="16.149999999999999" customHeight="1" x14ac:dyDescent="0.15">
      <c r="B70" s="929" t="s">
        <v>66</v>
      </c>
      <c r="C70" s="1151" t="s">
        <v>329</v>
      </c>
      <c r="D70" s="758">
        <v>12385.18</v>
      </c>
      <c r="E70" s="758">
        <v>12385.18</v>
      </c>
      <c r="F70" s="724">
        <v>100</v>
      </c>
      <c r="G70" s="315">
        <v>1</v>
      </c>
      <c r="H70" s="759" t="s">
        <v>1813</v>
      </c>
    </row>
    <row r="71" spans="2:8" s="27" customFormat="1" ht="16.149999999999999" customHeight="1" x14ac:dyDescent="0.15">
      <c r="B71" s="929" t="s">
        <v>67</v>
      </c>
      <c r="C71" s="1150" t="s">
        <v>272</v>
      </c>
      <c r="D71" s="755">
        <v>7480.63</v>
      </c>
      <c r="E71" s="756">
        <v>7480.63</v>
      </c>
      <c r="F71" s="382">
        <v>100</v>
      </c>
      <c r="G71" s="381">
        <v>1</v>
      </c>
      <c r="H71" s="757" t="s">
        <v>1813</v>
      </c>
    </row>
    <row r="72" spans="2:8" s="27" customFormat="1" ht="16.149999999999999" customHeight="1" x14ac:dyDescent="0.15">
      <c r="B72" s="929" t="s">
        <v>68</v>
      </c>
      <c r="C72" s="1151" t="s">
        <v>330</v>
      </c>
      <c r="D72" s="758">
        <v>1791.3399999999997</v>
      </c>
      <c r="E72" s="758">
        <v>1791.3399999999997</v>
      </c>
      <c r="F72" s="724">
        <v>100</v>
      </c>
      <c r="G72" s="315">
        <v>10</v>
      </c>
      <c r="H72" s="759">
        <v>127</v>
      </c>
    </row>
    <row r="73" spans="2:8" s="27" customFormat="1" ht="16.149999999999999" customHeight="1" x14ac:dyDescent="0.15">
      <c r="B73" s="929" t="s">
        <v>69</v>
      </c>
      <c r="C73" s="1150" t="s">
        <v>331</v>
      </c>
      <c r="D73" s="755">
        <v>2286.4699999999998</v>
      </c>
      <c r="E73" s="756">
        <v>2286.4699999999998</v>
      </c>
      <c r="F73" s="382">
        <v>100</v>
      </c>
      <c r="G73" s="381">
        <v>1</v>
      </c>
      <c r="H73" s="757" t="s">
        <v>1813</v>
      </c>
    </row>
    <row r="74" spans="2:8" s="27" customFormat="1" ht="16.149999999999999" customHeight="1" x14ac:dyDescent="0.15">
      <c r="B74" s="929" t="s">
        <v>70</v>
      </c>
      <c r="C74" s="1151" t="s">
        <v>332</v>
      </c>
      <c r="D74" s="758">
        <v>2457.36</v>
      </c>
      <c r="E74" s="758">
        <v>2457.36</v>
      </c>
      <c r="F74" s="724">
        <v>100</v>
      </c>
      <c r="G74" s="315">
        <v>7</v>
      </c>
      <c r="H74" s="759">
        <v>119</v>
      </c>
    </row>
    <row r="75" spans="2:8" s="27" customFormat="1" ht="16.149999999999999" customHeight="1" x14ac:dyDescent="0.15">
      <c r="B75" s="929" t="s">
        <v>71</v>
      </c>
      <c r="C75" s="1150" t="s">
        <v>333</v>
      </c>
      <c r="D75" s="755">
        <v>6217.85</v>
      </c>
      <c r="E75" s="756">
        <v>6217.85</v>
      </c>
      <c r="F75" s="382">
        <v>100</v>
      </c>
      <c r="G75" s="381">
        <v>1</v>
      </c>
      <c r="H75" s="757" t="s">
        <v>1813</v>
      </c>
    </row>
    <row r="76" spans="2:8" s="27" customFormat="1" ht="16.149999999999999" customHeight="1" x14ac:dyDescent="0.15">
      <c r="B76" s="929" t="s">
        <v>72</v>
      </c>
      <c r="C76" s="1151" t="s">
        <v>1828</v>
      </c>
      <c r="D76" s="758">
        <v>3381.19</v>
      </c>
      <c r="E76" s="758">
        <v>3381.19</v>
      </c>
      <c r="F76" s="724">
        <v>100</v>
      </c>
      <c r="G76" s="315">
        <v>1</v>
      </c>
      <c r="H76" s="759" t="s">
        <v>1813</v>
      </c>
    </row>
    <row r="77" spans="2:8" s="27" customFormat="1" ht="16.149999999999999" customHeight="1" x14ac:dyDescent="0.15">
      <c r="B77" s="929" t="s">
        <v>73</v>
      </c>
      <c r="C77" s="1150" t="s">
        <v>1830</v>
      </c>
      <c r="D77" s="755">
        <v>4183.63</v>
      </c>
      <c r="E77" s="756">
        <v>4183.63</v>
      </c>
      <c r="F77" s="382">
        <v>100</v>
      </c>
      <c r="G77" s="381">
        <v>1</v>
      </c>
      <c r="H77" s="757" t="s">
        <v>1813</v>
      </c>
    </row>
    <row r="78" spans="2:8" s="27" customFormat="1" ht="16.149999999999999" customHeight="1" x14ac:dyDescent="0.15">
      <c r="B78" s="929" t="s">
        <v>75</v>
      </c>
      <c r="C78" s="1151" t="s">
        <v>1832</v>
      </c>
      <c r="D78" s="758">
        <v>1725.61</v>
      </c>
      <c r="E78" s="758">
        <v>1725.61</v>
      </c>
      <c r="F78" s="724">
        <v>100</v>
      </c>
      <c r="G78" s="315">
        <v>1</v>
      </c>
      <c r="H78" s="759" t="s">
        <v>1813</v>
      </c>
    </row>
    <row r="79" spans="2:8" s="27" customFormat="1" ht="16.149999999999999" customHeight="1" x14ac:dyDescent="0.15">
      <c r="B79" s="929" t="s">
        <v>76</v>
      </c>
      <c r="C79" s="1150" t="s">
        <v>1834</v>
      </c>
      <c r="D79" s="755">
        <v>3057.02</v>
      </c>
      <c r="E79" s="756">
        <v>3057.02</v>
      </c>
      <c r="F79" s="382">
        <v>100</v>
      </c>
      <c r="G79" s="381">
        <v>1</v>
      </c>
      <c r="H79" s="757" t="s">
        <v>1813</v>
      </c>
    </row>
    <row r="80" spans="2:8" s="27" customFormat="1" ht="16.149999999999999" customHeight="1" x14ac:dyDescent="0.15">
      <c r="B80" s="929" t="s">
        <v>77</v>
      </c>
      <c r="C80" s="1151" t="s">
        <v>1836</v>
      </c>
      <c r="D80" s="758">
        <v>1923.6400000000003</v>
      </c>
      <c r="E80" s="758">
        <v>1923.6400000000003</v>
      </c>
      <c r="F80" s="724">
        <v>100</v>
      </c>
      <c r="G80" s="315">
        <v>1</v>
      </c>
      <c r="H80" s="759" t="s">
        <v>1813</v>
      </c>
    </row>
    <row r="81" spans="2:8" s="27" customFormat="1" ht="16.149999999999999" customHeight="1" x14ac:dyDescent="0.15">
      <c r="B81" s="929" t="s">
        <v>78</v>
      </c>
      <c r="C81" s="1150" t="s">
        <v>1838</v>
      </c>
      <c r="D81" s="755">
        <v>1930.05</v>
      </c>
      <c r="E81" s="756">
        <v>1930.05</v>
      </c>
      <c r="F81" s="382">
        <v>100</v>
      </c>
      <c r="G81" s="381">
        <v>1</v>
      </c>
      <c r="H81" s="757" t="s">
        <v>1813</v>
      </c>
    </row>
    <row r="82" spans="2:8" s="27" customFormat="1" ht="16.149999999999999" customHeight="1" x14ac:dyDescent="0.15">
      <c r="B82" s="929" t="s">
        <v>79</v>
      </c>
      <c r="C82" s="1151" t="s">
        <v>1840</v>
      </c>
      <c r="D82" s="758">
        <v>4105</v>
      </c>
      <c r="E82" s="758">
        <v>4105</v>
      </c>
      <c r="F82" s="724">
        <v>100</v>
      </c>
      <c r="G82" s="315">
        <v>1</v>
      </c>
      <c r="H82" s="759" t="s">
        <v>1813</v>
      </c>
    </row>
    <row r="83" spans="2:8" s="27" customFormat="1" ht="16.149999999999999" customHeight="1" x14ac:dyDescent="0.15">
      <c r="B83" s="929" t="s">
        <v>80</v>
      </c>
      <c r="C83" s="1150" t="s">
        <v>1842</v>
      </c>
      <c r="D83" s="755">
        <v>1305.78</v>
      </c>
      <c r="E83" s="756">
        <v>1305.78</v>
      </c>
      <c r="F83" s="382">
        <v>100</v>
      </c>
      <c r="G83" s="381">
        <v>1</v>
      </c>
      <c r="H83" s="757" t="s">
        <v>1813</v>
      </c>
    </row>
    <row r="84" spans="2:8" s="27" customFormat="1" ht="16.149999999999999" customHeight="1" x14ac:dyDescent="0.15">
      <c r="B84" s="929" t="s">
        <v>82</v>
      </c>
      <c r="C84" s="1151" t="s">
        <v>1844</v>
      </c>
      <c r="D84" s="758">
        <v>989.77</v>
      </c>
      <c r="E84" s="758">
        <v>989.77</v>
      </c>
      <c r="F84" s="724">
        <v>100</v>
      </c>
      <c r="G84" s="315">
        <v>1</v>
      </c>
      <c r="H84" s="759" t="s">
        <v>1813</v>
      </c>
    </row>
    <row r="85" spans="2:8" s="27" customFormat="1" ht="16.149999999999999" customHeight="1" x14ac:dyDescent="0.15">
      <c r="B85" s="929" t="s">
        <v>83</v>
      </c>
      <c r="C85" s="1150" t="s">
        <v>1846</v>
      </c>
      <c r="D85" s="755">
        <v>2783.79</v>
      </c>
      <c r="E85" s="756">
        <v>2783.79</v>
      </c>
      <c r="F85" s="382">
        <v>100</v>
      </c>
      <c r="G85" s="381">
        <v>1</v>
      </c>
      <c r="H85" s="757" t="s">
        <v>1813</v>
      </c>
    </row>
    <row r="86" spans="2:8" s="27" customFormat="1" ht="16.149999999999999" customHeight="1" x14ac:dyDescent="0.15">
      <c r="B86" s="929" t="s">
        <v>84</v>
      </c>
      <c r="C86" s="1151" t="s">
        <v>1848</v>
      </c>
      <c r="D86" s="758">
        <v>1646.9700000000003</v>
      </c>
      <c r="E86" s="758">
        <v>1646.9700000000003</v>
      </c>
      <c r="F86" s="724">
        <v>100</v>
      </c>
      <c r="G86" s="315">
        <v>1</v>
      </c>
      <c r="H86" s="759" t="s">
        <v>1813</v>
      </c>
    </row>
    <row r="87" spans="2:8" s="27" customFormat="1" ht="16.149999999999999" customHeight="1" x14ac:dyDescent="0.15">
      <c r="B87" s="929" t="s">
        <v>85</v>
      </c>
      <c r="C87" s="1150" t="s">
        <v>1850</v>
      </c>
      <c r="D87" s="755">
        <v>2462.4</v>
      </c>
      <c r="E87" s="756">
        <v>2462.4</v>
      </c>
      <c r="F87" s="382">
        <v>100</v>
      </c>
      <c r="G87" s="381">
        <v>1</v>
      </c>
      <c r="H87" s="757" t="s">
        <v>1813</v>
      </c>
    </row>
    <row r="88" spans="2:8" s="27" customFormat="1" ht="16.149999999999999" customHeight="1" x14ac:dyDescent="0.15">
      <c r="B88" s="929" t="s">
        <v>86</v>
      </c>
      <c r="C88" s="1151" t="s">
        <v>1852</v>
      </c>
      <c r="D88" s="758">
        <v>892.56</v>
      </c>
      <c r="E88" s="758">
        <v>892.56</v>
      </c>
      <c r="F88" s="724">
        <v>100</v>
      </c>
      <c r="G88" s="315">
        <v>1</v>
      </c>
      <c r="H88" s="759" t="s">
        <v>1813</v>
      </c>
    </row>
    <row r="89" spans="2:8" s="27" customFormat="1" ht="16.149999999999999" customHeight="1" x14ac:dyDescent="0.15">
      <c r="B89" s="929" t="s">
        <v>87</v>
      </c>
      <c r="C89" s="1150" t="s">
        <v>1854</v>
      </c>
      <c r="D89" s="755">
        <v>1793</v>
      </c>
      <c r="E89" s="756">
        <v>1793</v>
      </c>
      <c r="F89" s="382">
        <v>100</v>
      </c>
      <c r="G89" s="381">
        <v>1</v>
      </c>
      <c r="H89" s="757" t="s">
        <v>1813</v>
      </c>
    </row>
    <row r="90" spans="2:8" s="27" customFormat="1" ht="16.149999999999999" customHeight="1" x14ac:dyDescent="0.15">
      <c r="B90" s="929" t="s">
        <v>88</v>
      </c>
      <c r="C90" s="1151" t="s">
        <v>1465</v>
      </c>
      <c r="D90" s="758">
        <v>4004.09</v>
      </c>
      <c r="E90" s="758">
        <v>4004.09</v>
      </c>
      <c r="F90" s="724">
        <v>100</v>
      </c>
      <c r="G90" s="315">
        <v>1</v>
      </c>
      <c r="H90" s="759" t="s">
        <v>1813</v>
      </c>
    </row>
    <row r="91" spans="2:8" s="27" customFormat="1" ht="16.149999999999999" customHeight="1" x14ac:dyDescent="0.15">
      <c r="B91" s="929" t="s">
        <v>89</v>
      </c>
      <c r="C91" s="1150" t="s">
        <v>350</v>
      </c>
      <c r="D91" s="755">
        <v>1277.06</v>
      </c>
      <c r="E91" s="756">
        <v>1277.06</v>
      </c>
      <c r="F91" s="382">
        <v>100</v>
      </c>
      <c r="G91" s="381">
        <v>10</v>
      </c>
      <c r="H91" s="757">
        <v>95</v>
      </c>
    </row>
    <row r="92" spans="2:8" s="27" customFormat="1" ht="16.149999999999999" customHeight="1" x14ac:dyDescent="0.15">
      <c r="B92" s="929" t="s">
        <v>1262</v>
      </c>
      <c r="C92" s="1151" t="s">
        <v>1339</v>
      </c>
      <c r="D92" s="758">
        <v>61768.18</v>
      </c>
      <c r="E92" s="758">
        <v>61768.18</v>
      </c>
      <c r="F92" s="724">
        <v>100</v>
      </c>
      <c r="G92" s="315">
        <v>2</v>
      </c>
      <c r="H92" s="759" t="s">
        <v>1813</v>
      </c>
    </row>
    <row r="93" spans="2:8" s="27" customFormat="1" ht="16.149999999999999" customHeight="1" x14ac:dyDescent="0.15">
      <c r="B93" s="929" t="s">
        <v>1263</v>
      </c>
      <c r="C93" s="1150" t="s">
        <v>1340</v>
      </c>
      <c r="D93" s="755">
        <v>14960.69</v>
      </c>
      <c r="E93" s="756">
        <v>14960.69</v>
      </c>
      <c r="F93" s="382">
        <v>100</v>
      </c>
      <c r="G93" s="381">
        <v>3</v>
      </c>
      <c r="H93" s="757">
        <v>516</v>
      </c>
    </row>
    <row r="94" spans="2:8" s="27" customFormat="1" ht="16.149999999999999" customHeight="1" x14ac:dyDescent="0.15">
      <c r="B94" s="929" t="s">
        <v>1814</v>
      </c>
      <c r="C94" s="1150" t="s">
        <v>1467</v>
      </c>
      <c r="D94" s="755">
        <v>1607.89</v>
      </c>
      <c r="E94" s="756">
        <v>1607.89</v>
      </c>
      <c r="F94" s="382">
        <v>100</v>
      </c>
      <c r="G94" s="381">
        <v>1</v>
      </c>
      <c r="H94" s="757" t="s">
        <v>1813</v>
      </c>
    </row>
    <row r="95" spans="2:8" s="27" customFormat="1" ht="16.149999999999999" customHeight="1" x14ac:dyDescent="0.15">
      <c r="B95" s="929" t="s">
        <v>1677</v>
      </c>
      <c r="C95" s="1150" t="s">
        <v>1678</v>
      </c>
      <c r="D95" s="755">
        <v>1175.42</v>
      </c>
      <c r="E95" s="756">
        <v>1175.42</v>
      </c>
      <c r="F95" s="382">
        <v>100</v>
      </c>
      <c r="G95" s="381">
        <v>9</v>
      </c>
      <c r="H95" s="757">
        <v>86</v>
      </c>
    </row>
    <row r="96" spans="2:8" s="27" customFormat="1" ht="16.149999999999999" customHeight="1" x14ac:dyDescent="0.15">
      <c r="B96" s="929" t="s">
        <v>1679</v>
      </c>
      <c r="C96" s="1150" t="s">
        <v>1680</v>
      </c>
      <c r="D96" s="755">
        <v>1023.6</v>
      </c>
      <c r="E96" s="756">
        <v>1023.6</v>
      </c>
      <c r="F96" s="382">
        <v>100</v>
      </c>
      <c r="G96" s="381">
        <v>9</v>
      </c>
      <c r="H96" s="757">
        <v>66</v>
      </c>
    </row>
    <row r="97" spans="2:8" s="27" customFormat="1" ht="16.149999999999999" customHeight="1" x14ac:dyDescent="0.15">
      <c r="B97" s="929" t="s">
        <v>1681</v>
      </c>
      <c r="C97" s="1150" t="s">
        <v>1682</v>
      </c>
      <c r="D97" s="755">
        <v>6996.4</v>
      </c>
      <c r="E97" s="756">
        <v>6996.4</v>
      </c>
      <c r="F97" s="382">
        <v>100</v>
      </c>
      <c r="G97" s="381">
        <v>2</v>
      </c>
      <c r="H97" s="757" t="s">
        <v>1813</v>
      </c>
    </row>
    <row r="98" spans="2:8" s="27" customFormat="1" ht="16.149999999999999" customHeight="1" x14ac:dyDescent="0.15">
      <c r="B98" s="929" t="s">
        <v>90</v>
      </c>
      <c r="C98" s="1150" t="s">
        <v>351</v>
      </c>
      <c r="D98" s="755">
        <v>9749.619999999999</v>
      </c>
      <c r="E98" s="756">
        <v>9391.5999999999985</v>
      </c>
      <c r="F98" s="382">
        <v>96.3</v>
      </c>
      <c r="G98" s="381">
        <v>44</v>
      </c>
      <c r="H98" s="757">
        <v>634</v>
      </c>
    </row>
    <row r="99" spans="2:8" s="27" customFormat="1" ht="16.149999999999999" customHeight="1" x14ac:dyDescent="0.15">
      <c r="B99" s="929" t="s">
        <v>91</v>
      </c>
      <c r="C99" s="1151" t="s">
        <v>352</v>
      </c>
      <c r="D99" s="758">
        <v>24399.120000000003</v>
      </c>
      <c r="E99" s="758">
        <v>24399.120000000003</v>
      </c>
      <c r="F99" s="724">
        <v>100</v>
      </c>
      <c r="G99" s="315">
        <v>1</v>
      </c>
      <c r="H99" s="759" t="s">
        <v>1813</v>
      </c>
    </row>
    <row r="100" spans="2:8" s="27" customFormat="1" ht="16.149999999999999" customHeight="1" x14ac:dyDescent="0.15">
      <c r="B100" s="929" t="s">
        <v>93</v>
      </c>
      <c r="C100" s="1151" t="s">
        <v>354</v>
      </c>
      <c r="D100" s="758">
        <v>34198.010000000009</v>
      </c>
      <c r="E100" s="758">
        <v>34198.010000000009</v>
      </c>
      <c r="F100" s="724">
        <v>100</v>
      </c>
      <c r="G100" s="315">
        <v>1</v>
      </c>
      <c r="H100" s="759" t="s">
        <v>1813</v>
      </c>
    </row>
    <row r="101" spans="2:8" s="27" customFormat="1" ht="16.149999999999999" customHeight="1" x14ac:dyDescent="0.15">
      <c r="B101" s="929" t="s">
        <v>94</v>
      </c>
      <c r="C101" s="1150" t="s">
        <v>355</v>
      </c>
      <c r="D101" s="755">
        <v>11714.36</v>
      </c>
      <c r="E101" s="756">
        <v>11714.36</v>
      </c>
      <c r="F101" s="382">
        <v>100</v>
      </c>
      <c r="G101" s="381">
        <v>1</v>
      </c>
      <c r="H101" s="757" t="s">
        <v>1813</v>
      </c>
    </row>
    <row r="102" spans="2:8" s="27" customFormat="1" ht="16.149999999999999" customHeight="1" x14ac:dyDescent="0.15">
      <c r="B102" s="929" t="s">
        <v>95</v>
      </c>
      <c r="C102" s="1151" t="s">
        <v>356</v>
      </c>
      <c r="D102" s="758">
        <v>4627.3499999999995</v>
      </c>
      <c r="E102" s="758">
        <v>4271.58</v>
      </c>
      <c r="F102" s="724">
        <v>92.3</v>
      </c>
      <c r="G102" s="315">
        <v>6</v>
      </c>
      <c r="H102" s="759">
        <v>334</v>
      </c>
    </row>
    <row r="103" spans="2:8" s="27" customFormat="1" ht="16.149999999999999" customHeight="1" x14ac:dyDescent="0.15">
      <c r="B103" s="929" t="s">
        <v>96</v>
      </c>
      <c r="C103" s="1150" t="s">
        <v>357</v>
      </c>
      <c r="D103" s="755">
        <v>4030.37</v>
      </c>
      <c r="E103" s="756">
        <v>4030.37</v>
      </c>
      <c r="F103" s="382">
        <v>100</v>
      </c>
      <c r="G103" s="381">
        <v>16</v>
      </c>
      <c r="H103" s="757">
        <v>259</v>
      </c>
    </row>
    <row r="104" spans="2:8" s="27" customFormat="1" ht="16.149999999999999" customHeight="1" x14ac:dyDescent="0.15">
      <c r="B104" s="929" t="s">
        <v>1815</v>
      </c>
      <c r="C104" s="1156" t="s">
        <v>1346</v>
      </c>
      <c r="D104" s="486">
        <v>1580.7</v>
      </c>
      <c r="E104" s="486">
        <v>1580.7</v>
      </c>
      <c r="F104" s="769">
        <v>100</v>
      </c>
      <c r="G104" s="1157">
        <v>6</v>
      </c>
      <c r="H104" s="490">
        <v>66</v>
      </c>
    </row>
    <row r="105" spans="2:8" s="27" customFormat="1" ht="16.149999999999999" customHeight="1" x14ac:dyDescent="0.15">
      <c r="B105" s="929" t="s">
        <v>1416</v>
      </c>
      <c r="C105" s="1150" t="s">
        <v>1473</v>
      </c>
      <c r="D105" s="755">
        <v>14276.408586200001</v>
      </c>
      <c r="E105" s="756">
        <v>14106.4585862</v>
      </c>
      <c r="F105" s="382">
        <v>98.8</v>
      </c>
      <c r="G105" s="381">
        <v>32</v>
      </c>
      <c r="H105" s="757">
        <v>363</v>
      </c>
    </row>
    <row r="106" spans="2:8" s="27" customFormat="1" ht="16.149999999999999" customHeight="1" thickBot="1" x14ac:dyDescent="0.2">
      <c r="B106" s="929" t="s">
        <v>1417</v>
      </c>
      <c r="C106" s="1158" t="s">
        <v>1475</v>
      </c>
      <c r="D106" s="771">
        <v>5676.1399999999994</v>
      </c>
      <c r="E106" s="771">
        <v>4123.6499999999996</v>
      </c>
      <c r="F106" s="772">
        <v>72.599999999999994</v>
      </c>
      <c r="G106" s="1091">
        <v>16</v>
      </c>
      <c r="H106" s="773">
        <v>172</v>
      </c>
    </row>
    <row r="107" spans="2:8" s="27" customFormat="1" ht="16.149999999999999" customHeight="1" thickTop="1" x14ac:dyDescent="0.15">
      <c r="B107" s="947" t="s">
        <v>98</v>
      </c>
      <c r="C107" s="1150" t="s">
        <v>358</v>
      </c>
      <c r="D107" s="755">
        <v>70045.850000000006</v>
      </c>
      <c r="E107" s="756">
        <v>70045.850000000006</v>
      </c>
      <c r="F107" s="382">
        <v>100</v>
      </c>
      <c r="G107" s="381">
        <v>2</v>
      </c>
      <c r="H107" s="757" t="s">
        <v>1813</v>
      </c>
    </row>
    <row r="108" spans="2:8" s="27" customFormat="1" ht="16.149999999999999" customHeight="1" x14ac:dyDescent="0.15">
      <c r="B108" s="952" t="s">
        <v>99</v>
      </c>
      <c r="C108" s="1151" t="s">
        <v>359</v>
      </c>
      <c r="D108" s="758">
        <v>52794.55</v>
      </c>
      <c r="E108" s="758">
        <v>52794.55</v>
      </c>
      <c r="F108" s="724">
        <v>100</v>
      </c>
      <c r="G108" s="315">
        <v>2</v>
      </c>
      <c r="H108" s="759" t="s">
        <v>1813</v>
      </c>
    </row>
    <row r="109" spans="2:8" s="27" customFormat="1" ht="16.149999999999999" customHeight="1" x14ac:dyDescent="0.15">
      <c r="B109" s="952" t="s">
        <v>100</v>
      </c>
      <c r="C109" s="1150" t="s">
        <v>360</v>
      </c>
      <c r="D109" s="755">
        <v>71645.490000000005</v>
      </c>
      <c r="E109" s="756">
        <v>71645.490000000005</v>
      </c>
      <c r="F109" s="382">
        <v>100</v>
      </c>
      <c r="G109" s="381">
        <v>2</v>
      </c>
      <c r="H109" s="757" t="s">
        <v>1813</v>
      </c>
    </row>
    <row r="110" spans="2:8" s="27" customFormat="1" ht="16.149999999999999" customHeight="1" x14ac:dyDescent="0.15">
      <c r="B110" s="952" t="s">
        <v>101</v>
      </c>
      <c r="C110" s="1151" t="s">
        <v>361</v>
      </c>
      <c r="D110" s="758">
        <v>47995.23000000001</v>
      </c>
      <c r="E110" s="758">
        <v>37063.220000000016</v>
      </c>
      <c r="F110" s="724">
        <v>77.2</v>
      </c>
      <c r="G110" s="315">
        <v>3</v>
      </c>
      <c r="H110" s="759">
        <v>253</v>
      </c>
    </row>
    <row r="111" spans="2:8" s="27" customFormat="1" ht="16.149999999999999" customHeight="1" x14ac:dyDescent="0.15">
      <c r="B111" s="952" t="s">
        <v>102</v>
      </c>
      <c r="C111" s="1150" t="s">
        <v>362</v>
      </c>
      <c r="D111" s="755">
        <v>50450</v>
      </c>
      <c r="E111" s="756">
        <v>50450</v>
      </c>
      <c r="F111" s="382">
        <v>100</v>
      </c>
      <c r="G111" s="381">
        <v>1</v>
      </c>
      <c r="H111" s="757" t="s">
        <v>1813</v>
      </c>
    </row>
    <row r="112" spans="2:8" s="27" customFormat="1" ht="16.149999999999999" customHeight="1" x14ac:dyDescent="0.15">
      <c r="B112" s="952" t="s">
        <v>103</v>
      </c>
      <c r="C112" s="1151" t="s">
        <v>363</v>
      </c>
      <c r="D112" s="758">
        <v>57448.03</v>
      </c>
      <c r="E112" s="758">
        <v>57448.03</v>
      </c>
      <c r="F112" s="724">
        <v>100</v>
      </c>
      <c r="G112" s="315">
        <v>1</v>
      </c>
      <c r="H112" s="759" t="s">
        <v>1813</v>
      </c>
    </row>
    <row r="113" spans="2:8" s="27" customFormat="1" ht="16.149999999999999" customHeight="1" x14ac:dyDescent="0.15">
      <c r="B113" s="952" t="s">
        <v>104</v>
      </c>
      <c r="C113" s="1150" t="s">
        <v>364</v>
      </c>
      <c r="D113" s="755">
        <v>34837.649999999994</v>
      </c>
      <c r="E113" s="756">
        <v>34837.649999999994</v>
      </c>
      <c r="F113" s="382">
        <v>100</v>
      </c>
      <c r="G113" s="381">
        <v>6</v>
      </c>
      <c r="H113" s="757">
        <v>221</v>
      </c>
    </row>
    <row r="114" spans="2:8" s="27" customFormat="1" ht="16.149999999999999" customHeight="1" x14ac:dyDescent="0.15">
      <c r="B114" s="952" t="s">
        <v>105</v>
      </c>
      <c r="C114" s="1151" t="s">
        <v>365</v>
      </c>
      <c r="D114" s="758">
        <v>29630.48</v>
      </c>
      <c r="E114" s="758">
        <v>29630.48</v>
      </c>
      <c r="F114" s="724">
        <v>100</v>
      </c>
      <c r="G114" s="315">
        <v>1</v>
      </c>
      <c r="H114" s="759" t="s">
        <v>1813</v>
      </c>
    </row>
    <row r="115" spans="2:8" s="27" customFormat="1" ht="16.149999999999999" customHeight="1" x14ac:dyDescent="0.15">
      <c r="B115" s="952" t="s">
        <v>107</v>
      </c>
      <c r="C115" s="1151" t="s">
        <v>367</v>
      </c>
      <c r="D115" s="758">
        <v>24931.11</v>
      </c>
      <c r="E115" s="758">
        <v>24931.11</v>
      </c>
      <c r="F115" s="724">
        <v>100</v>
      </c>
      <c r="G115" s="315">
        <v>1</v>
      </c>
      <c r="H115" s="759" t="s">
        <v>1813</v>
      </c>
    </row>
    <row r="116" spans="2:8" s="27" customFormat="1" ht="16.149999999999999" customHeight="1" x14ac:dyDescent="0.15">
      <c r="B116" s="952" t="s">
        <v>108</v>
      </c>
      <c r="C116" s="1150" t="s">
        <v>368</v>
      </c>
      <c r="D116" s="755">
        <v>24888.67</v>
      </c>
      <c r="E116" s="756">
        <v>24888.67</v>
      </c>
      <c r="F116" s="382">
        <v>100</v>
      </c>
      <c r="G116" s="381">
        <v>1</v>
      </c>
      <c r="H116" s="757" t="s">
        <v>1813</v>
      </c>
    </row>
    <row r="117" spans="2:8" s="27" customFormat="1" ht="16.149999999999999" customHeight="1" x14ac:dyDescent="0.15">
      <c r="B117" s="952" t="s">
        <v>109</v>
      </c>
      <c r="C117" s="1151" t="s">
        <v>369</v>
      </c>
      <c r="D117" s="758">
        <v>13648.7</v>
      </c>
      <c r="E117" s="758">
        <v>13648.7</v>
      </c>
      <c r="F117" s="724">
        <v>100</v>
      </c>
      <c r="G117" s="315">
        <v>1</v>
      </c>
      <c r="H117" s="759" t="s">
        <v>1813</v>
      </c>
    </row>
    <row r="118" spans="2:8" s="27" customFormat="1" ht="16.149999999999999" customHeight="1" x14ac:dyDescent="0.15">
      <c r="B118" s="952" t="s">
        <v>110</v>
      </c>
      <c r="C118" s="1150" t="s">
        <v>370</v>
      </c>
      <c r="D118" s="755">
        <v>12003.57</v>
      </c>
      <c r="E118" s="756">
        <v>12003.57</v>
      </c>
      <c r="F118" s="382">
        <v>100</v>
      </c>
      <c r="G118" s="381">
        <v>1</v>
      </c>
      <c r="H118" s="757" t="s">
        <v>1813</v>
      </c>
    </row>
    <row r="119" spans="2:8" s="27" customFormat="1" ht="16.149999999999999" customHeight="1" x14ac:dyDescent="0.15">
      <c r="B119" s="952" t="s">
        <v>111</v>
      </c>
      <c r="C119" s="1151" t="s">
        <v>371</v>
      </c>
      <c r="D119" s="758">
        <v>9825.52</v>
      </c>
      <c r="E119" s="758">
        <v>9825.52</v>
      </c>
      <c r="F119" s="724">
        <v>100</v>
      </c>
      <c r="G119" s="315">
        <v>1</v>
      </c>
      <c r="H119" s="759" t="s">
        <v>1813</v>
      </c>
    </row>
    <row r="120" spans="2:8" s="27" customFormat="1" ht="16.149999999999999" customHeight="1" x14ac:dyDescent="0.15">
      <c r="B120" s="952" t="s">
        <v>112</v>
      </c>
      <c r="C120" s="1150" t="s">
        <v>372</v>
      </c>
      <c r="D120" s="755">
        <v>42840.91</v>
      </c>
      <c r="E120" s="756">
        <v>42840.91</v>
      </c>
      <c r="F120" s="382">
        <v>100</v>
      </c>
      <c r="G120" s="381">
        <v>1</v>
      </c>
      <c r="H120" s="757" t="s">
        <v>1813</v>
      </c>
    </row>
    <row r="121" spans="2:8" s="27" customFormat="1" ht="16.149999999999999" customHeight="1" x14ac:dyDescent="0.15">
      <c r="B121" s="952" t="s">
        <v>1280</v>
      </c>
      <c r="C121" s="1151" t="s">
        <v>1353</v>
      </c>
      <c r="D121" s="758">
        <v>50539.27</v>
      </c>
      <c r="E121" s="758">
        <v>50539.27</v>
      </c>
      <c r="F121" s="724">
        <v>100</v>
      </c>
      <c r="G121" s="315">
        <v>2</v>
      </c>
      <c r="H121" s="759" t="s">
        <v>1813</v>
      </c>
    </row>
    <row r="122" spans="2:8" s="27" customFormat="1" ht="16.149999999999999" customHeight="1" x14ac:dyDescent="0.15">
      <c r="B122" s="957" t="s">
        <v>1418</v>
      </c>
      <c r="C122" s="1159" t="s">
        <v>1482</v>
      </c>
      <c r="D122" s="774">
        <v>48401.960000000006</v>
      </c>
      <c r="E122" s="774">
        <v>48401.960000000006</v>
      </c>
      <c r="F122" s="775">
        <v>100</v>
      </c>
      <c r="G122" s="1093">
        <v>2</v>
      </c>
      <c r="H122" s="776" t="s">
        <v>1813</v>
      </c>
    </row>
    <row r="123" spans="2:8" s="27" customFormat="1" ht="16.149999999999999" customHeight="1" thickBot="1" x14ac:dyDescent="0.2">
      <c r="B123" s="966" t="s">
        <v>1816</v>
      </c>
      <c r="C123" s="1158" t="s">
        <v>1357</v>
      </c>
      <c r="D123" s="771">
        <v>19847.63</v>
      </c>
      <c r="E123" s="778">
        <v>19847.63</v>
      </c>
      <c r="F123" s="731">
        <v>100</v>
      </c>
      <c r="G123" s="730">
        <v>1</v>
      </c>
      <c r="H123" s="773" t="s">
        <v>1813</v>
      </c>
    </row>
    <row r="124" spans="2:8" s="27" customFormat="1" ht="16.149999999999999" customHeight="1" thickTop="1" x14ac:dyDescent="0.15">
      <c r="B124" s="971" t="s">
        <v>117</v>
      </c>
      <c r="C124" s="1151" t="s">
        <v>377</v>
      </c>
      <c r="D124" s="758">
        <v>2950.1099999999997</v>
      </c>
      <c r="E124" s="1160">
        <v>2877.98</v>
      </c>
      <c r="F124" s="450">
        <v>97.555006423489317</v>
      </c>
      <c r="G124" s="658">
        <v>1</v>
      </c>
      <c r="H124" s="658">
        <v>37</v>
      </c>
    </row>
    <row r="125" spans="2:8" s="27" customFormat="1" ht="16.149999999999999" customHeight="1" x14ac:dyDescent="0.15">
      <c r="B125" s="971" t="s">
        <v>118</v>
      </c>
      <c r="C125" s="1150" t="s">
        <v>378</v>
      </c>
      <c r="D125" s="755">
        <v>1151.3399999999999</v>
      </c>
      <c r="E125" s="756">
        <v>1128.1400000000001</v>
      </c>
      <c r="F125" s="382">
        <v>97.984956659197124</v>
      </c>
      <c r="G125" s="381">
        <v>1</v>
      </c>
      <c r="H125" s="381">
        <v>6</v>
      </c>
    </row>
    <row r="126" spans="2:8" s="27" customFormat="1" ht="16.149999999999999" customHeight="1" x14ac:dyDescent="0.15">
      <c r="B126" s="971" t="s">
        <v>119</v>
      </c>
      <c r="C126" s="1150" t="s">
        <v>379</v>
      </c>
      <c r="D126" s="755">
        <v>958.98</v>
      </c>
      <c r="E126" s="755">
        <v>958.98</v>
      </c>
      <c r="F126" s="691">
        <v>100</v>
      </c>
      <c r="G126" s="380">
        <v>1</v>
      </c>
      <c r="H126" s="381">
        <v>4</v>
      </c>
    </row>
    <row r="127" spans="2:8" s="27" customFormat="1" ht="16.149999999999999" customHeight="1" x14ac:dyDescent="0.15">
      <c r="B127" s="971" t="s">
        <v>120</v>
      </c>
      <c r="C127" s="1150" t="s">
        <v>380</v>
      </c>
      <c r="D127" s="755">
        <v>638.70000000000005</v>
      </c>
      <c r="E127" s="756">
        <v>638.70000000000005</v>
      </c>
      <c r="F127" s="382">
        <v>100</v>
      </c>
      <c r="G127" s="381">
        <v>1</v>
      </c>
      <c r="H127" s="381">
        <v>5</v>
      </c>
    </row>
    <row r="128" spans="2:8" s="27" customFormat="1" ht="16.149999999999999" customHeight="1" x14ac:dyDescent="0.15">
      <c r="B128" s="971" t="s">
        <v>121</v>
      </c>
      <c r="C128" s="1150" t="s">
        <v>381</v>
      </c>
      <c r="D128" s="755">
        <v>934.39</v>
      </c>
      <c r="E128" s="755">
        <v>934.39</v>
      </c>
      <c r="F128" s="691">
        <v>100</v>
      </c>
      <c r="G128" s="380">
        <v>1</v>
      </c>
      <c r="H128" s="381">
        <v>5</v>
      </c>
    </row>
    <row r="129" spans="2:8" s="27" customFormat="1" ht="16.149999999999999" customHeight="1" x14ac:dyDescent="0.15">
      <c r="B129" s="971" t="s">
        <v>122</v>
      </c>
      <c r="C129" s="1150" t="s">
        <v>382</v>
      </c>
      <c r="D129" s="755">
        <v>855.23</v>
      </c>
      <c r="E129" s="756">
        <v>834.06</v>
      </c>
      <c r="F129" s="382">
        <v>97.524642493832062</v>
      </c>
      <c r="G129" s="381">
        <v>1</v>
      </c>
      <c r="H129" s="381">
        <v>5</v>
      </c>
    </row>
    <row r="130" spans="2:8" s="27" customFormat="1" ht="16.149999999999999" customHeight="1" x14ac:dyDescent="0.15">
      <c r="B130" s="971" t="s">
        <v>123</v>
      </c>
      <c r="C130" s="1150" t="s">
        <v>383</v>
      </c>
      <c r="D130" s="755">
        <v>3055.21</v>
      </c>
      <c r="E130" s="755">
        <v>3004.49</v>
      </c>
      <c r="F130" s="691">
        <v>98.339884983356299</v>
      </c>
      <c r="G130" s="380">
        <v>1</v>
      </c>
      <c r="H130" s="381">
        <v>14</v>
      </c>
    </row>
    <row r="131" spans="2:8" s="27" customFormat="1" ht="16.149999999999999" customHeight="1" x14ac:dyDescent="0.15">
      <c r="B131" s="971" t="s">
        <v>124</v>
      </c>
      <c r="C131" s="1150" t="s">
        <v>384</v>
      </c>
      <c r="D131" s="755">
        <v>1793.43</v>
      </c>
      <c r="E131" s="756">
        <v>1793.43</v>
      </c>
      <c r="F131" s="382">
        <v>100</v>
      </c>
      <c r="G131" s="381">
        <v>1</v>
      </c>
      <c r="H131" s="381">
        <v>2</v>
      </c>
    </row>
    <row r="132" spans="2:8" s="27" customFormat="1" ht="16.149999999999999" customHeight="1" x14ac:dyDescent="0.15">
      <c r="B132" s="971" t="s">
        <v>125</v>
      </c>
      <c r="C132" s="1150" t="s">
        <v>385</v>
      </c>
      <c r="D132" s="755">
        <v>1450.91</v>
      </c>
      <c r="E132" s="755">
        <v>1428.9</v>
      </c>
      <c r="F132" s="691">
        <v>98.483021000613419</v>
      </c>
      <c r="G132" s="380">
        <v>1</v>
      </c>
      <c r="H132" s="381">
        <v>6</v>
      </c>
    </row>
    <row r="133" spans="2:8" s="27" customFormat="1" ht="16.149999999999999" customHeight="1" x14ac:dyDescent="0.15">
      <c r="B133" s="971" t="s">
        <v>126</v>
      </c>
      <c r="C133" s="1150" t="s">
        <v>386</v>
      </c>
      <c r="D133" s="755">
        <v>1102.2</v>
      </c>
      <c r="E133" s="756">
        <v>1080.79</v>
      </c>
      <c r="F133" s="382">
        <v>98.057521320994368</v>
      </c>
      <c r="G133" s="381">
        <v>1</v>
      </c>
      <c r="H133" s="381">
        <v>8</v>
      </c>
    </row>
    <row r="134" spans="2:8" s="27" customFormat="1" ht="16.149999999999999" customHeight="1" x14ac:dyDescent="0.15">
      <c r="B134" s="971" t="s">
        <v>127</v>
      </c>
      <c r="C134" s="1150" t="s">
        <v>387</v>
      </c>
      <c r="D134" s="755">
        <v>1277.82</v>
      </c>
      <c r="E134" s="755">
        <v>1277.82</v>
      </c>
      <c r="F134" s="691">
        <v>100</v>
      </c>
      <c r="G134" s="380">
        <v>1</v>
      </c>
      <c r="H134" s="381">
        <v>6</v>
      </c>
    </row>
    <row r="135" spans="2:8" s="27" customFormat="1" ht="16.149999999999999" customHeight="1" x14ac:dyDescent="0.15">
      <c r="B135" s="971" t="s">
        <v>128</v>
      </c>
      <c r="C135" s="1150" t="s">
        <v>388</v>
      </c>
      <c r="D135" s="755">
        <v>1541.64</v>
      </c>
      <c r="E135" s="756">
        <v>1475.64</v>
      </c>
      <c r="F135" s="382">
        <v>95.718844866505805</v>
      </c>
      <c r="G135" s="381">
        <v>1</v>
      </c>
      <c r="H135" s="381">
        <v>6</v>
      </c>
    </row>
    <row r="136" spans="2:8" s="27" customFormat="1" ht="16.149999999999999" customHeight="1" x14ac:dyDescent="0.15">
      <c r="B136" s="971" t="s">
        <v>129</v>
      </c>
      <c r="C136" s="1150" t="s">
        <v>389</v>
      </c>
      <c r="D136" s="755">
        <v>4051.72</v>
      </c>
      <c r="E136" s="755">
        <v>3946.72</v>
      </c>
      <c r="F136" s="691">
        <v>97.408507991667733</v>
      </c>
      <c r="G136" s="380">
        <v>1</v>
      </c>
      <c r="H136" s="381">
        <v>23</v>
      </c>
    </row>
    <row r="137" spans="2:8" s="27" customFormat="1" ht="16.149999999999999" customHeight="1" x14ac:dyDescent="0.15">
      <c r="B137" s="971" t="s">
        <v>130</v>
      </c>
      <c r="C137" s="1150" t="s">
        <v>390</v>
      </c>
      <c r="D137" s="755">
        <v>752.09</v>
      </c>
      <c r="E137" s="756">
        <v>752.09</v>
      </c>
      <c r="F137" s="382">
        <v>100</v>
      </c>
      <c r="G137" s="381">
        <v>1</v>
      </c>
      <c r="H137" s="381">
        <v>3</v>
      </c>
    </row>
    <row r="138" spans="2:8" s="27" customFormat="1" ht="16.149999999999999" customHeight="1" x14ac:dyDescent="0.15">
      <c r="B138" s="971" t="s">
        <v>131</v>
      </c>
      <c r="C138" s="1150" t="s">
        <v>391</v>
      </c>
      <c r="D138" s="755">
        <v>1209.56</v>
      </c>
      <c r="E138" s="755">
        <v>1209.56</v>
      </c>
      <c r="F138" s="691">
        <v>100</v>
      </c>
      <c r="G138" s="380">
        <v>1</v>
      </c>
      <c r="H138" s="381">
        <v>9</v>
      </c>
    </row>
    <row r="139" spans="2:8" s="27" customFormat="1" ht="16.149999999999999" customHeight="1" x14ac:dyDescent="0.15">
      <c r="B139" s="971" t="s">
        <v>132</v>
      </c>
      <c r="C139" s="1150" t="s">
        <v>392</v>
      </c>
      <c r="D139" s="755">
        <v>830.55</v>
      </c>
      <c r="E139" s="756">
        <v>830.55</v>
      </c>
      <c r="F139" s="382">
        <v>100</v>
      </c>
      <c r="G139" s="381">
        <v>1</v>
      </c>
      <c r="H139" s="381">
        <v>4</v>
      </c>
    </row>
    <row r="140" spans="2:8" s="27" customFormat="1" ht="16.149999999999999" customHeight="1" x14ac:dyDescent="0.15">
      <c r="B140" s="971" t="s">
        <v>133</v>
      </c>
      <c r="C140" s="1150" t="s">
        <v>393</v>
      </c>
      <c r="D140" s="755">
        <v>1191.08</v>
      </c>
      <c r="E140" s="755">
        <v>1191.08</v>
      </c>
      <c r="F140" s="691">
        <v>100</v>
      </c>
      <c r="G140" s="380">
        <v>1</v>
      </c>
      <c r="H140" s="381">
        <v>7</v>
      </c>
    </row>
    <row r="141" spans="2:8" s="27" customFormat="1" ht="16.149999999999999" customHeight="1" x14ac:dyDescent="0.15">
      <c r="B141" s="971" t="s">
        <v>134</v>
      </c>
      <c r="C141" s="1150" t="s">
        <v>394</v>
      </c>
      <c r="D141" s="755">
        <v>2222.0499999999993</v>
      </c>
      <c r="E141" s="756">
        <v>2222.0500000000002</v>
      </c>
      <c r="F141" s="382">
        <v>100.00000000000004</v>
      </c>
      <c r="G141" s="381">
        <v>1</v>
      </c>
      <c r="H141" s="381">
        <v>14</v>
      </c>
    </row>
    <row r="142" spans="2:8" s="27" customFormat="1" ht="16.149999999999999" customHeight="1" x14ac:dyDescent="0.15">
      <c r="B142" s="971" t="s">
        <v>135</v>
      </c>
      <c r="C142" s="1150" t="s">
        <v>1485</v>
      </c>
      <c r="D142" s="755">
        <v>2685.39</v>
      </c>
      <c r="E142" s="755">
        <v>2685.39</v>
      </c>
      <c r="F142" s="691">
        <v>100</v>
      </c>
      <c r="G142" s="380">
        <v>1</v>
      </c>
      <c r="H142" s="381">
        <v>17</v>
      </c>
    </row>
    <row r="143" spans="2:8" s="27" customFormat="1" ht="16.149999999999999" customHeight="1" x14ac:dyDescent="0.15">
      <c r="B143" s="971" t="s">
        <v>136</v>
      </c>
      <c r="C143" s="1150" t="s">
        <v>396</v>
      </c>
      <c r="D143" s="755">
        <v>3118.12</v>
      </c>
      <c r="E143" s="756">
        <v>3024.02</v>
      </c>
      <c r="F143" s="382">
        <v>96.982155914461273</v>
      </c>
      <c r="G143" s="381">
        <v>1</v>
      </c>
      <c r="H143" s="381">
        <v>16</v>
      </c>
    </row>
    <row r="144" spans="2:8" s="27" customFormat="1" ht="16.149999999999999" customHeight="1" x14ac:dyDescent="0.15">
      <c r="B144" s="971" t="s">
        <v>137</v>
      </c>
      <c r="C144" s="1150" t="s">
        <v>397</v>
      </c>
      <c r="D144" s="755">
        <v>4872.17</v>
      </c>
      <c r="E144" s="755">
        <v>4872.17</v>
      </c>
      <c r="F144" s="691">
        <v>100</v>
      </c>
      <c r="G144" s="380">
        <v>1</v>
      </c>
      <c r="H144" s="381">
        <v>16</v>
      </c>
    </row>
    <row r="145" spans="2:8" s="27" customFormat="1" ht="16.149999999999999" customHeight="1" x14ac:dyDescent="0.15">
      <c r="B145" s="971" t="s">
        <v>138</v>
      </c>
      <c r="C145" s="1150" t="s">
        <v>398</v>
      </c>
      <c r="D145" s="755">
        <v>2219.7399999999971</v>
      </c>
      <c r="E145" s="756">
        <v>2219.7399999999998</v>
      </c>
      <c r="F145" s="382">
        <v>100.00000000000013</v>
      </c>
      <c r="G145" s="381">
        <v>1</v>
      </c>
      <c r="H145" s="381">
        <v>21</v>
      </c>
    </row>
    <row r="146" spans="2:8" s="27" customFormat="1" ht="16.149999999999999" customHeight="1" x14ac:dyDescent="0.15">
      <c r="B146" s="971" t="s">
        <v>139</v>
      </c>
      <c r="C146" s="1150" t="s">
        <v>399</v>
      </c>
      <c r="D146" s="755">
        <v>1222.1300000000001</v>
      </c>
      <c r="E146" s="755">
        <v>1196.76</v>
      </c>
      <c r="F146" s="691">
        <v>97.924116092396048</v>
      </c>
      <c r="G146" s="380">
        <v>1</v>
      </c>
      <c r="H146" s="381">
        <v>6</v>
      </c>
    </row>
    <row r="147" spans="2:8" s="27" customFormat="1" ht="16.149999999999999" customHeight="1" x14ac:dyDescent="0.15">
      <c r="B147" s="971" t="s">
        <v>140</v>
      </c>
      <c r="C147" s="1150" t="s">
        <v>400</v>
      </c>
      <c r="D147" s="755">
        <v>1062.05</v>
      </c>
      <c r="E147" s="756">
        <v>1025.82</v>
      </c>
      <c r="F147" s="382">
        <v>96.588672849677508</v>
      </c>
      <c r="G147" s="381">
        <v>1</v>
      </c>
      <c r="H147" s="381">
        <v>5</v>
      </c>
    </row>
    <row r="148" spans="2:8" s="27" customFormat="1" ht="16.149999999999999" customHeight="1" x14ac:dyDescent="0.15">
      <c r="B148" s="971" t="s">
        <v>141</v>
      </c>
      <c r="C148" s="1150" t="s">
        <v>401</v>
      </c>
      <c r="D148" s="755">
        <v>1107.3599999999999</v>
      </c>
      <c r="E148" s="755">
        <v>1084.56</v>
      </c>
      <c r="F148" s="691">
        <v>97.941048981361078</v>
      </c>
      <c r="G148" s="380">
        <v>1</v>
      </c>
      <c r="H148" s="381">
        <v>6</v>
      </c>
    </row>
    <row r="149" spans="2:8" s="27" customFormat="1" ht="16.149999999999999" customHeight="1" x14ac:dyDescent="0.15">
      <c r="B149" s="971" t="s">
        <v>142</v>
      </c>
      <c r="C149" s="1150" t="s">
        <v>1486</v>
      </c>
      <c r="D149" s="755">
        <v>1905.39</v>
      </c>
      <c r="E149" s="756">
        <v>1905.39</v>
      </c>
      <c r="F149" s="382">
        <v>100</v>
      </c>
      <c r="G149" s="381">
        <v>1</v>
      </c>
      <c r="H149" s="381">
        <v>9</v>
      </c>
    </row>
    <row r="150" spans="2:8" s="27" customFormat="1" ht="16.149999999999999" customHeight="1" x14ac:dyDescent="0.15">
      <c r="B150" s="971" t="s">
        <v>144</v>
      </c>
      <c r="C150" s="1150" t="s">
        <v>403</v>
      </c>
      <c r="D150" s="755">
        <v>439.56</v>
      </c>
      <c r="E150" s="755">
        <v>439.56</v>
      </c>
      <c r="F150" s="691">
        <v>100</v>
      </c>
      <c r="G150" s="380">
        <v>1</v>
      </c>
      <c r="H150" s="381">
        <v>2</v>
      </c>
    </row>
    <row r="151" spans="2:8" s="27" customFormat="1" ht="16.149999999999999" customHeight="1" x14ac:dyDescent="0.15">
      <c r="B151" s="971" t="s">
        <v>145</v>
      </c>
      <c r="C151" s="1150" t="s">
        <v>1487</v>
      </c>
      <c r="D151" s="755">
        <v>1184.77</v>
      </c>
      <c r="E151" s="756">
        <v>1098.98</v>
      </c>
      <c r="F151" s="382">
        <v>92.758932113405976</v>
      </c>
      <c r="G151" s="381">
        <v>1</v>
      </c>
      <c r="H151" s="381">
        <v>5</v>
      </c>
    </row>
    <row r="152" spans="2:8" s="27" customFormat="1" ht="16.149999999999999" customHeight="1" x14ac:dyDescent="0.15">
      <c r="B152" s="971" t="s">
        <v>146</v>
      </c>
      <c r="C152" s="1150" t="s">
        <v>405</v>
      </c>
      <c r="D152" s="755">
        <v>1277.04</v>
      </c>
      <c r="E152" s="755">
        <v>1194.8499999999999</v>
      </c>
      <c r="F152" s="691">
        <v>93.564023053310777</v>
      </c>
      <c r="G152" s="380">
        <v>1</v>
      </c>
      <c r="H152" s="381">
        <v>5</v>
      </c>
    </row>
    <row r="153" spans="2:8" s="27" customFormat="1" ht="16.149999999999999" customHeight="1" x14ac:dyDescent="0.15">
      <c r="B153" s="971" t="s">
        <v>147</v>
      </c>
      <c r="C153" s="1150" t="s">
        <v>406</v>
      </c>
      <c r="D153" s="755">
        <v>793.87</v>
      </c>
      <c r="E153" s="756">
        <v>793.87</v>
      </c>
      <c r="F153" s="382">
        <v>100</v>
      </c>
      <c r="G153" s="381">
        <v>1</v>
      </c>
      <c r="H153" s="381">
        <v>4</v>
      </c>
    </row>
    <row r="154" spans="2:8" s="27" customFormat="1" ht="16.149999999999999" customHeight="1" x14ac:dyDescent="0.15">
      <c r="B154" s="971" t="s">
        <v>148</v>
      </c>
      <c r="C154" s="1150" t="s">
        <v>407</v>
      </c>
      <c r="D154" s="755">
        <v>2087.6999999999998</v>
      </c>
      <c r="E154" s="755">
        <v>2065.46</v>
      </c>
      <c r="F154" s="691">
        <v>98.934712841883425</v>
      </c>
      <c r="G154" s="380">
        <v>1</v>
      </c>
      <c r="H154" s="381">
        <v>16</v>
      </c>
    </row>
    <row r="155" spans="2:8" s="27" customFormat="1" ht="16.149999999999999" customHeight="1" x14ac:dyDescent="0.15">
      <c r="B155" s="971" t="s">
        <v>149</v>
      </c>
      <c r="C155" s="1150" t="s">
        <v>408</v>
      </c>
      <c r="D155" s="755">
        <v>1444.4</v>
      </c>
      <c r="E155" s="756">
        <v>1296.0999999999999</v>
      </c>
      <c r="F155" s="382">
        <v>89.732761008031005</v>
      </c>
      <c r="G155" s="381">
        <v>1</v>
      </c>
      <c r="H155" s="381">
        <v>7</v>
      </c>
    </row>
    <row r="156" spans="2:8" s="27" customFormat="1" ht="16.149999999999999" customHeight="1" x14ac:dyDescent="0.15">
      <c r="B156" s="971" t="s">
        <v>150</v>
      </c>
      <c r="C156" s="1150" t="s">
        <v>409</v>
      </c>
      <c r="D156" s="755">
        <v>1302.42</v>
      </c>
      <c r="E156" s="755">
        <v>1249.26</v>
      </c>
      <c r="F156" s="691">
        <v>95.918367346938766</v>
      </c>
      <c r="G156" s="380">
        <v>1</v>
      </c>
      <c r="H156" s="381">
        <v>9</v>
      </c>
    </row>
    <row r="157" spans="2:8" s="27" customFormat="1" ht="16.149999999999999" customHeight="1" x14ac:dyDescent="0.15">
      <c r="B157" s="971" t="s">
        <v>151</v>
      </c>
      <c r="C157" s="1150" t="s">
        <v>410</v>
      </c>
      <c r="D157" s="755">
        <v>1008.39</v>
      </c>
      <c r="E157" s="756">
        <v>1008.39</v>
      </c>
      <c r="F157" s="382">
        <v>100</v>
      </c>
      <c r="G157" s="381">
        <v>1</v>
      </c>
      <c r="H157" s="381">
        <v>4</v>
      </c>
    </row>
    <row r="158" spans="2:8" s="27" customFormat="1" ht="16.149999999999999" customHeight="1" x14ac:dyDescent="0.15">
      <c r="B158" s="971" t="s">
        <v>152</v>
      </c>
      <c r="C158" s="1150" t="s">
        <v>411</v>
      </c>
      <c r="D158" s="755">
        <v>655.27</v>
      </c>
      <c r="E158" s="755">
        <v>621.23</v>
      </c>
      <c r="F158" s="691">
        <v>94.805194805194816</v>
      </c>
      <c r="G158" s="380">
        <v>1</v>
      </c>
      <c r="H158" s="381">
        <v>2</v>
      </c>
    </row>
    <row r="159" spans="2:8" s="27" customFormat="1" ht="16.149999999999999" customHeight="1" x14ac:dyDescent="0.15">
      <c r="B159" s="971" t="s">
        <v>153</v>
      </c>
      <c r="C159" s="1150" t="s">
        <v>412</v>
      </c>
      <c r="D159" s="755">
        <v>453.77</v>
      </c>
      <c r="E159" s="756">
        <v>453.77</v>
      </c>
      <c r="F159" s="382">
        <v>100</v>
      </c>
      <c r="G159" s="381">
        <v>1</v>
      </c>
      <c r="H159" s="381">
        <v>2</v>
      </c>
    </row>
    <row r="160" spans="2:8" s="27" customFormat="1" ht="16.149999999999999" customHeight="1" x14ac:dyDescent="0.15">
      <c r="B160" s="971" t="s">
        <v>154</v>
      </c>
      <c r="C160" s="1150" t="s">
        <v>413</v>
      </c>
      <c r="D160" s="755">
        <v>2955.74</v>
      </c>
      <c r="E160" s="755">
        <v>2904.89</v>
      </c>
      <c r="F160" s="691">
        <v>98.279618640340487</v>
      </c>
      <c r="G160" s="380">
        <v>1</v>
      </c>
      <c r="H160" s="381">
        <v>15</v>
      </c>
    </row>
    <row r="161" spans="2:8" s="27" customFormat="1" ht="16.149999999999999" customHeight="1" x14ac:dyDescent="0.15">
      <c r="B161" s="971" t="s">
        <v>155</v>
      </c>
      <c r="C161" s="1150" t="s">
        <v>414</v>
      </c>
      <c r="D161" s="755">
        <v>1464.14</v>
      </c>
      <c r="E161" s="756">
        <v>1416.69</v>
      </c>
      <c r="F161" s="382">
        <v>96.759189694974523</v>
      </c>
      <c r="G161" s="381">
        <v>1</v>
      </c>
      <c r="H161" s="381">
        <v>12</v>
      </c>
    </row>
    <row r="162" spans="2:8" s="27" customFormat="1" ht="16.149999999999999" customHeight="1" x14ac:dyDescent="0.15">
      <c r="B162" s="971" t="s">
        <v>156</v>
      </c>
      <c r="C162" s="1150" t="s">
        <v>1488</v>
      </c>
      <c r="D162" s="755">
        <v>1109.8699999999999</v>
      </c>
      <c r="E162" s="755">
        <v>1090.47</v>
      </c>
      <c r="F162" s="691">
        <v>98.252047537098946</v>
      </c>
      <c r="G162" s="380">
        <v>1</v>
      </c>
      <c r="H162" s="381">
        <v>10</v>
      </c>
    </row>
    <row r="163" spans="2:8" s="27" customFormat="1" ht="16.149999999999999" customHeight="1" x14ac:dyDescent="0.15">
      <c r="B163" s="971" t="s">
        <v>157</v>
      </c>
      <c r="C163" s="1150" t="s">
        <v>1489</v>
      </c>
      <c r="D163" s="755">
        <v>2393.4499999999998</v>
      </c>
      <c r="E163" s="756">
        <v>2362.48</v>
      </c>
      <c r="F163" s="382">
        <v>98.706051933401582</v>
      </c>
      <c r="G163" s="381">
        <v>1</v>
      </c>
      <c r="H163" s="381">
        <v>37</v>
      </c>
    </row>
    <row r="164" spans="2:8" s="27" customFormat="1" ht="16.149999999999999" customHeight="1" x14ac:dyDescent="0.15">
      <c r="B164" s="971" t="s">
        <v>158</v>
      </c>
      <c r="C164" s="1150" t="s">
        <v>417</v>
      </c>
      <c r="D164" s="755">
        <v>4524</v>
      </c>
      <c r="E164" s="755">
        <v>4419.5</v>
      </c>
      <c r="F164" s="691">
        <v>97.690097259062782</v>
      </c>
      <c r="G164" s="380">
        <v>1</v>
      </c>
      <c r="H164" s="381">
        <v>19</v>
      </c>
    </row>
    <row r="165" spans="2:8" s="27" customFormat="1" ht="16.149999999999999" customHeight="1" x14ac:dyDescent="0.15">
      <c r="B165" s="971" t="s">
        <v>159</v>
      </c>
      <c r="C165" s="1150" t="s">
        <v>418</v>
      </c>
      <c r="D165" s="755">
        <v>3600.61</v>
      </c>
      <c r="E165" s="756">
        <v>3458.39</v>
      </c>
      <c r="F165" s="382">
        <v>96.050113730728953</v>
      </c>
      <c r="G165" s="381">
        <v>1</v>
      </c>
      <c r="H165" s="381">
        <v>40</v>
      </c>
    </row>
    <row r="166" spans="2:8" s="27" customFormat="1" ht="16.149999999999999" customHeight="1" x14ac:dyDescent="0.15">
      <c r="B166" s="971" t="s">
        <v>160</v>
      </c>
      <c r="C166" s="1150" t="s">
        <v>419</v>
      </c>
      <c r="D166" s="755">
        <v>5926.17</v>
      </c>
      <c r="E166" s="755">
        <v>5687.14</v>
      </c>
      <c r="F166" s="691">
        <v>95.966534878344703</v>
      </c>
      <c r="G166" s="380">
        <v>1</v>
      </c>
      <c r="H166" s="381">
        <v>39</v>
      </c>
    </row>
    <row r="167" spans="2:8" s="27" customFormat="1" ht="16.149999999999999" customHeight="1" x14ac:dyDescent="0.15">
      <c r="B167" s="971" t="s">
        <v>161</v>
      </c>
      <c r="C167" s="1150" t="s">
        <v>1490</v>
      </c>
      <c r="D167" s="755">
        <v>2026.44</v>
      </c>
      <c r="E167" s="756">
        <v>2026.44</v>
      </c>
      <c r="F167" s="382">
        <v>100</v>
      </c>
      <c r="G167" s="381">
        <v>1</v>
      </c>
      <c r="H167" s="381">
        <v>9</v>
      </c>
    </row>
    <row r="168" spans="2:8" s="27" customFormat="1" ht="16.149999999999999" customHeight="1" x14ac:dyDescent="0.15">
      <c r="B168" s="971" t="s">
        <v>162</v>
      </c>
      <c r="C168" s="1150" t="s">
        <v>421</v>
      </c>
      <c r="D168" s="755">
        <v>662.58</v>
      </c>
      <c r="E168" s="755">
        <v>662.58</v>
      </c>
      <c r="F168" s="691">
        <v>100</v>
      </c>
      <c r="G168" s="380">
        <v>1</v>
      </c>
      <c r="H168" s="381">
        <v>3</v>
      </c>
    </row>
    <row r="169" spans="2:8" s="27" customFormat="1" ht="16.149999999999999" customHeight="1" x14ac:dyDescent="0.15">
      <c r="B169" s="971" t="s">
        <v>163</v>
      </c>
      <c r="C169" s="1150" t="s">
        <v>422</v>
      </c>
      <c r="D169" s="755">
        <v>1069.82</v>
      </c>
      <c r="E169" s="756">
        <v>1069.82</v>
      </c>
      <c r="F169" s="382">
        <v>100</v>
      </c>
      <c r="G169" s="381">
        <v>1</v>
      </c>
      <c r="H169" s="381">
        <v>4</v>
      </c>
    </row>
    <row r="170" spans="2:8" s="27" customFormat="1" ht="16.149999999999999" customHeight="1" x14ac:dyDescent="0.15">
      <c r="B170" s="971" t="s">
        <v>164</v>
      </c>
      <c r="C170" s="1150" t="s">
        <v>423</v>
      </c>
      <c r="D170" s="755">
        <v>1759.11</v>
      </c>
      <c r="E170" s="755">
        <v>1723.38</v>
      </c>
      <c r="F170" s="691">
        <v>97.968859252690294</v>
      </c>
      <c r="G170" s="380">
        <v>1</v>
      </c>
      <c r="H170" s="381">
        <v>8</v>
      </c>
    </row>
    <row r="171" spans="2:8" s="27" customFormat="1" ht="16.149999999999999" customHeight="1" x14ac:dyDescent="0.15">
      <c r="B171" s="971" t="s">
        <v>166</v>
      </c>
      <c r="C171" s="1150" t="s">
        <v>424</v>
      </c>
      <c r="D171" s="755">
        <v>1459.86</v>
      </c>
      <c r="E171" s="756">
        <v>1412.72</v>
      </c>
      <c r="F171" s="382">
        <v>96.770923239214724</v>
      </c>
      <c r="G171" s="381">
        <v>1</v>
      </c>
      <c r="H171" s="381">
        <v>6</v>
      </c>
    </row>
    <row r="172" spans="2:8" s="27" customFormat="1" ht="16.149999999999999" customHeight="1" x14ac:dyDescent="0.15">
      <c r="B172" s="971" t="s">
        <v>167</v>
      </c>
      <c r="C172" s="1150" t="s">
        <v>425</v>
      </c>
      <c r="D172" s="755">
        <v>1162.55</v>
      </c>
      <c r="E172" s="755">
        <v>1162.55</v>
      </c>
      <c r="F172" s="691">
        <v>100</v>
      </c>
      <c r="G172" s="380">
        <v>1</v>
      </c>
      <c r="H172" s="381">
        <v>5</v>
      </c>
    </row>
    <row r="173" spans="2:8" s="27" customFormat="1" ht="16.149999999999999" customHeight="1" x14ac:dyDescent="0.15">
      <c r="B173" s="971" t="s">
        <v>168</v>
      </c>
      <c r="C173" s="1150" t="s">
        <v>426</v>
      </c>
      <c r="D173" s="755">
        <v>578.17999999999995</v>
      </c>
      <c r="E173" s="756">
        <v>578.17999999999995</v>
      </c>
      <c r="F173" s="382">
        <v>100</v>
      </c>
      <c r="G173" s="381">
        <v>1</v>
      </c>
      <c r="H173" s="381">
        <v>2</v>
      </c>
    </row>
    <row r="174" spans="2:8" s="27" customFormat="1" ht="16.149999999999999" customHeight="1" x14ac:dyDescent="0.15">
      <c r="B174" s="971" t="s">
        <v>169</v>
      </c>
      <c r="C174" s="1150" t="s">
        <v>427</v>
      </c>
      <c r="D174" s="755">
        <v>507.11</v>
      </c>
      <c r="E174" s="755">
        <v>507.11</v>
      </c>
      <c r="F174" s="691">
        <v>100</v>
      </c>
      <c r="G174" s="380">
        <v>1</v>
      </c>
      <c r="H174" s="381">
        <v>2</v>
      </c>
    </row>
    <row r="175" spans="2:8" s="27" customFormat="1" ht="16.149999999999999" customHeight="1" x14ac:dyDescent="0.15">
      <c r="B175" s="971" t="s">
        <v>170</v>
      </c>
      <c r="C175" s="1150" t="s">
        <v>428</v>
      </c>
      <c r="D175" s="755">
        <v>1053.3900000000001</v>
      </c>
      <c r="E175" s="756">
        <v>1007.45</v>
      </c>
      <c r="F175" s="382">
        <v>95.638842214184677</v>
      </c>
      <c r="G175" s="381">
        <v>1</v>
      </c>
      <c r="H175" s="381">
        <v>3</v>
      </c>
    </row>
    <row r="176" spans="2:8" s="27" customFormat="1" ht="16.149999999999999" customHeight="1" x14ac:dyDescent="0.15">
      <c r="B176" s="971" t="s">
        <v>171</v>
      </c>
      <c r="C176" s="1150" t="s">
        <v>429</v>
      </c>
      <c r="D176" s="755">
        <v>1755.52</v>
      </c>
      <c r="E176" s="755">
        <v>1648.4</v>
      </c>
      <c r="F176" s="691">
        <v>93.89810426540285</v>
      </c>
      <c r="G176" s="380">
        <v>1</v>
      </c>
      <c r="H176" s="381">
        <v>5</v>
      </c>
    </row>
    <row r="177" spans="2:8" s="27" customFormat="1" ht="16.149999999999999" customHeight="1" x14ac:dyDescent="0.15">
      <c r="B177" s="971" t="s">
        <v>172</v>
      </c>
      <c r="C177" s="1150" t="s">
        <v>1491</v>
      </c>
      <c r="D177" s="755">
        <v>2853.82</v>
      </c>
      <c r="E177" s="756">
        <v>2733.56</v>
      </c>
      <c r="F177" s="382">
        <v>95.785999116973031</v>
      </c>
      <c r="G177" s="381">
        <v>1</v>
      </c>
      <c r="H177" s="381">
        <v>22</v>
      </c>
    </row>
    <row r="178" spans="2:8" s="27" customFormat="1" ht="16.149999999999999" customHeight="1" x14ac:dyDescent="0.15">
      <c r="B178" s="971" t="s">
        <v>173</v>
      </c>
      <c r="C178" s="1150" t="s">
        <v>1492</v>
      </c>
      <c r="D178" s="755">
        <v>1018.72</v>
      </c>
      <c r="E178" s="755">
        <v>924.66</v>
      </c>
      <c r="F178" s="691">
        <v>90.766844667818432</v>
      </c>
      <c r="G178" s="380">
        <v>1</v>
      </c>
      <c r="H178" s="381">
        <v>3</v>
      </c>
    </row>
    <row r="179" spans="2:8" s="27" customFormat="1" ht="16.149999999999999" customHeight="1" x14ac:dyDescent="0.15">
      <c r="B179" s="971" t="s">
        <v>174</v>
      </c>
      <c r="C179" s="1150" t="s">
        <v>432</v>
      </c>
      <c r="D179" s="755">
        <v>1774.0100000000002</v>
      </c>
      <c r="E179" s="756">
        <v>1602.52</v>
      </c>
      <c r="F179" s="382">
        <v>90.333199925592282</v>
      </c>
      <c r="G179" s="381">
        <v>1</v>
      </c>
      <c r="H179" s="381">
        <v>9</v>
      </c>
    </row>
    <row r="180" spans="2:8" s="27" customFormat="1" ht="16.149999999999999" customHeight="1" x14ac:dyDescent="0.15">
      <c r="B180" s="971" t="s">
        <v>176</v>
      </c>
      <c r="C180" s="1150" t="s">
        <v>433</v>
      </c>
      <c r="D180" s="755">
        <v>874.15</v>
      </c>
      <c r="E180" s="755">
        <v>823.26</v>
      </c>
      <c r="F180" s="691">
        <v>94.178344677686894</v>
      </c>
      <c r="G180" s="380">
        <v>1</v>
      </c>
      <c r="H180" s="381">
        <v>4</v>
      </c>
    </row>
    <row r="181" spans="2:8" s="27" customFormat="1" ht="16.149999999999999" customHeight="1" x14ac:dyDescent="0.15">
      <c r="B181" s="971" t="s">
        <v>177</v>
      </c>
      <c r="C181" s="1150" t="s">
        <v>434</v>
      </c>
      <c r="D181" s="755">
        <v>1049.73</v>
      </c>
      <c r="E181" s="756">
        <v>1024.6099999999999</v>
      </c>
      <c r="F181" s="382">
        <v>97.607003705714789</v>
      </c>
      <c r="G181" s="381">
        <v>1</v>
      </c>
      <c r="H181" s="381">
        <v>3</v>
      </c>
    </row>
    <row r="182" spans="2:8" s="27" customFormat="1" ht="16.149999999999999" customHeight="1" x14ac:dyDescent="0.15">
      <c r="B182" s="971" t="s">
        <v>178</v>
      </c>
      <c r="C182" s="1150" t="s">
        <v>435</v>
      </c>
      <c r="D182" s="755">
        <v>835.05</v>
      </c>
      <c r="E182" s="755">
        <v>758.92</v>
      </c>
      <c r="F182" s="691">
        <v>90.883180647865402</v>
      </c>
      <c r="G182" s="380">
        <v>1</v>
      </c>
      <c r="H182" s="381">
        <v>2</v>
      </c>
    </row>
    <row r="183" spans="2:8" s="27" customFormat="1" ht="16.149999999999999" customHeight="1" x14ac:dyDescent="0.15">
      <c r="B183" s="971" t="s">
        <v>179</v>
      </c>
      <c r="C183" s="1150" t="s">
        <v>436</v>
      </c>
      <c r="D183" s="755">
        <v>576.20000000000005</v>
      </c>
      <c r="E183" s="756">
        <v>526.20000000000005</v>
      </c>
      <c r="F183" s="382">
        <v>91.322457480041649</v>
      </c>
      <c r="G183" s="381">
        <v>1</v>
      </c>
      <c r="H183" s="381">
        <v>1</v>
      </c>
    </row>
    <row r="184" spans="2:8" s="27" customFormat="1" ht="16.149999999999999" customHeight="1" x14ac:dyDescent="0.15">
      <c r="B184" s="971" t="s">
        <v>181</v>
      </c>
      <c r="C184" s="1150" t="s">
        <v>437</v>
      </c>
      <c r="D184" s="755">
        <v>1027.44</v>
      </c>
      <c r="E184" s="755">
        <v>1001.28</v>
      </c>
      <c r="F184" s="691">
        <v>97.453865919177758</v>
      </c>
      <c r="G184" s="380">
        <v>1</v>
      </c>
      <c r="H184" s="381">
        <v>4</v>
      </c>
    </row>
    <row r="185" spans="2:8" s="27" customFormat="1" ht="16.149999999999999" customHeight="1" x14ac:dyDescent="0.15">
      <c r="B185" s="971" t="s">
        <v>182</v>
      </c>
      <c r="C185" s="1150" t="s">
        <v>438</v>
      </c>
      <c r="D185" s="755">
        <v>1773.05</v>
      </c>
      <c r="E185" s="756">
        <v>1704.92</v>
      </c>
      <c r="F185" s="382">
        <v>96.157468768506249</v>
      </c>
      <c r="G185" s="381">
        <v>1</v>
      </c>
      <c r="H185" s="381">
        <v>9</v>
      </c>
    </row>
    <row r="186" spans="2:8" s="27" customFormat="1" ht="16.149999999999999" customHeight="1" x14ac:dyDescent="0.15">
      <c r="B186" s="971" t="s">
        <v>183</v>
      </c>
      <c r="C186" s="1150" t="s">
        <v>439</v>
      </c>
      <c r="D186" s="755">
        <v>961.25</v>
      </c>
      <c r="E186" s="755">
        <v>941.54</v>
      </c>
      <c r="F186" s="691">
        <v>97.949544863459039</v>
      </c>
      <c r="G186" s="380">
        <v>1</v>
      </c>
      <c r="H186" s="381">
        <v>7</v>
      </c>
    </row>
    <row r="187" spans="2:8" s="27" customFormat="1" ht="16.149999999999999" customHeight="1" x14ac:dyDescent="0.15">
      <c r="B187" s="971" t="s">
        <v>184</v>
      </c>
      <c r="C187" s="1150" t="s">
        <v>440</v>
      </c>
      <c r="D187" s="755">
        <v>2106.16</v>
      </c>
      <c r="E187" s="756">
        <v>2043.31</v>
      </c>
      <c r="F187" s="382">
        <v>97.015896228206785</v>
      </c>
      <c r="G187" s="381">
        <v>1</v>
      </c>
      <c r="H187" s="381">
        <v>10</v>
      </c>
    </row>
    <row r="188" spans="2:8" s="27" customFormat="1" ht="16.149999999999999" customHeight="1" x14ac:dyDescent="0.15">
      <c r="B188" s="971" t="s">
        <v>185</v>
      </c>
      <c r="C188" s="1150" t="s">
        <v>441</v>
      </c>
      <c r="D188" s="755">
        <v>1794.85</v>
      </c>
      <c r="E188" s="755">
        <v>1730.73</v>
      </c>
      <c r="F188" s="691">
        <v>96.427556620330392</v>
      </c>
      <c r="G188" s="380">
        <v>1</v>
      </c>
      <c r="H188" s="381">
        <v>8</v>
      </c>
    </row>
    <row r="189" spans="2:8" s="27" customFormat="1" ht="16.149999999999999" customHeight="1" x14ac:dyDescent="0.15">
      <c r="B189" s="971" t="s">
        <v>186</v>
      </c>
      <c r="C189" s="1150" t="s">
        <v>442</v>
      </c>
      <c r="D189" s="755">
        <v>1536.59</v>
      </c>
      <c r="E189" s="756">
        <v>1454.83</v>
      </c>
      <c r="F189" s="382">
        <v>94.679127158187939</v>
      </c>
      <c r="G189" s="381">
        <v>1</v>
      </c>
      <c r="H189" s="381">
        <v>6</v>
      </c>
    </row>
    <row r="190" spans="2:8" s="27" customFormat="1" ht="16.149999999999999" customHeight="1" x14ac:dyDescent="0.15">
      <c r="B190" s="971" t="s">
        <v>187</v>
      </c>
      <c r="C190" s="1150" t="s">
        <v>443</v>
      </c>
      <c r="D190" s="755">
        <v>1190.7</v>
      </c>
      <c r="E190" s="755">
        <v>1124.55</v>
      </c>
      <c r="F190" s="691">
        <v>94.444444444444443</v>
      </c>
      <c r="G190" s="380">
        <v>1</v>
      </c>
      <c r="H190" s="381">
        <v>6</v>
      </c>
    </row>
    <row r="191" spans="2:8" s="27" customFormat="1" ht="16.149999999999999" customHeight="1" x14ac:dyDescent="0.15">
      <c r="B191" s="971" t="s">
        <v>188</v>
      </c>
      <c r="C191" s="1150" t="s">
        <v>444</v>
      </c>
      <c r="D191" s="755">
        <v>1100.17</v>
      </c>
      <c r="E191" s="756">
        <v>1042.47</v>
      </c>
      <c r="F191" s="382">
        <v>94.755355990437835</v>
      </c>
      <c r="G191" s="381">
        <v>1</v>
      </c>
      <c r="H191" s="381">
        <v>4</v>
      </c>
    </row>
    <row r="192" spans="2:8" s="27" customFormat="1" ht="16.149999999999999" customHeight="1" x14ac:dyDescent="0.15">
      <c r="B192" s="971" t="s">
        <v>189</v>
      </c>
      <c r="C192" s="1150" t="s">
        <v>1493</v>
      </c>
      <c r="D192" s="755">
        <v>2282.62</v>
      </c>
      <c r="E192" s="755">
        <v>2177.4499999999998</v>
      </c>
      <c r="F192" s="691">
        <v>95.392575198675203</v>
      </c>
      <c r="G192" s="380">
        <v>1</v>
      </c>
      <c r="H192" s="381">
        <v>10</v>
      </c>
    </row>
    <row r="193" spans="2:8" s="27" customFormat="1" ht="16.149999999999999" customHeight="1" x14ac:dyDescent="0.15">
      <c r="B193" s="971" t="s">
        <v>191</v>
      </c>
      <c r="C193" s="1150" t="s">
        <v>446</v>
      </c>
      <c r="D193" s="755">
        <v>818.75</v>
      </c>
      <c r="E193" s="756">
        <v>798.73</v>
      </c>
      <c r="F193" s="382">
        <v>97.554809160305339</v>
      </c>
      <c r="G193" s="381">
        <v>1</v>
      </c>
      <c r="H193" s="381">
        <v>3</v>
      </c>
    </row>
    <row r="194" spans="2:8" s="27" customFormat="1" ht="16.149999999999999" customHeight="1" x14ac:dyDescent="0.15">
      <c r="B194" s="971" t="s">
        <v>192</v>
      </c>
      <c r="C194" s="1150" t="s">
        <v>447</v>
      </c>
      <c r="D194" s="755">
        <v>1746.2</v>
      </c>
      <c r="E194" s="755">
        <v>1665.9</v>
      </c>
      <c r="F194" s="691">
        <v>95.401443133661672</v>
      </c>
      <c r="G194" s="380">
        <v>1</v>
      </c>
      <c r="H194" s="381">
        <v>5</v>
      </c>
    </row>
    <row r="195" spans="2:8" s="27" customFormat="1" ht="16.149999999999999" customHeight="1" x14ac:dyDescent="0.15">
      <c r="B195" s="971" t="s">
        <v>193</v>
      </c>
      <c r="C195" s="1150" t="s">
        <v>448</v>
      </c>
      <c r="D195" s="755">
        <v>543.09</v>
      </c>
      <c r="E195" s="756">
        <v>519.88</v>
      </c>
      <c r="F195" s="382">
        <v>95.72630687363052</v>
      </c>
      <c r="G195" s="381">
        <v>1</v>
      </c>
      <c r="H195" s="381">
        <v>2</v>
      </c>
    </row>
    <row r="196" spans="2:8" s="27" customFormat="1" ht="16.149999999999999" customHeight="1" x14ac:dyDescent="0.15">
      <c r="B196" s="971" t="s">
        <v>194</v>
      </c>
      <c r="C196" s="1150" t="s">
        <v>1494</v>
      </c>
      <c r="D196" s="755">
        <v>2225.33</v>
      </c>
      <c r="E196" s="755">
        <v>2225.33</v>
      </c>
      <c r="F196" s="691">
        <v>100</v>
      </c>
      <c r="G196" s="380">
        <v>1</v>
      </c>
      <c r="H196" s="381">
        <v>10</v>
      </c>
    </row>
    <row r="197" spans="2:8" s="27" customFormat="1" ht="16.149999999999999" customHeight="1" x14ac:dyDescent="0.15">
      <c r="B197" s="971" t="s">
        <v>195</v>
      </c>
      <c r="C197" s="1150" t="s">
        <v>450</v>
      </c>
      <c r="D197" s="755">
        <v>944.99</v>
      </c>
      <c r="E197" s="756">
        <v>924.97</v>
      </c>
      <c r="F197" s="382">
        <v>97.88145906305887</v>
      </c>
      <c r="G197" s="381">
        <v>1</v>
      </c>
      <c r="H197" s="381">
        <v>4</v>
      </c>
    </row>
    <row r="198" spans="2:8" s="27" customFormat="1" ht="16.149999999999999" customHeight="1" x14ac:dyDescent="0.15">
      <c r="B198" s="971" t="s">
        <v>196</v>
      </c>
      <c r="C198" s="1150" t="s">
        <v>451</v>
      </c>
      <c r="D198" s="755">
        <v>991.94</v>
      </c>
      <c r="E198" s="755">
        <v>991.94</v>
      </c>
      <c r="F198" s="691">
        <v>100</v>
      </c>
      <c r="G198" s="380">
        <v>1</v>
      </c>
      <c r="H198" s="381">
        <v>4</v>
      </c>
    </row>
    <row r="199" spans="2:8" s="27" customFormat="1" ht="16.149999999999999" customHeight="1" x14ac:dyDescent="0.15">
      <c r="B199" s="971" t="s">
        <v>197</v>
      </c>
      <c r="C199" s="1150" t="s">
        <v>452</v>
      </c>
      <c r="D199" s="755">
        <v>4376.95</v>
      </c>
      <c r="E199" s="756">
        <v>3924.21</v>
      </c>
      <c r="F199" s="382">
        <v>89.656267492203483</v>
      </c>
      <c r="G199" s="381">
        <v>1</v>
      </c>
      <c r="H199" s="381">
        <v>20</v>
      </c>
    </row>
    <row r="200" spans="2:8" s="27" customFormat="1" ht="16.149999999999999" customHeight="1" x14ac:dyDescent="0.15">
      <c r="B200" s="971" t="s">
        <v>198</v>
      </c>
      <c r="C200" s="1150" t="s">
        <v>453</v>
      </c>
      <c r="D200" s="755">
        <v>3207.92</v>
      </c>
      <c r="E200" s="755">
        <v>3154.6</v>
      </c>
      <c r="F200" s="691">
        <v>98.33786378712685</v>
      </c>
      <c r="G200" s="380">
        <v>1</v>
      </c>
      <c r="H200" s="381">
        <v>17</v>
      </c>
    </row>
    <row r="201" spans="2:8" s="27" customFormat="1" ht="16.149999999999999" customHeight="1" x14ac:dyDescent="0.15">
      <c r="B201" s="971" t="s">
        <v>199</v>
      </c>
      <c r="C201" s="1150" t="s">
        <v>454</v>
      </c>
      <c r="D201" s="755">
        <v>1117.3399999999999</v>
      </c>
      <c r="E201" s="756">
        <v>1054.3399999999999</v>
      </c>
      <c r="F201" s="382">
        <v>94.361608820949755</v>
      </c>
      <c r="G201" s="381">
        <v>1</v>
      </c>
      <c r="H201" s="381">
        <v>6</v>
      </c>
    </row>
    <row r="202" spans="2:8" s="27" customFormat="1" ht="16.149999999999999" customHeight="1" x14ac:dyDescent="0.15">
      <c r="B202" s="971" t="s">
        <v>200</v>
      </c>
      <c r="C202" s="1150" t="s">
        <v>455</v>
      </c>
      <c r="D202" s="755">
        <v>813.52</v>
      </c>
      <c r="E202" s="755">
        <v>792.51</v>
      </c>
      <c r="F202" s="691">
        <v>97.417396007473698</v>
      </c>
      <c r="G202" s="380">
        <v>1</v>
      </c>
      <c r="H202" s="381">
        <v>4</v>
      </c>
    </row>
    <row r="203" spans="2:8" s="27" customFormat="1" ht="16.149999999999999" customHeight="1" x14ac:dyDescent="0.15">
      <c r="B203" s="971" t="s">
        <v>201</v>
      </c>
      <c r="C203" s="1150" t="s">
        <v>456</v>
      </c>
      <c r="D203" s="755">
        <v>1108.9100000000001</v>
      </c>
      <c r="E203" s="756">
        <v>1068.31</v>
      </c>
      <c r="F203" s="382">
        <v>96.338747057921736</v>
      </c>
      <c r="G203" s="381">
        <v>1</v>
      </c>
      <c r="H203" s="381">
        <v>2</v>
      </c>
    </row>
    <row r="204" spans="2:8" s="27" customFormat="1" ht="16.149999999999999" customHeight="1" x14ac:dyDescent="0.15">
      <c r="B204" s="971" t="s">
        <v>202</v>
      </c>
      <c r="C204" s="1150" t="s">
        <v>457</v>
      </c>
      <c r="D204" s="755">
        <v>1886.5</v>
      </c>
      <c r="E204" s="755">
        <v>1837.2</v>
      </c>
      <c r="F204" s="691">
        <v>97.386694937715347</v>
      </c>
      <c r="G204" s="380">
        <v>1</v>
      </c>
      <c r="H204" s="381">
        <v>8</v>
      </c>
    </row>
    <row r="205" spans="2:8" s="27" customFormat="1" ht="16.149999999999999" customHeight="1" x14ac:dyDescent="0.15">
      <c r="B205" s="971" t="s">
        <v>203</v>
      </c>
      <c r="C205" s="1150" t="s">
        <v>458</v>
      </c>
      <c r="D205" s="755">
        <v>991.62</v>
      </c>
      <c r="E205" s="756">
        <v>991.62</v>
      </c>
      <c r="F205" s="382">
        <v>100</v>
      </c>
      <c r="G205" s="381">
        <v>1</v>
      </c>
      <c r="H205" s="381">
        <v>7</v>
      </c>
    </row>
    <row r="206" spans="2:8" s="27" customFormat="1" ht="16.149999999999999" customHeight="1" x14ac:dyDescent="0.15">
      <c r="B206" s="971" t="s">
        <v>204</v>
      </c>
      <c r="C206" s="1150" t="s">
        <v>459</v>
      </c>
      <c r="D206" s="755">
        <v>1095.9100000000001</v>
      </c>
      <c r="E206" s="755">
        <v>1095.9100000000001</v>
      </c>
      <c r="F206" s="691">
        <v>100</v>
      </c>
      <c r="G206" s="380">
        <v>1</v>
      </c>
      <c r="H206" s="381">
        <v>5</v>
      </c>
    </row>
    <row r="207" spans="2:8" s="27" customFormat="1" ht="16.149999999999999" customHeight="1" x14ac:dyDescent="0.15">
      <c r="B207" s="971" t="s">
        <v>205</v>
      </c>
      <c r="C207" s="1150" t="s">
        <v>460</v>
      </c>
      <c r="D207" s="755">
        <v>905.81</v>
      </c>
      <c r="E207" s="756">
        <v>865.6</v>
      </c>
      <c r="F207" s="382">
        <v>95.560879213080014</v>
      </c>
      <c r="G207" s="381">
        <v>1</v>
      </c>
      <c r="H207" s="381">
        <v>4</v>
      </c>
    </row>
    <row r="208" spans="2:8" s="27" customFormat="1" ht="16.149999999999999" customHeight="1" x14ac:dyDescent="0.15">
      <c r="B208" s="971" t="s">
        <v>206</v>
      </c>
      <c r="C208" s="1150" t="s">
        <v>461</v>
      </c>
      <c r="D208" s="755">
        <v>1437.84</v>
      </c>
      <c r="E208" s="755">
        <v>1395.54</v>
      </c>
      <c r="F208" s="691">
        <v>97.058087130696052</v>
      </c>
      <c r="G208" s="380">
        <v>1</v>
      </c>
      <c r="H208" s="381">
        <v>6</v>
      </c>
    </row>
    <row r="209" spans="2:8" s="27" customFormat="1" ht="16.149999999999999" customHeight="1" x14ac:dyDescent="0.15">
      <c r="B209" s="971" t="s">
        <v>207</v>
      </c>
      <c r="C209" s="1150" t="s">
        <v>462</v>
      </c>
      <c r="D209" s="755">
        <v>1884.62</v>
      </c>
      <c r="E209" s="756">
        <v>1884.62</v>
      </c>
      <c r="F209" s="382">
        <v>100</v>
      </c>
      <c r="G209" s="381">
        <v>1</v>
      </c>
      <c r="H209" s="381">
        <v>7</v>
      </c>
    </row>
    <row r="210" spans="2:8" s="27" customFormat="1" ht="16.149999999999999" customHeight="1" x14ac:dyDescent="0.15">
      <c r="B210" s="971" t="s">
        <v>209</v>
      </c>
      <c r="C210" s="1150" t="s">
        <v>463</v>
      </c>
      <c r="D210" s="755">
        <v>1742.6399999999996</v>
      </c>
      <c r="E210" s="755">
        <v>1700.3</v>
      </c>
      <c r="F210" s="691">
        <v>97.570353027590343</v>
      </c>
      <c r="G210" s="380">
        <v>1</v>
      </c>
      <c r="H210" s="381">
        <v>6</v>
      </c>
    </row>
    <row r="211" spans="2:8" s="27" customFormat="1" ht="16.149999999999999" customHeight="1" x14ac:dyDescent="0.15">
      <c r="B211" s="971" t="s">
        <v>210</v>
      </c>
      <c r="C211" s="1150" t="s">
        <v>464</v>
      </c>
      <c r="D211" s="755">
        <v>876.7</v>
      </c>
      <c r="E211" s="756">
        <v>876.7</v>
      </c>
      <c r="F211" s="382">
        <v>100</v>
      </c>
      <c r="G211" s="381">
        <v>1</v>
      </c>
      <c r="H211" s="381">
        <v>2</v>
      </c>
    </row>
    <row r="212" spans="2:8" s="27" customFormat="1" ht="16.149999999999999" customHeight="1" x14ac:dyDescent="0.15">
      <c r="B212" s="971" t="s">
        <v>211</v>
      </c>
      <c r="C212" s="1150" t="s">
        <v>465</v>
      </c>
      <c r="D212" s="755">
        <v>4141.5600000000004</v>
      </c>
      <c r="E212" s="755">
        <v>3989.7</v>
      </c>
      <c r="F212" s="691">
        <v>96.333265725958313</v>
      </c>
      <c r="G212" s="380">
        <v>1</v>
      </c>
      <c r="H212" s="381">
        <v>35</v>
      </c>
    </row>
    <row r="213" spans="2:8" s="27" customFormat="1" ht="16.149999999999999" customHeight="1" x14ac:dyDescent="0.15">
      <c r="B213" s="971" t="s">
        <v>212</v>
      </c>
      <c r="C213" s="1150" t="s">
        <v>466</v>
      </c>
      <c r="D213" s="755">
        <v>5999.8</v>
      </c>
      <c r="E213" s="756">
        <v>5763</v>
      </c>
      <c r="F213" s="382">
        <v>96.053201773392445</v>
      </c>
      <c r="G213" s="381">
        <v>1</v>
      </c>
      <c r="H213" s="381">
        <v>14</v>
      </c>
    </row>
    <row r="214" spans="2:8" s="27" customFormat="1" ht="16.149999999999999" customHeight="1" x14ac:dyDescent="0.15">
      <c r="B214" s="971" t="s">
        <v>213</v>
      </c>
      <c r="C214" s="1150" t="s">
        <v>467</v>
      </c>
      <c r="D214" s="755">
        <v>2961.0600000000004</v>
      </c>
      <c r="E214" s="755">
        <v>2961.06</v>
      </c>
      <c r="F214" s="691">
        <v>99.999999999999986</v>
      </c>
      <c r="G214" s="380">
        <v>1</v>
      </c>
      <c r="H214" s="381">
        <v>19</v>
      </c>
    </row>
    <row r="215" spans="2:8" s="27" customFormat="1" ht="16.149999999999999" customHeight="1" x14ac:dyDescent="0.15">
      <c r="B215" s="971" t="s">
        <v>214</v>
      </c>
      <c r="C215" s="1150" t="s">
        <v>1495</v>
      </c>
      <c r="D215" s="755">
        <v>1604.72</v>
      </c>
      <c r="E215" s="756">
        <v>1561.16</v>
      </c>
      <c r="F215" s="382">
        <v>97.285507752131224</v>
      </c>
      <c r="G215" s="381">
        <v>1</v>
      </c>
      <c r="H215" s="381">
        <v>7</v>
      </c>
    </row>
    <row r="216" spans="2:8" s="27" customFormat="1" ht="16.149999999999999" customHeight="1" x14ac:dyDescent="0.15">
      <c r="B216" s="971" t="s">
        <v>215</v>
      </c>
      <c r="C216" s="1150" t="s">
        <v>469</v>
      </c>
      <c r="D216" s="755">
        <v>2610.0500000000006</v>
      </c>
      <c r="E216" s="755">
        <v>2548.9299999999998</v>
      </c>
      <c r="F216" s="691">
        <v>97.658282408382945</v>
      </c>
      <c r="G216" s="380">
        <v>1</v>
      </c>
      <c r="H216" s="381">
        <v>41</v>
      </c>
    </row>
    <row r="217" spans="2:8" s="27" customFormat="1" ht="16.149999999999999" customHeight="1" x14ac:dyDescent="0.15">
      <c r="B217" s="971" t="s">
        <v>216</v>
      </c>
      <c r="C217" s="1150" t="s">
        <v>470</v>
      </c>
      <c r="D217" s="755">
        <v>3692.44</v>
      </c>
      <c r="E217" s="756">
        <v>3527.7</v>
      </c>
      <c r="F217" s="382">
        <v>95.538451538819857</v>
      </c>
      <c r="G217" s="381">
        <v>1</v>
      </c>
      <c r="H217" s="381">
        <v>28</v>
      </c>
    </row>
    <row r="218" spans="2:8" s="27" customFormat="1" ht="16.149999999999999" customHeight="1" x14ac:dyDescent="0.15">
      <c r="B218" s="971" t="s">
        <v>217</v>
      </c>
      <c r="C218" s="1150" t="s">
        <v>471</v>
      </c>
      <c r="D218" s="755">
        <v>1706.46</v>
      </c>
      <c r="E218" s="755">
        <v>1635.04</v>
      </c>
      <c r="F218" s="691">
        <v>95.814727564666029</v>
      </c>
      <c r="G218" s="380">
        <v>1</v>
      </c>
      <c r="H218" s="381">
        <v>7</v>
      </c>
    </row>
    <row r="219" spans="2:8" s="27" customFormat="1" ht="16.149999999999999" customHeight="1" x14ac:dyDescent="0.15">
      <c r="B219" s="971" t="s">
        <v>218</v>
      </c>
      <c r="C219" s="1150" t="s">
        <v>472</v>
      </c>
      <c r="D219" s="755">
        <v>1708.19</v>
      </c>
      <c r="E219" s="756">
        <v>1687.35</v>
      </c>
      <c r="F219" s="382">
        <v>98.779995199597224</v>
      </c>
      <c r="G219" s="381">
        <v>1</v>
      </c>
      <c r="H219" s="381">
        <v>11</v>
      </c>
    </row>
    <row r="220" spans="2:8" s="27" customFormat="1" ht="16.149999999999999" customHeight="1" x14ac:dyDescent="0.15">
      <c r="B220" s="971" t="s">
        <v>219</v>
      </c>
      <c r="C220" s="1150" t="s">
        <v>473</v>
      </c>
      <c r="D220" s="755">
        <v>952.06</v>
      </c>
      <c r="E220" s="755">
        <v>952.06</v>
      </c>
      <c r="F220" s="691">
        <v>100</v>
      </c>
      <c r="G220" s="380">
        <v>1</v>
      </c>
      <c r="H220" s="381">
        <v>3</v>
      </c>
    </row>
    <row r="221" spans="2:8" s="27" customFormat="1" ht="16.149999999999999" customHeight="1" x14ac:dyDescent="0.15">
      <c r="B221" s="971" t="s">
        <v>221</v>
      </c>
      <c r="C221" s="1150" t="s">
        <v>474</v>
      </c>
      <c r="D221" s="755">
        <v>1264.8399999999999</v>
      </c>
      <c r="E221" s="756">
        <v>1243.8399999999999</v>
      </c>
      <c r="F221" s="382">
        <v>98.339710951582802</v>
      </c>
      <c r="G221" s="381">
        <v>1</v>
      </c>
      <c r="H221" s="381">
        <v>7</v>
      </c>
    </row>
    <row r="222" spans="2:8" s="27" customFormat="1" ht="16.149999999999999" customHeight="1" x14ac:dyDescent="0.15">
      <c r="B222" s="971" t="s">
        <v>222</v>
      </c>
      <c r="C222" s="1150" t="s">
        <v>475</v>
      </c>
      <c r="D222" s="755">
        <v>1151.3599999999999</v>
      </c>
      <c r="E222" s="755">
        <v>1107.1199999999999</v>
      </c>
      <c r="F222" s="691">
        <v>96.157587548638134</v>
      </c>
      <c r="G222" s="380">
        <v>1</v>
      </c>
      <c r="H222" s="381">
        <v>4</v>
      </c>
    </row>
    <row r="223" spans="2:8" s="27" customFormat="1" ht="16.149999999999999" customHeight="1" x14ac:dyDescent="0.15">
      <c r="B223" s="971" t="s">
        <v>223</v>
      </c>
      <c r="C223" s="1150" t="s">
        <v>476</v>
      </c>
      <c r="D223" s="755">
        <v>1244</v>
      </c>
      <c r="E223" s="756">
        <v>1244</v>
      </c>
      <c r="F223" s="382">
        <v>100</v>
      </c>
      <c r="G223" s="381">
        <v>1</v>
      </c>
      <c r="H223" s="381">
        <v>3</v>
      </c>
    </row>
    <row r="224" spans="2:8" s="27" customFormat="1" ht="16.149999999999999" customHeight="1" x14ac:dyDescent="0.15">
      <c r="B224" s="971" t="s">
        <v>224</v>
      </c>
      <c r="C224" s="1150" t="s">
        <v>477</v>
      </c>
      <c r="D224" s="755">
        <v>778.19</v>
      </c>
      <c r="E224" s="755">
        <v>778.19</v>
      </c>
      <c r="F224" s="691">
        <v>100</v>
      </c>
      <c r="G224" s="380">
        <v>1</v>
      </c>
      <c r="H224" s="381">
        <v>3</v>
      </c>
    </row>
    <row r="225" spans="2:8" s="27" customFormat="1" ht="16.149999999999999" customHeight="1" x14ac:dyDescent="0.15">
      <c r="B225" s="971" t="s">
        <v>225</v>
      </c>
      <c r="C225" s="1150" t="s">
        <v>1496</v>
      </c>
      <c r="D225" s="755">
        <v>927.33</v>
      </c>
      <c r="E225" s="756">
        <v>907.17</v>
      </c>
      <c r="F225" s="382">
        <v>97.826016628384707</v>
      </c>
      <c r="G225" s="381">
        <v>1</v>
      </c>
      <c r="H225" s="381">
        <v>5</v>
      </c>
    </row>
    <row r="226" spans="2:8" s="27" customFormat="1" ht="16.149999999999999" customHeight="1" x14ac:dyDescent="0.15">
      <c r="B226" s="971" t="s">
        <v>226</v>
      </c>
      <c r="C226" s="1150" t="s">
        <v>1497</v>
      </c>
      <c r="D226" s="755">
        <v>1766.47</v>
      </c>
      <c r="E226" s="755">
        <v>1720.6</v>
      </c>
      <c r="F226" s="691">
        <v>97.403295838593351</v>
      </c>
      <c r="G226" s="380">
        <v>1</v>
      </c>
      <c r="H226" s="381">
        <v>6</v>
      </c>
    </row>
    <row r="227" spans="2:8" s="27" customFormat="1" ht="16.149999999999999" customHeight="1" x14ac:dyDescent="0.15">
      <c r="B227" s="971" t="s">
        <v>227</v>
      </c>
      <c r="C227" s="1150" t="s">
        <v>480</v>
      </c>
      <c r="D227" s="755">
        <v>1237.8</v>
      </c>
      <c r="E227" s="756">
        <v>1196.54</v>
      </c>
      <c r="F227" s="382">
        <v>96.666666666666671</v>
      </c>
      <c r="G227" s="381">
        <v>1</v>
      </c>
      <c r="H227" s="381">
        <v>5</v>
      </c>
    </row>
    <row r="228" spans="2:8" s="27" customFormat="1" ht="16.149999999999999" customHeight="1" x14ac:dyDescent="0.15">
      <c r="B228" s="971" t="s">
        <v>228</v>
      </c>
      <c r="C228" s="1150" t="s">
        <v>481</v>
      </c>
      <c r="D228" s="755">
        <v>2477.11</v>
      </c>
      <c r="E228" s="755">
        <v>2374.96</v>
      </c>
      <c r="F228" s="691">
        <v>95.876242879807521</v>
      </c>
      <c r="G228" s="380">
        <v>1</v>
      </c>
      <c r="H228" s="381">
        <v>27</v>
      </c>
    </row>
    <row r="229" spans="2:8" s="27" customFormat="1" ht="16.149999999999999" customHeight="1" x14ac:dyDescent="0.15">
      <c r="B229" s="971" t="s">
        <v>229</v>
      </c>
      <c r="C229" s="1150" t="s">
        <v>482</v>
      </c>
      <c r="D229" s="755">
        <v>992.75</v>
      </c>
      <c r="E229" s="756">
        <v>992.75</v>
      </c>
      <c r="F229" s="382">
        <v>100</v>
      </c>
      <c r="G229" s="381">
        <v>1</v>
      </c>
      <c r="H229" s="381">
        <v>5</v>
      </c>
    </row>
    <row r="230" spans="2:8" s="27" customFormat="1" ht="16.149999999999999" customHeight="1" x14ac:dyDescent="0.15">
      <c r="B230" s="971" t="s">
        <v>230</v>
      </c>
      <c r="C230" s="1150" t="s">
        <v>483</v>
      </c>
      <c r="D230" s="755">
        <v>1192.07</v>
      </c>
      <c r="E230" s="755">
        <v>1109.9000000000001</v>
      </c>
      <c r="F230" s="691">
        <v>93.106948417458725</v>
      </c>
      <c r="G230" s="380">
        <v>1</v>
      </c>
      <c r="H230" s="381">
        <v>5</v>
      </c>
    </row>
    <row r="231" spans="2:8" s="27" customFormat="1" ht="16.149999999999999" customHeight="1" x14ac:dyDescent="0.15">
      <c r="B231" s="971" t="s">
        <v>795</v>
      </c>
      <c r="C231" s="1150" t="s">
        <v>1361</v>
      </c>
      <c r="D231" s="755">
        <v>1105.81</v>
      </c>
      <c r="E231" s="756">
        <v>1065.79</v>
      </c>
      <c r="F231" s="382">
        <v>96.380933433410803</v>
      </c>
      <c r="G231" s="381">
        <v>1</v>
      </c>
      <c r="H231" s="381">
        <v>5</v>
      </c>
    </row>
    <row r="232" spans="2:8" s="27" customFormat="1" ht="16.149999999999999" customHeight="1" x14ac:dyDescent="0.15">
      <c r="B232" s="971" t="s">
        <v>1294</v>
      </c>
      <c r="C232" s="1150" t="s">
        <v>1362</v>
      </c>
      <c r="D232" s="755">
        <v>11357.78</v>
      </c>
      <c r="E232" s="755">
        <v>11281.34</v>
      </c>
      <c r="F232" s="691">
        <v>99.326981153007011</v>
      </c>
      <c r="G232" s="380">
        <v>1</v>
      </c>
      <c r="H232" s="381">
        <v>98</v>
      </c>
    </row>
    <row r="233" spans="2:8" s="27" customFormat="1" ht="16.149999999999999" customHeight="1" x14ac:dyDescent="0.15">
      <c r="B233" s="971" t="s">
        <v>1296</v>
      </c>
      <c r="C233" s="1150" t="s">
        <v>1363</v>
      </c>
      <c r="D233" s="755">
        <v>6788.33</v>
      </c>
      <c r="E233" s="756">
        <v>6687.76</v>
      </c>
      <c r="F233" s="382">
        <v>98.518486873796647</v>
      </c>
      <c r="G233" s="381">
        <v>1</v>
      </c>
      <c r="H233" s="381">
        <v>36</v>
      </c>
    </row>
    <row r="234" spans="2:8" s="27" customFormat="1" ht="16.149999999999999" customHeight="1" x14ac:dyDescent="0.15">
      <c r="B234" s="971" t="s">
        <v>1297</v>
      </c>
      <c r="C234" s="1150" t="s">
        <v>1364</v>
      </c>
      <c r="D234" s="755">
        <v>3464.77</v>
      </c>
      <c r="E234" s="755">
        <v>3443.17</v>
      </c>
      <c r="F234" s="691">
        <v>99.376581995341681</v>
      </c>
      <c r="G234" s="380">
        <v>1</v>
      </c>
      <c r="H234" s="381">
        <v>21</v>
      </c>
    </row>
    <row r="235" spans="2:8" s="27" customFormat="1" ht="16.149999999999999" customHeight="1" x14ac:dyDescent="0.15">
      <c r="B235" s="971" t="s">
        <v>1298</v>
      </c>
      <c r="C235" s="1150" t="s">
        <v>1365</v>
      </c>
      <c r="D235" s="755">
        <v>1512.3</v>
      </c>
      <c r="E235" s="756">
        <v>1342.81</v>
      </c>
      <c r="F235" s="382">
        <v>88.792567612246245</v>
      </c>
      <c r="G235" s="381">
        <v>1</v>
      </c>
      <c r="H235" s="381">
        <v>6</v>
      </c>
    </row>
    <row r="236" spans="2:8" s="27" customFormat="1" ht="16.149999999999999" customHeight="1" x14ac:dyDescent="0.15">
      <c r="B236" s="971" t="s">
        <v>1299</v>
      </c>
      <c r="C236" s="1150" t="s">
        <v>1498</v>
      </c>
      <c r="D236" s="755">
        <v>2056.41</v>
      </c>
      <c r="E236" s="755">
        <v>2010.17</v>
      </c>
      <c r="F236" s="691">
        <v>97.751421166012619</v>
      </c>
      <c r="G236" s="380">
        <v>1</v>
      </c>
      <c r="H236" s="381">
        <v>10</v>
      </c>
    </row>
    <row r="237" spans="2:8" s="27" customFormat="1" ht="16.149999999999999" customHeight="1" x14ac:dyDescent="0.15">
      <c r="B237" s="971" t="s">
        <v>1419</v>
      </c>
      <c r="C237" s="1150" t="s">
        <v>1499</v>
      </c>
      <c r="D237" s="755">
        <v>1446.8200000000002</v>
      </c>
      <c r="E237" s="755">
        <v>1446.82</v>
      </c>
      <c r="F237" s="691">
        <v>99.999999999999986</v>
      </c>
      <c r="G237" s="380">
        <v>1</v>
      </c>
      <c r="H237" s="381">
        <v>5</v>
      </c>
    </row>
    <row r="238" spans="2:8" s="27" customFormat="1" ht="16.149999999999999" customHeight="1" x14ac:dyDescent="0.15">
      <c r="B238" s="971" t="s">
        <v>1420</v>
      </c>
      <c r="C238" s="1150" t="s">
        <v>1500</v>
      </c>
      <c r="D238" s="755">
        <v>1414.8</v>
      </c>
      <c r="E238" s="755">
        <v>1390.61</v>
      </c>
      <c r="F238" s="691">
        <v>98.29021769861464</v>
      </c>
      <c r="G238" s="380">
        <v>1</v>
      </c>
      <c r="H238" s="381">
        <v>7</v>
      </c>
    </row>
    <row r="239" spans="2:8" s="27" customFormat="1" ht="16.149999999999999" customHeight="1" x14ac:dyDescent="0.15">
      <c r="B239" s="971" t="s">
        <v>1421</v>
      </c>
      <c r="C239" s="1150" t="s">
        <v>1501</v>
      </c>
      <c r="D239" s="755">
        <v>1087.8</v>
      </c>
      <c r="E239" s="755">
        <v>1022.36</v>
      </c>
      <c r="F239" s="691">
        <v>93.98418826990256</v>
      </c>
      <c r="G239" s="380">
        <v>1</v>
      </c>
      <c r="H239" s="381">
        <v>5</v>
      </c>
    </row>
    <row r="240" spans="2:8" s="27" customFormat="1" ht="16.149999999999999" customHeight="1" x14ac:dyDescent="0.15">
      <c r="B240" s="971" t="s">
        <v>231</v>
      </c>
      <c r="C240" s="1150" t="s">
        <v>484</v>
      </c>
      <c r="D240" s="755">
        <v>1861.56</v>
      </c>
      <c r="E240" s="756">
        <v>1746.62</v>
      </c>
      <c r="F240" s="382">
        <v>93.82560862932165</v>
      </c>
      <c r="G240" s="381">
        <v>1</v>
      </c>
      <c r="H240" s="381">
        <v>8</v>
      </c>
    </row>
    <row r="241" spans="2:8" s="27" customFormat="1" ht="16.149999999999999" customHeight="1" x14ac:dyDescent="0.15">
      <c r="B241" s="971" t="s">
        <v>232</v>
      </c>
      <c r="C241" s="1150" t="s">
        <v>485</v>
      </c>
      <c r="D241" s="755">
        <v>1967.54</v>
      </c>
      <c r="E241" s="755">
        <v>1929.26</v>
      </c>
      <c r="F241" s="691">
        <v>98.054423289996649</v>
      </c>
      <c r="G241" s="380">
        <v>1</v>
      </c>
      <c r="H241" s="381">
        <v>7</v>
      </c>
    </row>
    <row r="242" spans="2:8" s="27" customFormat="1" ht="16.149999999999999" customHeight="1" x14ac:dyDescent="0.15">
      <c r="B242" s="971" t="s">
        <v>233</v>
      </c>
      <c r="C242" s="1150" t="s">
        <v>486</v>
      </c>
      <c r="D242" s="755">
        <v>2990.68</v>
      </c>
      <c r="E242" s="756">
        <v>2961.88</v>
      </c>
      <c r="F242" s="382">
        <v>99.037008305803369</v>
      </c>
      <c r="G242" s="381">
        <v>1</v>
      </c>
      <c r="H242" s="381">
        <v>6</v>
      </c>
    </row>
    <row r="243" spans="2:8" s="27" customFormat="1" ht="16.149999999999999" customHeight="1" x14ac:dyDescent="0.15">
      <c r="B243" s="971" t="s">
        <v>235</v>
      </c>
      <c r="C243" s="1150" t="s">
        <v>487</v>
      </c>
      <c r="D243" s="755">
        <v>1155.5999999999999</v>
      </c>
      <c r="E243" s="755">
        <v>1118.7</v>
      </c>
      <c r="F243" s="691">
        <v>96.806853582554524</v>
      </c>
      <c r="G243" s="380">
        <v>1</v>
      </c>
      <c r="H243" s="381">
        <v>2</v>
      </c>
    </row>
    <row r="244" spans="2:8" s="27" customFormat="1" ht="16.149999999999999" customHeight="1" x14ac:dyDescent="0.15">
      <c r="B244" s="971" t="s">
        <v>236</v>
      </c>
      <c r="C244" s="1150" t="s">
        <v>488</v>
      </c>
      <c r="D244" s="755">
        <v>1850.2</v>
      </c>
      <c r="E244" s="756">
        <v>1850.2</v>
      </c>
      <c r="F244" s="382">
        <v>100</v>
      </c>
      <c r="G244" s="381">
        <v>1</v>
      </c>
      <c r="H244" s="381">
        <v>3</v>
      </c>
    </row>
    <row r="245" spans="2:8" s="27" customFormat="1" ht="16.149999999999999" customHeight="1" x14ac:dyDescent="0.15">
      <c r="B245" s="971" t="s">
        <v>237</v>
      </c>
      <c r="C245" s="1150" t="s">
        <v>489</v>
      </c>
      <c r="D245" s="755">
        <v>1148.72</v>
      </c>
      <c r="E245" s="755">
        <v>1148.72</v>
      </c>
      <c r="F245" s="691">
        <v>100</v>
      </c>
      <c r="G245" s="380">
        <v>1</v>
      </c>
      <c r="H245" s="381">
        <v>2</v>
      </c>
    </row>
    <row r="246" spans="2:8" s="27" customFormat="1" ht="16.149999999999999" customHeight="1" x14ac:dyDescent="0.15">
      <c r="B246" s="971" t="s">
        <v>238</v>
      </c>
      <c r="C246" s="1150" t="s">
        <v>490</v>
      </c>
      <c r="D246" s="755">
        <v>1851.39</v>
      </c>
      <c r="E246" s="756">
        <v>1786.56</v>
      </c>
      <c r="F246" s="382">
        <v>96.498306677685406</v>
      </c>
      <c r="G246" s="381">
        <v>1</v>
      </c>
      <c r="H246" s="381">
        <v>3</v>
      </c>
    </row>
    <row r="247" spans="2:8" s="27" customFormat="1" ht="16.149999999999999" customHeight="1" x14ac:dyDescent="0.15">
      <c r="B247" s="971" t="s">
        <v>239</v>
      </c>
      <c r="C247" s="1150" t="s">
        <v>491</v>
      </c>
      <c r="D247" s="755">
        <v>2114.5300000000002</v>
      </c>
      <c r="E247" s="755">
        <v>1999.6</v>
      </c>
      <c r="F247" s="691">
        <v>94.564749613389253</v>
      </c>
      <c r="G247" s="380">
        <v>1</v>
      </c>
      <c r="H247" s="381">
        <v>3</v>
      </c>
    </row>
    <row r="248" spans="2:8" s="27" customFormat="1" ht="16.149999999999999" customHeight="1" x14ac:dyDescent="0.15">
      <c r="B248" s="971" t="s">
        <v>240</v>
      </c>
      <c r="C248" s="1150" t="s">
        <v>492</v>
      </c>
      <c r="D248" s="755">
        <v>1494.36</v>
      </c>
      <c r="E248" s="756">
        <v>1458.92</v>
      </c>
      <c r="F248" s="382">
        <v>97.628416178163235</v>
      </c>
      <c r="G248" s="381">
        <v>1</v>
      </c>
      <c r="H248" s="381">
        <v>2</v>
      </c>
    </row>
    <row r="249" spans="2:8" s="27" customFormat="1" ht="16.149999999999999" customHeight="1" x14ac:dyDescent="0.15">
      <c r="B249" s="971" t="s">
        <v>241</v>
      </c>
      <c r="C249" s="1150" t="s">
        <v>493</v>
      </c>
      <c r="D249" s="755">
        <v>1007.3</v>
      </c>
      <c r="E249" s="755">
        <v>1007.3</v>
      </c>
      <c r="F249" s="691">
        <v>100</v>
      </c>
      <c r="G249" s="380">
        <v>1</v>
      </c>
      <c r="H249" s="381">
        <v>1</v>
      </c>
    </row>
    <row r="250" spans="2:8" s="27" customFormat="1" ht="16.149999999999999" customHeight="1" x14ac:dyDescent="0.15">
      <c r="B250" s="971" t="s">
        <v>242</v>
      </c>
      <c r="C250" s="1150" t="s">
        <v>494</v>
      </c>
      <c r="D250" s="755">
        <v>911.07</v>
      </c>
      <c r="E250" s="756">
        <v>877.44</v>
      </c>
      <c r="F250" s="382">
        <v>96.308735881984916</v>
      </c>
      <c r="G250" s="381">
        <v>1</v>
      </c>
      <c r="H250" s="381">
        <v>1</v>
      </c>
    </row>
    <row r="251" spans="2:8" s="27" customFormat="1" ht="16.149999999999999" customHeight="1" x14ac:dyDescent="0.15">
      <c r="B251" s="971" t="s">
        <v>243</v>
      </c>
      <c r="C251" s="1150" t="s">
        <v>495</v>
      </c>
      <c r="D251" s="755">
        <v>1773.9</v>
      </c>
      <c r="E251" s="755">
        <v>1773.9</v>
      </c>
      <c r="F251" s="691">
        <v>100</v>
      </c>
      <c r="G251" s="380">
        <v>1</v>
      </c>
      <c r="H251" s="381">
        <v>3</v>
      </c>
    </row>
    <row r="252" spans="2:8" s="27" customFormat="1" ht="16.149999999999999" customHeight="1" x14ac:dyDescent="0.15">
      <c r="B252" s="971" t="s">
        <v>244</v>
      </c>
      <c r="C252" s="1150" t="s">
        <v>496</v>
      </c>
      <c r="D252" s="755">
        <v>2439.9</v>
      </c>
      <c r="E252" s="756">
        <v>2395.66</v>
      </c>
      <c r="F252" s="382">
        <v>98.186810934874373</v>
      </c>
      <c r="G252" s="381">
        <v>1</v>
      </c>
      <c r="H252" s="381">
        <v>4</v>
      </c>
    </row>
    <row r="253" spans="2:8" s="27" customFormat="1" ht="16.149999999999999" customHeight="1" x14ac:dyDescent="0.15">
      <c r="B253" s="971" t="s">
        <v>245</v>
      </c>
      <c r="C253" s="1150" t="s">
        <v>497</v>
      </c>
      <c r="D253" s="755">
        <v>15551.510000000002</v>
      </c>
      <c r="E253" s="755">
        <v>15267.01</v>
      </c>
      <c r="F253" s="691">
        <v>98.170595652769393</v>
      </c>
      <c r="G253" s="380">
        <v>1</v>
      </c>
      <c r="H253" s="381">
        <v>26</v>
      </c>
    </row>
    <row r="254" spans="2:8" s="27" customFormat="1" ht="16.149999999999999" customHeight="1" x14ac:dyDescent="0.15">
      <c r="B254" s="971" t="s">
        <v>246</v>
      </c>
      <c r="C254" s="1150" t="s">
        <v>498</v>
      </c>
      <c r="D254" s="755">
        <v>5094.29</v>
      </c>
      <c r="E254" s="756">
        <v>5043.29</v>
      </c>
      <c r="F254" s="382">
        <v>98.998879137230105</v>
      </c>
      <c r="G254" s="381">
        <v>1</v>
      </c>
      <c r="H254" s="381">
        <v>17</v>
      </c>
    </row>
    <row r="255" spans="2:8" s="27" customFormat="1" ht="16.149999999999999" customHeight="1" x14ac:dyDescent="0.15">
      <c r="B255" s="971" t="s">
        <v>247</v>
      </c>
      <c r="C255" s="1150" t="s">
        <v>499</v>
      </c>
      <c r="D255" s="755">
        <v>3411.24</v>
      </c>
      <c r="E255" s="755">
        <v>3256.59</v>
      </c>
      <c r="F255" s="691">
        <v>95.466457944911539</v>
      </c>
      <c r="G255" s="380">
        <v>1</v>
      </c>
      <c r="H255" s="381">
        <v>12</v>
      </c>
    </row>
    <row r="256" spans="2:8" s="27" customFormat="1" ht="16.149999999999999" customHeight="1" x14ac:dyDescent="0.15">
      <c r="B256" s="971" t="s">
        <v>248</v>
      </c>
      <c r="C256" s="1150" t="s">
        <v>500</v>
      </c>
      <c r="D256" s="755">
        <v>1380.21</v>
      </c>
      <c r="E256" s="756">
        <v>1380.21</v>
      </c>
      <c r="F256" s="382">
        <v>100</v>
      </c>
      <c r="G256" s="381">
        <v>1</v>
      </c>
      <c r="H256" s="381">
        <v>5</v>
      </c>
    </row>
    <row r="257" spans="2:8" s="27" customFormat="1" ht="16.149999999999999" customHeight="1" x14ac:dyDescent="0.15">
      <c r="B257" s="971" t="s">
        <v>249</v>
      </c>
      <c r="C257" s="1150" t="s">
        <v>501</v>
      </c>
      <c r="D257" s="755">
        <v>4251.91</v>
      </c>
      <c r="E257" s="755">
        <v>4118.05</v>
      </c>
      <c r="F257" s="691">
        <v>96.851767793767991</v>
      </c>
      <c r="G257" s="380">
        <v>1</v>
      </c>
      <c r="H257" s="381">
        <v>14</v>
      </c>
    </row>
    <row r="258" spans="2:8" s="27" customFormat="1" ht="16.149999999999999" customHeight="1" x14ac:dyDescent="0.15">
      <c r="B258" s="971" t="s">
        <v>250</v>
      </c>
      <c r="C258" s="1150" t="s">
        <v>502</v>
      </c>
      <c r="D258" s="755">
        <v>1571.04</v>
      </c>
      <c r="E258" s="756">
        <v>1510.8</v>
      </c>
      <c r="F258" s="382">
        <v>96.165597311335162</v>
      </c>
      <c r="G258" s="381">
        <v>1</v>
      </c>
      <c r="H258" s="381">
        <v>7</v>
      </c>
    </row>
    <row r="259" spans="2:8" s="27" customFormat="1" ht="16.149999999999999" customHeight="1" x14ac:dyDescent="0.15">
      <c r="B259" s="971" t="s">
        <v>251</v>
      </c>
      <c r="C259" s="1150" t="s">
        <v>503</v>
      </c>
      <c r="D259" s="755">
        <v>1391.02</v>
      </c>
      <c r="E259" s="755">
        <v>1271.17</v>
      </c>
      <c r="F259" s="691">
        <v>91.384020359160914</v>
      </c>
      <c r="G259" s="380">
        <v>1</v>
      </c>
      <c r="H259" s="381">
        <v>6</v>
      </c>
    </row>
    <row r="260" spans="2:8" s="27" customFormat="1" ht="16.149999999999999" customHeight="1" x14ac:dyDescent="0.15">
      <c r="B260" s="971" t="s">
        <v>252</v>
      </c>
      <c r="C260" s="1150" t="s">
        <v>504</v>
      </c>
      <c r="D260" s="755">
        <v>2502.11</v>
      </c>
      <c r="E260" s="756">
        <v>2262.08</v>
      </c>
      <c r="F260" s="382">
        <v>90.406896579287078</v>
      </c>
      <c r="G260" s="381">
        <v>1</v>
      </c>
      <c r="H260" s="381">
        <v>5</v>
      </c>
    </row>
    <row r="261" spans="2:8" s="27" customFormat="1" ht="16.149999999999999" customHeight="1" x14ac:dyDescent="0.15">
      <c r="B261" s="971" t="s">
        <v>253</v>
      </c>
      <c r="C261" s="1150" t="s">
        <v>1502</v>
      </c>
      <c r="D261" s="755">
        <v>3541.4300000000003</v>
      </c>
      <c r="E261" s="755">
        <v>3438.66</v>
      </c>
      <c r="F261" s="691">
        <v>97.098064905984288</v>
      </c>
      <c r="G261" s="380">
        <v>1</v>
      </c>
      <c r="H261" s="381">
        <v>11</v>
      </c>
    </row>
    <row r="262" spans="2:8" s="27" customFormat="1" ht="16.149999999999999" customHeight="1" x14ac:dyDescent="0.15">
      <c r="B262" s="971" t="s">
        <v>254</v>
      </c>
      <c r="C262" s="1150" t="s">
        <v>506</v>
      </c>
      <c r="D262" s="755">
        <v>7543.0999999999995</v>
      </c>
      <c r="E262" s="756">
        <v>7252.72</v>
      </c>
      <c r="F262" s="382">
        <v>96.15038909732074</v>
      </c>
      <c r="G262" s="381">
        <v>1</v>
      </c>
      <c r="H262" s="381">
        <v>20</v>
      </c>
    </row>
    <row r="263" spans="2:8" s="27" customFormat="1" ht="16.149999999999999" customHeight="1" x14ac:dyDescent="0.15">
      <c r="B263" s="971" t="s">
        <v>255</v>
      </c>
      <c r="C263" s="1150" t="s">
        <v>507</v>
      </c>
      <c r="D263" s="755">
        <v>1189.1199999999999</v>
      </c>
      <c r="E263" s="755">
        <v>1189.1199999999999</v>
      </c>
      <c r="F263" s="691">
        <v>100</v>
      </c>
      <c r="G263" s="380">
        <v>1</v>
      </c>
      <c r="H263" s="381">
        <v>3</v>
      </c>
    </row>
    <row r="264" spans="2:8" s="27" customFormat="1" ht="16.149999999999999" customHeight="1" x14ac:dyDescent="0.15">
      <c r="B264" s="971" t="s">
        <v>256</v>
      </c>
      <c r="C264" s="1150" t="s">
        <v>508</v>
      </c>
      <c r="D264" s="755">
        <v>1392</v>
      </c>
      <c r="E264" s="756">
        <v>1224</v>
      </c>
      <c r="F264" s="382">
        <v>87.931034482758619</v>
      </c>
      <c r="G264" s="381">
        <v>1</v>
      </c>
      <c r="H264" s="381">
        <v>4</v>
      </c>
    </row>
    <row r="265" spans="2:8" s="27" customFormat="1" ht="16.149999999999999" customHeight="1" x14ac:dyDescent="0.15">
      <c r="B265" s="971" t="s">
        <v>257</v>
      </c>
      <c r="C265" s="1150" t="s">
        <v>509</v>
      </c>
      <c r="D265" s="755">
        <v>2151.67</v>
      </c>
      <c r="E265" s="755">
        <v>2021.51</v>
      </c>
      <c r="F265" s="691">
        <v>93.950745235096463</v>
      </c>
      <c r="G265" s="380">
        <v>1</v>
      </c>
      <c r="H265" s="381">
        <v>7</v>
      </c>
    </row>
    <row r="266" spans="2:8" s="27" customFormat="1" ht="16.149999999999999" customHeight="1" x14ac:dyDescent="0.15">
      <c r="B266" s="971" t="s">
        <v>258</v>
      </c>
      <c r="C266" s="1150" t="s">
        <v>1503</v>
      </c>
      <c r="D266" s="755">
        <v>2373.1000000000004</v>
      </c>
      <c r="E266" s="756">
        <v>2342.8000000000002</v>
      </c>
      <c r="F266" s="382">
        <v>98.723189077577842</v>
      </c>
      <c r="G266" s="381">
        <v>1</v>
      </c>
      <c r="H266" s="381">
        <v>2</v>
      </c>
    </row>
    <row r="267" spans="2:8" s="27" customFormat="1" ht="16.149999999999999" customHeight="1" x14ac:dyDescent="0.15">
      <c r="B267" s="971" t="s">
        <v>259</v>
      </c>
      <c r="C267" s="1150" t="s">
        <v>1504</v>
      </c>
      <c r="D267" s="755">
        <v>3909.9</v>
      </c>
      <c r="E267" s="755">
        <v>3875.27</v>
      </c>
      <c r="F267" s="691">
        <v>99.114299598455204</v>
      </c>
      <c r="G267" s="380">
        <v>1</v>
      </c>
      <c r="H267" s="381">
        <v>9</v>
      </c>
    </row>
    <row r="268" spans="2:8" s="27" customFormat="1" ht="16.149999999999999" customHeight="1" x14ac:dyDescent="0.15">
      <c r="B268" s="971" t="s">
        <v>260</v>
      </c>
      <c r="C268" s="1150" t="s">
        <v>512</v>
      </c>
      <c r="D268" s="755">
        <v>2176.23</v>
      </c>
      <c r="E268" s="756">
        <v>2176.23</v>
      </c>
      <c r="F268" s="382">
        <v>100</v>
      </c>
      <c r="G268" s="381">
        <v>1</v>
      </c>
      <c r="H268" s="381">
        <v>0</v>
      </c>
    </row>
    <row r="269" spans="2:8" s="27" customFormat="1" ht="16.149999999999999" customHeight="1" x14ac:dyDescent="0.15">
      <c r="B269" s="971" t="s">
        <v>261</v>
      </c>
      <c r="C269" s="1150" t="s">
        <v>513</v>
      </c>
      <c r="D269" s="755">
        <v>897.84</v>
      </c>
      <c r="E269" s="755">
        <v>897.84</v>
      </c>
      <c r="F269" s="691">
        <v>100</v>
      </c>
      <c r="G269" s="380">
        <v>1</v>
      </c>
      <c r="H269" s="381">
        <v>0</v>
      </c>
    </row>
    <row r="270" spans="2:8" s="27" customFormat="1" ht="16.149999999999999" customHeight="1" x14ac:dyDescent="0.15">
      <c r="B270" s="971" t="s">
        <v>262</v>
      </c>
      <c r="C270" s="1150" t="s">
        <v>514</v>
      </c>
      <c r="D270" s="755">
        <v>1222.3399999999999</v>
      </c>
      <c r="E270" s="756">
        <v>1189.58</v>
      </c>
      <c r="F270" s="382">
        <v>97.319894628335817</v>
      </c>
      <c r="G270" s="381">
        <v>1</v>
      </c>
      <c r="H270" s="381">
        <v>0</v>
      </c>
    </row>
    <row r="271" spans="2:8" s="27" customFormat="1" ht="16.149999999999999" customHeight="1" x14ac:dyDescent="0.15">
      <c r="B271" s="971" t="s">
        <v>263</v>
      </c>
      <c r="C271" s="1150" t="s">
        <v>515</v>
      </c>
      <c r="D271" s="755">
        <v>1854.13</v>
      </c>
      <c r="E271" s="755">
        <v>1806.76</v>
      </c>
      <c r="F271" s="691">
        <v>97.445162960525948</v>
      </c>
      <c r="G271" s="380">
        <v>1</v>
      </c>
      <c r="H271" s="381">
        <v>0</v>
      </c>
    </row>
    <row r="272" spans="2:8" s="27" customFormat="1" ht="16.149999999999999" customHeight="1" x14ac:dyDescent="0.15">
      <c r="B272" s="971" t="s">
        <v>264</v>
      </c>
      <c r="C272" s="1150" t="s">
        <v>516</v>
      </c>
      <c r="D272" s="755">
        <v>1740.7</v>
      </c>
      <c r="E272" s="756">
        <v>1740.7</v>
      </c>
      <c r="F272" s="382">
        <v>100</v>
      </c>
      <c r="G272" s="381">
        <v>1</v>
      </c>
      <c r="H272" s="381">
        <v>3</v>
      </c>
    </row>
    <row r="273" spans="2:8" s="27" customFormat="1" ht="16.149999999999999" customHeight="1" thickBot="1" x14ac:dyDescent="0.2">
      <c r="B273" s="979" t="s">
        <v>803</v>
      </c>
      <c r="C273" s="1156" t="s">
        <v>816</v>
      </c>
      <c r="D273" s="486">
        <v>2287.0599999999995</v>
      </c>
      <c r="E273" s="487">
        <v>1980.32</v>
      </c>
      <c r="F273" s="488">
        <v>86.588021302458202</v>
      </c>
      <c r="G273" s="489">
        <v>1</v>
      </c>
      <c r="H273" s="489">
        <v>6</v>
      </c>
    </row>
    <row r="274" spans="2:8" s="27" customFormat="1" ht="16.149999999999999" customHeight="1" thickTop="1" x14ac:dyDescent="0.15">
      <c r="B274" s="980" t="s">
        <v>1817</v>
      </c>
      <c r="C274" s="1161" t="s">
        <v>817</v>
      </c>
      <c r="D274" s="1162">
        <v>14431.35</v>
      </c>
      <c r="E274" s="1163">
        <v>14431.35</v>
      </c>
      <c r="F274" s="339">
        <v>100</v>
      </c>
      <c r="G274" s="693">
        <v>1</v>
      </c>
      <c r="H274" s="1164" t="s">
        <v>1807</v>
      </c>
    </row>
    <row r="275" spans="2:8" s="27" customFormat="1" ht="16.149999999999999" customHeight="1" x14ac:dyDescent="0.15">
      <c r="B275" s="1165"/>
      <c r="C275" s="491"/>
      <c r="D275" s="421"/>
      <c r="E275" s="421"/>
      <c r="F275" s="421"/>
      <c r="G275" s="421"/>
      <c r="H275" s="421"/>
    </row>
    <row r="276" spans="2:8" s="27" customFormat="1" ht="16.149999999999999" customHeight="1" x14ac:dyDescent="0.15">
      <c r="B276" s="1166"/>
      <c r="C276" s="1167" t="s">
        <v>1818</v>
      </c>
      <c r="D276" s="1168">
        <v>1791262.4485861999</v>
      </c>
      <c r="E276" s="1168">
        <v>1766762.1585862001</v>
      </c>
      <c r="F276" s="1169">
        <v>98.632233371534284</v>
      </c>
      <c r="G276" s="1170">
        <v>1261</v>
      </c>
      <c r="H276" s="1171">
        <v>36392</v>
      </c>
    </row>
    <row r="277" spans="2:8" s="27" customFormat="1" ht="16.149999999999999" customHeight="1" x14ac:dyDescent="0.15">
      <c r="B277" s="427"/>
      <c r="C277" s="1172" t="s">
        <v>1819</v>
      </c>
      <c r="D277" s="429">
        <v>468209.86999999988</v>
      </c>
      <c r="E277" s="429">
        <v>465372.50999999989</v>
      </c>
      <c r="F277" s="510">
        <v>99.393998251254303</v>
      </c>
      <c r="G277" s="792">
        <v>838</v>
      </c>
      <c r="H277" s="512" t="s">
        <v>97</v>
      </c>
    </row>
    <row r="278" spans="2:8" s="27" customFormat="1" ht="16.149999999999999" customHeight="1" x14ac:dyDescent="0.15">
      <c r="B278" s="1173"/>
      <c r="C278" s="1174" t="s">
        <v>1820</v>
      </c>
      <c r="D278" s="1175">
        <v>345918.64858620003</v>
      </c>
      <c r="E278" s="1175">
        <v>343482.4185862001</v>
      </c>
      <c r="F278" s="1119">
        <v>99.295721693537772</v>
      </c>
      <c r="G278" s="1176">
        <v>243</v>
      </c>
      <c r="H278" s="1121" t="s">
        <v>97</v>
      </c>
    </row>
    <row r="279" spans="2:8" x14ac:dyDescent="0.15">
      <c r="B279" s="1177"/>
      <c r="C279" s="1178" t="s">
        <v>1821</v>
      </c>
      <c r="D279" s="1179">
        <v>661774.62</v>
      </c>
      <c r="E279" s="1179">
        <v>650842.61</v>
      </c>
      <c r="F279" s="1125">
        <v>98.348076570237765</v>
      </c>
      <c r="G279" s="1180">
        <v>29</v>
      </c>
      <c r="H279" s="1127" t="s">
        <v>97</v>
      </c>
    </row>
    <row r="280" spans="2:8" s="27" customFormat="1" ht="16.149999999999999" customHeight="1" x14ac:dyDescent="0.15">
      <c r="B280" s="1181"/>
      <c r="C280" s="1182" t="s">
        <v>1822</v>
      </c>
      <c r="D280" s="1183">
        <v>300927.95999999985</v>
      </c>
      <c r="E280" s="1183">
        <v>292633.27000000008</v>
      </c>
      <c r="F280" s="1184">
        <v>97.243629339061826</v>
      </c>
      <c r="G280" s="1185">
        <v>150</v>
      </c>
      <c r="H280" s="1133" t="s">
        <v>97</v>
      </c>
    </row>
    <row r="281" spans="2:8" s="27" customFormat="1" ht="16.149999999999999" customHeight="1" x14ac:dyDescent="0.15">
      <c r="B281" s="1186"/>
      <c r="C281" s="1186" t="s">
        <v>1823</v>
      </c>
      <c r="D281" s="1187">
        <v>14431.35</v>
      </c>
      <c r="E281" s="1187">
        <v>14431.35</v>
      </c>
      <c r="F281" s="1137">
        <v>100</v>
      </c>
      <c r="G281" s="1188">
        <v>1</v>
      </c>
      <c r="H281" s="1139" t="s">
        <v>97</v>
      </c>
    </row>
    <row r="282" spans="2:8" s="27" customFormat="1" ht="16.149999999999999" customHeight="1" x14ac:dyDescent="0.25">
      <c r="B282" s="704" t="s">
        <v>1824</v>
      </c>
      <c r="C282" s="1142"/>
      <c r="D282" s="606"/>
      <c r="E282" s="606"/>
      <c r="F282" s="606"/>
      <c r="G282" s="606"/>
      <c r="H282" s="606"/>
    </row>
  </sheetData>
  <phoneticPr fontId="2"/>
  <conditionalFormatting sqref="C4:H274">
    <cfRule type="expression" dxfId="8" priority="1">
      <formula>MOD(ROW(),2)=0</formula>
    </cfRule>
    <cfRule type="expression" priority="2">
      <formula>MOD(ROW(),2)=0</formula>
    </cfRule>
    <cfRule type="expression" dxfId="7" priority="3">
      <formula>MOD(ROW(),2)=0</formula>
    </cfRule>
  </conditionalFormatting>
  <pageMargins left="0.78740157480314965" right="0.78740157480314965" top="0.98425196850393704" bottom="0.98425196850393704" header="0.51181102362204722" footer="0.51181102362204722"/>
  <pageSetup paperSize="8" scale="47" fitToHeight="2"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I612"/>
  <sheetViews>
    <sheetView showGridLines="0" view="pageBreakPreview" zoomScaleNormal="100" zoomScaleSheetLayoutView="100" workbookViewId="0">
      <pane ySplit="3" topLeftCell="A4" activePane="bottomLeft" state="frozen"/>
      <selection pane="bottomLeft"/>
    </sheetView>
  </sheetViews>
  <sheetFormatPr defaultColWidth="9" defaultRowHeight="15.75" x14ac:dyDescent="0.15"/>
  <cols>
    <col min="1" max="1" width="3.5" style="415" customWidth="1"/>
    <col min="2" max="2" width="14.375" style="415" customWidth="1"/>
    <col min="3" max="3" width="50.625" style="415" bestFit="1" customWidth="1"/>
    <col min="4" max="5" width="24" style="437" customWidth="1"/>
    <col min="6" max="6" width="18.25" style="437" customWidth="1"/>
    <col min="7" max="8" width="17.125" style="437" customWidth="1"/>
    <col min="9" max="9" width="9" style="415" customWidth="1"/>
    <col min="10" max="16384" width="9" style="415"/>
  </cols>
  <sheetData>
    <row r="1" spans="1:35" x14ac:dyDescent="0.15">
      <c r="A1" s="1"/>
      <c r="B1" s="1"/>
      <c r="C1" s="1"/>
      <c r="D1" s="3"/>
      <c r="E1" s="3"/>
      <c r="F1" s="3"/>
      <c r="G1" s="3"/>
      <c r="H1" s="3"/>
    </row>
    <row r="2" spans="1:35" s="420" customFormat="1" ht="16.149999999999999" customHeight="1" x14ac:dyDescent="0.15">
      <c r="A2" s="135"/>
      <c r="B2" s="1355" t="s">
        <v>699</v>
      </c>
      <c r="C2" s="1356" t="s">
        <v>533</v>
      </c>
      <c r="D2" s="1361" t="s">
        <v>559</v>
      </c>
      <c r="E2" s="1361" t="s">
        <v>560</v>
      </c>
      <c r="F2" s="1361" t="s">
        <v>2515</v>
      </c>
      <c r="G2" s="1554" t="s">
        <v>562</v>
      </c>
      <c r="H2" s="1553" t="s">
        <v>563</v>
      </c>
    </row>
    <row r="3" spans="1:35" s="420" customFormat="1" ht="16.149999999999999" customHeight="1" x14ac:dyDescent="0.15">
      <c r="A3" s="135"/>
      <c r="B3" s="874"/>
      <c r="C3" s="875"/>
      <c r="D3" s="879" t="s">
        <v>0</v>
      </c>
      <c r="E3" s="879" t="s">
        <v>0</v>
      </c>
      <c r="F3" s="879" t="s">
        <v>1197</v>
      </c>
      <c r="G3" s="879"/>
      <c r="H3" s="1149" t="s">
        <v>2514</v>
      </c>
    </row>
    <row r="4" spans="1:35" s="27" customFormat="1" ht="16.149999999999999" customHeight="1" x14ac:dyDescent="0.15">
      <c r="B4" s="884" t="s">
        <v>6</v>
      </c>
      <c r="C4" s="1150" t="s">
        <v>595</v>
      </c>
      <c r="D4" s="447">
        <v>31139.8</v>
      </c>
      <c r="E4" s="780">
        <v>30938.13</v>
      </c>
      <c r="F4" s="377">
        <v>99.352372205344935</v>
      </c>
      <c r="G4" s="539">
        <v>98</v>
      </c>
      <c r="H4" s="466">
        <v>2785</v>
      </c>
      <c r="I4" s="420"/>
      <c r="J4" s="420"/>
      <c r="K4" s="420"/>
      <c r="L4" s="420"/>
      <c r="M4" s="420"/>
      <c r="N4" s="420"/>
      <c r="O4" s="420"/>
      <c r="P4" s="420"/>
      <c r="Q4" s="420"/>
      <c r="R4" s="420"/>
      <c r="S4" s="420"/>
      <c r="T4" s="420"/>
      <c r="U4" s="420"/>
      <c r="V4" s="420"/>
      <c r="W4" s="420"/>
      <c r="X4" s="420"/>
      <c r="Y4" s="420"/>
      <c r="Z4" s="420"/>
      <c r="AA4" s="420"/>
      <c r="AB4" s="420"/>
      <c r="AC4" s="420"/>
      <c r="AD4" s="420"/>
      <c r="AE4" s="420"/>
      <c r="AF4" s="420"/>
      <c r="AG4" s="420"/>
      <c r="AH4" s="420"/>
      <c r="AI4" s="420"/>
    </row>
    <row r="5" spans="1:35" s="27" customFormat="1" ht="16.149999999999999" customHeight="1" x14ac:dyDescent="0.15">
      <c r="B5" s="884" t="s">
        <v>3</v>
      </c>
      <c r="C5" s="1151" t="s">
        <v>277</v>
      </c>
      <c r="D5" s="445">
        <v>25127.119999999999</v>
      </c>
      <c r="E5" s="445">
        <v>25127.119999999999</v>
      </c>
      <c r="F5" s="368">
        <v>100</v>
      </c>
      <c r="G5" s="325">
        <v>6</v>
      </c>
      <c r="H5" s="464" t="s">
        <v>2513</v>
      </c>
      <c r="I5" s="420"/>
      <c r="J5" s="420"/>
      <c r="K5" s="420"/>
      <c r="L5" s="420"/>
      <c r="M5" s="420"/>
      <c r="N5" s="420"/>
      <c r="O5" s="420"/>
      <c r="P5" s="420"/>
      <c r="Q5" s="420"/>
      <c r="R5" s="420"/>
      <c r="S5" s="420"/>
      <c r="T5" s="420"/>
      <c r="U5" s="420"/>
      <c r="V5" s="420"/>
      <c r="W5" s="420"/>
      <c r="X5" s="420"/>
      <c r="Y5" s="420"/>
      <c r="Z5" s="420"/>
      <c r="AA5" s="420"/>
      <c r="AB5" s="420"/>
      <c r="AC5" s="420"/>
      <c r="AD5" s="420"/>
      <c r="AE5" s="420"/>
      <c r="AF5" s="420"/>
      <c r="AG5" s="420"/>
      <c r="AH5" s="420"/>
      <c r="AI5" s="420"/>
    </row>
    <row r="6" spans="1:35" s="27" customFormat="1" ht="16.149999999999999" customHeight="1" x14ac:dyDescent="0.15">
      <c r="B6" s="884" t="s">
        <v>7</v>
      </c>
      <c r="C6" s="1150" t="s">
        <v>278</v>
      </c>
      <c r="D6" s="447">
        <v>16384.189999999999</v>
      </c>
      <c r="E6" s="780">
        <v>16297.01</v>
      </c>
      <c r="F6" s="377">
        <v>99.467901678386298</v>
      </c>
      <c r="G6" s="539">
        <v>2</v>
      </c>
      <c r="H6" s="466" t="s">
        <v>2506</v>
      </c>
      <c r="I6" s="420"/>
      <c r="J6" s="420"/>
      <c r="K6" s="420"/>
      <c r="L6" s="420"/>
      <c r="M6" s="420"/>
      <c r="N6" s="420"/>
      <c r="O6" s="420"/>
      <c r="P6" s="420"/>
      <c r="Q6" s="420"/>
      <c r="R6" s="420"/>
      <c r="S6" s="420"/>
      <c r="T6" s="420"/>
      <c r="U6" s="420"/>
      <c r="V6" s="420"/>
      <c r="W6" s="420"/>
      <c r="X6" s="420"/>
      <c r="Y6" s="420"/>
      <c r="Z6" s="420"/>
      <c r="AA6" s="420"/>
      <c r="AB6" s="420"/>
      <c r="AC6" s="420"/>
      <c r="AD6" s="420"/>
      <c r="AE6" s="420"/>
      <c r="AF6" s="420"/>
      <c r="AG6" s="420"/>
      <c r="AH6" s="420"/>
      <c r="AI6" s="420"/>
    </row>
    <row r="7" spans="1:35" s="27" customFormat="1" ht="16.149999999999999" customHeight="1" x14ac:dyDescent="0.15">
      <c r="B7" s="884" t="s">
        <v>5</v>
      </c>
      <c r="C7" s="1151" t="s">
        <v>1304</v>
      </c>
      <c r="D7" s="445">
        <v>6709.22</v>
      </c>
      <c r="E7" s="445">
        <v>6709.22</v>
      </c>
      <c r="F7" s="368">
        <v>100</v>
      </c>
      <c r="G7" s="325">
        <v>17</v>
      </c>
      <c r="H7" s="466">
        <v>450</v>
      </c>
      <c r="I7" s="420"/>
      <c r="J7" s="420"/>
      <c r="K7" s="420"/>
      <c r="L7" s="420"/>
      <c r="M7" s="420"/>
      <c r="N7" s="420"/>
      <c r="O7" s="420"/>
      <c r="P7" s="420"/>
      <c r="Q7" s="420"/>
      <c r="R7" s="420"/>
      <c r="S7" s="420"/>
      <c r="T7" s="420"/>
      <c r="U7" s="420"/>
      <c r="V7" s="420"/>
      <c r="W7" s="420"/>
      <c r="X7" s="420"/>
      <c r="Y7" s="420"/>
      <c r="Z7" s="420"/>
      <c r="AA7" s="420"/>
      <c r="AB7" s="420"/>
      <c r="AC7" s="420"/>
      <c r="AD7" s="420"/>
      <c r="AE7" s="420"/>
      <c r="AF7" s="420"/>
      <c r="AG7" s="420"/>
      <c r="AH7" s="420"/>
      <c r="AI7" s="420"/>
    </row>
    <row r="8" spans="1:35" s="27" customFormat="1" ht="16.149999999999999" customHeight="1" x14ac:dyDescent="0.15">
      <c r="B8" s="884" t="s">
        <v>9</v>
      </c>
      <c r="C8" s="1150" t="s">
        <v>1458</v>
      </c>
      <c r="D8" s="447">
        <v>3489.09</v>
      </c>
      <c r="E8" s="780">
        <v>3489.09</v>
      </c>
      <c r="F8" s="377">
        <v>100</v>
      </c>
      <c r="G8" s="539">
        <v>7</v>
      </c>
      <c r="H8" s="466">
        <v>478</v>
      </c>
      <c r="I8" s="420"/>
      <c r="J8" s="420"/>
      <c r="K8" s="420"/>
      <c r="L8" s="420"/>
      <c r="M8" s="420"/>
      <c r="N8" s="420"/>
      <c r="O8" s="420"/>
      <c r="P8" s="420"/>
      <c r="Q8" s="420"/>
      <c r="R8" s="420"/>
      <c r="S8" s="420"/>
      <c r="T8" s="420"/>
      <c r="U8" s="420"/>
      <c r="V8" s="420"/>
      <c r="W8" s="420"/>
      <c r="X8" s="420"/>
      <c r="Y8" s="420"/>
      <c r="Z8" s="420"/>
      <c r="AA8" s="420"/>
      <c r="AB8" s="420"/>
      <c r="AC8" s="420"/>
      <c r="AD8" s="420"/>
      <c r="AE8" s="420"/>
      <c r="AF8" s="420"/>
      <c r="AG8" s="420"/>
      <c r="AH8" s="420"/>
      <c r="AI8" s="420"/>
    </row>
    <row r="9" spans="1:35" s="27" customFormat="1" ht="16.149999999999999" customHeight="1" x14ac:dyDescent="0.15">
      <c r="B9" s="884" t="s">
        <v>10</v>
      </c>
      <c r="C9" s="1151" t="s">
        <v>283</v>
      </c>
      <c r="D9" s="445">
        <v>8821.24</v>
      </c>
      <c r="E9" s="445">
        <v>8821.24</v>
      </c>
      <c r="F9" s="368">
        <v>100</v>
      </c>
      <c r="G9" s="325">
        <v>1</v>
      </c>
      <c r="H9" s="464" t="s">
        <v>2506</v>
      </c>
      <c r="I9" s="420"/>
      <c r="J9" s="420"/>
      <c r="K9" s="420"/>
      <c r="L9" s="420"/>
      <c r="M9" s="420"/>
      <c r="N9" s="420"/>
      <c r="O9" s="420"/>
      <c r="P9" s="420"/>
      <c r="Q9" s="420"/>
      <c r="R9" s="420"/>
      <c r="S9" s="420"/>
      <c r="T9" s="420"/>
      <c r="U9" s="420"/>
      <c r="V9" s="420"/>
      <c r="W9" s="420"/>
      <c r="X9" s="420"/>
      <c r="Y9" s="420"/>
      <c r="Z9" s="420"/>
      <c r="AA9" s="420"/>
      <c r="AB9" s="420"/>
      <c r="AC9" s="420"/>
      <c r="AD9" s="420"/>
      <c r="AE9" s="420"/>
      <c r="AF9" s="420"/>
      <c r="AG9" s="420"/>
      <c r="AH9" s="420"/>
      <c r="AI9" s="420"/>
    </row>
    <row r="10" spans="1:35" s="27" customFormat="1" ht="16.149999999999999" customHeight="1" x14ac:dyDescent="0.15">
      <c r="B10" s="884" t="s">
        <v>11</v>
      </c>
      <c r="C10" s="1150" t="s">
        <v>1459</v>
      </c>
      <c r="D10" s="447">
        <v>8165.1</v>
      </c>
      <c r="E10" s="780">
        <v>8165.1</v>
      </c>
      <c r="F10" s="377">
        <v>100</v>
      </c>
      <c r="G10" s="539">
        <v>10</v>
      </c>
      <c r="H10" s="466">
        <v>344</v>
      </c>
      <c r="I10" s="420"/>
      <c r="J10" s="420"/>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0"/>
      <c r="AI10" s="420"/>
    </row>
    <row r="11" spans="1:35" s="27" customFormat="1" ht="16.149999999999999" customHeight="1" x14ac:dyDescent="0.15">
      <c r="B11" s="884" t="s">
        <v>12</v>
      </c>
      <c r="C11" s="1151" t="s">
        <v>285</v>
      </c>
      <c r="D11" s="445">
        <v>5683.09</v>
      </c>
      <c r="E11" s="445">
        <v>5683.09</v>
      </c>
      <c r="F11" s="368">
        <v>100</v>
      </c>
      <c r="G11" s="325">
        <v>20</v>
      </c>
      <c r="H11" s="466">
        <v>441</v>
      </c>
      <c r="I11" s="420"/>
      <c r="J11" s="420"/>
      <c r="K11" s="420"/>
      <c r="L11" s="420"/>
      <c r="M11" s="420"/>
      <c r="N11" s="420"/>
      <c r="O11" s="420"/>
      <c r="P11" s="420"/>
      <c r="Q11" s="420"/>
      <c r="R11" s="420"/>
      <c r="S11" s="420"/>
      <c r="T11" s="420"/>
      <c r="U11" s="420"/>
      <c r="V11" s="420"/>
      <c r="W11" s="420"/>
      <c r="X11" s="420"/>
      <c r="Y11" s="420"/>
      <c r="Z11" s="420"/>
      <c r="AA11" s="420"/>
      <c r="AB11" s="420"/>
      <c r="AC11" s="420"/>
      <c r="AD11" s="420"/>
      <c r="AE11" s="420"/>
      <c r="AF11" s="420"/>
      <c r="AG11" s="420"/>
      <c r="AH11" s="420"/>
      <c r="AI11" s="420"/>
    </row>
    <row r="12" spans="1:35" s="27" customFormat="1" ht="16.149999999999999" customHeight="1" x14ac:dyDescent="0.15">
      <c r="B12" s="884" t="s">
        <v>13</v>
      </c>
      <c r="C12" s="1150" t="s">
        <v>286</v>
      </c>
      <c r="D12" s="447">
        <v>3358</v>
      </c>
      <c r="E12" s="780">
        <v>3358</v>
      </c>
      <c r="F12" s="377">
        <v>100</v>
      </c>
      <c r="G12" s="539">
        <v>8</v>
      </c>
      <c r="H12" s="466">
        <v>242</v>
      </c>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0"/>
    </row>
    <row r="13" spans="1:35" s="27" customFormat="1" ht="16.149999999999999" customHeight="1" x14ac:dyDescent="0.15">
      <c r="B13" s="884" t="s">
        <v>15</v>
      </c>
      <c r="C13" s="1151" t="s">
        <v>287</v>
      </c>
      <c r="D13" s="445">
        <v>4117.26</v>
      </c>
      <c r="E13" s="445">
        <v>4117.26</v>
      </c>
      <c r="F13" s="368">
        <v>100</v>
      </c>
      <c r="G13" s="325">
        <v>7</v>
      </c>
      <c r="H13" s="466">
        <v>201</v>
      </c>
      <c r="I13" s="420"/>
      <c r="J13" s="420"/>
      <c r="K13" s="420"/>
      <c r="L13" s="420"/>
      <c r="M13" s="420"/>
      <c r="N13" s="420"/>
      <c r="O13" s="420"/>
      <c r="P13" s="420"/>
      <c r="Q13" s="420"/>
      <c r="R13" s="420"/>
      <c r="S13" s="420"/>
      <c r="T13" s="420"/>
      <c r="U13" s="420"/>
      <c r="V13" s="420"/>
      <c r="W13" s="420"/>
      <c r="X13" s="420"/>
      <c r="Y13" s="420"/>
      <c r="Z13" s="420"/>
      <c r="AA13" s="420"/>
      <c r="AB13" s="420"/>
      <c r="AC13" s="420"/>
      <c r="AD13" s="420"/>
      <c r="AE13" s="420"/>
      <c r="AF13" s="420"/>
      <c r="AG13" s="420"/>
      <c r="AH13" s="420"/>
      <c r="AI13" s="420"/>
    </row>
    <row r="14" spans="1:35" s="27" customFormat="1" ht="16.149999999999999" customHeight="1" x14ac:dyDescent="0.15">
      <c r="B14" s="884" t="s">
        <v>17</v>
      </c>
      <c r="C14" s="1150" t="s">
        <v>1309</v>
      </c>
      <c r="D14" s="447">
        <v>4160.9399999999996</v>
      </c>
      <c r="E14" s="780">
        <v>4160.9399999999996</v>
      </c>
      <c r="F14" s="377">
        <v>100</v>
      </c>
      <c r="G14" s="539">
        <v>4</v>
      </c>
      <c r="H14" s="466">
        <v>283</v>
      </c>
      <c r="I14" s="420"/>
      <c r="J14" s="420"/>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row>
    <row r="15" spans="1:35" s="27" customFormat="1" ht="16.149999999999999" customHeight="1" x14ac:dyDescent="0.15">
      <c r="B15" s="884" t="s">
        <v>18</v>
      </c>
      <c r="C15" s="1151" t="s">
        <v>289</v>
      </c>
      <c r="D15" s="445">
        <v>2450.06</v>
      </c>
      <c r="E15" s="445">
        <v>2450.06</v>
      </c>
      <c r="F15" s="368">
        <v>100</v>
      </c>
      <c r="G15" s="325">
        <v>6</v>
      </c>
      <c r="H15" s="466">
        <v>198</v>
      </c>
      <c r="I15" s="420"/>
      <c r="J15" s="420"/>
      <c r="K15" s="420"/>
      <c r="L15" s="420"/>
      <c r="M15" s="420"/>
      <c r="N15" s="420"/>
      <c r="O15" s="420"/>
      <c r="P15" s="420"/>
      <c r="Q15" s="420"/>
      <c r="R15" s="420"/>
      <c r="S15" s="420"/>
      <c r="T15" s="420"/>
      <c r="U15" s="420"/>
      <c r="V15" s="420"/>
      <c r="W15" s="420"/>
      <c r="X15" s="420"/>
      <c r="Y15" s="420"/>
      <c r="Z15" s="420"/>
      <c r="AA15" s="420"/>
      <c r="AB15" s="420"/>
      <c r="AC15" s="420"/>
      <c r="AD15" s="420"/>
      <c r="AE15" s="420"/>
      <c r="AF15" s="420"/>
      <c r="AG15" s="420"/>
      <c r="AH15" s="420"/>
      <c r="AI15" s="420"/>
    </row>
    <row r="16" spans="1:35" s="27" customFormat="1" ht="16.149999999999999" customHeight="1" x14ac:dyDescent="0.15">
      <c r="B16" s="884" t="s">
        <v>19</v>
      </c>
      <c r="C16" s="1150" t="s">
        <v>290</v>
      </c>
      <c r="D16" s="447">
        <v>3472.7</v>
      </c>
      <c r="E16" s="780">
        <v>3472.7</v>
      </c>
      <c r="F16" s="377">
        <v>100</v>
      </c>
      <c r="G16" s="539">
        <v>8</v>
      </c>
      <c r="H16" s="466">
        <v>253</v>
      </c>
      <c r="I16" s="420"/>
      <c r="J16" s="420"/>
      <c r="K16" s="420"/>
      <c r="L16" s="420"/>
      <c r="M16" s="420"/>
      <c r="N16" s="420"/>
      <c r="O16" s="420"/>
      <c r="P16" s="420"/>
      <c r="Q16" s="420"/>
      <c r="R16" s="420"/>
      <c r="S16" s="420"/>
      <c r="T16" s="420"/>
      <c r="U16" s="420"/>
      <c r="V16" s="420"/>
      <c r="W16" s="420"/>
      <c r="X16" s="420"/>
      <c r="Y16" s="420"/>
      <c r="Z16" s="420"/>
      <c r="AA16" s="420"/>
      <c r="AB16" s="420"/>
      <c r="AC16" s="420"/>
      <c r="AD16" s="420"/>
      <c r="AE16" s="420"/>
      <c r="AF16" s="420"/>
      <c r="AG16" s="420"/>
      <c r="AH16" s="420"/>
      <c r="AI16" s="420"/>
    </row>
    <row r="17" spans="2:35" s="27" customFormat="1" ht="16.149999999999999" customHeight="1" x14ac:dyDescent="0.15">
      <c r="B17" s="884" t="s">
        <v>20</v>
      </c>
      <c r="C17" s="1151" t="s">
        <v>1310</v>
      </c>
      <c r="D17" s="445">
        <v>5545.13</v>
      </c>
      <c r="E17" s="445">
        <v>5545.13</v>
      </c>
      <c r="F17" s="368">
        <v>100</v>
      </c>
      <c r="G17" s="325">
        <v>13</v>
      </c>
      <c r="H17" s="466">
        <v>380</v>
      </c>
      <c r="I17" s="420"/>
      <c r="J17" s="420"/>
      <c r="K17" s="420"/>
      <c r="L17" s="420"/>
      <c r="M17" s="420"/>
      <c r="N17" s="420"/>
      <c r="O17" s="420"/>
      <c r="P17" s="420"/>
      <c r="Q17" s="420"/>
      <c r="R17" s="420"/>
      <c r="S17" s="420"/>
      <c r="T17" s="420"/>
      <c r="U17" s="420"/>
      <c r="V17" s="420"/>
      <c r="W17" s="420"/>
      <c r="X17" s="420"/>
      <c r="Y17" s="420"/>
      <c r="Z17" s="420"/>
      <c r="AA17" s="420"/>
      <c r="AB17" s="420"/>
      <c r="AC17" s="420"/>
      <c r="AD17" s="420"/>
      <c r="AE17" s="420"/>
      <c r="AF17" s="420"/>
      <c r="AG17" s="420"/>
      <c r="AH17" s="420"/>
      <c r="AI17" s="420"/>
    </row>
    <row r="18" spans="2:35" s="27" customFormat="1" ht="16.149999999999999" customHeight="1" x14ac:dyDescent="0.15">
      <c r="B18" s="884" t="s">
        <v>21</v>
      </c>
      <c r="C18" s="1150" t="s">
        <v>292</v>
      </c>
      <c r="D18" s="447">
        <v>4554.9799999999996</v>
      </c>
      <c r="E18" s="780">
        <v>4554.9799999999996</v>
      </c>
      <c r="F18" s="377">
        <v>100</v>
      </c>
      <c r="G18" s="539">
        <v>8</v>
      </c>
      <c r="H18" s="466">
        <v>175</v>
      </c>
      <c r="I18" s="420"/>
      <c r="J18" s="420"/>
      <c r="K18" s="420"/>
      <c r="L18" s="420"/>
      <c r="M18" s="420"/>
      <c r="N18" s="420"/>
      <c r="O18" s="420"/>
      <c r="P18" s="420"/>
      <c r="Q18" s="420"/>
      <c r="R18" s="420"/>
      <c r="S18" s="420"/>
      <c r="T18" s="420"/>
      <c r="U18" s="420"/>
      <c r="V18" s="420"/>
      <c r="W18" s="420"/>
      <c r="X18" s="420"/>
      <c r="Y18" s="420"/>
      <c r="Z18" s="420"/>
      <c r="AA18" s="420"/>
      <c r="AB18" s="420"/>
      <c r="AC18" s="420"/>
      <c r="AD18" s="420"/>
      <c r="AE18" s="420"/>
      <c r="AF18" s="420"/>
      <c r="AG18" s="420"/>
      <c r="AH18" s="420"/>
      <c r="AI18" s="420"/>
    </row>
    <row r="19" spans="2:35" s="27" customFormat="1" ht="16.149999999999999" customHeight="1" x14ac:dyDescent="0.15">
      <c r="B19" s="884" t="s">
        <v>22</v>
      </c>
      <c r="C19" s="1151" t="s">
        <v>293</v>
      </c>
      <c r="D19" s="445">
        <v>3037.37</v>
      </c>
      <c r="E19" s="445">
        <v>3037.37</v>
      </c>
      <c r="F19" s="368">
        <v>100</v>
      </c>
      <c r="G19" s="325">
        <v>5</v>
      </c>
      <c r="H19" s="466">
        <v>184</v>
      </c>
      <c r="I19" s="420"/>
      <c r="J19" s="420"/>
      <c r="K19" s="420"/>
      <c r="L19" s="420"/>
      <c r="M19" s="420"/>
      <c r="N19" s="420"/>
      <c r="O19" s="420"/>
      <c r="P19" s="420"/>
      <c r="Q19" s="420"/>
      <c r="R19" s="420"/>
      <c r="S19" s="420"/>
      <c r="T19" s="420"/>
      <c r="U19" s="420"/>
      <c r="V19" s="420"/>
      <c r="W19" s="420"/>
      <c r="X19" s="420"/>
      <c r="Y19" s="420"/>
      <c r="Z19" s="420"/>
      <c r="AA19" s="420"/>
      <c r="AB19" s="420"/>
      <c r="AC19" s="420"/>
      <c r="AD19" s="420"/>
      <c r="AE19" s="420"/>
      <c r="AF19" s="420"/>
      <c r="AG19" s="420"/>
      <c r="AH19" s="420"/>
      <c r="AI19" s="420"/>
    </row>
    <row r="20" spans="2:35" s="27" customFormat="1" ht="16.149999999999999" customHeight="1" x14ac:dyDescent="0.15">
      <c r="B20" s="884" t="s">
        <v>23</v>
      </c>
      <c r="C20" s="1150" t="s">
        <v>294</v>
      </c>
      <c r="D20" s="447">
        <v>2854.83</v>
      </c>
      <c r="E20" s="780">
        <v>2854.83</v>
      </c>
      <c r="F20" s="377">
        <v>100</v>
      </c>
      <c r="G20" s="539">
        <v>7</v>
      </c>
      <c r="H20" s="466">
        <v>140</v>
      </c>
      <c r="I20" s="420"/>
      <c r="J20" s="420"/>
      <c r="K20" s="420"/>
      <c r="L20" s="420"/>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row>
    <row r="21" spans="2:35" s="27" customFormat="1" ht="16.149999999999999" customHeight="1" x14ac:dyDescent="0.15">
      <c r="B21" s="884" t="s">
        <v>24</v>
      </c>
      <c r="C21" s="1151" t="s">
        <v>1460</v>
      </c>
      <c r="D21" s="445">
        <v>4076.38</v>
      </c>
      <c r="E21" s="445">
        <v>4076.38</v>
      </c>
      <c r="F21" s="368">
        <v>100</v>
      </c>
      <c r="G21" s="325">
        <v>8</v>
      </c>
      <c r="H21" s="466">
        <v>183</v>
      </c>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c r="AF21" s="420"/>
      <c r="AG21" s="420"/>
      <c r="AH21" s="420"/>
      <c r="AI21" s="420"/>
    </row>
    <row r="22" spans="2:35" s="27" customFormat="1" ht="16.149999999999999" customHeight="1" x14ac:dyDescent="0.15">
      <c r="B22" s="884" t="s">
        <v>25</v>
      </c>
      <c r="C22" s="1150" t="s">
        <v>1312</v>
      </c>
      <c r="D22" s="447">
        <v>3361.48</v>
      </c>
      <c r="E22" s="780">
        <v>3361.48</v>
      </c>
      <c r="F22" s="377">
        <v>100</v>
      </c>
      <c r="G22" s="539">
        <v>15</v>
      </c>
      <c r="H22" s="466">
        <v>168</v>
      </c>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row>
    <row r="23" spans="2:35" s="27" customFormat="1" ht="16.149999999999999" customHeight="1" x14ac:dyDescent="0.15">
      <c r="B23" s="884" t="s">
        <v>26</v>
      </c>
      <c r="C23" s="1151" t="s">
        <v>297</v>
      </c>
      <c r="D23" s="445">
        <v>2074.66</v>
      </c>
      <c r="E23" s="445">
        <v>2074.66</v>
      </c>
      <c r="F23" s="368">
        <v>100</v>
      </c>
      <c r="G23" s="325">
        <v>8</v>
      </c>
      <c r="H23" s="466">
        <v>156</v>
      </c>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row>
    <row r="24" spans="2:35" s="27" customFormat="1" ht="16.149999999999999" customHeight="1" x14ac:dyDescent="0.15">
      <c r="B24" s="884" t="s">
        <v>28</v>
      </c>
      <c r="C24" s="1150" t="s">
        <v>298</v>
      </c>
      <c r="D24" s="447">
        <v>2054.21</v>
      </c>
      <c r="E24" s="780">
        <v>2054.21</v>
      </c>
      <c r="F24" s="377">
        <v>100</v>
      </c>
      <c r="G24" s="539">
        <v>9</v>
      </c>
      <c r="H24" s="466">
        <v>119</v>
      </c>
      <c r="I24" s="420"/>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row>
    <row r="25" spans="2:35" s="27" customFormat="1" ht="16.149999999999999" customHeight="1" x14ac:dyDescent="0.15">
      <c r="B25" s="884" t="s">
        <v>30</v>
      </c>
      <c r="C25" s="1151" t="s">
        <v>299</v>
      </c>
      <c r="D25" s="445">
        <v>1859.43</v>
      </c>
      <c r="E25" s="445">
        <v>1859.43</v>
      </c>
      <c r="F25" s="368">
        <v>100</v>
      </c>
      <c r="G25" s="325">
        <v>7</v>
      </c>
      <c r="H25" s="466">
        <v>101</v>
      </c>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row>
    <row r="26" spans="2:35" s="27" customFormat="1" ht="16.149999999999999" customHeight="1" x14ac:dyDescent="0.15">
      <c r="B26" s="884" t="s">
        <v>31</v>
      </c>
      <c r="C26" s="1150" t="s">
        <v>300</v>
      </c>
      <c r="D26" s="447">
        <v>4869.8100000000004</v>
      </c>
      <c r="E26" s="780">
        <v>4869.8100000000004</v>
      </c>
      <c r="F26" s="377">
        <v>100</v>
      </c>
      <c r="G26" s="539">
        <v>9</v>
      </c>
      <c r="H26" s="466">
        <v>444</v>
      </c>
      <c r="I26" s="420"/>
      <c r="J26" s="420"/>
      <c r="K26" s="420"/>
      <c r="L26" s="420"/>
      <c r="M26" s="420"/>
      <c r="N26" s="420"/>
      <c r="O26" s="420"/>
      <c r="P26" s="420"/>
      <c r="Q26" s="420"/>
      <c r="R26" s="420"/>
      <c r="S26" s="420"/>
      <c r="T26" s="420"/>
      <c r="U26" s="420"/>
      <c r="V26" s="420"/>
      <c r="W26" s="420"/>
      <c r="X26" s="420"/>
      <c r="Y26" s="420"/>
      <c r="Z26" s="420"/>
      <c r="AA26" s="420"/>
      <c r="AB26" s="420"/>
      <c r="AC26" s="420"/>
      <c r="AD26" s="420"/>
      <c r="AE26" s="420"/>
      <c r="AF26" s="420"/>
      <c r="AG26" s="420"/>
      <c r="AH26" s="420"/>
      <c r="AI26" s="420"/>
    </row>
    <row r="27" spans="2:35" s="27" customFormat="1" ht="16.149999999999999" customHeight="1" x14ac:dyDescent="0.15">
      <c r="B27" s="884" t="s">
        <v>33</v>
      </c>
      <c r="C27" s="1151" t="s">
        <v>2512</v>
      </c>
      <c r="D27" s="445">
        <v>3820.09</v>
      </c>
      <c r="E27" s="445">
        <v>3820.09</v>
      </c>
      <c r="F27" s="368">
        <v>100</v>
      </c>
      <c r="G27" s="325">
        <v>1</v>
      </c>
      <c r="H27" s="464" t="s">
        <v>2506</v>
      </c>
      <c r="I27" s="420"/>
      <c r="J27" s="420"/>
      <c r="K27" s="420"/>
      <c r="L27" s="420"/>
      <c r="M27" s="420"/>
      <c r="N27" s="420"/>
      <c r="O27" s="420"/>
      <c r="P27" s="420"/>
      <c r="Q27" s="420"/>
      <c r="R27" s="420"/>
      <c r="S27" s="420"/>
      <c r="T27" s="420"/>
      <c r="U27" s="420"/>
      <c r="V27" s="420"/>
      <c r="W27" s="420"/>
      <c r="X27" s="420"/>
      <c r="Y27" s="420"/>
      <c r="Z27" s="420"/>
      <c r="AA27" s="420"/>
      <c r="AB27" s="420"/>
      <c r="AC27" s="420"/>
      <c r="AD27" s="420"/>
      <c r="AE27" s="420"/>
      <c r="AF27" s="420"/>
      <c r="AG27" s="420"/>
      <c r="AH27" s="420"/>
      <c r="AI27" s="420"/>
    </row>
    <row r="28" spans="2:35" s="27" customFormat="1" ht="16.149999999999999" customHeight="1" x14ac:dyDescent="0.15">
      <c r="B28" s="884" t="s">
        <v>36</v>
      </c>
      <c r="C28" s="1150" t="s">
        <v>303</v>
      </c>
      <c r="D28" s="447">
        <v>3900.85</v>
      </c>
      <c r="E28" s="780">
        <v>3844.98</v>
      </c>
      <c r="F28" s="377">
        <v>98.567748054911107</v>
      </c>
      <c r="G28" s="539">
        <v>10</v>
      </c>
      <c r="H28" s="466">
        <v>150</v>
      </c>
      <c r="I28" s="420"/>
      <c r="J28" s="420"/>
      <c r="K28" s="420"/>
      <c r="L28" s="420"/>
      <c r="M28" s="420"/>
      <c r="N28" s="420"/>
      <c r="O28" s="420"/>
      <c r="P28" s="420"/>
      <c r="Q28" s="420"/>
      <c r="R28" s="420"/>
      <c r="S28" s="420"/>
      <c r="T28" s="420"/>
      <c r="U28" s="420"/>
      <c r="V28" s="420"/>
      <c r="W28" s="420"/>
      <c r="X28" s="420"/>
      <c r="Y28" s="420"/>
      <c r="Z28" s="420"/>
      <c r="AA28" s="420"/>
      <c r="AB28" s="420"/>
      <c r="AC28" s="420"/>
      <c r="AD28" s="420"/>
      <c r="AE28" s="420"/>
      <c r="AF28" s="420"/>
      <c r="AG28" s="420"/>
      <c r="AH28" s="420"/>
      <c r="AI28" s="420"/>
    </row>
    <row r="29" spans="2:35" s="27" customFormat="1" ht="16.149999999999999" customHeight="1" x14ac:dyDescent="0.15">
      <c r="B29" s="884" t="s">
        <v>37</v>
      </c>
      <c r="C29" s="1151" t="s">
        <v>1313</v>
      </c>
      <c r="D29" s="445">
        <v>1936.4</v>
      </c>
      <c r="E29" s="445">
        <v>1936.4</v>
      </c>
      <c r="F29" s="368">
        <v>100</v>
      </c>
      <c r="G29" s="325">
        <v>8</v>
      </c>
      <c r="H29" s="466">
        <v>112</v>
      </c>
      <c r="I29" s="420"/>
      <c r="J29" s="420"/>
      <c r="K29" s="420"/>
      <c r="L29" s="420"/>
      <c r="M29" s="420"/>
      <c r="N29" s="420"/>
      <c r="O29" s="420"/>
      <c r="P29" s="420"/>
      <c r="Q29" s="420"/>
      <c r="R29" s="420"/>
      <c r="S29" s="420"/>
      <c r="T29" s="420"/>
      <c r="U29" s="420"/>
      <c r="V29" s="420"/>
      <c r="W29" s="420"/>
      <c r="X29" s="420"/>
      <c r="Y29" s="420"/>
      <c r="Z29" s="420"/>
      <c r="AA29" s="420"/>
      <c r="AB29" s="420"/>
      <c r="AC29" s="420"/>
      <c r="AD29" s="420"/>
      <c r="AE29" s="420"/>
      <c r="AF29" s="420"/>
      <c r="AG29" s="420"/>
      <c r="AH29" s="420"/>
      <c r="AI29" s="420"/>
    </row>
    <row r="30" spans="2:35" s="27" customFormat="1" ht="16.149999999999999" customHeight="1" x14ac:dyDescent="0.15">
      <c r="B30" s="884" t="s">
        <v>38</v>
      </c>
      <c r="C30" s="1150" t="s">
        <v>305</v>
      </c>
      <c r="D30" s="447">
        <v>6851.48</v>
      </c>
      <c r="E30" s="780">
        <v>6851.48</v>
      </c>
      <c r="F30" s="377">
        <v>100</v>
      </c>
      <c r="G30" s="539">
        <v>17</v>
      </c>
      <c r="H30" s="466">
        <v>267</v>
      </c>
      <c r="I30" s="420"/>
      <c r="J30" s="420"/>
      <c r="K30" s="420"/>
      <c r="L30" s="420"/>
      <c r="M30" s="420"/>
      <c r="N30" s="420"/>
      <c r="O30" s="420"/>
      <c r="P30" s="420"/>
      <c r="Q30" s="420"/>
      <c r="R30" s="420"/>
      <c r="S30" s="420"/>
      <c r="T30" s="420"/>
      <c r="U30" s="420"/>
      <c r="V30" s="420"/>
      <c r="W30" s="420"/>
      <c r="X30" s="420"/>
      <c r="Y30" s="420"/>
      <c r="Z30" s="420"/>
      <c r="AA30" s="420"/>
      <c r="AB30" s="420"/>
      <c r="AC30" s="420"/>
      <c r="AD30" s="420"/>
      <c r="AE30" s="420"/>
      <c r="AF30" s="420"/>
      <c r="AG30" s="420"/>
      <c r="AH30" s="420"/>
      <c r="AI30" s="420"/>
    </row>
    <row r="31" spans="2:35" s="27" customFormat="1" ht="16.149999999999999" customHeight="1" x14ac:dyDescent="0.15">
      <c r="B31" s="884" t="s">
        <v>39</v>
      </c>
      <c r="C31" s="1151" t="s">
        <v>1314</v>
      </c>
      <c r="D31" s="445">
        <v>8266.67</v>
      </c>
      <c r="E31" s="445">
        <v>8266.67</v>
      </c>
      <c r="F31" s="368">
        <v>100</v>
      </c>
      <c r="G31" s="325">
        <v>32</v>
      </c>
      <c r="H31" s="466">
        <v>532</v>
      </c>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0"/>
      <c r="AI31" s="420"/>
    </row>
    <row r="32" spans="2:35" s="27" customFormat="1" ht="16.149999999999999" customHeight="1" x14ac:dyDescent="0.15">
      <c r="B32" s="884" t="s">
        <v>40</v>
      </c>
      <c r="C32" s="1150" t="s">
        <v>1461</v>
      </c>
      <c r="D32" s="447">
        <v>6866.6</v>
      </c>
      <c r="E32" s="780">
        <v>6866.6</v>
      </c>
      <c r="F32" s="377">
        <v>100</v>
      </c>
      <c r="G32" s="539">
        <v>37</v>
      </c>
      <c r="H32" s="466">
        <v>324</v>
      </c>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20"/>
      <c r="AI32" s="420"/>
    </row>
    <row r="33" spans="2:35" s="27" customFormat="1" ht="16.149999999999999" customHeight="1" x14ac:dyDescent="0.15">
      <c r="B33" s="884" t="s">
        <v>41</v>
      </c>
      <c r="C33" s="1151" t="s">
        <v>1316</v>
      </c>
      <c r="D33" s="445">
        <v>8074.83</v>
      </c>
      <c r="E33" s="445">
        <v>8074.83</v>
      </c>
      <c r="F33" s="368">
        <v>100</v>
      </c>
      <c r="G33" s="325">
        <v>8</v>
      </c>
      <c r="H33" s="466">
        <v>115</v>
      </c>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c r="AI33" s="420"/>
    </row>
    <row r="34" spans="2:35" s="27" customFormat="1" ht="16.149999999999999" customHeight="1" x14ac:dyDescent="0.15">
      <c r="B34" s="884" t="s">
        <v>733</v>
      </c>
      <c r="C34" s="1150" t="s">
        <v>1462</v>
      </c>
      <c r="D34" s="447">
        <v>4019.84</v>
      </c>
      <c r="E34" s="780">
        <v>4019.84</v>
      </c>
      <c r="F34" s="377">
        <v>100</v>
      </c>
      <c r="G34" s="539">
        <v>11</v>
      </c>
      <c r="H34" s="466">
        <v>306</v>
      </c>
      <c r="I34" s="420"/>
      <c r="J34" s="420"/>
      <c r="K34" s="420"/>
      <c r="L34" s="420"/>
      <c r="M34" s="420"/>
      <c r="N34" s="420"/>
      <c r="O34" s="420"/>
      <c r="P34" s="420"/>
      <c r="Q34" s="420"/>
      <c r="R34" s="420"/>
      <c r="S34" s="420"/>
      <c r="T34" s="420"/>
      <c r="U34" s="420"/>
      <c r="V34" s="420"/>
      <c r="W34" s="420"/>
      <c r="X34" s="420"/>
      <c r="Y34" s="420"/>
      <c r="Z34" s="420"/>
      <c r="AA34" s="420"/>
      <c r="AB34" s="420"/>
      <c r="AC34" s="420"/>
      <c r="AD34" s="420"/>
      <c r="AE34" s="420"/>
      <c r="AF34" s="420"/>
      <c r="AG34" s="420"/>
      <c r="AH34" s="420"/>
      <c r="AI34" s="420"/>
    </row>
    <row r="35" spans="2:35" s="27" customFormat="1" ht="16.149999999999999" customHeight="1" x14ac:dyDescent="0.15">
      <c r="B35" s="884" t="s">
        <v>734</v>
      </c>
      <c r="C35" s="1151" t="s">
        <v>812</v>
      </c>
      <c r="D35" s="445">
        <v>2055.5300000000002</v>
      </c>
      <c r="E35" s="445">
        <v>2055.5300000000002</v>
      </c>
      <c r="F35" s="368">
        <v>100</v>
      </c>
      <c r="G35" s="325">
        <v>7</v>
      </c>
      <c r="H35" s="466">
        <v>194</v>
      </c>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row>
    <row r="36" spans="2:35" s="27" customFormat="1" ht="16.149999999999999" customHeight="1" x14ac:dyDescent="0.15">
      <c r="B36" s="884" t="s">
        <v>736</v>
      </c>
      <c r="C36" s="1150" t="s">
        <v>813</v>
      </c>
      <c r="D36" s="447">
        <v>2667.77</v>
      </c>
      <c r="E36" s="780">
        <v>2667.77</v>
      </c>
      <c r="F36" s="377">
        <v>100</v>
      </c>
      <c r="G36" s="539">
        <v>1</v>
      </c>
      <c r="H36" s="466" t="s">
        <v>2506</v>
      </c>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row>
    <row r="37" spans="2:35" s="27" customFormat="1" ht="16.149999999999999" customHeight="1" x14ac:dyDescent="0.15">
      <c r="B37" s="884" t="s">
        <v>1218</v>
      </c>
      <c r="C37" s="1151" t="s">
        <v>1317</v>
      </c>
      <c r="D37" s="445">
        <v>34270.050000000003</v>
      </c>
      <c r="E37" s="445">
        <v>34270.050000000003</v>
      </c>
      <c r="F37" s="368">
        <v>100</v>
      </c>
      <c r="G37" s="325">
        <v>1</v>
      </c>
      <c r="H37" s="464" t="s">
        <v>2511</v>
      </c>
      <c r="I37" s="420"/>
      <c r="J37" s="420"/>
      <c r="K37" s="420"/>
      <c r="L37" s="420"/>
      <c r="M37" s="420"/>
      <c r="N37" s="420"/>
      <c r="O37" s="420"/>
      <c r="P37" s="420"/>
      <c r="Q37" s="420"/>
      <c r="R37" s="420"/>
      <c r="S37" s="420"/>
      <c r="T37" s="420"/>
      <c r="U37" s="420"/>
      <c r="V37" s="420"/>
      <c r="W37" s="420"/>
      <c r="X37" s="420"/>
      <c r="Y37" s="420"/>
      <c r="Z37" s="420"/>
      <c r="AA37" s="420"/>
      <c r="AB37" s="420"/>
      <c r="AC37" s="420"/>
      <c r="AD37" s="420"/>
      <c r="AE37" s="420"/>
      <c r="AF37" s="420"/>
      <c r="AG37" s="420"/>
      <c r="AH37" s="420"/>
      <c r="AI37" s="420"/>
    </row>
    <row r="38" spans="2:35" s="27" customFormat="1" ht="16.149999999999999" customHeight="1" x14ac:dyDescent="0.15">
      <c r="B38" s="884" t="s">
        <v>1219</v>
      </c>
      <c r="C38" s="1150" t="s">
        <v>1318</v>
      </c>
      <c r="D38" s="447">
        <v>24288.080000000002</v>
      </c>
      <c r="E38" s="780">
        <v>24288.080000000002</v>
      </c>
      <c r="F38" s="377">
        <v>100</v>
      </c>
      <c r="G38" s="539">
        <v>5</v>
      </c>
      <c r="H38" s="466">
        <v>1194</v>
      </c>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row>
    <row r="39" spans="2:35" s="27" customFormat="1" ht="16.149999999999999" customHeight="1" x14ac:dyDescent="0.15">
      <c r="B39" s="884" t="s">
        <v>1220</v>
      </c>
      <c r="C39" s="1151" t="s">
        <v>1428</v>
      </c>
      <c r="D39" s="445">
        <v>7014.62</v>
      </c>
      <c r="E39" s="445">
        <v>7014.62</v>
      </c>
      <c r="F39" s="368">
        <v>100</v>
      </c>
      <c r="G39" s="325">
        <v>8</v>
      </c>
      <c r="H39" s="466">
        <v>383</v>
      </c>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0"/>
      <c r="AI39" s="420"/>
    </row>
    <row r="40" spans="2:35" s="27" customFormat="1" ht="16.149999999999999" customHeight="1" x14ac:dyDescent="0.15">
      <c r="B40" s="884" t="s">
        <v>1222</v>
      </c>
      <c r="C40" s="1150" t="s">
        <v>1429</v>
      </c>
      <c r="D40" s="447">
        <v>7719.04</v>
      </c>
      <c r="E40" s="780">
        <v>7719.04</v>
      </c>
      <c r="F40" s="377">
        <v>100</v>
      </c>
      <c r="G40" s="539">
        <v>9</v>
      </c>
      <c r="H40" s="466">
        <v>407</v>
      </c>
      <c r="I40" s="420"/>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0"/>
      <c r="AH40" s="420"/>
      <c r="AI40" s="420"/>
    </row>
    <row r="41" spans="2:35" s="27" customFormat="1" ht="16.149999999999999" customHeight="1" x14ac:dyDescent="0.15">
      <c r="B41" s="884" t="s">
        <v>1223</v>
      </c>
      <c r="C41" s="1151" t="s">
        <v>1321</v>
      </c>
      <c r="D41" s="445">
        <v>10914.2</v>
      </c>
      <c r="E41" s="445">
        <v>10372.219999999999</v>
      </c>
      <c r="F41" s="368">
        <v>95.034175661065404</v>
      </c>
      <c r="G41" s="325">
        <v>5</v>
      </c>
      <c r="H41" s="464">
        <v>594</v>
      </c>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c r="AH41" s="420"/>
      <c r="AI41" s="420"/>
    </row>
    <row r="42" spans="2:35" s="27" customFormat="1" ht="16.149999999999999" customHeight="1" x14ac:dyDescent="0.15">
      <c r="B42" s="884" t="s">
        <v>1224</v>
      </c>
      <c r="C42" s="1150" t="s">
        <v>1430</v>
      </c>
      <c r="D42" s="447">
        <v>6032.24</v>
      </c>
      <c r="E42" s="780">
        <v>6032.24</v>
      </c>
      <c r="F42" s="377">
        <v>100</v>
      </c>
      <c r="G42" s="539">
        <v>11</v>
      </c>
      <c r="H42" s="466">
        <v>331</v>
      </c>
      <c r="I42" s="420"/>
      <c r="J42" s="420"/>
      <c r="K42" s="420"/>
      <c r="L42" s="420"/>
      <c r="M42" s="420"/>
      <c r="N42" s="420"/>
      <c r="O42" s="420"/>
      <c r="P42" s="420"/>
      <c r="Q42" s="420"/>
      <c r="R42" s="420"/>
      <c r="S42" s="420"/>
      <c r="T42" s="420"/>
      <c r="U42" s="420"/>
      <c r="V42" s="420"/>
      <c r="W42" s="420"/>
      <c r="X42" s="420"/>
      <c r="Y42" s="420"/>
      <c r="Z42" s="420"/>
      <c r="AA42" s="420"/>
      <c r="AB42" s="420"/>
      <c r="AC42" s="420"/>
      <c r="AD42" s="420"/>
      <c r="AE42" s="420"/>
      <c r="AF42" s="420"/>
      <c r="AG42" s="420"/>
      <c r="AH42" s="420"/>
      <c r="AI42" s="420"/>
    </row>
    <row r="43" spans="2:35" s="27" customFormat="1" ht="16.149999999999999" customHeight="1" x14ac:dyDescent="0.15">
      <c r="B43" s="884" t="s">
        <v>1225</v>
      </c>
      <c r="C43" s="1151" t="s">
        <v>1431</v>
      </c>
      <c r="D43" s="445">
        <v>7429.16</v>
      </c>
      <c r="E43" s="445">
        <v>7429.16</v>
      </c>
      <c r="F43" s="368">
        <v>100</v>
      </c>
      <c r="G43" s="325">
        <v>3</v>
      </c>
      <c r="H43" s="466">
        <v>371</v>
      </c>
      <c r="I43" s="420"/>
      <c r="J43" s="420"/>
      <c r="K43" s="420"/>
      <c r="L43" s="420"/>
      <c r="M43" s="420"/>
      <c r="N43" s="420"/>
      <c r="O43" s="420"/>
      <c r="P43" s="420"/>
      <c r="Q43" s="420"/>
      <c r="R43" s="420"/>
      <c r="S43" s="420"/>
      <c r="T43" s="420"/>
      <c r="U43" s="420"/>
      <c r="V43" s="420"/>
      <c r="W43" s="420"/>
      <c r="X43" s="420"/>
      <c r="Y43" s="420"/>
      <c r="Z43" s="420"/>
      <c r="AA43" s="420"/>
      <c r="AB43" s="420"/>
      <c r="AC43" s="420"/>
      <c r="AD43" s="420"/>
      <c r="AE43" s="420"/>
      <c r="AF43" s="420"/>
      <c r="AG43" s="420"/>
      <c r="AH43" s="420"/>
      <c r="AI43" s="420"/>
    </row>
    <row r="44" spans="2:35" s="27" customFormat="1" ht="16.149999999999999" customHeight="1" x14ac:dyDescent="0.15">
      <c r="B44" s="884" t="s">
        <v>1227</v>
      </c>
      <c r="C44" s="1150" t="s">
        <v>1432</v>
      </c>
      <c r="D44" s="447">
        <v>3524.17</v>
      </c>
      <c r="E44" s="780">
        <v>3524.17</v>
      </c>
      <c r="F44" s="377">
        <v>100</v>
      </c>
      <c r="G44" s="539">
        <v>7</v>
      </c>
      <c r="H44" s="466">
        <v>174</v>
      </c>
      <c r="I44" s="420"/>
      <c r="J44" s="420"/>
      <c r="K44" s="420"/>
      <c r="L44" s="420"/>
      <c r="M44" s="420"/>
      <c r="N44" s="420"/>
      <c r="O44" s="420"/>
      <c r="P44" s="420"/>
      <c r="Q44" s="420"/>
      <c r="R44" s="420"/>
      <c r="S44" s="420"/>
      <c r="T44" s="420"/>
      <c r="U44" s="420"/>
      <c r="V44" s="420"/>
      <c r="W44" s="420"/>
      <c r="X44" s="420"/>
      <c r="Y44" s="420"/>
      <c r="Z44" s="420"/>
      <c r="AA44" s="420"/>
      <c r="AB44" s="420"/>
      <c r="AC44" s="420"/>
      <c r="AD44" s="420"/>
      <c r="AE44" s="420"/>
      <c r="AF44" s="420"/>
      <c r="AG44" s="420"/>
      <c r="AH44" s="420"/>
      <c r="AI44" s="420"/>
    </row>
    <row r="45" spans="2:35" s="27" customFormat="1" ht="16.149999999999999" customHeight="1" x14ac:dyDescent="0.15">
      <c r="B45" s="884" t="s">
        <v>1229</v>
      </c>
      <c r="C45" s="1151" t="s">
        <v>1433</v>
      </c>
      <c r="D45" s="445">
        <v>1812.52</v>
      </c>
      <c r="E45" s="445">
        <v>1812.52</v>
      </c>
      <c r="F45" s="368">
        <v>100</v>
      </c>
      <c r="G45" s="325">
        <v>8</v>
      </c>
      <c r="H45" s="466">
        <v>116</v>
      </c>
      <c r="I45" s="420"/>
      <c r="J45" s="420"/>
      <c r="K45" s="420"/>
      <c r="L45" s="420"/>
      <c r="M45" s="420"/>
      <c r="N45" s="420"/>
      <c r="O45" s="420"/>
      <c r="P45" s="420"/>
      <c r="Q45" s="420"/>
      <c r="R45" s="420"/>
      <c r="S45" s="420"/>
      <c r="T45" s="420"/>
      <c r="U45" s="420"/>
      <c r="V45" s="420"/>
      <c r="W45" s="420"/>
      <c r="X45" s="420"/>
      <c r="Y45" s="420"/>
      <c r="Z45" s="420"/>
      <c r="AA45" s="420"/>
      <c r="AB45" s="420"/>
      <c r="AC45" s="420"/>
      <c r="AD45" s="420"/>
      <c r="AE45" s="420"/>
      <c r="AF45" s="420"/>
      <c r="AG45" s="420"/>
      <c r="AH45" s="420"/>
      <c r="AI45" s="420"/>
    </row>
    <row r="46" spans="2:35" s="27" customFormat="1" ht="16.149999999999999" customHeight="1" x14ac:dyDescent="0.15">
      <c r="B46" s="884" t="s">
        <v>1231</v>
      </c>
      <c r="C46" s="1150" t="s">
        <v>1326</v>
      </c>
      <c r="D46" s="447">
        <v>5866.66</v>
      </c>
      <c r="E46" s="780">
        <v>5866.66</v>
      </c>
      <c r="F46" s="377">
        <v>100</v>
      </c>
      <c r="G46" s="539">
        <v>10</v>
      </c>
      <c r="H46" s="466">
        <v>186</v>
      </c>
      <c r="I46" s="420"/>
      <c r="J46" s="420"/>
      <c r="K46" s="420"/>
      <c r="L46" s="420"/>
      <c r="M46" s="420"/>
      <c r="N46" s="420"/>
      <c r="O46" s="420"/>
      <c r="P46" s="420"/>
      <c r="Q46" s="420"/>
      <c r="R46" s="420"/>
      <c r="S46" s="420"/>
      <c r="T46" s="420"/>
      <c r="U46" s="420"/>
      <c r="V46" s="420"/>
      <c r="W46" s="420"/>
      <c r="X46" s="420"/>
      <c r="Y46" s="420"/>
      <c r="Z46" s="420"/>
      <c r="AA46" s="420"/>
      <c r="AB46" s="420"/>
      <c r="AC46" s="420"/>
      <c r="AD46" s="420"/>
      <c r="AE46" s="420"/>
      <c r="AF46" s="420"/>
      <c r="AG46" s="420"/>
      <c r="AH46" s="420"/>
      <c r="AI46" s="420"/>
    </row>
    <row r="47" spans="2:35" s="27" customFormat="1" ht="16.149999999999999" customHeight="1" x14ac:dyDescent="0.15">
      <c r="B47" s="884" t="s">
        <v>1642</v>
      </c>
      <c r="C47" s="1151" t="s">
        <v>2510</v>
      </c>
      <c r="D47" s="445">
        <v>2971.76</v>
      </c>
      <c r="E47" s="779">
        <v>2971.76</v>
      </c>
      <c r="F47" s="369">
        <v>100</v>
      </c>
      <c r="G47" s="564">
        <v>4</v>
      </c>
      <c r="H47" s="466">
        <v>250</v>
      </c>
      <c r="I47" s="420"/>
      <c r="J47" s="420"/>
      <c r="K47" s="420"/>
      <c r="L47" s="420"/>
      <c r="M47" s="420"/>
      <c r="N47" s="420"/>
      <c r="O47" s="420"/>
      <c r="P47" s="420"/>
      <c r="Q47" s="420"/>
      <c r="R47" s="420"/>
      <c r="S47" s="420"/>
      <c r="T47" s="420"/>
      <c r="U47" s="420"/>
      <c r="V47" s="420"/>
      <c r="W47" s="420"/>
      <c r="X47" s="420"/>
      <c r="Y47" s="420"/>
      <c r="Z47" s="420"/>
      <c r="AA47" s="420"/>
      <c r="AB47" s="420"/>
      <c r="AC47" s="420"/>
      <c r="AD47" s="420"/>
      <c r="AE47" s="420"/>
      <c r="AF47" s="420"/>
      <c r="AG47" s="420"/>
      <c r="AH47" s="420"/>
      <c r="AI47" s="420"/>
    </row>
    <row r="48" spans="2:35" s="27" customFormat="1" ht="16.149999999999999" customHeight="1" x14ac:dyDescent="0.15">
      <c r="B48" s="884" t="s">
        <v>1645</v>
      </c>
      <c r="C48" s="1151" t="s">
        <v>1646</v>
      </c>
      <c r="D48" s="445">
        <v>1871.08</v>
      </c>
      <c r="E48" s="779">
        <v>1871.08</v>
      </c>
      <c r="F48" s="369">
        <v>100</v>
      </c>
      <c r="G48" s="564">
        <v>9</v>
      </c>
      <c r="H48" s="466">
        <v>178</v>
      </c>
      <c r="I48" s="420"/>
      <c r="J48" s="420"/>
      <c r="K48" s="420"/>
      <c r="L48" s="420"/>
      <c r="M48" s="420"/>
      <c r="N48" s="420"/>
      <c r="O48" s="420"/>
      <c r="P48" s="420"/>
      <c r="Q48" s="420"/>
      <c r="R48" s="420"/>
      <c r="S48" s="420"/>
      <c r="T48" s="420"/>
      <c r="U48" s="420"/>
      <c r="V48" s="420"/>
      <c r="W48" s="420"/>
      <c r="X48" s="420"/>
      <c r="Y48" s="420"/>
      <c r="Z48" s="420"/>
      <c r="AA48" s="420"/>
      <c r="AB48" s="420"/>
      <c r="AC48" s="420"/>
      <c r="AD48" s="420"/>
      <c r="AE48" s="420"/>
      <c r="AF48" s="420"/>
      <c r="AG48" s="420"/>
      <c r="AH48" s="420"/>
      <c r="AI48" s="420"/>
    </row>
    <row r="49" spans="2:35" s="27" customFormat="1" ht="16.149999999999999" customHeight="1" x14ac:dyDescent="0.15">
      <c r="B49" s="884" t="s">
        <v>1918</v>
      </c>
      <c r="C49" s="1151" t="s">
        <v>2509</v>
      </c>
      <c r="D49" s="445">
        <v>2267.46</v>
      </c>
      <c r="E49" s="779">
        <v>2267.46</v>
      </c>
      <c r="F49" s="369">
        <v>100</v>
      </c>
      <c r="G49" s="564">
        <v>10</v>
      </c>
      <c r="H49" s="466">
        <v>219</v>
      </c>
      <c r="I49" s="420"/>
      <c r="J49" s="420"/>
      <c r="K49" s="420"/>
      <c r="L49" s="420"/>
      <c r="M49" s="420"/>
      <c r="N49" s="420"/>
      <c r="O49" s="420"/>
      <c r="P49" s="420"/>
      <c r="Q49" s="420"/>
      <c r="R49" s="420"/>
      <c r="S49" s="420"/>
      <c r="T49" s="420"/>
      <c r="U49" s="420"/>
      <c r="V49" s="420"/>
      <c r="W49" s="420"/>
      <c r="X49" s="420"/>
      <c r="Y49" s="420"/>
      <c r="Z49" s="420"/>
      <c r="AA49" s="420"/>
      <c r="AB49" s="420"/>
      <c r="AC49" s="420"/>
      <c r="AD49" s="420"/>
      <c r="AE49" s="420"/>
      <c r="AF49" s="420"/>
      <c r="AG49" s="420"/>
      <c r="AH49" s="420"/>
      <c r="AI49" s="420"/>
    </row>
    <row r="50" spans="2:35" s="27" customFormat="1" ht="16.149999999999999" customHeight="1" x14ac:dyDescent="0.15">
      <c r="B50" s="884" t="s">
        <v>1920</v>
      </c>
      <c r="C50" s="1151" t="s">
        <v>2508</v>
      </c>
      <c r="D50" s="445">
        <v>1463.36</v>
      </c>
      <c r="E50" s="779">
        <v>1463.36</v>
      </c>
      <c r="F50" s="369">
        <v>100</v>
      </c>
      <c r="G50" s="564">
        <v>8</v>
      </c>
      <c r="H50" s="466">
        <v>119</v>
      </c>
      <c r="I50" s="420"/>
      <c r="J50" s="420"/>
      <c r="K50" s="420"/>
      <c r="L50" s="420"/>
      <c r="M50" s="420"/>
      <c r="N50" s="420"/>
      <c r="O50" s="420"/>
      <c r="P50" s="420"/>
      <c r="Q50" s="420"/>
      <c r="R50" s="420"/>
      <c r="S50" s="420"/>
      <c r="T50" s="420"/>
      <c r="U50" s="420"/>
      <c r="V50" s="420"/>
      <c r="W50" s="420"/>
      <c r="X50" s="420"/>
      <c r="Y50" s="420"/>
      <c r="Z50" s="420"/>
      <c r="AA50" s="420"/>
      <c r="AB50" s="420"/>
      <c r="AC50" s="420"/>
      <c r="AD50" s="420"/>
      <c r="AE50" s="420"/>
      <c r="AF50" s="420"/>
      <c r="AG50" s="420"/>
      <c r="AH50" s="420"/>
      <c r="AI50" s="420"/>
    </row>
    <row r="51" spans="2:35" s="27" customFormat="1" ht="16.149999999999999" customHeight="1" x14ac:dyDescent="0.15">
      <c r="B51" s="884" t="s">
        <v>2477</v>
      </c>
      <c r="C51" s="1151" t="s">
        <v>2374</v>
      </c>
      <c r="D51" s="445">
        <v>5441.49</v>
      </c>
      <c r="E51" s="779">
        <v>5441.49</v>
      </c>
      <c r="F51" s="369">
        <v>100</v>
      </c>
      <c r="G51" s="564">
        <v>7</v>
      </c>
      <c r="H51" s="466">
        <v>478</v>
      </c>
      <c r="I51" s="420"/>
      <c r="J51" s="420"/>
      <c r="K51" s="420"/>
      <c r="L51" s="420"/>
      <c r="M51" s="420"/>
      <c r="N51" s="420"/>
      <c r="O51" s="420"/>
      <c r="P51" s="420"/>
      <c r="Q51" s="420"/>
      <c r="R51" s="420"/>
      <c r="S51" s="420"/>
      <c r="T51" s="420"/>
      <c r="U51" s="420"/>
      <c r="V51" s="420"/>
      <c r="W51" s="420"/>
      <c r="X51" s="420"/>
      <c r="Y51" s="420"/>
      <c r="Z51" s="420"/>
      <c r="AA51" s="420"/>
      <c r="AB51" s="420"/>
      <c r="AC51" s="420"/>
      <c r="AD51" s="420"/>
      <c r="AE51" s="420"/>
      <c r="AF51" s="420"/>
      <c r="AG51" s="420"/>
      <c r="AH51" s="420"/>
      <c r="AI51" s="420"/>
    </row>
    <row r="52" spans="2:35" s="27" customFormat="1" ht="16.149999999999999" customHeight="1" x14ac:dyDescent="0.15">
      <c r="B52" s="884" t="s">
        <v>2476</v>
      </c>
      <c r="C52" s="1151" t="s">
        <v>2372</v>
      </c>
      <c r="D52" s="445">
        <v>2533.4499999999998</v>
      </c>
      <c r="E52" s="779">
        <v>2533.4499999999998</v>
      </c>
      <c r="F52" s="369">
        <v>100</v>
      </c>
      <c r="G52" s="564">
        <v>5</v>
      </c>
      <c r="H52" s="466">
        <v>206</v>
      </c>
      <c r="I52" s="420"/>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0"/>
      <c r="AH52" s="420"/>
      <c r="AI52" s="420"/>
    </row>
    <row r="53" spans="2:35" s="27" customFormat="1" ht="16.149999999999999" customHeight="1" x14ac:dyDescent="0.15">
      <c r="B53" s="884" t="s">
        <v>2475</v>
      </c>
      <c r="C53" s="1151" t="s">
        <v>2370</v>
      </c>
      <c r="D53" s="445">
        <v>1711.98</v>
      </c>
      <c r="E53" s="779">
        <v>1711.98</v>
      </c>
      <c r="F53" s="369">
        <v>100</v>
      </c>
      <c r="G53" s="564">
        <v>9</v>
      </c>
      <c r="H53" s="466">
        <v>149</v>
      </c>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0"/>
      <c r="AG53" s="420"/>
      <c r="AH53" s="420"/>
      <c r="AI53" s="420"/>
    </row>
    <row r="54" spans="2:35" s="27" customFormat="1" ht="16.149999999999999" customHeight="1" x14ac:dyDescent="0.15">
      <c r="B54" s="884" t="s">
        <v>2474</v>
      </c>
      <c r="C54" s="1151" t="s">
        <v>2368</v>
      </c>
      <c r="D54" s="445">
        <v>1975.66</v>
      </c>
      <c r="E54" s="779">
        <v>1975.66</v>
      </c>
      <c r="F54" s="369">
        <v>100</v>
      </c>
      <c r="G54" s="564">
        <v>6</v>
      </c>
      <c r="H54" s="466">
        <v>188</v>
      </c>
      <c r="I54" s="420"/>
      <c r="J54" s="420"/>
      <c r="K54" s="420"/>
      <c r="L54" s="420"/>
      <c r="M54" s="420"/>
      <c r="N54" s="420"/>
      <c r="O54" s="420"/>
      <c r="P54" s="420"/>
      <c r="Q54" s="420"/>
      <c r="R54" s="420"/>
      <c r="S54" s="420"/>
      <c r="T54" s="420"/>
      <c r="U54" s="420"/>
      <c r="V54" s="420"/>
      <c r="W54" s="420"/>
      <c r="X54" s="420"/>
      <c r="Y54" s="420"/>
      <c r="Z54" s="420"/>
      <c r="AA54" s="420"/>
      <c r="AB54" s="420"/>
      <c r="AC54" s="420"/>
      <c r="AD54" s="420"/>
      <c r="AE54" s="420"/>
      <c r="AF54" s="420"/>
      <c r="AG54" s="420"/>
      <c r="AH54" s="420"/>
      <c r="AI54" s="420"/>
    </row>
    <row r="55" spans="2:35" s="27" customFormat="1" ht="16.149999999999999" customHeight="1" x14ac:dyDescent="0.15">
      <c r="B55" s="884" t="s">
        <v>43</v>
      </c>
      <c r="C55" s="1151" t="s">
        <v>309</v>
      </c>
      <c r="D55" s="445">
        <v>13585.09</v>
      </c>
      <c r="E55" s="445">
        <v>13585.09</v>
      </c>
      <c r="F55" s="368">
        <v>100</v>
      </c>
      <c r="G55" s="325">
        <v>49</v>
      </c>
      <c r="H55" s="466">
        <v>484</v>
      </c>
      <c r="I55" s="420"/>
      <c r="J55" s="420"/>
      <c r="K55" s="420"/>
      <c r="L55" s="420"/>
      <c r="M55" s="420"/>
      <c r="N55" s="420"/>
      <c r="O55" s="420"/>
      <c r="P55" s="420"/>
      <c r="Q55" s="420"/>
      <c r="R55" s="420"/>
      <c r="S55" s="420"/>
      <c r="T55" s="420"/>
      <c r="U55" s="420"/>
      <c r="V55" s="420"/>
      <c r="W55" s="420"/>
      <c r="X55" s="420"/>
      <c r="Y55" s="420"/>
      <c r="Z55" s="420"/>
      <c r="AA55" s="420"/>
      <c r="AB55" s="420"/>
      <c r="AC55" s="420"/>
      <c r="AD55" s="420"/>
      <c r="AE55" s="420"/>
      <c r="AF55" s="420"/>
      <c r="AG55" s="420"/>
      <c r="AH55" s="420"/>
      <c r="AI55" s="420"/>
    </row>
    <row r="56" spans="2:35" s="27" customFormat="1" ht="16.149999999999999" customHeight="1" x14ac:dyDescent="0.15">
      <c r="B56" s="884" t="s">
        <v>44</v>
      </c>
      <c r="C56" s="1150" t="s">
        <v>310</v>
      </c>
      <c r="D56" s="447">
        <v>6559.34</v>
      </c>
      <c r="E56" s="780">
        <v>6559.34</v>
      </c>
      <c r="F56" s="377">
        <v>100</v>
      </c>
      <c r="G56" s="539">
        <v>4</v>
      </c>
      <c r="H56" s="466">
        <v>286</v>
      </c>
      <c r="I56" s="420"/>
      <c r="J56" s="420"/>
      <c r="K56" s="420"/>
      <c r="L56" s="420"/>
      <c r="M56" s="420"/>
      <c r="N56" s="420"/>
      <c r="O56" s="420"/>
      <c r="P56" s="420"/>
      <c r="Q56" s="420"/>
      <c r="R56" s="420"/>
      <c r="S56" s="420"/>
      <c r="T56" s="420"/>
      <c r="U56" s="420"/>
      <c r="V56" s="420"/>
      <c r="W56" s="420"/>
      <c r="X56" s="420"/>
      <c r="Y56" s="420"/>
      <c r="Z56" s="420"/>
      <c r="AA56" s="420"/>
      <c r="AB56" s="420"/>
      <c r="AC56" s="420"/>
      <c r="AD56" s="420"/>
      <c r="AE56" s="420"/>
      <c r="AF56" s="420"/>
      <c r="AG56" s="420"/>
      <c r="AH56" s="420"/>
      <c r="AI56" s="420"/>
    </row>
    <row r="57" spans="2:35" s="27" customFormat="1" ht="16.149999999999999" customHeight="1" x14ac:dyDescent="0.15">
      <c r="B57" s="884" t="s">
        <v>46</v>
      </c>
      <c r="C57" s="1151" t="s">
        <v>1327</v>
      </c>
      <c r="D57" s="445">
        <v>6033.4</v>
      </c>
      <c r="E57" s="445">
        <v>6033.4</v>
      </c>
      <c r="F57" s="368">
        <v>100</v>
      </c>
      <c r="G57" s="325">
        <v>38</v>
      </c>
      <c r="H57" s="466">
        <v>180</v>
      </c>
      <c r="I57" s="420"/>
      <c r="J57" s="420"/>
      <c r="K57" s="420"/>
      <c r="L57" s="420"/>
      <c r="M57" s="420"/>
      <c r="N57" s="420"/>
      <c r="O57" s="420"/>
      <c r="P57" s="420"/>
      <c r="Q57" s="420"/>
      <c r="R57" s="420"/>
      <c r="S57" s="420"/>
      <c r="T57" s="420"/>
      <c r="U57" s="420"/>
      <c r="V57" s="420"/>
      <c r="W57" s="420"/>
      <c r="X57" s="420"/>
      <c r="Y57" s="420"/>
      <c r="Z57" s="420"/>
      <c r="AA57" s="420"/>
      <c r="AB57" s="420"/>
      <c r="AC57" s="420"/>
      <c r="AD57" s="420"/>
      <c r="AE57" s="420"/>
      <c r="AF57" s="420"/>
      <c r="AG57" s="420"/>
      <c r="AH57" s="420"/>
      <c r="AI57" s="420"/>
    </row>
    <row r="58" spans="2:35" s="27" customFormat="1" ht="16.149999999999999" customHeight="1" x14ac:dyDescent="0.15">
      <c r="B58" s="884" t="s">
        <v>47</v>
      </c>
      <c r="C58" s="1150" t="s">
        <v>2507</v>
      </c>
      <c r="D58" s="447">
        <v>5882.2</v>
      </c>
      <c r="E58" s="780">
        <v>5720.54</v>
      </c>
      <c r="F58" s="377">
        <v>97.251708544422158</v>
      </c>
      <c r="G58" s="539">
        <v>30</v>
      </c>
      <c r="H58" s="466">
        <v>174</v>
      </c>
      <c r="I58" s="420"/>
      <c r="J58" s="420"/>
      <c r="K58" s="420"/>
      <c r="L58" s="420"/>
      <c r="M58" s="420"/>
      <c r="N58" s="420"/>
      <c r="O58" s="420"/>
      <c r="P58" s="420"/>
      <c r="Q58" s="420"/>
      <c r="R58" s="420"/>
      <c r="S58" s="420"/>
      <c r="T58" s="420"/>
      <c r="U58" s="420"/>
      <c r="V58" s="420"/>
      <c r="W58" s="420"/>
      <c r="X58" s="420"/>
      <c r="Y58" s="420"/>
      <c r="Z58" s="420"/>
      <c r="AA58" s="420"/>
      <c r="AB58" s="420"/>
      <c r="AC58" s="420"/>
      <c r="AD58" s="420"/>
      <c r="AE58" s="420"/>
      <c r="AF58" s="420"/>
      <c r="AG58" s="420"/>
      <c r="AH58" s="420"/>
      <c r="AI58" s="420"/>
    </row>
    <row r="59" spans="2:35" s="27" customFormat="1" ht="16.149999999999999" customHeight="1" x14ac:dyDescent="0.15">
      <c r="B59" s="884" t="s">
        <v>48</v>
      </c>
      <c r="C59" s="1151" t="s">
        <v>1463</v>
      </c>
      <c r="D59" s="445">
        <v>3282.9</v>
      </c>
      <c r="E59" s="445">
        <v>3282.9</v>
      </c>
      <c r="F59" s="368">
        <v>100</v>
      </c>
      <c r="G59" s="325">
        <v>20</v>
      </c>
      <c r="H59" s="466">
        <v>118</v>
      </c>
      <c r="I59" s="420"/>
      <c r="J59" s="420"/>
      <c r="K59" s="420"/>
      <c r="L59" s="420"/>
      <c r="M59" s="420"/>
      <c r="N59" s="420"/>
      <c r="O59" s="420"/>
      <c r="P59" s="420"/>
      <c r="Q59" s="420"/>
      <c r="R59" s="420"/>
      <c r="S59" s="420"/>
      <c r="T59" s="420"/>
      <c r="U59" s="420"/>
      <c r="V59" s="420"/>
      <c r="W59" s="420"/>
      <c r="X59" s="420"/>
      <c r="Y59" s="420"/>
      <c r="Z59" s="420"/>
      <c r="AA59" s="420"/>
      <c r="AB59" s="420"/>
      <c r="AC59" s="420"/>
      <c r="AD59" s="420"/>
      <c r="AE59" s="420"/>
      <c r="AF59" s="420"/>
      <c r="AG59" s="420"/>
      <c r="AH59" s="420"/>
      <c r="AI59" s="420"/>
    </row>
    <row r="60" spans="2:35" s="27" customFormat="1" ht="16.149999999999999" customHeight="1" x14ac:dyDescent="0.15">
      <c r="B60" s="884" t="s">
        <v>49</v>
      </c>
      <c r="C60" s="1150" t="s">
        <v>1464</v>
      </c>
      <c r="D60" s="447">
        <v>4655.74</v>
      </c>
      <c r="E60" s="780">
        <v>4655.74</v>
      </c>
      <c r="F60" s="377">
        <v>100</v>
      </c>
      <c r="G60" s="539">
        <v>18</v>
      </c>
      <c r="H60" s="466">
        <v>152</v>
      </c>
      <c r="I60" s="420"/>
      <c r="J60" s="420"/>
      <c r="K60" s="420"/>
      <c r="L60" s="420"/>
      <c r="M60" s="420"/>
      <c r="N60" s="420"/>
      <c r="O60" s="420"/>
      <c r="P60" s="420"/>
      <c r="Q60" s="420"/>
      <c r="R60" s="420"/>
      <c r="S60" s="420"/>
      <c r="T60" s="420"/>
      <c r="U60" s="420"/>
      <c r="V60" s="420"/>
      <c r="W60" s="420"/>
      <c r="X60" s="420"/>
      <c r="Y60" s="420"/>
      <c r="Z60" s="420"/>
      <c r="AA60" s="420"/>
      <c r="AB60" s="420"/>
      <c r="AC60" s="420"/>
      <c r="AD60" s="420"/>
      <c r="AE60" s="420"/>
      <c r="AF60" s="420"/>
      <c r="AG60" s="420"/>
      <c r="AH60" s="420"/>
      <c r="AI60" s="420"/>
    </row>
    <row r="61" spans="2:35" s="27" customFormat="1" ht="16.149999999999999" customHeight="1" x14ac:dyDescent="0.15">
      <c r="B61" s="884" t="s">
        <v>50</v>
      </c>
      <c r="C61" s="1151" t="s">
        <v>315</v>
      </c>
      <c r="D61" s="445">
        <v>34616.839999999997</v>
      </c>
      <c r="E61" s="445">
        <v>34616.839999999997</v>
      </c>
      <c r="F61" s="368">
        <v>100</v>
      </c>
      <c r="G61" s="325">
        <v>1</v>
      </c>
      <c r="H61" s="464" t="s">
        <v>2506</v>
      </c>
      <c r="I61" s="420"/>
      <c r="J61" s="420"/>
      <c r="K61" s="420"/>
      <c r="L61" s="420"/>
      <c r="M61" s="420"/>
      <c r="N61" s="420"/>
      <c r="O61" s="420"/>
      <c r="P61" s="420"/>
      <c r="Q61" s="420"/>
      <c r="R61" s="420"/>
      <c r="S61" s="420"/>
      <c r="T61" s="420"/>
      <c r="U61" s="420"/>
      <c r="V61" s="420"/>
      <c r="W61" s="420"/>
      <c r="X61" s="420"/>
      <c r="Y61" s="420"/>
      <c r="Z61" s="420"/>
      <c r="AA61" s="420"/>
      <c r="AB61" s="420"/>
      <c r="AC61" s="420"/>
      <c r="AD61" s="420"/>
      <c r="AE61" s="420"/>
      <c r="AF61" s="420"/>
      <c r="AG61" s="420"/>
      <c r="AH61" s="420"/>
      <c r="AI61" s="420"/>
    </row>
    <row r="62" spans="2:35" s="27" customFormat="1" ht="16.149999999999999" customHeight="1" x14ac:dyDescent="0.15">
      <c r="B62" s="884" t="s">
        <v>51</v>
      </c>
      <c r="C62" s="1150" t="s">
        <v>316</v>
      </c>
      <c r="D62" s="447">
        <v>21171.040000000001</v>
      </c>
      <c r="E62" s="780">
        <v>21150.26</v>
      </c>
      <c r="F62" s="377">
        <v>99.901847051443852</v>
      </c>
      <c r="G62" s="539">
        <v>42</v>
      </c>
      <c r="H62" s="466">
        <v>691</v>
      </c>
      <c r="I62" s="420"/>
      <c r="J62" s="420"/>
      <c r="K62" s="420"/>
      <c r="L62" s="420"/>
      <c r="M62" s="420"/>
      <c r="N62" s="420"/>
      <c r="O62" s="420"/>
      <c r="P62" s="420"/>
      <c r="Q62" s="420"/>
      <c r="R62" s="420"/>
      <c r="S62" s="420"/>
      <c r="T62" s="420"/>
      <c r="U62" s="420"/>
      <c r="V62" s="420"/>
      <c r="W62" s="420"/>
      <c r="X62" s="420"/>
      <c r="Y62" s="420"/>
      <c r="Z62" s="420"/>
      <c r="AA62" s="420"/>
      <c r="AB62" s="420"/>
      <c r="AC62" s="420"/>
      <c r="AD62" s="420"/>
      <c r="AE62" s="420"/>
      <c r="AF62" s="420"/>
      <c r="AG62" s="420"/>
      <c r="AH62" s="420"/>
      <c r="AI62" s="420"/>
    </row>
    <row r="63" spans="2:35" s="27" customFormat="1" ht="16.149999999999999" customHeight="1" x14ac:dyDescent="0.15">
      <c r="B63" s="884" t="s">
        <v>52</v>
      </c>
      <c r="C63" s="1151" t="s">
        <v>317</v>
      </c>
      <c r="D63" s="445">
        <v>16977.79</v>
      </c>
      <c r="E63" s="445">
        <v>16977.79</v>
      </c>
      <c r="F63" s="368">
        <v>100</v>
      </c>
      <c r="G63" s="325">
        <v>27</v>
      </c>
      <c r="H63" s="464">
        <v>607</v>
      </c>
      <c r="I63" s="420"/>
      <c r="J63" s="420"/>
      <c r="K63" s="420"/>
      <c r="L63" s="420"/>
      <c r="M63" s="420"/>
      <c r="N63" s="420"/>
      <c r="O63" s="420"/>
      <c r="P63" s="420"/>
      <c r="Q63" s="420"/>
      <c r="R63" s="420"/>
      <c r="S63" s="420"/>
      <c r="T63" s="420"/>
      <c r="U63" s="420"/>
      <c r="V63" s="420"/>
      <c r="W63" s="420"/>
      <c r="X63" s="420"/>
      <c r="Y63" s="420"/>
      <c r="Z63" s="420"/>
      <c r="AA63" s="420"/>
      <c r="AB63" s="420"/>
      <c r="AC63" s="420"/>
      <c r="AD63" s="420"/>
      <c r="AE63" s="420"/>
      <c r="AF63" s="420"/>
      <c r="AG63" s="420"/>
      <c r="AH63" s="420"/>
      <c r="AI63" s="420"/>
    </row>
    <row r="64" spans="2:35" s="27" customFormat="1" ht="16.149999999999999" customHeight="1" x14ac:dyDescent="0.15">
      <c r="B64" s="884" t="s">
        <v>53</v>
      </c>
      <c r="C64" s="1150" t="s">
        <v>318</v>
      </c>
      <c r="D64" s="447">
        <v>5213.0200000000004</v>
      </c>
      <c r="E64" s="780">
        <v>5213.0200000000004</v>
      </c>
      <c r="F64" s="377">
        <v>100</v>
      </c>
      <c r="G64" s="539">
        <v>16</v>
      </c>
      <c r="H64" s="466">
        <v>280</v>
      </c>
      <c r="I64" s="420"/>
      <c r="J64" s="420"/>
      <c r="K64" s="420"/>
      <c r="L64" s="420"/>
      <c r="M64" s="420"/>
      <c r="N64" s="420"/>
      <c r="O64" s="420"/>
      <c r="P64" s="420"/>
      <c r="Q64" s="420"/>
      <c r="R64" s="420"/>
      <c r="S64" s="420"/>
      <c r="T64" s="420"/>
      <c r="U64" s="420"/>
      <c r="V64" s="420"/>
      <c r="W64" s="420"/>
      <c r="X64" s="420"/>
      <c r="Y64" s="420"/>
      <c r="Z64" s="420"/>
      <c r="AA64" s="420"/>
      <c r="AB64" s="420"/>
      <c r="AC64" s="420"/>
      <c r="AD64" s="420"/>
      <c r="AE64" s="420"/>
      <c r="AF64" s="420"/>
      <c r="AG64" s="420"/>
      <c r="AH64" s="420"/>
      <c r="AI64" s="420"/>
    </row>
    <row r="65" spans="2:35" s="27" customFormat="1" ht="16.149999999999999" customHeight="1" x14ac:dyDescent="0.15">
      <c r="B65" s="884" t="s">
        <v>54</v>
      </c>
      <c r="C65" s="1151" t="s">
        <v>319</v>
      </c>
      <c r="D65" s="445">
        <v>11558.68</v>
      </c>
      <c r="E65" s="445">
        <v>11558.68</v>
      </c>
      <c r="F65" s="368">
        <v>100</v>
      </c>
      <c r="G65" s="325">
        <v>19</v>
      </c>
      <c r="H65" s="464">
        <v>337</v>
      </c>
      <c r="I65" s="420"/>
      <c r="J65" s="420"/>
      <c r="K65" s="420"/>
      <c r="L65" s="420"/>
      <c r="M65" s="420"/>
      <c r="N65" s="420"/>
      <c r="O65" s="420"/>
      <c r="P65" s="420"/>
      <c r="Q65" s="420"/>
      <c r="R65" s="420"/>
      <c r="S65" s="420"/>
      <c r="T65" s="420"/>
      <c r="U65" s="420"/>
      <c r="V65" s="420"/>
      <c r="W65" s="420"/>
      <c r="X65" s="420"/>
      <c r="Y65" s="420"/>
      <c r="Z65" s="420"/>
      <c r="AA65" s="420"/>
      <c r="AB65" s="420"/>
      <c r="AC65" s="420"/>
      <c r="AD65" s="420"/>
      <c r="AE65" s="420"/>
      <c r="AF65" s="420"/>
      <c r="AG65" s="420"/>
      <c r="AH65" s="420"/>
      <c r="AI65" s="420"/>
    </row>
    <row r="66" spans="2:35" s="27" customFormat="1" ht="16.149999999999999" customHeight="1" x14ac:dyDescent="0.15">
      <c r="B66" s="884" t="s">
        <v>55</v>
      </c>
      <c r="C66" s="1150" t="s">
        <v>320</v>
      </c>
      <c r="D66" s="447">
        <v>7828.17</v>
      </c>
      <c r="E66" s="780">
        <v>7828.17</v>
      </c>
      <c r="F66" s="377">
        <v>100</v>
      </c>
      <c r="G66" s="539">
        <v>20</v>
      </c>
      <c r="H66" s="466">
        <v>242</v>
      </c>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row>
    <row r="67" spans="2:35" s="27" customFormat="1" ht="16.149999999999999" customHeight="1" x14ac:dyDescent="0.15">
      <c r="B67" s="884" t="s">
        <v>56</v>
      </c>
      <c r="C67" s="1151" t="s">
        <v>1331</v>
      </c>
      <c r="D67" s="445">
        <v>7520.72</v>
      </c>
      <c r="E67" s="445">
        <v>7520.72</v>
      </c>
      <c r="F67" s="368">
        <v>100</v>
      </c>
      <c r="G67" s="325">
        <v>54</v>
      </c>
      <c r="H67" s="464">
        <v>293</v>
      </c>
      <c r="I67" s="420"/>
      <c r="J67" s="420"/>
      <c r="K67" s="420"/>
      <c r="L67" s="420"/>
      <c r="M67" s="420"/>
      <c r="N67" s="420"/>
      <c r="O67" s="420"/>
      <c r="P67" s="420"/>
      <c r="Q67" s="420"/>
      <c r="R67" s="420"/>
      <c r="S67" s="420"/>
      <c r="T67" s="420"/>
      <c r="U67" s="420"/>
      <c r="V67" s="420"/>
      <c r="W67" s="420"/>
      <c r="X67" s="420"/>
      <c r="Y67" s="420"/>
      <c r="Z67" s="420"/>
      <c r="AA67" s="420"/>
      <c r="AB67" s="420"/>
      <c r="AC67" s="420"/>
      <c r="AD67" s="420"/>
      <c r="AE67" s="420"/>
      <c r="AF67" s="420"/>
      <c r="AG67" s="420"/>
      <c r="AH67" s="420"/>
      <c r="AI67" s="420"/>
    </row>
    <row r="68" spans="2:35" s="27" customFormat="1" ht="16.149999999999999" customHeight="1" thickBot="1" x14ac:dyDescent="0.2">
      <c r="B68" s="920" t="s">
        <v>57</v>
      </c>
      <c r="C68" s="1152" t="s">
        <v>1332</v>
      </c>
      <c r="D68" s="1153">
        <v>3751.85</v>
      </c>
      <c r="E68" s="1154">
        <v>3751.85</v>
      </c>
      <c r="F68" s="722">
        <v>100</v>
      </c>
      <c r="G68" s="552">
        <v>22</v>
      </c>
      <c r="H68" s="1155">
        <v>131</v>
      </c>
      <c r="I68" s="420"/>
      <c r="J68" s="420"/>
      <c r="K68" s="420"/>
      <c r="L68" s="420"/>
      <c r="M68" s="420"/>
      <c r="N68" s="420"/>
      <c r="O68" s="420"/>
      <c r="P68" s="420"/>
      <c r="Q68" s="420"/>
      <c r="R68" s="420"/>
      <c r="S68" s="420"/>
      <c r="T68" s="420"/>
      <c r="U68" s="420"/>
      <c r="V68" s="420"/>
      <c r="W68" s="420"/>
      <c r="X68" s="420"/>
      <c r="Y68" s="420"/>
      <c r="Z68" s="420"/>
      <c r="AA68" s="420"/>
      <c r="AB68" s="420"/>
      <c r="AC68" s="420"/>
      <c r="AD68" s="420"/>
      <c r="AE68" s="420"/>
      <c r="AF68" s="420"/>
      <c r="AG68" s="420"/>
      <c r="AH68" s="420"/>
      <c r="AI68" s="420"/>
    </row>
    <row r="69" spans="2:35" s="27" customFormat="1" ht="16.149999999999999" customHeight="1" thickTop="1" x14ac:dyDescent="0.15">
      <c r="B69" s="929" t="s">
        <v>59</v>
      </c>
      <c r="C69" s="1150" t="s">
        <v>324</v>
      </c>
      <c r="D69" s="755">
        <v>29383.65</v>
      </c>
      <c r="E69" s="756">
        <v>29383.65</v>
      </c>
      <c r="F69" s="382">
        <v>100</v>
      </c>
      <c r="G69" s="381">
        <v>1</v>
      </c>
      <c r="H69" s="757" t="s">
        <v>1808</v>
      </c>
      <c r="I69" s="420"/>
      <c r="J69" s="420"/>
      <c r="K69" s="420"/>
      <c r="L69" s="420"/>
      <c r="M69" s="420"/>
      <c r="N69" s="420"/>
      <c r="O69" s="420"/>
      <c r="P69" s="420"/>
      <c r="Q69" s="420"/>
      <c r="R69" s="420"/>
      <c r="S69" s="420"/>
      <c r="T69" s="420"/>
      <c r="U69" s="420"/>
      <c r="V69" s="420"/>
      <c r="W69" s="420"/>
      <c r="X69" s="420"/>
      <c r="Y69" s="420"/>
      <c r="Z69" s="420"/>
      <c r="AA69" s="420"/>
      <c r="AB69" s="420"/>
      <c r="AC69" s="420"/>
      <c r="AD69" s="420"/>
      <c r="AE69" s="420"/>
      <c r="AF69" s="420"/>
      <c r="AG69" s="420"/>
      <c r="AH69" s="420"/>
      <c r="AI69" s="420"/>
    </row>
    <row r="70" spans="2:35" s="27" customFormat="1" ht="16.149999999999999" customHeight="1" x14ac:dyDescent="0.15">
      <c r="B70" s="929" t="s">
        <v>60</v>
      </c>
      <c r="C70" s="1151" t="s">
        <v>271</v>
      </c>
      <c r="D70" s="758">
        <v>6295.22</v>
      </c>
      <c r="E70" s="758">
        <v>6295.22</v>
      </c>
      <c r="F70" s="724">
        <v>100</v>
      </c>
      <c r="G70" s="315">
        <v>10</v>
      </c>
      <c r="H70" s="759">
        <v>400</v>
      </c>
      <c r="I70" s="420"/>
      <c r="J70" s="420"/>
      <c r="K70" s="420"/>
      <c r="L70" s="420"/>
      <c r="M70" s="420"/>
      <c r="N70" s="420"/>
      <c r="O70" s="420"/>
      <c r="P70" s="420"/>
      <c r="Q70" s="420"/>
      <c r="R70" s="420"/>
      <c r="S70" s="420"/>
      <c r="T70" s="420"/>
      <c r="U70" s="420"/>
      <c r="V70" s="420"/>
      <c r="W70" s="420"/>
      <c r="X70" s="420"/>
      <c r="Y70" s="420"/>
      <c r="Z70" s="420"/>
      <c r="AA70" s="420"/>
      <c r="AB70" s="420"/>
      <c r="AC70" s="420"/>
      <c r="AD70" s="420"/>
      <c r="AE70" s="420"/>
      <c r="AF70" s="420"/>
      <c r="AG70" s="420"/>
      <c r="AH70" s="420"/>
      <c r="AI70" s="420"/>
    </row>
    <row r="71" spans="2:35" s="27" customFormat="1" ht="16.149999999999999" customHeight="1" x14ac:dyDescent="0.15">
      <c r="B71" s="929" t="s">
        <v>61</v>
      </c>
      <c r="C71" s="1150" t="s">
        <v>325</v>
      </c>
      <c r="D71" s="755">
        <v>18810.309999999998</v>
      </c>
      <c r="E71" s="756">
        <v>18810.309999999998</v>
      </c>
      <c r="F71" s="382">
        <v>100</v>
      </c>
      <c r="G71" s="381">
        <v>1</v>
      </c>
      <c r="H71" s="757" t="s">
        <v>2496</v>
      </c>
      <c r="I71" s="420"/>
      <c r="J71" s="420"/>
      <c r="K71" s="420"/>
      <c r="L71" s="420"/>
      <c r="M71" s="420"/>
      <c r="N71" s="420"/>
      <c r="O71" s="420"/>
      <c r="P71" s="420"/>
      <c r="Q71" s="420"/>
      <c r="R71" s="420"/>
      <c r="S71" s="420"/>
      <c r="T71" s="420"/>
      <c r="U71" s="420"/>
      <c r="V71" s="420"/>
      <c r="W71" s="420"/>
      <c r="X71" s="420"/>
      <c r="Y71" s="420"/>
      <c r="Z71" s="420"/>
      <c r="AA71" s="420"/>
      <c r="AB71" s="420"/>
      <c r="AC71" s="420"/>
      <c r="AD71" s="420"/>
      <c r="AE71" s="420"/>
      <c r="AF71" s="420"/>
      <c r="AG71" s="420"/>
      <c r="AH71" s="420"/>
      <c r="AI71" s="420"/>
    </row>
    <row r="72" spans="2:35" s="27" customFormat="1" ht="16.149999999999999" customHeight="1" x14ac:dyDescent="0.15">
      <c r="B72" s="929" t="s">
        <v>62</v>
      </c>
      <c r="C72" s="1151" t="s">
        <v>326</v>
      </c>
      <c r="D72" s="758">
        <v>3652.2799999999997</v>
      </c>
      <c r="E72" s="758">
        <v>3652.2799999999997</v>
      </c>
      <c r="F72" s="724">
        <v>100</v>
      </c>
      <c r="G72" s="315">
        <v>14</v>
      </c>
      <c r="H72" s="759">
        <v>320</v>
      </c>
      <c r="I72" s="420"/>
      <c r="J72" s="420"/>
      <c r="K72" s="420"/>
      <c r="L72" s="420"/>
      <c r="M72" s="420"/>
      <c r="N72" s="420"/>
      <c r="O72" s="420"/>
      <c r="P72" s="420"/>
      <c r="Q72" s="420"/>
      <c r="R72" s="420"/>
      <c r="S72" s="420"/>
      <c r="T72" s="420"/>
      <c r="U72" s="420"/>
      <c r="V72" s="420"/>
      <c r="W72" s="420"/>
      <c r="X72" s="420"/>
      <c r="Y72" s="420"/>
      <c r="Z72" s="420"/>
      <c r="AA72" s="420"/>
      <c r="AB72" s="420"/>
      <c r="AC72" s="420"/>
      <c r="AD72" s="420"/>
      <c r="AE72" s="420"/>
      <c r="AF72" s="420"/>
      <c r="AG72" s="420"/>
      <c r="AH72" s="420"/>
      <c r="AI72" s="420"/>
    </row>
    <row r="73" spans="2:35" s="27" customFormat="1" ht="16.149999999999999" customHeight="1" x14ac:dyDescent="0.15">
      <c r="B73" s="929" t="s">
        <v>63</v>
      </c>
      <c r="C73" s="1150" t="s">
        <v>327</v>
      </c>
      <c r="D73" s="755">
        <v>2693.94</v>
      </c>
      <c r="E73" s="756">
        <v>2693.94</v>
      </c>
      <c r="F73" s="382">
        <v>100</v>
      </c>
      <c r="G73" s="381">
        <v>13</v>
      </c>
      <c r="H73" s="757">
        <v>238</v>
      </c>
      <c r="I73" s="420"/>
      <c r="J73" s="420"/>
      <c r="K73" s="420"/>
      <c r="L73" s="420"/>
      <c r="M73" s="420"/>
      <c r="N73" s="420"/>
      <c r="O73" s="420"/>
      <c r="P73" s="420"/>
      <c r="Q73" s="420"/>
      <c r="R73" s="420"/>
      <c r="S73" s="420"/>
      <c r="T73" s="420"/>
      <c r="U73" s="420"/>
      <c r="V73" s="420"/>
      <c r="W73" s="420"/>
      <c r="X73" s="420"/>
      <c r="Y73" s="420"/>
      <c r="Z73" s="420"/>
      <c r="AA73" s="420"/>
      <c r="AB73" s="420"/>
      <c r="AC73" s="420"/>
      <c r="AD73" s="420"/>
      <c r="AE73" s="420"/>
      <c r="AF73" s="420"/>
      <c r="AG73" s="420"/>
      <c r="AH73" s="420"/>
      <c r="AI73" s="420"/>
    </row>
    <row r="74" spans="2:35" s="27" customFormat="1" ht="16.149999999999999" customHeight="1" x14ac:dyDescent="0.15">
      <c r="B74" s="929" t="s">
        <v>64</v>
      </c>
      <c r="C74" s="1151" t="s">
        <v>2</v>
      </c>
      <c r="D74" s="758">
        <v>3002.1400000000003</v>
      </c>
      <c r="E74" s="758">
        <v>3002.1400000000003</v>
      </c>
      <c r="F74" s="724">
        <v>100</v>
      </c>
      <c r="G74" s="315">
        <v>8</v>
      </c>
      <c r="H74" s="759">
        <v>169</v>
      </c>
      <c r="I74" s="420"/>
      <c r="J74" s="420"/>
      <c r="K74" s="420"/>
      <c r="L74" s="420"/>
      <c r="M74" s="420"/>
      <c r="N74" s="420"/>
      <c r="O74" s="420"/>
      <c r="P74" s="420"/>
      <c r="Q74" s="420"/>
      <c r="R74" s="420"/>
      <c r="S74" s="420"/>
      <c r="T74" s="420"/>
      <c r="U74" s="420"/>
      <c r="V74" s="420"/>
      <c r="W74" s="420"/>
      <c r="X74" s="420"/>
      <c r="Y74" s="420"/>
      <c r="Z74" s="420"/>
      <c r="AA74" s="420"/>
      <c r="AB74" s="420"/>
      <c r="AC74" s="420"/>
      <c r="AD74" s="420"/>
      <c r="AE74" s="420"/>
      <c r="AF74" s="420"/>
      <c r="AG74" s="420"/>
      <c r="AH74" s="420"/>
      <c r="AI74" s="420"/>
    </row>
    <row r="75" spans="2:35" s="27" customFormat="1" ht="16.149999999999999" customHeight="1" x14ac:dyDescent="0.15">
      <c r="B75" s="929" t="s">
        <v>65</v>
      </c>
      <c r="C75" s="1150" t="s">
        <v>328</v>
      </c>
      <c r="D75" s="755">
        <v>14367.98</v>
      </c>
      <c r="E75" s="756">
        <v>14367.98</v>
      </c>
      <c r="F75" s="382">
        <v>100</v>
      </c>
      <c r="G75" s="381">
        <v>1</v>
      </c>
      <c r="H75" s="757" t="s">
        <v>1808</v>
      </c>
      <c r="I75" s="420"/>
      <c r="J75" s="420"/>
      <c r="K75" s="420"/>
      <c r="L75" s="420"/>
      <c r="M75" s="420"/>
      <c r="N75" s="420"/>
      <c r="O75" s="420"/>
      <c r="P75" s="420"/>
      <c r="Q75" s="420"/>
      <c r="R75" s="420"/>
      <c r="S75" s="420"/>
      <c r="T75" s="420"/>
      <c r="U75" s="420"/>
      <c r="V75" s="420"/>
      <c r="W75" s="420"/>
      <c r="X75" s="420"/>
      <c r="Y75" s="420"/>
      <c r="Z75" s="420"/>
      <c r="AA75" s="420"/>
      <c r="AB75" s="420"/>
      <c r="AC75" s="420"/>
      <c r="AD75" s="420"/>
      <c r="AE75" s="420"/>
      <c r="AF75" s="420"/>
      <c r="AG75" s="420"/>
      <c r="AH75" s="420"/>
      <c r="AI75" s="420"/>
    </row>
    <row r="76" spans="2:35" s="27" customFormat="1" ht="16.149999999999999" customHeight="1" x14ac:dyDescent="0.15">
      <c r="B76" s="929" t="s">
        <v>66</v>
      </c>
      <c r="C76" s="1151" t="s">
        <v>329</v>
      </c>
      <c r="D76" s="758">
        <v>12385.18</v>
      </c>
      <c r="E76" s="758">
        <v>12385.18</v>
      </c>
      <c r="F76" s="724">
        <v>100</v>
      </c>
      <c r="G76" s="315">
        <v>1</v>
      </c>
      <c r="H76" s="759" t="s">
        <v>555</v>
      </c>
      <c r="I76" s="420"/>
      <c r="J76" s="420"/>
      <c r="K76" s="420"/>
      <c r="L76" s="420"/>
      <c r="M76" s="420"/>
      <c r="N76" s="420"/>
      <c r="O76" s="420"/>
      <c r="P76" s="420"/>
      <c r="Q76" s="420"/>
      <c r="R76" s="420"/>
      <c r="S76" s="420"/>
      <c r="T76" s="420"/>
      <c r="U76" s="420"/>
      <c r="V76" s="420"/>
      <c r="W76" s="420"/>
      <c r="X76" s="420"/>
      <c r="Y76" s="420"/>
      <c r="Z76" s="420"/>
      <c r="AA76" s="420"/>
      <c r="AB76" s="420"/>
      <c r="AC76" s="420"/>
      <c r="AD76" s="420"/>
      <c r="AE76" s="420"/>
      <c r="AF76" s="420"/>
      <c r="AG76" s="420"/>
      <c r="AH76" s="420"/>
      <c r="AI76" s="420"/>
    </row>
    <row r="77" spans="2:35" s="27" customFormat="1" ht="16.149999999999999" customHeight="1" x14ac:dyDescent="0.15">
      <c r="B77" s="929" t="s">
        <v>67</v>
      </c>
      <c r="C77" s="1150" t="s">
        <v>272</v>
      </c>
      <c r="D77" s="755">
        <v>7480.63</v>
      </c>
      <c r="E77" s="756">
        <v>7480.63</v>
      </c>
      <c r="F77" s="382">
        <v>100</v>
      </c>
      <c r="G77" s="381">
        <v>1</v>
      </c>
      <c r="H77" s="757" t="s">
        <v>1808</v>
      </c>
      <c r="I77" s="420"/>
      <c r="J77" s="420"/>
      <c r="K77" s="420"/>
      <c r="L77" s="420"/>
      <c r="M77" s="420"/>
      <c r="N77" s="420"/>
      <c r="O77" s="420"/>
      <c r="P77" s="420"/>
      <c r="Q77" s="420"/>
      <c r="R77" s="420"/>
      <c r="S77" s="420"/>
      <c r="T77" s="420"/>
      <c r="U77" s="420"/>
      <c r="V77" s="420"/>
      <c r="W77" s="420"/>
      <c r="X77" s="420"/>
      <c r="Y77" s="420"/>
      <c r="Z77" s="420"/>
      <c r="AA77" s="420"/>
      <c r="AB77" s="420"/>
      <c r="AC77" s="420"/>
      <c r="AD77" s="420"/>
      <c r="AE77" s="420"/>
      <c r="AF77" s="420"/>
      <c r="AG77" s="420"/>
      <c r="AH77" s="420"/>
      <c r="AI77" s="420"/>
    </row>
    <row r="78" spans="2:35" s="27" customFormat="1" ht="16.149999999999999" customHeight="1" x14ac:dyDescent="0.15">
      <c r="B78" s="929" t="s">
        <v>68</v>
      </c>
      <c r="C78" s="1151" t="s">
        <v>330</v>
      </c>
      <c r="D78" s="758">
        <v>1791.3399999999997</v>
      </c>
      <c r="E78" s="758">
        <v>1791.3399999999997</v>
      </c>
      <c r="F78" s="724">
        <v>100</v>
      </c>
      <c r="G78" s="315">
        <v>10</v>
      </c>
      <c r="H78" s="759">
        <v>127</v>
      </c>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0"/>
      <c r="AF78" s="420"/>
      <c r="AG78" s="420"/>
      <c r="AH78" s="420"/>
      <c r="AI78" s="420"/>
    </row>
    <row r="79" spans="2:35" s="27" customFormat="1" ht="16.149999999999999" customHeight="1" x14ac:dyDescent="0.15">
      <c r="B79" s="929" t="s">
        <v>69</v>
      </c>
      <c r="C79" s="1150" t="s">
        <v>331</v>
      </c>
      <c r="D79" s="755">
        <v>2286.4699999999998</v>
      </c>
      <c r="E79" s="756">
        <v>2286.4699999999998</v>
      </c>
      <c r="F79" s="382">
        <v>100</v>
      </c>
      <c r="G79" s="381">
        <v>1</v>
      </c>
      <c r="H79" s="757" t="s">
        <v>2496</v>
      </c>
      <c r="I79" s="420"/>
      <c r="J79" s="420"/>
      <c r="K79" s="420"/>
      <c r="L79" s="420"/>
      <c r="M79" s="420"/>
      <c r="N79" s="420"/>
      <c r="O79" s="420"/>
      <c r="P79" s="420"/>
      <c r="Q79" s="420"/>
      <c r="R79" s="420"/>
      <c r="S79" s="420"/>
      <c r="T79" s="420"/>
      <c r="U79" s="420"/>
      <c r="V79" s="420"/>
      <c r="W79" s="420"/>
      <c r="X79" s="420"/>
      <c r="Y79" s="420"/>
      <c r="Z79" s="420"/>
      <c r="AA79" s="420"/>
      <c r="AB79" s="420"/>
      <c r="AC79" s="420"/>
      <c r="AD79" s="420"/>
      <c r="AE79" s="420"/>
      <c r="AF79" s="420"/>
      <c r="AG79" s="420"/>
      <c r="AH79" s="420"/>
      <c r="AI79" s="420"/>
    </row>
    <row r="80" spans="2:35" s="27" customFormat="1" ht="16.149999999999999" customHeight="1" x14ac:dyDescent="0.15">
      <c r="B80" s="929" t="s">
        <v>70</v>
      </c>
      <c r="C80" s="1151" t="s">
        <v>332</v>
      </c>
      <c r="D80" s="758">
        <v>2457.36</v>
      </c>
      <c r="E80" s="758">
        <v>2457.36</v>
      </c>
      <c r="F80" s="724">
        <v>100</v>
      </c>
      <c r="G80" s="315">
        <v>7</v>
      </c>
      <c r="H80" s="759">
        <v>120</v>
      </c>
      <c r="I80" s="420"/>
      <c r="J80" s="420"/>
      <c r="K80" s="420"/>
      <c r="L80" s="420"/>
      <c r="M80" s="420"/>
      <c r="N80" s="420"/>
      <c r="O80" s="420"/>
      <c r="P80" s="420"/>
      <c r="Q80" s="420"/>
      <c r="R80" s="420"/>
      <c r="S80" s="420"/>
      <c r="T80" s="420"/>
      <c r="U80" s="420"/>
      <c r="V80" s="420"/>
      <c r="W80" s="420"/>
      <c r="X80" s="420"/>
      <c r="Y80" s="420"/>
      <c r="Z80" s="420"/>
      <c r="AA80" s="420"/>
      <c r="AB80" s="420"/>
      <c r="AC80" s="420"/>
      <c r="AD80" s="420"/>
      <c r="AE80" s="420"/>
      <c r="AF80" s="420"/>
      <c r="AG80" s="420"/>
      <c r="AH80" s="420"/>
      <c r="AI80" s="420"/>
    </row>
    <row r="81" spans="2:35" s="27" customFormat="1" ht="16.149999999999999" customHeight="1" x14ac:dyDescent="0.15">
      <c r="B81" s="929" t="s">
        <v>71</v>
      </c>
      <c r="C81" s="1150" t="s">
        <v>333</v>
      </c>
      <c r="D81" s="755">
        <v>6217.85</v>
      </c>
      <c r="E81" s="756">
        <v>6217.85</v>
      </c>
      <c r="F81" s="382">
        <v>100</v>
      </c>
      <c r="G81" s="381">
        <v>1</v>
      </c>
      <c r="H81" s="757" t="s">
        <v>1808</v>
      </c>
      <c r="I81" s="420"/>
      <c r="J81" s="420"/>
      <c r="K81" s="420"/>
      <c r="L81" s="420"/>
      <c r="M81" s="420"/>
      <c r="N81" s="420"/>
      <c r="O81" s="420"/>
      <c r="P81" s="420"/>
      <c r="Q81" s="420"/>
      <c r="R81" s="420"/>
      <c r="S81" s="420"/>
      <c r="T81" s="420"/>
      <c r="U81" s="420"/>
      <c r="V81" s="420"/>
      <c r="W81" s="420"/>
      <c r="X81" s="420"/>
      <c r="Y81" s="420"/>
      <c r="Z81" s="420"/>
      <c r="AA81" s="420"/>
      <c r="AB81" s="420"/>
      <c r="AC81" s="420"/>
      <c r="AD81" s="420"/>
      <c r="AE81" s="420"/>
      <c r="AF81" s="420"/>
      <c r="AG81" s="420"/>
      <c r="AH81" s="420"/>
      <c r="AI81" s="420"/>
    </row>
    <row r="82" spans="2:35" s="27" customFormat="1" ht="16.149999999999999" customHeight="1" x14ac:dyDescent="0.15">
      <c r="B82" s="929" t="s">
        <v>72</v>
      </c>
      <c r="C82" s="1151" t="s">
        <v>2505</v>
      </c>
      <c r="D82" s="758">
        <v>3381.19</v>
      </c>
      <c r="E82" s="758">
        <v>3381.19</v>
      </c>
      <c r="F82" s="724">
        <v>100</v>
      </c>
      <c r="G82" s="315">
        <v>1</v>
      </c>
      <c r="H82" s="759" t="s">
        <v>555</v>
      </c>
      <c r="I82" s="420"/>
      <c r="J82" s="420"/>
      <c r="K82" s="420"/>
      <c r="L82" s="420"/>
      <c r="M82" s="420"/>
      <c r="N82" s="420"/>
      <c r="O82" s="420"/>
      <c r="P82" s="420"/>
      <c r="Q82" s="420"/>
      <c r="R82" s="420"/>
      <c r="S82" s="420"/>
      <c r="T82" s="420"/>
      <c r="U82" s="420"/>
      <c r="V82" s="420"/>
      <c r="W82" s="420"/>
      <c r="X82" s="420"/>
      <c r="Y82" s="420"/>
      <c r="Z82" s="420"/>
      <c r="AA82" s="420"/>
      <c r="AB82" s="420"/>
      <c r="AC82" s="420"/>
      <c r="AD82" s="420"/>
      <c r="AE82" s="420"/>
      <c r="AF82" s="420"/>
      <c r="AG82" s="420"/>
      <c r="AH82" s="420"/>
      <c r="AI82" s="420"/>
    </row>
    <row r="83" spans="2:35" s="27" customFormat="1" ht="16.149999999999999" customHeight="1" x14ac:dyDescent="0.15">
      <c r="B83" s="929" t="s">
        <v>73</v>
      </c>
      <c r="C83" s="1150" t="s">
        <v>2158</v>
      </c>
      <c r="D83" s="755">
        <v>4183.63</v>
      </c>
      <c r="E83" s="756">
        <v>4183.63</v>
      </c>
      <c r="F83" s="382">
        <v>100</v>
      </c>
      <c r="G83" s="381">
        <v>1</v>
      </c>
      <c r="H83" s="757" t="s">
        <v>2496</v>
      </c>
      <c r="I83" s="420"/>
      <c r="J83" s="420"/>
      <c r="K83" s="420"/>
      <c r="L83" s="420"/>
      <c r="M83" s="420"/>
      <c r="N83" s="420"/>
      <c r="O83" s="420"/>
      <c r="P83" s="420"/>
      <c r="Q83" s="420"/>
      <c r="R83" s="420"/>
      <c r="S83" s="420"/>
      <c r="T83" s="420"/>
      <c r="U83" s="420"/>
      <c r="V83" s="420"/>
      <c r="W83" s="420"/>
      <c r="X83" s="420"/>
      <c r="Y83" s="420"/>
      <c r="Z83" s="420"/>
      <c r="AA83" s="420"/>
      <c r="AB83" s="420"/>
      <c r="AC83" s="420"/>
      <c r="AD83" s="420"/>
      <c r="AE83" s="420"/>
      <c r="AF83" s="420"/>
      <c r="AG83" s="420"/>
      <c r="AH83" s="420"/>
      <c r="AI83" s="420"/>
    </row>
    <row r="84" spans="2:35" s="27" customFormat="1" ht="16.149999999999999" customHeight="1" x14ac:dyDescent="0.15">
      <c r="B84" s="929" t="s">
        <v>75</v>
      </c>
      <c r="C84" s="1151" t="s">
        <v>2504</v>
      </c>
      <c r="D84" s="758">
        <v>1725.61</v>
      </c>
      <c r="E84" s="758">
        <v>1725.61</v>
      </c>
      <c r="F84" s="724">
        <v>100</v>
      </c>
      <c r="G84" s="315">
        <v>1</v>
      </c>
      <c r="H84" s="759" t="s">
        <v>2496</v>
      </c>
      <c r="I84" s="420"/>
      <c r="J84" s="420"/>
      <c r="K84" s="420"/>
      <c r="L84" s="420"/>
      <c r="M84" s="420"/>
      <c r="N84" s="420"/>
      <c r="O84" s="420"/>
      <c r="P84" s="420"/>
      <c r="Q84" s="420"/>
      <c r="R84" s="420"/>
      <c r="S84" s="420"/>
      <c r="T84" s="420"/>
      <c r="U84" s="420"/>
      <c r="V84" s="420"/>
      <c r="W84" s="420"/>
      <c r="X84" s="420"/>
      <c r="Y84" s="420"/>
      <c r="Z84" s="420"/>
      <c r="AA84" s="420"/>
      <c r="AB84" s="420"/>
      <c r="AC84" s="420"/>
      <c r="AD84" s="420"/>
      <c r="AE84" s="420"/>
      <c r="AF84" s="420"/>
      <c r="AG84" s="420"/>
      <c r="AH84" s="420"/>
      <c r="AI84" s="420"/>
    </row>
    <row r="85" spans="2:35" s="27" customFormat="1" ht="16.149999999999999" customHeight="1" x14ac:dyDescent="0.15">
      <c r="B85" s="929" t="s">
        <v>76</v>
      </c>
      <c r="C85" s="1150" t="s">
        <v>2156</v>
      </c>
      <c r="D85" s="755">
        <v>3057.02</v>
      </c>
      <c r="E85" s="756">
        <v>3057.02</v>
      </c>
      <c r="F85" s="382">
        <v>100</v>
      </c>
      <c r="G85" s="381">
        <v>1</v>
      </c>
      <c r="H85" s="757" t="s">
        <v>2494</v>
      </c>
      <c r="I85" s="420"/>
      <c r="J85" s="420"/>
      <c r="K85" s="420"/>
      <c r="L85" s="420"/>
      <c r="M85" s="420"/>
      <c r="N85" s="420"/>
      <c r="O85" s="420"/>
      <c r="P85" s="420"/>
      <c r="Q85" s="420"/>
      <c r="R85" s="420"/>
      <c r="S85" s="420"/>
      <c r="T85" s="420"/>
      <c r="U85" s="420"/>
      <c r="V85" s="420"/>
      <c r="W85" s="420"/>
      <c r="X85" s="420"/>
      <c r="Y85" s="420"/>
      <c r="Z85" s="420"/>
      <c r="AA85" s="420"/>
      <c r="AB85" s="420"/>
      <c r="AC85" s="420"/>
      <c r="AD85" s="420"/>
      <c r="AE85" s="420"/>
      <c r="AF85" s="420"/>
      <c r="AG85" s="420"/>
      <c r="AH85" s="420"/>
      <c r="AI85" s="420"/>
    </row>
    <row r="86" spans="2:35" s="27" customFormat="1" ht="16.149999999999999" customHeight="1" x14ac:dyDescent="0.15">
      <c r="B86" s="929" t="s">
        <v>77</v>
      </c>
      <c r="C86" s="1151" t="s">
        <v>2155</v>
      </c>
      <c r="D86" s="758">
        <v>1923.6400000000003</v>
      </c>
      <c r="E86" s="758">
        <v>1923.6400000000003</v>
      </c>
      <c r="F86" s="724">
        <v>100</v>
      </c>
      <c r="G86" s="315">
        <v>1</v>
      </c>
      <c r="H86" s="759" t="s">
        <v>2496</v>
      </c>
      <c r="I86" s="420"/>
      <c r="J86" s="420"/>
      <c r="K86" s="420"/>
      <c r="L86" s="420"/>
      <c r="M86" s="420"/>
      <c r="N86" s="420"/>
      <c r="O86" s="420"/>
      <c r="P86" s="420"/>
      <c r="Q86" s="420"/>
      <c r="R86" s="420"/>
      <c r="S86" s="420"/>
      <c r="T86" s="420"/>
      <c r="U86" s="420"/>
      <c r="V86" s="420"/>
      <c r="W86" s="420"/>
      <c r="X86" s="420"/>
      <c r="Y86" s="420"/>
      <c r="Z86" s="420"/>
      <c r="AA86" s="420"/>
      <c r="AB86" s="420"/>
      <c r="AC86" s="420"/>
      <c r="AD86" s="420"/>
      <c r="AE86" s="420"/>
      <c r="AF86" s="420"/>
      <c r="AG86" s="420"/>
      <c r="AH86" s="420"/>
      <c r="AI86" s="420"/>
    </row>
    <row r="87" spans="2:35" s="27" customFormat="1" ht="16.149999999999999" customHeight="1" x14ac:dyDescent="0.15">
      <c r="B87" s="929" t="s">
        <v>78</v>
      </c>
      <c r="C87" s="1150" t="s">
        <v>2154</v>
      </c>
      <c r="D87" s="755">
        <v>1930.05</v>
      </c>
      <c r="E87" s="756">
        <v>1930.05</v>
      </c>
      <c r="F87" s="382">
        <v>100</v>
      </c>
      <c r="G87" s="381">
        <v>1</v>
      </c>
      <c r="H87" s="757" t="s">
        <v>1808</v>
      </c>
      <c r="I87" s="420"/>
      <c r="J87" s="420"/>
      <c r="K87" s="420"/>
      <c r="L87" s="420"/>
      <c r="M87" s="420"/>
      <c r="N87" s="420"/>
      <c r="O87" s="420"/>
      <c r="P87" s="420"/>
      <c r="Q87" s="420"/>
      <c r="R87" s="420"/>
      <c r="S87" s="420"/>
      <c r="T87" s="420"/>
      <c r="U87" s="420"/>
      <c r="V87" s="420"/>
      <c r="W87" s="420"/>
      <c r="X87" s="420"/>
      <c r="Y87" s="420"/>
      <c r="Z87" s="420"/>
      <c r="AA87" s="420"/>
      <c r="AB87" s="420"/>
      <c r="AC87" s="420"/>
      <c r="AD87" s="420"/>
      <c r="AE87" s="420"/>
      <c r="AF87" s="420"/>
      <c r="AG87" s="420"/>
      <c r="AH87" s="420"/>
      <c r="AI87" s="420"/>
    </row>
    <row r="88" spans="2:35" s="27" customFormat="1" ht="16.149999999999999" customHeight="1" x14ac:dyDescent="0.15">
      <c r="B88" s="929" t="s">
        <v>79</v>
      </c>
      <c r="C88" s="1151" t="s">
        <v>2469</v>
      </c>
      <c r="D88" s="758">
        <v>4105</v>
      </c>
      <c r="E88" s="758">
        <v>4105</v>
      </c>
      <c r="F88" s="724">
        <v>100</v>
      </c>
      <c r="G88" s="315">
        <v>1</v>
      </c>
      <c r="H88" s="759" t="s">
        <v>1808</v>
      </c>
      <c r="I88" s="420"/>
      <c r="J88" s="420"/>
      <c r="K88" s="420"/>
      <c r="L88" s="420"/>
      <c r="M88" s="420"/>
      <c r="N88" s="420"/>
      <c r="O88" s="420"/>
      <c r="P88" s="420"/>
      <c r="Q88" s="420"/>
      <c r="R88" s="420"/>
      <c r="S88" s="420"/>
      <c r="T88" s="420"/>
      <c r="U88" s="420"/>
      <c r="V88" s="420"/>
      <c r="W88" s="420"/>
      <c r="X88" s="420"/>
      <c r="Y88" s="420"/>
      <c r="Z88" s="420"/>
      <c r="AA88" s="420"/>
      <c r="AB88" s="420"/>
      <c r="AC88" s="420"/>
      <c r="AD88" s="420"/>
      <c r="AE88" s="420"/>
      <c r="AF88" s="420"/>
      <c r="AG88" s="420"/>
      <c r="AH88" s="420"/>
      <c r="AI88" s="420"/>
    </row>
    <row r="89" spans="2:35" s="27" customFormat="1" ht="16.149999999999999" customHeight="1" x14ac:dyDescent="0.15">
      <c r="B89" s="929" t="s">
        <v>80</v>
      </c>
      <c r="C89" s="1150" t="s">
        <v>2503</v>
      </c>
      <c r="D89" s="755">
        <v>1305.78</v>
      </c>
      <c r="E89" s="756">
        <v>1305.78</v>
      </c>
      <c r="F89" s="382">
        <v>100</v>
      </c>
      <c r="G89" s="381">
        <v>1</v>
      </c>
      <c r="H89" s="757" t="s">
        <v>2496</v>
      </c>
      <c r="I89" s="420"/>
      <c r="J89" s="420"/>
      <c r="K89" s="420"/>
      <c r="L89" s="420"/>
      <c r="M89" s="420"/>
      <c r="N89" s="420"/>
      <c r="O89" s="420"/>
      <c r="P89" s="420"/>
      <c r="Q89" s="420"/>
      <c r="R89" s="420"/>
      <c r="S89" s="420"/>
      <c r="T89" s="420"/>
      <c r="U89" s="420"/>
      <c r="V89" s="420"/>
      <c r="W89" s="420"/>
      <c r="X89" s="420"/>
      <c r="Y89" s="420"/>
      <c r="Z89" s="420"/>
      <c r="AA89" s="420"/>
      <c r="AB89" s="420"/>
      <c r="AC89" s="420"/>
      <c r="AD89" s="420"/>
      <c r="AE89" s="420"/>
      <c r="AF89" s="420"/>
      <c r="AG89" s="420"/>
      <c r="AH89" s="420"/>
      <c r="AI89" s="420"/>
    </row>
    <row r="90" spans="2:35" s="27" customFormat="1" ht="16.149999999999999" customHeight="1" x14ac:dyDescent="0.15">
      <c r="B90" s="929" t="s">
        <v>82</v>
      </c>
      <c r="C90" s="1151" t="s">
        <v>2151</v>
      </c>
      <c r="D90" s="758">
        <v>989.77</v>
      </c>
      <c r="E90" s="758">
        <v>989.77</v>
      </c>
      <c r="F90" s="724">
        <v>100</v>
      </c>
      <c r="G90" s="315">
        <v>1</v>
      </c>
      <c r="H90" s="759" t="s">
        <v>1808</v>
      </c>
      <c r="I90" s="420"/>
      <c r="J90" s="420"/>
      <c r="K90" s="420"/>
      <c r="L90" s="420"/>
      <c r="M90" s="420"/>
      <c r="N90" s="420"/>
      <c r="O90" s="420"/>
      <c r="P90" s="420"/>
      <c r="Q90" s="420"/>
      <c r="R90" s="420"/>
      <c r="S90" s="420"/>
      <c r="T90" s="420"/>
      <c r="U90" s="420"/>
      <c r="V90" s="420"/>
      <c r="W90" s="420"/>
      <c r="X90" s="420"/>
      <c r="Y90" s="420"/>
      <c r="Z90" s="420"/>
      <c r="AA90" s="420"/>
      <c r="AB90" s="420"/>
      <c r="AC90" s="420"/>
      <c r="AD90" s="420"/>
      <c r="AE90" s="420"/>
      <c r="AF90" s="420"/>
      <c r="AG90" s="420"/>
      <c r="AH90" s="420"/>
      <c r="AI90" s="420"/>
    </row>
    <row r="91" spans="2:35" s="27" customFormat="1" ht="16.149999999999999" customHeight="1" x14ac:dyDescent="0.15">
      <c r="B91" s="929" t="s">
        <v>83</v>
      </c>
      <c r="C91" s="1150" t="s">
        <v>2150</v>
      </c>
      <c r="D91" s="755">
        <v>2783.79</v>
      </c>
      <c r="E91" s="756">
        <v>2783.79</v>
      </c>
      <c r="F91" s="382">
        <v>100</v>
      </c>
      <c r="G91" s="381">
        <v>1</v>
      </c>
      <c r="H91" s="757" t="s">
        <v>2496</v>
      </c>
      <c r="I91" s="420"/>
      <c r="J91" s="420"/>
      <c r="K91" s="420"/>
      <c r="L91" s="420"/>
      <c r="M91" s="420"/>
      <c r="N91" s="420"/>
      <c r="O91" s="420"/>
      <c r="P91" s="420"/>
      <c r="Q91" s="420"/>
      <c r="R91" s="420"/>
      <c r="S91" s="420"/>
      <c r="T91" s="420"/>
      <c r="U91" s="420"/>
      <c r="V91" s="420"/>
      <c r="W91" s="420"/>
      <c r="X91" s="420"/>
      <c r="Y91" s="420"/>
      <c r="Z91" s="420"/>
      <c r="AA91" s="420"/>
      <c r="AB91" s="420"/>
      <c r="AC91" s="420"/>
      <c r="AD91" s="420"/>
      <c r="AE91" s="420"/>
      <c r="AF91" s="420"/>
      <c r="AG91" s="420"/>
      <c r="AH91" s="420"/>
      <c r="AI91" s="420"/>
    </row>
    <row r="92" spans="2:35" s="27" customFormat="1" ht="16.149999999999999" customHeight="1" x14ac:dyDescent="0.15">
      <c r="B92" s="929" t="s">
        <v>84</v>
      </c>
      <c r="C92" s="1151" t="s">
        <v>2468</v>
      </c>
      <c r="D92" s="758">
        <v>1646.9700000000003</v>
      </c>
      <c r="E92" s="758">
        <v>1646.9700000000003</v>
      </c>
      <c r="F92" s="724">
        <v>100</v>
      </c>
      <c r="G92" s="315">
        <v>1</v>
      </c>
      <c r="H92" s="759" t="s">
        <v>2496</v>
      </c>
      <c r="I92" s="420"/>
      <c r="J92" s="420"/>
      <c r="K92" s="420"/>
      <c r="L92" s="420"/>
      <c r="M92" s="420"/>
      <c r="N92" s="420"/>
      <c r="O92" s="420"/>
      <c r="P92" s="420"/>
      <c r="Q92" s="420"/>
      <c r="R92" s="420"/>
      <c r="S92" s="420"/>
      <c r="T92" s="420"/>
      <c r="U92" s="420"/>
      <c r="V92" s="420"/>
      <c r="W92" s="420"/>
      <c r="X92" s="420"/>
      <c r="Y92" s="420"/>
      <c r="Z92" s="420"/>
      <c r="AA92" s="420"/>
      <c r="AB92" s="420"/>
      <c r="AC92" s="420"/>
      <c r="AD92" s="420"/>
      <c r="AE92" s="420"/>
      <c r="AF92" s="420"/>
      <c r="AG92" s="420"/>
      <c r="AH92" s="420"/>
      <c r="AI92" s="420"/>
    </row>
    <row r="93" spans="2:35" s="27" customFormat="1" ht="16.149999999999999" customHeight="1" x14ac:dyDescent="0.15">
      <c r="B93" s="929" t="s">
        <v>85</v>
      </c>
      <c r="C93" s="1150" t="s">
        <v>2502</v>
      </c>
      <c r="D93" s="755">
        <v>2462.4</v>
      </c>
      <c r="E93" s="756">
        <v>2462.4</v>
      </c>
      <c r="F93" s="382">
        <v>100</v>
      </c>
      <c r="G93" s="381">
        <v>1</v>
      </c>
      <c r="H93" s="757" t="s">
        <v>2496</v>
      </c>
      <c r="I93" s="420"/>
      <c r="J93" s="420"/>
      <c r="K93" s="420"/>
      <c r="L93" s="420"/>
      <c r="M93" s="420"/>
      <c r="N93" s="420"/>
      <c r="O93" s="420"/>
      <c r="P93" s="420"/>
      <c r="Q93" s="420"/>
      <c r="R93" s="420"/>
      <c r="S93" s="420"/>
      <c r="T93" s="420"/>
      <c r="U93" s="420"/>
      <c r="V93" s="420"/>
      <c r="W93" s="420"/>
      <c r="X93" s="420"/>
      <c r="Y93" s="420"/>
      <c r="Z93" s="420"/>
      <c r="AA93" s="420"/>
      <c r="AB93" s="420"/>
      <c r="AC93" s="420"/>
      <c r="AD93" s="420"/>
      <c r="AE93" s="420"/>
      <c r="AF93" s="420"/>
      <c r="AG93" s="420"/>
      <c r="AH93" s="420"/>
      <c r="AI93" s="420"/>
    </row>
    <row r="94" spans="2:35" s="27" customFormat="1" ht="16.149999999999999" customHeight="1" x14ac:dyDescent="0.15">
      <c r="B94" s="929" t="s">
        <v>86</v>
      </c>
      <c r="C94" s="1151" t="s">
        <v>2501</v>
      </c>
      <c r="D94" s="758">
        <v>892.56</v>
      </c>
      <c r="E94" s="758">
        <v>892.56</v>
      </c>
      <c r="F94" s="724">
        <v>100</v>
      </c>
      <c r="G94" s="315">
        <v>1</v>
      </c>
      <c r="H94" s="759" t="s">
        <v>2496</v>
      </c>
      <c r="I94" s="420"/>
      <c r="J94" s="420"/>
      <c r="K94" s="420"/>
      <c r="L94" s="420"/>
      <c r="M94" s="420"/>
      <c r="N94" s="420"/>
      <c r="O94" s="420"/>
      <c r="P94" s="420"/>
      <c r="Q94" s="420"/>
      <c r="R94" s="420"/>
      <c r="S94" s="420"/>
      <c r="T94" s="420"/>
      <c r="U94" s="420"/>
      <c r="V94" s="420"/>
      <c r="W94" s="420"/>
      <c r="X94" s="420"/>
      <c r="Y94" s="420"/>
      <c r="Z94" s="420"/>
      <c r="AA94" s="420"/>
      <c r="AB94" s="420"/>
      <c r="AC94" s="420"/>
      <c r="AD94" s="420"/>
      <c r="AE94" s="420"/>
      <c r="AF94" s="420"/>
      <c r="AG94" s="420"/>
      <c r="AH94" s="420"/>
      <c r="AI94" s="420"/>
    </row>
    <row r="95" spans="2:35" s="27" customFormat="1" ht="16.149999999999999" customHeight="1" x14ac:dyDescent="0.15">
      <c r="B95" s="929" t="s">
        <v>87</v>
      </c>
      <c r="C95" s="1150" t="s">
        <v>2500</v>
      </c>
      <c r="D95" s="755">
        <v>1793</v>
      </c>
      <c r="E95" s="756">
        <v>1793</v>
      </c>
      <c r="F95" s="382">
        <v>100</v>
      </c>
      <c r="G95" s="381">
        <v>1</v>
      </c>
      <c r="H95" s="757" t="s">
        <v>2494</v>
      </c>
      <c r="I95" s="420"/>
      <c r="J95" s="420"/>
      <c r="K95" s="420"/>
      <c r="L95" s="420"/>
      <c r="M95" s="420"/>
      <c r="N95" s="420"/>
      <c r="O95" s="420"/>
      <c r="P95" s="420"/>
      <c r="Q95" s="420"/>
      <c r="R95" s="420"/>
      <c r="S95" s="420"/>
      <c r="T95" s="420"/>
      <c r="U95" s="420"/>
      <c r="V95" s="420"/>
      <c r="W95" s="420"/>
      <c r="X95" s="420"/>
      <c r="Y95" s="420"/>
      <c r="Z95" s="420"/>
      <c r="AA95" s="420"/>
      <c r="AB95" s="420"/>
      <c r="AC95" s="420"/>
      <c r="AD95" s="420"/>
      <c r="AE95" s="420"/>
      <c r="AF95" s="420"/>
      <c r="AG95" s="420"/>
      <c r="AH95" s="420"/>
      <c r="AI95" s="420"/>
    </row>
    <row r="96" spans="2:35" s="27" customFormat="1" ht="16.149999999999999" customHeight="1" x14ac:dyDescent="0.15">
      <c r="B96" s="929" t="s">
        <v>88</v>
      </c>
      <c r="C96" s="1151" t="s">
        <v>1465</v>
      </c>
      <c r="D96" s="758">
        <v>4004.09</v>
      </c>
      <c r="E96" s="758">
        <v>4004.09</v>
      </c>
      <c r="F96" s="724">
        <v>100</v>
      </c>
      <c r="G96" s="315">
        <v>1</v>
      </c>
      <c r="H96" s="759" t="s">
        <v>1808</v>
      </c>
      <c r="I96" s="420"/>
      <c r="J96" s="420"/>
      <c r="K96" s="420"/>
      <c r="L96" s="420"/>
      <c r="M96" s="420"/>
      <c r="N96" s="420"/>
      <c r="O96" s="420"/>
      <c r="P96" s="420"/>
      <c r="Q96" s="420"/>
      <c r="R96" s="420"/>
      <c r="S96" s="420"/>
      <c r="T96" s="420"/>
      <c r="U96" s="420"/>
      <c r="V96" s="420"/>
      <c r="W96" s="420"/>
      <c r="X96" s="420"/>
      <c r="Y96" s="420"/>
      <c r="Z96" s="420"/>
      <c r="AA96" s="420"/>
      <c r="AB96" s="420"/>
      <c r="AC96" s="420"/>
      <c r="AD96" s="420"/>
      <c r="AE96" s="420"/>
      <c r="AF96" s="420"/>
      <c r="AG96" s="420"/>
      <c r="AH96" s="420"/>
      <c r="AI96" s="420"/>
    </row>
    <row r="97" spans="2:35" s="27" customFormat="1" ht="16.149999999999999" customHeight="1" x14ac:dyDescent="0.15">
      <c r="B97" s="929" t="s">
        <v>89</v>
      </c>
      <c r="C97" s="1150" t="s">
        <v>350</v>
      </c>
      <c r="D97" s="755">
        <v>1277.06</v>
      </c>
      <c r="E97" s="756">
        <v>1277.06</v>
      </c>
      <c r="F97" s="382">
        <v>100</v>
      </c>
      <c r="G97" s="381">
        <v>10</v>
      </c>
      <c r="H97" s="757">
        <v>95</v>
      </c>
      <c r="I97" s="420"/>
      <c r="J97" s="420"/>
      <c r="K97" s="420"/>
      <c r="L97" s="420"/>
      <c r="M97" s="420"/>
      <c r="N97" s="420"/>
      <c r="O97" s="420"/>
      <c r="P97" s="420"/>
      <c r="Q97" s="420"/>
      <c r="R97" s="420"/>
      <c r="S97" s="420"/>
      <c r="T97" s="420"/>
      <c r="U97" s="420"/>
      <c r="V97" s="420"/>
      <c r="W97" s="420"/>
      <c r="X97" s="420"/>
      <c r="Y97" s="420"/>
      <c r="Z97" s="420"/>
      <c r="AA97" s="420"/>
      <c r="AB97" s="420"/>
      <c r="AC97" s="420"/>
      <c r="AD97" s="420"/>
      <c r="AE97" s="420"/>
      <c r="AF97" s="420"/>
      <c r="AG97" s="420"/>
      <c r="AH97" s="420"/>
      <c r="AI97" s="420"/>
    </row>
    <row r="98" spans="2:35" s="27" customFormat="1" ht="16.149999999999999" customHeight="1" x14ac:dyDescent="0.15">
      <c r="B98" s="929" t="s">
        <v>1262</v>
      </c>
      <c r="C98" s="1151" t="s">
        <v>1339</v>
      </c>
      <c r="D98" s="758">
        <v>61768.18</v>
      </c>
      <c r="E98" s="758">
        <v>61768.18</v>
      </c>
      <c r="F98" s="724">
        <v>100</v>
      </c>
      <c r="G98" s="315">
        <v>2</v>
      </c>
      <c r="H98" s="759" t="s">
        <v>555</v>
      </c>
      <c r="I98" s="420"/>
      <c r="J98" s="420"/>
      <c r="K98" s="420"/>
      <c r="L98" s="420"/>
      <c r="M98" s="420"/>
      <c r="N98" s="420"/>
      <c r="O98" s="420"/>
      <c r="P98" s="420"/>
      <c r="Q98" s="420"/>
      <c r="R98" s="420"/>
      <c r="S98" s="420"/>
      <c r="T98" s="420"/>
      <c r="U98" s="420"/>
      <c r="V98" s="420"/>
      <c r="W98" s="420"/>
      <c r="X98" s="420"/>
      <c r="Y98" s="420"/>
      <c r="Z98" s="420"/>
      <c r="AA98" s="420"/>
      <c r="AB98" s="420"/>
      <c r="AC98" s="420"/>
      <c r="AD98" s="420"/>
      <c r="AE98" s="420"/>
      <c r="AF98" s="420"/>
      <c r="AG98" s="420"/>
      <c r="AH98" s="420"/>
      <c r="AI98" s="420"/>
    </row>
    <row r="99" spans="2:35" s="27" customFormat="1" ht="16.149999999999999" customHeight="1" x14ac:dyDescent="0.15">
      <c r="B99" s="929" t="s">
        <v>1263</v>
      </c>
      <c r="C99" s="1150" t="s">
        <v>1340</v>
      </c>
      <c r="D99" s="755">
        <v>14960.69</v>
      </c>
      <c r="E99" s="756">
        <v>14960.69</v>
      </c>
      <c r="F99" s="382">
        <v>100</v>
      </c>
      <c r="G99" s="381">
        <v>3</v>
      </c>
      <c r="H99" s="757">
        <v>258</v>
      </c>
      <c r="I99" s="420"/>
      <c r="J99" s="420"/>
      <c r="K99" s="420"/>
      <c r="L99" s="420"/>
      <c r="M99" s="420"/>
      <c r="N99" s="420"/>
      <c r="O99" s="420"/>
      <c r="P99" s="420"/>
      <c r="Q99" s="420"/>
      <c r="R99" s="420"/>
      <c r="S99" s="420"/>
      <c r="T99" s="420"/>
      <c r="U99" s="420"/>
      <c r="V99" s="420"/>
      <c r="W99" s="420"/>
      <c r="X99" s="420"/>
      <c r="Y99" s="420"/>
      <c r="Z99" s="420"/>
      <c r="AA99" s="420"/>
      <c r="AB99" s="420"/>
      <c r="AC99" s="420"/>
      <c r="AD99" s="420"/>
      <c r="AE99" s="420"/>
      <c r="AF99" s="420"/>
      <c r="AG99" s="420"/>
      <c r="AH99" s="420"/>
      <c r="AI99" s="420"/>
    </row>
    <row r="100" spans="2:35" s="27" customFormat="1" ht="16.149999999999999" customHeight="1" x14ac:dyDescent="0.15">
      <c r="B100" s="929" t="s">
        <v>2499</v>
      </c>
      <c r="C100" s="1150" t="s">
        <v>1467</v>
      </c>
      <c r="D100" s="755">
        <v>1607.89</v>
      </c>
      <c r="E100" s="756">
        <v>1607.89</v>
      </c>
      <c r="F100" s="382">
        <v>100</v>
      </c>
      <c r="G100" s="381">
        <v>1</v>
      </c>
      <c r="H100" s="757" t="s">
        <v>2498</v>
      </c>
      <c r="I100" s="420"/>
      <c r="J100" s="420"/>
      <c r="K100" s="420"/>
      <c r="L100" s="420"/>
      <c r="M100" s="420"/>
      <c r="N100" s="420"/>
      <c r="O100" s="420"/>
      <c r="P100" s="420"/>
      <c r="Q100" s="420"/>
      <c r="R100" s="420"/>
      <c r="S100" s="420"/>
      <c r="T100" s="420"/>
      <c r="U100" s="420"/>
      <c r="V100" s="420"/>
      <c r="W100" s="420"/>
      <c r="X100" s="420"/>
      <c r="Y100" s="420"/>
      <c r="Z100" s="420"/>
      <c r="AA100" s="420"/>
      <c r="AB100" s="420"/>
      <c r="AC100" s="420"/>
      <c r="AD100" s="420"/>
      <c r="AE100" s="420"/>
      <c r="AF100" s="420"/>
      <c r="AG100" s="420"/>
      <c r="AH100" s="420"/>
      <c r="AI100" s="420"/>
    </row>
    <row r="101" spans="2:35" s="27" customFormat="1" ht="16.149999999999999" customHeight="1" x14ac:dyDescent="0.15">
      <c r="B101" s="929" t="s">
        <v>1677</v>
      </c>
      <c r="C101" s="1150" t="s">
        <v>1678</v>
      </c>
      <c r="D101" s="755">
        <v>1175.42</v>
      </c>
      <c r="E101" s="756">
        <v>1175.42</v>
      </c>
      <c r="F101" s="382">
        <v>100</v>
      </c>
      <c r="G101" s="381">
        <v>9</v>
      </c>
      <c r="H101" s="757">
        <v>86</v>
      </c>
      <c r="I101" s="420"/>
      <c r="J101" s="420"/>
      <c r="K101" s="420"/>
      <c r="L101" s="420"/>
      <c r="M101" s="420"/>
      <c r="N101" s="420"/>
      <c r="O101" s="420"/>
      <c r="P101" s="420"/>
      <c r="Q101" s="420"/>
      <c r="R101" s="420"/>
      <c r="S101" s="420"/>
      <c r="T101" s="420"/>
      <c r="U101" s="420"/>
      <c r="V101" s="420"/>
      <c r="W101" s="420"/>
      <c r="X101" s="420"/>
      <c r="Y101" s="420"/>
      <c r="Z101" s="420"/>
      <c r="AA101" s="420"/>
      <c r="AB101" s="420"/>
      <c r="AC101" s="420"/>
      <c r="AD101" s="420"/>
      <c r="AE101" s="420"/>
      <c r="AF101" s="420"/>
      <c r="AG101" s="420"/>
      <c r="AH101" s="420"/>
      <c r="AI101" s="420"/>
    </row>
    <row r="102" spans="2:35" s="27" customFormat="1" ht="16.149999999999999" customHeight="1" x14ac:dyDescent="0.15">
      <c r="B102" s="929" t="s">
        <v>1679</v>
      </c>
      <c r="C102" s="1150" t="s">
        <v>1680</v>
      </c>
      <c r="D102" s="755">
        <v>1023.6</v>
      </c>
      <c r="E102" s="756">
        <v>1023.6</v>
      </c>
      <c r="F102" s="382">
        <v>100</v>
      </c>
      <c r="G102" s="381">
        <v>9</v>
      </c>
      <c r="H102" s="757">
        <v>66</v>
      </c>
      <c r="I102" s="420"/>
      <c r="J102" s="420"/>
      <c r="K102" s="420"/>
      <c r="L102" s="420"/>
      <c r="M102" s="420"/>
      <c r="N102" s="420"/>
      <c r="O102" s="420"/>
      <c r="P102" s="420"/>
      <c r="Q102" s="420"/>
      <c r="R102" s="420"/>
      <c r="S102" s="420"/>
      <c r="T102" s="420"/>
      <c r="U102" s="420"/>
      <c r="V102" s="420"/>
      <c r="W102" s="420"/>
      <c r="X102" s="420"/>
      <c r="Y102" s="420"/>
      <c r="Z102" s="420"/>
      <c r="AA102" s="420"/>
      <c r="AB102" s="420"/>
      <c r="AC102" s="420"/>
      <c r="AD102" s="420"/>
      <c r="AE102" s="420"/>
      <c r="AF102" s="420"/>
      <c r="AG102" s="420"/>
      <c r="AH102" s="420"/>
      <c r="AI102" s="420"/>
    </row>
    <row r="103" spans="2:35" s="27" customFormat="1" ht="16.149999999999999" customHeight="1" x14ac:dyDescent="0.15">
      <c r="B103" s="929" t="s">
        <v>1681</v>
      </c>
      <c r="C103" s="1150" t="s">
        <v>1682</v>
      </c>
      <c r="D103" s="755">
        <v>6996.4</v>
      </c>
      <c r="E103" s="756">
        <v>6996.4</v>
      </c>
      <c r="F103" s="382">
        <v>100</v>
      </c>
      <c r="G103" s="381">
        <v>2</v>
      </c>
      <c r="H103" s="757" t="s">
        <v>2497</v>
      </c>
      <c r="I103" s="420"/>
      <c r="J103" s="420"/>
      <c r="K103" s="420"/>
      <c r="L103" s="420"/>
      <c r="M103" s="420"/>
      <c r="N103" s="420"/>
      <c r="O103" s="420"/>
      <c r="P103" s="420"/>
      <c r="Q103" s="420"/>
      <c r="R103" s="420"/>
      <c r="S103" s="420"/>
      <c r="T103" s="420"/>
      <c r="U103" s="420"/>
      <c r="V103" s="420"/>
      <c r="W103" s="420"/>
      <c r="X103" s="420"/>
      <c r="Y103" s="420"/>
      <c r="Z103" s="420"/>
      <c r="AA103" s="420"/>
      <c r="AB103" s="420"/>
      <c r="AC103" s="420"/>
      <c r="AD103" s="420"/>
      <c r="AE103" s="420"/>
      <c r="AF103" s="420"/>
      <c r="AG103" s="420"/>
      <c r="AH103" s="420"/>
      <c r="AI103" s="420"/>
    </row>
    <row r="104" spans="2:35" s="27" customFormat="1" ht="16.149999999999999" customHeight="1" x14ac:dyDescent="0.15">
      <c r="B104" s="929" t="s">
        <v>2352</v>
      </c>
      <c r="C104" s="1150" t="s">
        <v>2351</v>
      </c>
      <c r="D104" s="755">
        <v>1257.1399999999999</v>
      </c>
      <c r="E104" s="756">
        <v>1257.1399999999999</v>
      </c>
      <c r="F104" s="382">
        <v>100</v>
      </c>
      <c r="G104" s="381">
        <v>9</v>
      </c>
      <c r="H104" s="757">
        <v>110</v>
      </c>
      <c r="I104" s="420"/>
      <c r="J104" s="420"/>
      <c r="K104" s="420"/>
      <c r="L104" s="420"/>
      <c r="M104" s="420"/>
      <c r="N104" s="420"/>
      <c r="O104" s="420"/>
      <c r="P104" s="420"/>
      <c r="Q104" s="420"/>
      <c r="R104" s="420"/>
      <c r="S104" s="420"/>
      <c r="T104" s="420"/>
      <c r="U104" s="420"/>
      <c r="V104" s="420"/>
      <c r="W104" s="420"/>
      <c r="X104" s="420"/>
      <c r="Y104" s="420"/>
      <c r="Z104" s="420"/>
      <c r="AA104" s="420"/>
      <c r="AB104" s="420"/>
      <c r="AC104" s="420"/>
      <c r="AD104" s="420"/>
      <c r="AE104" s="420"/>
      <c r="AF104" s="420"/>
      <c r="AG104" s="420"/>
      <c r="AH104" s="420"/>
      <c r="AI104" s="420"/>
    </row>
    <row r="105" spans="2:35" s="27" customFormat="1" ht="16.149999999999999" customHeight="1" x14ac:dyDescent="0.15">
      <c r="B105" s="929" t="s">
        <v>2350</v>
      </c>
      <c r="C105" s="1150" t="s">
        <v>2349</v>
      </c>
      <c r="D105" s="755">
        <v>1495.49</v>
      </c>
      <c r="E105" s="756">
        <v>1324.47</v>
      </c>
      <c r="F105" s="382">
        <v>88.6</v>
      </c>
      <c r="G105" s="381">
        <v>9</v>
      </c>
      <c r="H105" s="757">
        <v>97</v>
      </c>
      <c r="I105" s="420"/>
      <c r="J105" s="420"/>
      <c r="K105" s="420"/>
      <c r="L105" s="420"/>
      <c r="M105" s="420"/>
      <c r="N105" s="420"/>
      <c r="O105" s="420"/>
      <c r="P105" s="420"/>
      <c r="Q105" s="420"/>
      <c r="R105" s="420"/>
      <c r="S105" s="420"/>
      <c r="T105" s="420"/>
      <c r="U105" s="420"/>
      <c r="V105" s="420"/>
      <c r="W105" s="420"/>
      <c r="X105" s="420"/>
      <c r="Y105" s="420"/>
      <c r="Z105" s="420"/>
      <c r="AA105" s="420"/>
      <c r="AB105" s="420"/>
      <c r="AC105" s="420"/>
      <c r="AD105" s="420"/>
      <c r="AE105" s="420"/>
      <c r="AF105" s="420"/>
      <c r="AG105" s="420"/>
      <c r="AH105" s="420"/>
      <c r="AI105" s="420"/>
    </row>
    <row r="106" spans="2:35" s="27" customFormat="1" ht="16.149999999999999" customHeight="1" x14ac:dyDescent="0.15">
      <c r="B106" s="929" t="s">
        <v>2348</v>
      </c>
      <c r="C106" s="1150" t="s">
        <v>2347</v>
      </c>
      <c r="D106" s="755">
        <v>3176.84</v>
      </c>
      <c r="E106" s="756">
        <v>3176.84</v>
      </c>
      <c r="F106" s="382">
        <v>100</v>
      </c>
      <c r="G106" s="381">
        <v>1</v>
      </c>
      <c r="H106" s="757">
        <v>144</v>
      </c>
      <c r="I106" s="420"/>
      <c r="J106" s="420"/>
      <c r="K106" s="420"/>
      <c r="L106" s="420"/>
      <c r="M106" s="420"/>
      <c r="N106" s="420"/>
      <c r="O106" s="420"/>
      <c r="P106" s="420"/>
      <c r="Q106" s="420"/>
      <c r="R106" s="420"/>
      <c r="S106" s="420"/>
      <c r="T106" s="420"/>
      <c r="U106" s="420"/>
      <c r="V106" s="420"/>
      <c r="W106" s="420"/>
      <c r="X106" s="420"/>
      <c r="Y106" s="420"/>
      <c r="Z106" s="420"/>
      <c r="AA106" s="420"/>
      <c r="AB106" s="420"/>
      <c r="AC106" s="420"/>
      <c r="AD106" s="420"/>
      <c r="AE106" s="420"/>
      <c r="AF106" s="420"/>
      <c r="AG106" s="420"/>
      <c r="AH106" s="420"/>
      <c r="AI106" s="420"/>
    </row>
    <row r="107" spans="2:35" s="27" customFormat="1" ht="16.149999999999999" customHeight="1" x14ac:dyDescent="0.15">
      <c r="B107" s="929" t="s">
        <v>2346</v>
      </c>
      <c r="C107" s="1150" t="s">
        <v>2345</v>
      </c>
      <c r="D107" s="755">
        <v>1517.44</v>
      </c>
      <c r="E107" s="756">
        <v>1420.53</v>
      </c>
      <c r="F107" s="382">
        <v>93.6</v>
      </c>
      <c r="G107" s="381">
        <v>9</v>
      </c>
      <c r="H107" s="757">
        <v>89</v>
      </c>
      <c r="I107" s="420"/>
      <c r="J107" s="420"/>
      <c r="K107" s="420"/>
      <c r="L107" s="420"/>
      <c r="M107" s="420"/>
      <c r="N107" s="420"/>
      <c r="O107" s="420"/>
      <c r="P107" s="420"/>
      <c r="Q107" s="420"/>
      <c r="R107" s="420"/>
      <c r="S107" s="420"/>
      <c r="T107" s="420"/>
      <c r="U107" s="420"/>
      <c r="V107" s="420"/>
      <c r="W107" s="420"/>
      <c r="X107" s="420"/>
      <c r="Y107" s="420"/>
      <c r="Z107" s="420"/>
      <c r="AA107" s="420"/>
      <c r="AB107" s="420"/>
      <c r="AC107" s="420"/>
      <c r="AD107" s="420"/>
      <c r="AE107" s="420"/>
      <c r="AF107" s="420"/>
      <c r="AG107" s="420"/>
      <c r="AH107" s="420"/>
      <c r="AI107" s="420"/>
    </row>
    <row r="108" spans="2:35" s="27" customFormat="1" ht="16.149999999999999" customHeight="1" x14ac:dyDescent="0.15">
      <c r="B108" s="929" t="s">
        <v>90</v>
      </c>
      <c r="C108" s="1150" t="s">
        <v>351</v>
      </c>
      <c r="D108" s="755">
        <v>9555.279999999997</v>
      </c>
      <c r="E108" s="756">
        <v>9555.279999999997</v>
      </c>
      <c r="F108" s="382">
        <v>100</v>
      </c>
      <c r="G108" s="381">
        <v>44</v>
      </c>
      <c r="H108" s="757">
        <v>718</v>
      </c>
      <c r="I108" s="420"/>
      <c r="J108" s="420"/>
      <c r="K108" s="420"/>
      <c r="L108" s="420"/>
      <c r="M108" s="420"/>
      <c r="N108" s="420"/>
      <c r="O108" s="420"/>
      <c r="P108" s="420"/>
      <c r="Q108" s="420"/>
      <c r="R108" s="420"/>
      <c r="S108" s="420"/>
      <c r="T108" s="420"/>
      <c r="U108" s="420"/>
      <c r="V108" s="420"/>
      <c r="W108" s="420"/>
      <c r="X108" s="420"/>
      <c r="Y108" s="420"/>
      <c r="Z108" s="420"/>
      <c r="AA108" s="420"/>
      <c r="AB108" s="420"/>
      <c r="AC108" s="420"/>
      <c r="AD108" s="420"/>
      <c r="AE108" s="420"/>
      <c r="AF108" s="420"/>
      <c r="AG108" s="420"/>
      <c r="AH108" s="420"/>
      <c r="AI108" s="420"/>
    </row>
    <row r="109" spans="2:35" s="27" customFormat="1" ht="16.149999999999999" customHeight="1" x14ac:dyDescent="0.15">
      <c r="B109" s="929" t="s">
        <v>91</v>
      </c>
      <c r="C109" s="1151" t="s">
        <v>352</v>
      </c>
      <c r="D109" s="758">
        <v>24399.120000000003</v>
      </c>
      <c r="E109" s="758">
        <v>24399.120000000003</v>
      </c>
      <c r="F109" s="724">
        <v>100</v>
      </c>
      <c r="G109" s="315">
        <v>1</v>
      </c>
      <c r="H109" s="759" t="s">
        <v>2496</v>
      </c>
      <c r="I109" s="420"/>
      <c r="J109" s="420"/>
      <c r="K109" s="420"/>
      <c r="L109" s="420"/>
      <c r="M109" s="420"/>
      <c r="N109" s="420"/>
      <c r="O109" s="420"/>
      <c r="P109" s="420"/>
      <c r="Q109" s="420"/>
      <c r="R109" s="420"/>
      <c r="S109" s="420"/>
      <c r="T109" s="420"/>
      <c r="U109" s="420"/>
      <c r="V109" s="420"/>
      <c r="W109" s="420"/>
      <c r="X109" s="420"/>
      <c r="Y109" s="420"/>
      <c r="Z109" s="420"/>
      <c r="AA109" s="420"/>
      <c r="AB109" s="420"/>
      <c r="AC109" s="420"/>
      <c r="AD109" s="420"/>
      <c r="AE109" s="420"/>
      <c r="AF109" s="420"/>
      <c r="AG109" s="420"/>
      <c r="AH109" s="420"/>
      <c r="AI109" s="420"/>
    </row>
    <row r="110" spans="2:35" s="27" customFormat="1" ht="16.149999999999999" customHeight="1" x14ac:dyDescent="0.15">
      <c r="B110" s="929" t="s">
        <v>93</v>
      </c>
      <c r="C110" s="1151" t="s">
        <v>354</v>
      </c>
      <c r="D110" s="758">
        <v>34198.010000000009</v>
      </c>
      <c r="E110" s="758">
        <v>34198.010000000009</v>
      </c>
      <c r="F110" s="724">
        <v>100</v>
      </c>
      <c r="G110" s="315">
        <v>1</v>
      </c>
      <c r="H110" s="759" t="s">
        <v>2496</v>
      </c>
      <c r="I110" s="420"/>
      <c r="J110" s="420"/>
      <c r="K110" s="420"/>
      <c r="L110" s="420"/>
      <c r="M110" s="420"/>
      <c r="N110" s="420"/>
      <c r="O110" s="420"/>
      <c r="P110" s="420"/>
      <c r="Q110" s="420"/>
      <c r="R110" s="420"/>
      <c r="S110" s="420"/>
      <c r="T110" s="420"/>
      <c r="U110" s="420"/>
      <c r="V110" s="420"/>
      <c r="W110" s="420"/>
      <c r="X110" s="420"/>
      <c r="Y110" s="420"/>
      <c r="Z110" s="420"/>
      <c r="AA110" s="420"/>
      <c r="AB110" s="420"/>
      <c r="AC110" s="420"/>
      <c r="AD110" s="420"/>
      <c r="AE110" s="420"/>
      <c r="AF110" s="420"/>
      <c r="AG110" s="420"/>
      <c r="AH110" s="420"/>
      <c r="AI110" s="420"/>
    </row>
    <row r="111" spans="2:35" s="27" customFormat="1" ht="16.149999999999999" customHeight="1" x14ac:dyDescent="0.15">
      <c r="B111" s="929" t="s">
        <v>94</v>
      </c>
      <c r="C111" s="1150" t="s">
        <v>355</v>
      </c>
      <c r="D111" s="755">
        <v>11714.36</v>
      </c>
      <c r="E111" s="756">
        <v>11714.36</v>
      </c>
      <c r="F111" s="382">
        <v>100</v>
      </c>
      <c r="G111" s="381">
        <v>1</v>
      </c>
      <c r="H111" s="757" t="s">
        <v>2496</v>
      </c>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0"/>
      <c r="AE111" s="420"/>
      <c r="AF111" s="420"/>
      <c r="AG111" s="420"/>
      <c r="AH111" s="420"/>
      <c r="AI111" s="420"/>
    </row>
    <row r="112" spans="2:35" s="27" customFormat="1" ht="16.149999999999999" customHeight="1" x14ac:dyDescent="0.15">
      <c r="B112" s="929" t="s">
        <v>95</v>
      </c>
      <c r="C112" s="1151" t="s">
        <v>356</v>
      </c>
      <c r="D112" s="758">
        <v>4627.3499999999995</v>
      </c>
      <c r="E112" s="758">
        <v>4627.3499999999995</v>
      </c>
      <c r="F112" s="724">
        <v>100</v>
      </c>
      <c r="G112" s="315">
        <v>7</v>
      </c>
      <c r="H112" s="759">
        <v>366</v>
      </c>
      <c r="I112" s="420"/>
      <c r="J112" s="420"/>
      <c r="K112" s="420"/>
      <c r="L112" s="420"/>
      <c r="M112" s="420"/>
      <c r="N112" s="420"/>
      <c r="O112" s="420"/>
      <c r="P112" s="420"/>
      <c r="Q112" s="420"/>
      <c r="R112" s="420"/>
      <c r="S112" s="420"/>
      <c r="T112" s="420"/>
      <c r="U112" s="420"/>
      <c r="V112" s="420"/>
      <c r="W112" s="420"/>
      <c r="X112" s="420"/>
      <c r="Y112" s="420"/>
      <c r="Z112" s="420"/>
      <c r="AA112" s="420"/>
      <c r="AB112" s="420"/>
      <c r="AC112" s="420"/>
      <c r="AD112" s="420"/>
      <c r="AE112" s="420"/>
      <c r="AF112" s="420"/>
      <c r="AG112" s="420"/>
      <c r="AH112" s="420"/>
      <c r="AI112" s="420"/>
    </row>
    <row r="113" spans="2:35" s="27" customFormat="1" ht="16.149999999999999" customHeight="1" x14ac:dyDescent="0.15">
      <c r="B113" s="929" t="s">
        <v>96</v>
      </c>
      <c r="C113" s="1150" t="s">
        <v>357</v>
      </c>
      <c r="D113" s="755">
        <v>4030.37</v>
      </c>
      <c r="E113" s="756">
        <v>4030.37</v>
      </c>
      <c r="F113" s="382">
        <v>100</v>
      </c>
      <c r="G113" s="381">
        <v>16</v>
      </c>
      <c r="H113" s="757">
        <v>366</v>
      </c>
      <c r="I113" s="420"/>
      <c r="J113" s="420"/>
      <c r="K113" s="420"/>
      <c r="L113" s="420"/>
      <c r="M113" s="420"/>
      <c r="N113" s="420"/>
      <c r="O113" s="420"/>
      <c r="P113" s="420"/>
      <c r="Q113" s="420"/>
      <c r="R113" s="420"/>
      <c r="S113" s="420"/>
      <c r="T113" s="420"/>
      <c r="U113" s="420"/>
      <c r="V113" s="420"/>
      <c r="W113" s="420"/>
      <c r="X113" s="420"/>
      <c r="Y113" s="420"/>
      <c r="Z113" s="420"/>
      <c r="AA113" s="420"/>
      <c r="AB113" s="420"/>
      <c r="AC113" s="420"/>
      <c r="AD113" s="420"/>
      <c r="AE113" s="420"/>
      <c r="AF113" s="420"/>
      <c r="AG113" s="420"/>
      <c r="AH113" s="420"/>
      <c r="AI113" s="420"/>
    </row>
    <row r="114" spans="2:35" s="27" customFormat="1" ht="16.149999999999999" customHeight="1" x14ac:dyDescent="0.15">
      <c r="B114" s="929" t="s">
        <v>1694</v>
      </c>
      <c r="C114" s="1156" t="s">
        <v>1346</v>
      </c>
      <c r="D114" s="486">
        <v>1580.7</v>
      </c>
      <c r="E114" s="486">
        <v>1580.7</v>
      </c>
      <c r="F114" s="769">
        <v>100</v>
      </c>
      <c r="G114" s="1157">
        <v>6</v>
      </c>
      <c r="H114" s="490">
        <v>67</v>
      </c>
      <c r="I114" s="420"/>
      <c r="J114" s="420"/>
      <c r="K114" s="420"/>
      <c r="L114" s="420"/>
      <c r="M114" s="420"/>
      <c r="N114" s="420"/>
      <c r="O114" s="420"/>
      <c r="P114" s="420"/>
      <c r="Q114" s="420"/>
      <c r="R114" s="420"/>
      <c r="S114" s="420"/>
      <c r="T114" s="420"/>
      <c r="U114" s="420"/>
      <c r="V114" s="420"/>
      <c r="W114" s="420"/>
      <c r="X114" s="420"/>
      <c r="Y114" s="420"/>
      <c r="Z114" s="420"/>
      <c r="AA114" s="420"/>
      <c r="AB114" s="420"/>
      <c r="AC114" s="420"/>
      <c r="AD114" s="420"/>
      <c r="AE114" s="420"/>
      <c r="AF114" s="420"/>
      <c r="AG114" s="420"/>
      <c r="AH114" s="420"/>
      <c r="AI114" s="420"/>
    </row>
    <row r="115" spans="2:35" s="27" customFormat="1" ht="16.149999999999999" customHeight="1" x14ac:dyDescent="0.15">
      <c r="B115" s="929" t="s">
        <v>1416</v>
      </c>
      <c r="C115" s="1150" t="s">
        <v>1473</v>
      </c>
      <c r="D115" s="755">
        <v>14811.498586200001</v>
      </c>
      <c r="E115" s="756">
        <v>13122.708586199999</v>
      </c>
      <c r="F115" s="382">
        <v>88.6</v>
      </c>
      <c r="G115" s="381">
        <v>27</v>
      </c>
      <c r="H115" s="757">
        <v>315</v>
      </c>
      <c r="I115" s="420"/>
      <c r="J115" s="420"/>
      <c r="K115" s="420"/>
      <c r="L115" s="420"/>
      <c r="M115" s="420"/>
      <c r="N115" s="420"/>
      <c r="O115" s="420"/>
      <c r="P115" s="420"/>
      <c r="Q115" s="420"/>
      <c r="R115" s="420"/>
      <c r="S115" s="420"/>
      <c r="T115" s="420"/>
      <c r="U115" s="420"/>
      <c r="V115" s="420"/>
      <c r="W115" s="420"/>
      <c r="X115" s="420"/>
      <c r="Y115" s="420"/>
      <c r="Z115" s="420"/>
      <c r="AA115" s="420"/>
      <c r="AB115" s="420"/>
      <c r="AC115" s="420"/>
      <c r="AD115" s="420"/>
      <c r="AE115" s="420"/>
      <c r="AF115" s="420"/>
      <c r="AG115" s="420"/>
      <c r="AH115" s="420"/>
      <c r="AI115" s="420"/>
    </row>
    <row r="116" spans="2:35" s="27" customFormat="1" ht="16.149999999999999" customHeight="1" x14ac:dyDescent="0.15">
      <c r="B116" s="929" t="s">
        <v>1527</v>
      </c>
      <c r="C116" s="1156" t="s">
        <v>1475</v>
      </c>
      <c r="D116" s="486">
        <v>5676.1399999999994</v>
      </c>
      <c r="E116" s="486">
        <v>4454.1799999999994</v>
      </c>
      <c r="F116" s="769">
        <v>78.5</v>
      </c>
      <c r="G116" s="1157">
        <v>16</v>
      </c>
      <c r="H116" s="490">
        <v>175</v>
      </c>
      <c r="I116" s="420"/>
      <c r="J116" s="420"/>
      <c r="K116" s="420"/>
      <c r="L116" s="420"/>
      <c r="M116" s="420"/>
      <c r="N116" s="420"/>
      <c r="O116" s="420"/>
      <c r="P116" s="420"/>
      <c r="Q116" s="420"/>
      <c r="R116" s="420"/>
      <c r="S116" s="420"/>
      <c r="T116" s="420"/>
      <c r="U116" s="420"/>
      <c r="V116" s="420"/>
      <c r="W116" s="420"/>
      <c r="X116" s="420"/>
      <c r="Y116" s="420"/>
      <c r="Z116" s="420"/>
      <c r="AA116" s="420"/>
      <c r="AB116" s="420"/>
      <c r="AC116" s="420"/>
      <c r="AD116" s="420"/>
      <c r="AE116" s="420"/>
      <c r="AF116" s="420"/>
      <c r="AG116" s="420"/>
      <c r="AH116" s="420"/>
      <c r="AI116" s="420"/>
    </row>
    <row r="117" spans="2:35" s="27" customFormat="1" ht="16.149999999999999" customHeight="1" x14ac:dyDescent="0.15">
      <c r="B117" s="929" t="s">
        <v>2495</v>
      </c>
      <c r="C117" s="1552" t="s">
        <v>2111</v>
      </c>
      <c r="D117" s="486">
        <v>14619.46</v>
      </c>
      <c r="E117" s="486">
        <v>14619.46</v>
      </c>
      <c r="F117" s="769">
        <v>100</v>
      </c>
      <c r="G117" s="1157">
        <v>1</v>
      </c>
      <c r="H117" s="1551" t="s">
        <v>1813</v>
      </c>
      <c r="I117" s="420"/>
      <c r="J117" s="420"/>
      <c r="K117" s="420"/>
      <c r="L117" s="420"/>
      <c r="M117" s="420"/>
      <c r="N117" s="420"/>
      <c r="O117" s="420"/>
      <c r="P117" s="420"/>
      <c r="Q117" s="420"/>
      <c r="R117" s="420"/>
      <c r="S117" s="420"/>
      <c r="T117" s="420"/>
      <c r="U117" s="420"/>
      <c r="V117" s="420"/>
      <c r="W117" s="420"/>
      <c r="X117" s="420"/>
      <c r="Y117" s="420"/>
      <c r="Z117" s="420"/>
      <c r="AA117" s="420"/>
      <c r="AB117" s="420"/>
      <c r="AC117" s="420"/>
      <c r="AD117" s="420"/>
      <c r="AE117" s="420"/>
      <c r="AF117" s="420"/>
      <c r="AG117" s="420"/>
      <c r="AH117" s="420"/>
      <c r="AI117" s="420"/>
    </row>
    <row r="118" spans="2:35" s="27" customFormat="1" ht="16.149999999999999" customHeight="1" thickBot="1" x14ac:dyDescent="0.2">
      <c r="B118" s="1519" t="s">
        <v>2461</v>
      </c>
      <c r="C118" s="1158" t="s">
        <v>2460</v>
      </c>
      <c r="D118" s="1550">
        <v>1959.37</v>
      </c>
      <c r="E118" s="1550">
        <v>1959.37</v>
      </c>
      <c r="F118" s="1549">
        <v>100</v>
      </c>
      <c r="G118" s="1548">
        <v>13</v>
      </c>
      <c r="H118" s="1547">
        <v>180</v>
      </c>
      <c r="I118" s="420"/>
      <c r="J118" s="420"/>
      <c r="K118" s="420"/>
      <c r="L118" s="420"/>
      <c r="M118" s="420"/>
      <c r="N118" s="420"/>
      <c r="O118" s="420"/>
      <c r="P118" s="420"/>
      <c r="Q118" s="420"/>
      <c r="R118" s="420"/>
      <c r="S118" s="420"/>
      <c r="T118" s="420"/>
      <c r="U118" s="420"/>
      <c r="V118" s="420"/>
      <c r="W118" s="420"/>
      <c r="X118" s="420"/>
      <c r="Y118" s="420"/>
      <c r="Z118" s="420"/>
      <c r="AA118" s="420"/>
      <c r="AB118" s="420"/>
      <c r="AC118" s="420"/>
      <c r="AD118" s="420"/>
      <c r="AE118" s="420"/>
      <c r="AF118" s="420"/>
      <c r="AG118" s="420"/>
      <c r="AH118" s="420"/>
      <c r="AI118" s="420"/>
    </row>
    <row r="119" spans="2:35" s="27" customFormat="1" ht="16.149999999999999" customHeight="1" thickTop="1" x14ac:dyDescent="0.15">
      <c r="B119" s="952" t="s">
        <v>98</v>
      </c>
      <c r="C119" s="1151" t="s">
        <v>358</v>
      </c>
      <c r="D119" s="758">
        <v>70045.850000000006</v>
      </c>
      <c r="E119" s="1160">
        <v>70045.850000000006</v>
      </c>
      <c r="F119" s="450">
        <v>100</v>
      </c>
      <c r="G119" s="658">
        <v>2</v>
      </c>
      <c r="H119" s="759" t="s">
        <v>2493</v>
      </c>
      <c r="I119" s="420"/>
      <c r="J119" s="420"/>
      <c r="K119" s="420"/>
      <c r="L119" s="420"/>
      <c r="M119" s="420"/>
      <c r="N119" s="420"/>
      <c r="O119" s="420"/>
      <c r="P119" s="420"/>
      <c r="Q119" s="420"/>
      <c r="R119" s="420"/>
      <c r="S119" s="420"/>
      <c r="T119" s="420"/>
      <c r="U119" s="420"/>
      <c r="V119" s="420"/>
      <c r="W119" s="420"/>
      <c r="X119" s="420"/>
      <c r="Y119" s="420"/>
      <c r="Z119" s="420"/>
      <c r="AA119" s="420"/>
      <c r="AB119" s="420"/>
      <c r="AC119" s="420"/>
      <c r="AD119" s="420"/>
      <c r="AE119" s="420"/>
      <c r="AF119" s="420"/>
      <c r="AG119" s="420"/>
      <c r="AH119" s="420"/>
      <c r="AI119" s="420"/>
    </row>
    <row r="120" spans="2:35" s="27" customFormat="1" ht="16.149999999999999" customHeight="1" x14ac:dyDescent="0.15">
      <c r="B120" s="952" t="s">
        <v>99</v>
      </c>
      <c r="C120" s="1151" t="s">
        <v>359</v>
      </c>
      <c r="D120" s="758">
        <v>52794.55</v>
      </c>
      <c r="E120" s="758">
        <v>52794.55</v>
      </c>
      <c r="F120" s="724">
        <v>100</v>
      </c>
      <c r="G120" s="315">
        <v>2</v>
      </c>
      <c r="H120" s="759" t="s">
        <v>1808</v>
      </c>
      <c r="I120" s="420"/>
      <c r="J120" s="420"/>
      <c r="K120" s="420"/>
      <c r="L120" s="420"/>
      <c r="M120" s="420"/>
      <c r="N120" s="420"/>
      <c r="O120" s="420"/>
      <c r="P120" s="420"/>
      <c r="Q120" s="420"/>
      <c r="R120" s="420"/>
      <c r="S120" s="420"/>
      <c r="T120" s="420"/>
      <c r="U120" s="420"/>
      <c r="V120" s="420"/>
      <c r="W120" s="420"/>
      <c r="X120" s="420"/>
      <c r="Y120" s="420"/>
      <c r="Z120" s="420"/>
      <c r="AA120" s="420"/>
      <c r="AB120" s="420"/>
      <c r="AC120" s="420"/>
      <c r="AD120" s="420"/>
      <c r="AE120" s="420"/>
      <c r="AF120" s="420"/>
      <c r="AG120" s="420"/>
      <c r="AH120" s="420"/>
      <c r="AI120" s="420"/>
    </row>
    <row r="121" spans="2:35" s="27" customFormat="1" ht="16.149999999999999" customHeight="1" x14ac:dyDescent="0.15">
      <c r="B121" s="952" t="s">
        <v>100</v>
      </c>
      <c r="C121" s="1150" t="s">
        <v>360</v>
      </c>
      <c r="D121" s="755">
        <v>71645.490000000005</v>
      </c>
      <c r="E121" s="756">
        <v>71645.490000000005</v>
      </c>
      <c r="F121" s="382">
        <v>100</v>
      </c>
      <c r="G121" s="381">
        <v>2</v>
      </c>
      <c r="H121" s="757" t="s">
        <v>555</v>
      </c>
      <c r="I121" s="420"/>
      <c r="J121" s="420"/>
      <c r="K121" s="420"/>
      <c r="L121" s="420"/>
      <c r="M121" s="420"/>
      <c r="N121" s="420"/>
      <c r="O121" s="420"/>
      <c r="P121" s="420"/>
      <c r="Q121" s="420"/>
      <c r="R121" s="420"/>
      <c r="S121" s="420"/>
      <c r="T121" s="420"/>
      <c r="U121" s="420"/>
      <c r="V121" s="420"/>
      <c r="W121" s="420"/>
      <c r="X121" s="420"/>
      <c r="Y121" s="420"/>
      <c r="Z121" s="420"/>
      <c r="AA121" s="420"/>
      <c r="AB121" s="420"/>
      <c r="AC121" s="420"/>
      <c r="AD121" s="420"/>
      <c r="AE121" s="420"/>
      <c r="AF121" s="420"/>
      <c r="AG121" s="420"/>
      <c r="AH121" s="420"/>
      <c r="AI121" s="420"/>
    </row>
    <row r="122" spans="2:35" s="27" customFormat="1" ht="16.149999999999999" customHeight="1" x14ac:dyDescent="0.15">
      <c r="B122" s="952" t="s">
        <v>101</v>
      </c>
      <c r="C122" s="1151" t="s">
        <v>361</v>
      </c>
      <c r="D122" s="758">
        <v>47995.23000000001</v>
      </c>
      <c r="E122" s="758">
        <v>47995.23000000001</v>
      </c>
      <c r="F122" s="724">
        <v>100</v>
      </c>
      <c r="G122" s="315">
        <v>4</v>
      </c>
      <c r="H122" s="759">
        <v>337</v>
      </c>
      <c r="I122" s="420"/>
      <c r="J122" s="420"/>
      <c r="K122" s="420"/>
      <c r="L122" s="420"/>
      <c r="M122" s="420"/>
      <c r="N122" s="420"/>
      <c r="O122" s="420"/>
      <c r="P122" s="420"/>
      <c r="Q122" s="420"/>
      <c r="R122" s="420"/>
      <c r="S122" s="420"/>
      <c r="T122" s="420"/>
      <c r="U122" s="420"/>
      <c r="V122" s="420"/>
      <c r="W122" s="420"/>
      <c r="X122" s="420"/>
      <c r="Y122" s="420"/>
      <c r="Z122" s="420"/>
      <c r="AA122" s="420"/>
      <c r="AB122" s="420"/>
      <c r="AC122" s="420"/>
      <c r="AD122" s="420"/>
      <c r="AE122" s="420"/>
      <c r="AF122" s="420"/>
      <c r="AG122" s="420"/>
      <c r="AH122" s="420"/>
      <c r="AI122" s="420"/>
    </row>
    <row r="123" spans="2:35" s="27" customFormat="1" ht="16.149999999999999" customHeight="1" x14ac:dyDescent="0.15">
      <c r="B123" s="952" t="s">
        <v>102</v>
      </c>
      <c r="C123" s="1150" t="s">
        <v>362</v>
      </c>
      <c r="D123" s="755">
        <v>50450</v>
      </c>
      <c r="E123" s="756">
        <v>50450</v>
      </c>
      <c r="F123" s="382">
        <v>100</v>
      </c>
      <c r="G123" s="381">
        <v>1</v>
      </c>
      <c r="H123" s="757" t="s">
        <v>555</v>
      </c>
      <c r="I123" s="420"/>
      <c r="J123" s="420"/>
      <c r="K123" s="420"/>
      <c r="L123" s="420"/>
      <c r="M123" s="420"/>
      <c r="N123" s="420"/>
      <c r="O123" s="420"/>
      <c r="P123" s="420"/>
      <c r="Q123" s="420"/>
      <c r="R123" s="420"/>
      <c r="S123" s="420"/>
      <c r="T123" s="420"/>
      <c r="U123" s="420"/>
      <c r="V123" s="420"/>
      <c r="W123" s="420"/>
      <c r="X123" s="420"/>
      <c r="Y123" s="420"/>
      <c r="Z123" s="420"/>
      <c r="AA123" s="420"/>
      <c r="AB123" s="420"/>
      <c r="AC123" s="420"/>
      <c r="AD123" s="420"/>
      <c r="AE123" s="420"/>
      <c r="AF123" s="420"/>
      <c r="AG123" s="420"/>
      <c r="AH123" s="420"/>
      <c r="AI123" s="420"/>
    </row>
    <row r="124" spans="2:35" s="27" customFormat="1" ht="16.149999999999999" customHeight="1" x14ac:dyDescent="0.15">
      <c r="B124" s="952" t="s">
        <v>103</v>
      </c>
      <c r="C124" s="1151" t="s">
        <v>363</v>
      </c>
      <c r="D124" s="758">
        <v>57448.03</v>
      </c>
      <c r="E124" s="758">
        <v>57448.03</v>
      </c>
      <c r="F124" s="724">
        <v>100</v>
      </c>
      <c r="G124" s="315">
        <v>1</v>
      </c>
      <c r="H124" s="759" t="s">
        <v>1808</v>
      </c>
      <c r="I124" s="420"/>
      <c r="J124" s="420"/>
      <c r="K124" s="420"/>
      <c r="L124" s="420"/>
      <c r="M124" s="420"/>
      <c r="N124" s="420"/>
      <c r="O124" s="420"/>
      <c r="P124" s="420"/>
      <c r="Q124" s="420"/>
      <c r="R124" s="420"/>
      <c r="S124" s="420"/>
      <c r="T124" s="420"/>
      <c r="U124" s="420"/>
      <c r="V124" s="420"/>
      <c r="W124" s="420"/>
      <c r="X124" s="420"/>
      <c r="Y124" s="420"/>
      <c r="Z124" s="420"/>
      <c r="AA124" s="420"/>
      <c r="AB124" s="420"/>
      <c r="AC124" s="420"/>
      <c r="AD124" s="420"/>
      <c r="AE124" s="420"/>
      <c r="AF124" s="420"/>
      <c r="AG124" s="420"/>
      <c r="AH124" s="420"/>
      <c r="AI124" s="420"/>
    </row>
    <row r="125" spans="2:35" s="27" customFormat="1" ht="16.149999999999999" customHeight="1" x14ac:dyDescent="0.15">
      <c r="B125" s="952" t="s">
        <v>104</v>
      </c>
      <c r="C125" s="1150" t="s">
        <v>364</v>
      </c>
      <c r="D125" s="755">
        <v>34837.649999999994</v>
      </c>
      <c r="E125" s="756">
        <v>34837.649999999994</v>
      </c>
      <c r="F125" s="382">
        <v>100</v>
      </c>
      <c r="G125" s="381">
        <v>6</v>
      </c>
      <c r="H125" s="757">
        <v>222</v>
      </c>
      <c r="I125" s="420"/>
      <c r="J125" s="420"/>
      <c r="K125" s="420"/>
      <c r="L125" s="420"/>
      <c r="M125" s="420"/>
      <c r="N125" s="420"/>
      <c r="O125" s="420"/>
      <c r="P125" s="420"/>
      <c r="Q125" s="420"/>
      <c r="R125" s="420"/>
      <c r="S125" s="420"/>
      <c r="T125" s="420"/>
      <c r="U125" s="420"/>
      <c r="V125" s="420"/>
      <c r="W125" s="420"/>
      <c r="X125" s="420"/>
      <c r="Y125" s="420"/>
      <c r="Z125" s="420"/>
      <c r="AA125" s="420"/>
      <c r="AB125" s="420"/>
      <c r="AC125" s="420"/>
      <c r="AD125" s="420"/>
      <c r="AE125" s="420"/>
      <c r="AF125" s="420"/>
      <c r="AG125" s="420"/>
      <c r="AH125" s="420"/>
      <c r="AI125" s="420"/>
    </row>
    <row r="126" spans="2:35" s="27" customFormat="1" ht="16.149999999999999" customHeight="1" x14ac:dyDescent="0.15">
      <c r="B126" s="952" t="s">
        <v>105</v>
      </c>
      <c r="C126" s="1151" t="s">
        <v>365</v>
      </c>
      <c r="D126" s="758">
        <v>29630.48</v>
      </c>
      <c r="E126" s="758">
        <v>29630.48</v>
      </c>
      <c r="F126" s="724">
        <v>100</v>
      </c>
      <c r="G126" s="315">
        <v>1</v>
      </c>
      <c r="H126" s="759" t="s">
        <v>1808</v>
      </c>
      <c r="I126" s="420"/>
      <c r="J126" s="420"/>
      <c r="K126" s="420"/>
      <c r="L126" s="420"/>
      <c r="M126" s="420"/>
      <c r="N126" s="420"/>
      <c r="O126" s="420"/>
      <c r="P126" s="420"/>
      <c r="Q126" s="420"/>
      <c r="R126" s="420"/>
      <c r="S126" s="420"/>
      <c r="T126" s="420"/>
      <c r="U126" s="420"/>
      <c r="V126" s="420"/>
      <c r="W126" s="420"/>
      <c r="X126" s="420"/>
      <c r="Y126" s="420"/>
      <c r="Z126" s="420"/>
      <c r="AA126" s="420"/>
      <c r="AB126" s="420"/>
      <c r="AC126" s="420"/>
      <c r="AD126" s="420"/>
      <c r="AE126" s="420"/>
      <c r="AF126" s="420"/>
      <c r="AG126" s="420"/>
      <c r="AH126" s="420"/>
      <c r="AI126" s="420"/>
    </row>
    <row r="127" spans="2:35" s="27" customFormat="1" ht="16.149999999999999" customHeight="1" x14ac:dyDescent="0.15">
      <c r="B127" s="952" t="s">
        <v>107</v>
      </c>
      <c r="C127" s="1151" t="s">
        <v>367</v>
      </c>
      <c r="D127" s="758">
        <v>24931.11</v>
      </c>
      <c r="E127" s="758">
        <v>24931.11</v>
      </c>
      <c r="F127" s="724">
        <v>100</v>
      </c>
      <c r="G127" s="315">
        <v>1</v>
      </c>
      <c r="H127" s="759" t="s">
        <v>2494</v>
      </c>
      <c r="I127" s="420"/>
      <c r="J127" s="420"/>
      <c r="K127" s="420"/>
      <c r="L127" s="420"/>
      <c r="M127" s="420"/>
      <c r="N127" s="420"/>
      <c r="O127" s="420"/>
      <c r="P127" s="420"/>
      <c r="Q127" s="420"/>
      <c r="R127" s="420"/>
      <c r="S127" s="420"/>
      <c r="T127" s="420"/>
      <c r="U127" s="420"/>
      <c r="V127" s="420"/>
      <c r="W127" s="420"/>
      <c r="X127" s="420"/>
      <c r="Y127" s="420"/>
      <c r="Z127" s="420"/>
      <c r="AA127" s="420"/>
      <c r="AB127" s="420"/>
      <c r="AC127" s="420"/>
      <c r="AD127" s="420"/>
      <c r="AE127" s="420"/>
      <c r="AF127" s="420"/>
      <c r="AG127" s="420"/>
      <c r="AH127" s="420"/>
      <c r="AI127" s="420"/>
    </row>
    <row r="128" spans="2:35" s="27" customFormat="1" ht="16.149999999999999" customHeight="1" x14ac:dyDescent="0.15">
      <c r="B128" s="952" t="s">
        <v>108</v>
      </c>
      <c r="C128" s="1150" t="s">
        <v>368</v>
      </c>
      <c r="D128" s="755">
        <v>24888.67</v>
      </c>
      <c r="E128" s="756">
        <v>24888.67</v>
      </c>
      <c r="F128" s="382">
        <v>100</v>
      </c>
      <c r="G128" s="381">
        <v>1</v>
      </c>
      <c r="H128" s="757" t="s">
        <v>2493</v>
      </c>
      <c r="I128" s="420"/>
      <c r="J128" s="420"/>
      <c r="K128" s="420"/>
      <c r="L128" s="420"/>
      <c r="M128" s="420"/>
      <c r="N128" s="420"/>
      <c r="O128" s="420"/>
      <c r="P128" s="420"/>
      <c r="Q128" s="420"/>
      <c r="R128" s="420"/>
      <c r="S128" s="420"/>
      <c r="T128" s="420"/>
      <c r="U128" s="420"/>
      <c r="V128" s="420"/>
      <c r="W128" s="420"/>
      <c r="X128" s="420"/>
      <c r="Y128" s="420"/>
      <c r="Z128" s="420"/>
      <c r="AA128" s="420"/>
      <c r="AB128" s="420"/>
      <c r="AC128" s="420"/>
      <c r="AD128" s="420"/>
      <c r="AE128" s="420"/>
      <c r="AF128" s="420"/>
      <c r="AG128" s="420"/>
      <c r="AH128" s="420"/>
      <c r="AI128" s="420"/>
    </row>
    <row r="129" spans="2:35" s="27" customFormat="1" ht="16.149999999999999" customHeight="1" x14ac:dyDescent="0.15">
      <c r="B129" s="952" t="s">
        <v>109</v>
      </c>
      <c r="C129" s="1151" t="s">
        <v>369</v>
      </c>
      <c r="D129" s="758">
        <v>13648.7</v>
      </c>
      <c r="E129" s="758">
        <v>13648.7</v>
      </c>
      <c r="F129" s="724">
        <v>100</v>
      </c>
      <c r="G129" s="315">
        <v>1</v>
      </c>
      <c r="H129" s="759" t="s">
        <v>1808</v>
      </c>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c r="AG129" s="420"/>
      <c r="AH129" s="420"/>
      <c r="AI129" s="420"/>
    </row>
    <row r="130" spans="2:35" s="27" customFormat="1" ht="16.149999999999999" customHeight="1" x14ac:dyDescent="0.15">
      <c r="B130" s="952" t="s">
        <v>110</v>
      </c>
      <c r="C130" s="1150" t="s">
        <v>370</v>
      </c>
      <c r="D130" s="755">
        <v>12003.57</v>
      </c>
      <c r="E130" s="756">
        <v>12003.57</v>
      </c>
      <c r="F130" s="382">
        <v>100</v>
      </c>
      <c r="G130" s="381">
        <v>1</v>
      </c>
      <c r="H130" s="757" t="s">
        <v>555</v>
      </c>
      <c r="I130" s="420"/>
      <c r="J130" s="420"/>
      <c r="K130" s="420"/>
      <c r="L130" s="420"/>
      <c r="M130" s="420"/>
      <c r="N130" s="420"/>
      <c r="O130" s="420"/>
      <c r="P130" s="420"/>
      <c r="Q130" s="420"/>
      <c r="R130" s="420"/>
      <c r="S130" s="420"/>
      <c r="T130" s="420"/>
      <c r="U130" s="420"/>
      <c r="V130" s="420"/>
      <c r="W130" s="420"/>
      <c r="X130" s="420"/>
      <c r="Y130" s="420"/>
      <c r="Z130" s="420"/>
      <c r="AA130" s="420"/>
      <c r="AB130" s="420"/>
      <c r="AC130" s="420"/>
      <c r="AD130" s="420"/>
      <c r="AE130" s="420"/>
      <c r="AF130" s="420"/>
      <c r="AG130" s="420"/>
      <c r="AH130" s="420"/>
      <c r="AI130" s="420"/>
    </row>
    <row r="131" spans="2:35" s="27" customFormat="1" ht="16.149999999999999" customHeight="1" x14ac:dyDescent="0.15">
      <c r="B131" s="952" t="s">
        <v>111</v>
      </c>
      <c r="C131" s="1151" t="s">
        <v>371</v>
      </c>
      <c r="D131" s="758">
        <v>9825.52</v>
      </c>
      <c r="E131" s="758">
        <v>9825.52</v>
      </c>
      <c r="F131" s="724">
        <v>100</v>
      </c>
      <c r="G131" s="315">
        <v>1</v>
      </c>
      <c r="H131" s="759" t="s">
        <v>1808</v>
      </c>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row>
    <row r="132" spans="2:35" s="27" customFormat="1" ht="16.149999999999999" customHeight="1" x14ac:dyDescent="0.15">
      <c r="B132" s="952" t="s">
        <v>112</v>
      </c>
      <c r="C132" s="1150" t="s">
        <v>372</v>
      </c>
      <c r="D132" s="755">
        <v>42840.91</v>
      </c>
      <c r="E132" s="756">
        <v>42840.91</v>
      </c>
      <c r="F132" s="382">
        <v>100</v>
      </c>
      <c r="G132" s="381">
        <v>1</v>
      </c>
      <c r="H132" s="757" t="s">
        <v>555</v>
      </c>
      <c r="I132" s="420"/>
      <c r="J132" s="420"/>
      <c r="K132" s="420"/>
      <c r="L132" s="420"/>
      <c r="M132" s="420"/>
      <c r="N132" s="420"/>
      <c r="O132" s="420"/>
      <c r="P132" s="420"/>
      <c r="Q132" s="420"/>
      <c r="R132" s="420"/>
      <c r="S132" s="420"/>
      <c r="T132" s="420"/>
      <c r="U132" s="420"/>
      <c r="V132" s="420"/>
      <c r="W132" s="420"/>
      <c r="X132" s="420"/>
      <c r="Y132" s="420"/>
      <c r="Z132" s="420"/>
      <c r="AA132" s="420"/>
      <c r="AB132" s="420"/>
      <c r="AC132" s="420"/>
      <c r="AD132" s="420"/>
      <c r="AE132" s="420"/>
      <c r="AF132" s="420"/>
      <c r="AG132" s="420"/>
      <c r="AH132" s="420"/>
      <c r="AI132" s="420"/>
    </row>
    <row r="133" spans="2:35" s="27" customFormat="1" ht="16.149999999999999" customHeight="1" x14ac:dyDescent="0.15">
      <c r="B133" s="952" t="s">
        <v>1280</v>
      </c>
      <c r="C133" s="1151" t="s">
        <v>1353</v>
      </c>
      <c r="D133" s="758">
        <v>50539.27</v>
      </c>
      <c r="E133" s="758">
        <v>50539.27</v>
      </c>
      <c r="F133" s="724">
        <v>100</v>
      </c>
      <c r="G133" s="315">
        <v>2</v>
      </c>
      <c r="H133" s="759" t="s">
        <v>555</v>
      </c>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row>
    <row r="134" spans="2:35" s="27" customFormat="1" ht="16.149999999999999" customHeight="1" x14ac:dyDescent="0.15">
      <c r="B134" s="957" t="s">
        <v>1418</v>
      </c>
      <c r="C134" s="1159" t="s">
        <v>1482</v>
      </c>
      <c r="D134" s="755">
        <v>48401.960000000006</v>
      </c>
      <c r="E134" s="756">
        <v>48401.960000000006</v>
      </c>
      <c r="F134" s="382">
        <v>100</v>
      </c>
      <c r="G134" s="381">
        <v>2</v>
      </c>
      <c r="H134" s="757" t="s">
        <v>2493</v>
      </c>
      <c r="I134" s="420"/>
      <c r="J134" s="420"/>
      <c r="K134" s="420"/>
      <c r="L134" s="420"/>
      <c r="M134" s="420"/>
      <c r="N134" s="420"/>
      <c r="O134" s="420"/>
      <c r="P134" s="420"/>
      <c r="Q134" s="420"/>
      <c r="R134" s="420"/>
      <c r="S134" s="420"/>
      <c r="T134" s="420"/>
      <c r="U134" s="420"/>
      <c r="V134" s="420"/>
      <c r="W134" s="420"/>
      <c r="X134" s="420"/>
      <c r="Y134" s="420"/>
      <c r="Z134" s="420"/>
      <c r="AA134" s="420"/>
      <c r="AB134" s="420"/>
      <c r="AC134" s="420"/>
      <c r="AD134" s="420"/>
      <c r="AE134" s="420"/>
      <c r="AF134" s="420"/>
      <c r="AG134" s="420"/>
      <c r="AH134" s="420"/>
      <c r="AI134" s="420"/>
    </row>
    <row r="135" spans="2:35" s="27" customFormat="1" ht="16.149999999999999" customHeight="1" x14ac:dyDescent="0.15">
      <c r="B135" s="952" t="s">
        <v>1941</v>
      </c>
      <c r="C135" s="1159" t="s">
        <v>2001</v>
      </c>
      <c r="D135" s="758">
        <v>33421.799999999996</v>
      </c>
      <c r="E135" s="758">
        <v>33421.799999999996</v>
      </c>
      <c r="F135" s="724">
        <v>100</v>
      </c>
      <c r="G135" s="315">
        <v>1</v>
      </c>
      <c r="H135" s="759" t="s">
        <v>2491</v>
      </c>
      <c r="I135" s="420"/>
      <c r="J135" s="420"/>
      <c r="K135" s="420"/>
      <c r="L135" s="420"/>
      <c r="M135" s="420"/>
      <c r="N135" s="420"/>
      <c r="O135" s="420"/>
      <c r="P135" s="420"/>
      <c r="Q135" s="420"/>
      <c r="R135" s="420"/>
      <c r="S135" s="420"/>
      <c r="T135" s="420"/>
      <c r="U135" s="420"/>
      <c r="V135" s="420"/>
      <c r="W135" s="420"/>
      <c r="X135" s="420"/>
      <c r="Y135" s="420"/>
      <c r="Z135" s="420"/>
      <c r="AA135" s="420"/>
      <c r="AB135" s="420"/>
      <c r="AC135" s="420"/>
      <c r="AD135" s="420"/>
      <c r="AE135" s="420"/>
      <c r="AF135" s="420"/>
      <c r="AG135" s="420"/>
      <c r="AH135" s="420"/>
      <c r="AI135" s="420"/>
    </row>
    <row r="136" spans="2:35" s="27" customFormat="1" ht="16.149999999999999" customHeight="1" x14ac:dyDescent="0.15">
      <c r="B136" s="952" t="s">
        <v>1944</v>
      </c>
      <c r="C136" s="1159" t="s">
        <v>2492</v>
      </c>
      <c r="D136" s="755">
        <v>24089.82</v>
      </c>
      <c r="E136" s="755">
        <v>24089.82</v>
      </c>
      <c r="F136" s="382">
        <v>100</v>
      </c>
      <c r="G136" s="380">
        <v>1</v>
      </c>
      <c r="H136" s="1546" t="s">
        <v>555</v>
      </c>
      <c r="I136" s="420"/>
      <c r="J136" s="420"/>
      <c r="K136" s="420"/>
      <c r="L136" s="420"/>
      <c r="M136" s="420"/>
      <c r="N136" s="420"/>
      <c r="O136" s="420"/>
      <c r="P136" s="420"/>
      <c r="Q136" s="420"/>
      <c r="R136" s="420"/>
      <c r="S136" s="420"/>
      <c r="T136" s="420"/>
      <c r="U136" s="420"/>
      <c r="V136" s="420"/>
      <c r="W136" s="420"/>
      <c r="X136" s="420"/>
      <c r="Y136" s="420"/>
      <c r="Z136" s="420"/>
      <c r="AA136" s="420"/>
      <c r="AB136" s="420"/>
      <c r="AC136" s="420"/>
      <c r="AD136" s="420"/>
      <c r="AE136" s="420"/>
      <c r="AF136" s="420"/>
      <c r="AG136" s="420"/>
      <c r="AH136" s="420"/>
      <c r="AI136" s="420"/>
    </row>
    <row r="137" spans="2:35" s="27" customFormat="1" ht="16.149999999999999" customHeight="1" x14ac:dyDescent="0.15">
      <c r="B137" s="952" t="s">
        <v>2454</v>
      </c>
      <c r="C137" s="1159" t="s">
        <v>2335</v>
      </c>
      <c r="D137" s="774">
        <v>57751.270000000004</v>
      </c>
      <c r="E137" s="774">
        <v>57751.270000000004</v>
      </c>
      <c r="F137" s="736">
        <v>100</v>
      </c>
      <c r="G137" s="1093">
        <v>1</v>
      </c>
      <c r="H137" s="776" t="s">
        <v>2491</v>
      </c>
      <c r="I137" s="420"/>
      <c r="J137" s="420"/>
      <c r="K137" s="420"/>
      <c r="L137" s="420"/>
      <c r="M137" s="420"/>
      <c r="N137" s="420"/>
      <c r="O137" s="420"/>
      <c r="P137" s="420"/>
      <c r="Q137" s="420"/>
      <c r="R137" s="420"/>
      <c r="S137" s="420"/>
      <c r="T137" s="420"/>
      <c r="U137" s="420"/>
      <c r="V137" s="420"/>
      <c r="W137" s="420"/>
      <c r="X137" s="420"/>
      <c r="Y137" s="420"/>
      <c r="Z137" s="420"/>
      <c r="AA137" s="420"/>
      <c r="AB137" s="420"/>
      <c r="AC137" s="420"/>
      <c r="AD137" s="420"/>
      <c r="AE137" s="420"/>
      <c r="AF137" s="420"/>
      <c r="AG137" s="420"/>
      <c r="AH137" s="420"/>
      <c r="AI137" s="420"/>
    </row>
    <row r="138" spans="2:35" s="27" customFormat="1" ht="16.149999999999999" customHeight="1" thickBot="1" x14ac:dyDescent="0.2">
      <c r="B138" s="966" t="s">
        <v>2490</v>
      </c>
      <c r="C138" s="1158" t="s">
        <v>1357</v>
      </c>
      <c r="D138" s="771">
        <v>19847.63</v>
      </c>
      <c r="E138" s="778">
        <v>19847.63</v>
      </c>
      <c r="F138" s="731">
        <v>100</v>
      </c>
      <c r="G138" s="730">
        <v>1</v>
      </c>
      <c r="H138" s="773" t="s">
        <v>1808</v>
      </c>
      <c r="I138" s="420"/>
      <c r="J138" s="420"/>
      <c r="K138" s="420"/>
      <c r="L138" s="420"/>
      <c r="M138" s="420"/>
      <c r="N138" s="420"/>
      <c r="O138" s="420"/>
      <c r="P138" s="420"/>
      <c r="Q138" s="420"/>
      <c r="R138" s="420"/>
      <c r="S138" s="420"/>
      <c r="T138" s="420"/>
      <c r="U138" s="420"/>
      <c r="V138" s="420"/>
      <c r="W138" s="420"/>
      <c r="X138" s="420"/>
      <c r="Y138" s="420"/>
      <c r="Z138" s="420"/>
      <c r="AA138" s="420"/>
      <c r="AB138" s="420"/>
      <c r="AC138" s="420"/>
      <c r="AD138" s="420"/>
      <c r="AE138" s="420"/>
      <c r="AF138" s="420"/>
      <c r="AG138" s="420"/>
      <c r="AH138" s="420"/>
      <c r="AI138" s="420"/>
    </row>
    <row r="139" spans="2:35" s="27" customFormat="1" ht="16.149999999999999" customHeight="1" thickTop="1" x14ac:dyDescent="0.15">
      <c r="B139" s="971" t="s">
        <v>117</v>
      </c>
      <c r="C139" s="1151" t="s">
        <v>377</v>
      </c>
      <c r="D139" s="445">
        <v>2950.1099999999997</v>
      </c>
      <c r="E139" s="779">
        <v>2907.17</v>
      </c>
      <c r="F139" s="369">
        <v>98.54446105399461</v>
      </c>
      <c r="G139" s="564">
        <v>1</v>
      </c>
      <c r="H139" s="564">
        <v>36</v>
      </c>
      <c r="I139" s="420"/>
      <c r="J139" s="420"/>
      <c r="K139" s="420"/>
      <c r="L139" s="420"/>
      <c r="M139" s="420"/>
      <c r="N139" s="420"/>
      <c r="O139" s="420"/>
      <c r="P139" s="420"/>
      <c r="Q139" s="420"/>
      <c r="R139" s="420"/>
      <c r="S139" s="420"/>
      <c r="T139" s="420"/>
      <c r="U139" s="420"/>
      <c r="V139" s="420"/>
      <c r="W139" s="420"/>
      <c r="X139" s="420"/>
      <c r="Y139" s="420"/>
      <c r="Z139" s="420"/>
      <c r="AA139" s="420"/>
      <c r="AB139" s="420"/>
      <c r="AC139" s="420"/>
      <c r="AD139" s="420"/>
      <c r="AE139" s="420"/>
      <c r="AF139" s="420"/>
      <c r="AG139" s="420"/>
      <c r="AH139" s="420"/>
      <c r="AI139" s="420"/>
    </row>
    <row r="140" spans="2:35" s="27" customFormat="1" ht="16.149999999999999" customHeight="1" x14ac:dyDescent="0.15">
      <c r="B140" s="971" t="s">
        <v>118</v>
      </c>
      <c r="C140" s="1150" t="s">
        <v>378</v>
      </c>
      <c r="D140" s="445">
        <v>1151.3399999999999</v>
      </c>
      <c r="E140" s="779">
        <v>1127.7</v>
      </c>
      <c r="F140" s="369">
        <v>97.946740319975007</v>
      </c>
      <c r="G140" s="539">
        <v>1</v>
      </c>
      <c r="H140" s="564">
        <v>6</v>
      </c>
      <c r="I140" s="420"/>
      <c r="J140" s="420"/>
      <c r="K140" s="420"/>
      <c r="L140" s="420"/>
      <c r="M140" s="420"/>
      <c r="N140" s="420"/>
      <c r="O140" s="420"/>
      <c r="P140" s="420"/>
      <c r="Q140" s="420"/>
      <c r="R140" s="420"/>
      <c r="S140" s="420"/>
      <c r="T140" s="420"/>
      <c r="U140" s="420"/>
      <c r="V140" s="420"/>
      <c r="W140" s="420"/>
      <c r="X140" s="420"/>
      <c r="Y140" s="420"/>
      <c r="Z140" s="420"/>
      <c r="AA140" s="420"/>
      <c r="AB140" s="420"/>
      <c r="AC140" s="420"/>
      <c r="AD140" s="420"/>
      <c r="AE140" s="420"/>
      <c r="AF140" s="420"/>
      <c r="AG140" s="420"/>
      <c r="AH140" s="420"/>
      <c r="AI140" s="420"/>
    </row>
    <row r="141" spans="2:35" s="27" customFormat="1" ht="16.149999999999999" customHeight="1" x14ac:dyDescent="0.15">
      <c r="B141" s="971" t="s">
        <v>119</v>
      </c>
      <c r="C141" s="1150" t="s">
        <v>379</v>
      </c>
      <c r="D141" s="445">
        <v>958.98</v>
      </c>
      <c r="E141" s="779">
        <v>898.93</v>
      </c>
      <c r="F141" s="369">
        <v>93.738138438757844</v>
      </c>
      <c r="G141" s="330">
        <v>1</v>
      </c>
      <c r="H141" s="564">
        <v>4</v>
      </c>
      <c r="I141" s="420"/>
      <c r="J141" s="420"/>
      <c r="K141" s="420"/>
      <c r="L141" s="420"/>
      <c r="M141" s="420"/>
      <c r="N141" s="420"/>
      <c r="O141" s="420"/>
      <c r="P141" s="420"/>
      <c r="Q141" s="420"/>
      <c r="R141" s="420"/>
      <c r="S141" s="420"/>
      <c r="T141" s="420"/>
      <c r="U141" s="420"/>
      <c r="V141" s="420"/>
      <c r="W141" s="420"/>
      <c r="X141" s="420"/>
      <c r="Y141" s="420"/>
      <c r="Z141" s="420"/>
      <c r="AA141" s="420"/>
      <c r="AB141" s="420"/>
      <c r="AC141" s="420"/>
      <c r="AD141" s="420"/>
      <c r="AE141" s="420"/>
      <c r="AF141" s="420"/>
      <c r="AG141" s="420"/>
      <c r="AH141" s="420"/>
      <c r="AI141" s="420"/>
    </row>
    <row r="142" spans="2:35" s="27" customFormat="1" ht="16.149999999999999" customHeight="1" x14ac:dyDescent="0.15">
      <c r="B142" s="971" t="s">
        <v>120</v>
      </c>
      <c r="C142" s="1150" t="s">
        <v>380</v>
      </c>
      <c r="D142" s="445">
        <v>638.70000000000005</v>
      </c>
      <c r="E142" s="779">
        <v>638.70000000000005</v>
      </c>
      <c r="F142" s="369">
        <v>100</v>
      </c>
      <c r="G142" s="539">
        <v>1</v>
      </c>
      <c r="H142" s="564">
        <v>5</v>
      </c>
      <c r="I142" s="420"/>
      <c r="J142" s="420"/>
      <c r="K142" s="420"/>
      <c r="L142" s="420"/>
      <c r="M142" s="420"/>
      <c r="N142" s="420"/>
      <c r="O142" s="420"/>
      <c r="P142" s="420"/>
      <c r="Q142" s="420"/>
      <c r="R142" s="420"/>
      <c r="S142" s="420"/>
      <c r="T142" s="420"/>
      <c r="U142" s="420"/>
      <c r="V142" s="420"/>
      <c r="W142" s="420"/>
      <c r="X142" s="420"/>
      <c r="Y142" s="420"/>
      <c r="Z142" s="420"/>
      <c r="AA142" s="420"/>
      <c r="AB142" s="420"/>
      <c r="AC142" s="420"/>
      <c r="AD142" s="420"/>
      <c r="AE142" s="420"/>
      <c r="AF142" s="420"/>
      <c r="AG142" s="420"/>
      <c r="AH142" s="420"/>
      <c r="AI142" s="420"/>
    </row>
    <row r="143" spans="2:35" s="27" customFormat="1" ht="16.149999999999999" customHeight="1" x14ac:dyDescent="0.15">
      <c r="B143" s="971" t="s">
        <v>121</v>
      </c>
      <c r="C143" s="1150" t="s">
        <v>381</v>
      </c>
      <c r="D143" s="445">
        <v>934.39</v>
      </c>
      <c r="E143" s="779">
        <v>841.32</v>
      </c>
      <c r="F143" s="369">
        <v>90.039491004826687</v>
      </c>
      <c r="G143" s="330">
        <v>1</v>
      </c>
      <c r="H143" s="564">
        <v>4</v>
      </c>
      <c r="I143" s="420"/>
      <c r="J143" s="420"/>
      <c r="K143" s="420"/>
      <c r="L143" s="420"/>
      <c r="M143" s="420"/>
      <c r="N143" s="420"/>
      <c r="O143" s="420"/>
      <c r="P143" s="420"/>
      <c r="Q143" s="420"/>
      <c r="R143" s="420"/>
      <c r="S143" s="420"/>
      <c r="T143" s="420"/>
      <c r="U143" s="420"/>
      <c r="V143" s="420"/>
      <c r="W143" s="420"/>
      <c r="X143" s="420"/>
      <c r="Y143" s="420"/>
      <c r="Z143" s="420"/>
      <c r="AA143" s="420"/>
      <c r="AB143" s="420"/>
      <c r="AC143" s="420"/>
      <c r="AD143" s="420"/>
      <c r="AE143" s="420"/>
      <c r="AF143" s="420"/>
      <c r="AG143" s="420"/>
      <c r="AH143" s="420"/>
      <c r="AI143" s="420"/>
    </row>
    <row r="144" spans="2:35" s="27" customFormat="1" ht="16.149999999999999" customHeight="1" x14ac:dyDescent="0.15">
      <c r="B144" s="971" t="s">
        <v>122</v>
      </c>
      <c r="C144" s="1150" t="s">
        <v>382</v>
      </c>
      <c r="D144" s="445">
        <v>855.23</v>
      </c>
      <c r="E144" s="779">
        <v>834.06</v>
      </c>
      <c r="F144" s="369">
        <v>97.524642493832062</v>
      </c>
      <c r="G144" s="539">
        <v>1</v>
      </c>
      <c r="H144" s="564">
        <v>5</v>
      </c>
      <c r="I144" s="420"/>
      <c r="J144" s="420"/>
      <c r="K144" s="420"/>
      <c r="L144" s="420"/>
      <c r="M144" s="420"/>
      <c r="N144" s="420"/>
      <c r="O144" s="420"/>
      <c r="P144" s="420"/>
      <c r="Q144" s="420"/>
      <c r="R144" s="420"/>
      <c r="S144" s="420"/>
      <c r="T144" s="420"/>
      <c r="U144" s="420"/>
      <c r="V144" s="420"/>
      <c r="W144" s="420"/>
      <c r="X144" s="420"/>
      <c r="Y144" s="420"/>
      <c r="Z144" s="420"/>
      <c r="AA144" s="420"/>
      <c r="AB144" s="420"/>
      <c r="AC144" s="420"/>
      <c r="AD144" s="420"/>
      <c r="AE144" s="420"/>
      <c r="AF144" s="420"/>
      <c r="AG144" s="420"/>
      <c r="AH144" s="420"/>
      <c r="AI144" s="420"/>
    </row>
    <row r="145" spans="2:35" s="27" customFormat="1" ht="16.149999999999999" customHeight="1" x14ac:dyDescent="0.15">
      <c r="B145" s="971" t="s">
        <v>123</v>
      </c>
      <c r="C145" s="1150" t="s">
        <v>383</v>
      </c>
      <c r="D145" s="445">
        <v>3055.21</v>
      </c>
      <c r="E145" s="779">
        <v>3030.91</v>
      </c>
      <c r="F145" s="369">
        <v>99.204637324439233</v>
      </c>
      <c r="G145" s="330">
        <v>1</v>
      </c>
      <c r="H145" s="564">
        <v>13</v>
      </c>
      <c r="I145" s="420"/>
      <c r="J145" s="420"/>
      <c r="K145" s="420"/>
      <c r="L145" s="420"/>
      <c r="M145" s="420"/>
      <c r="N145" s="420"/>
      <c r="O145" s="420"/>
      <c r="P145" s="420"/>
      <c r="Q145" s="420"/>
      <c r="R145" s="420"/>
      <c r="S145" s="420"/>
      <c r="T145" s="420"/>
      <c r="U145" s="420"/>
      <c r="V145" s="420"/>
      <c r="W145" s="420"/>
      <c r="X145" s="420"/>
      <c r="Y145" s="420"/>
      <c r="Z145" s="420"/>
      <c r="AA145" s="420"/>
      <c r="AB145" s="420"/>
      <c r="AC145" s="420"/>
      <c r="AD145" s="420"/>
      <c r="AE145" s="420"/>
      <c r="AF145" s="420"/>
      <c r="AG145" s="420"/>
      <c r="AH145" s="420"/>
      <c r="AI145" s="420"/>
    </row>
    <row r="146" spans="2:35" s="27" customFormat="1" ht="16.149999999999999" customHeight="1" x14ac:dyDescent="0.15">
      <c r="B146" s="971" t="s">
        <v>124</v>
      </c>
      <c r="C146" s="1150" t="s">
        <v>384</v>
      </c>
      <c r="D146" s="445">
        <v>1793.43</v>
      </c>
      <c r="E146" s="779">
        <v>1754.53</v>
      </c>
      <c r="F146" s="369">
        <v>97.830971936456962</v>
      </c>
      <c r="G146" s="539">
        <v>1</v>
      </c>
      <c r="H146" s="564">
        <v>2</v>
      </c>
      <c r="I146" s="420"/>
      <c r="J146" s="420"/>
      <c r="K146" s="420"/>
      <c r="L146" s="420"/>
      <c r="M146" s="420"/>
      <c r="N146" s="420"/>
      <c r="O146" s="420"/>
      <c r="P146" s="420"/>
      <c r="Q146" s="420"/>
      <c r="R146" s="420"/>
      <c r="S146" s="420"/>
      <c r="T146" s="420"/>
      <c r="U146" s="420"/>
      <c r="V146" s="420"/>
      <c r="W146" s="420"/>
      <c r="X146" s="420"/>
      <c r="Y146" s="420"/>
      <c r="Z146" s="420"/>
      <c r="AA146" s="420"/>
      <c r="AB146" s="420"/>
      <c r="AC146" s="420"/>
      <c r="AD146" s="420"/>
      <c r="AE146" s="420"/>
      <c r="AF146" s="420"/>
      <c r="AG146" s="420"/>
      <c r="AH146" s="420"/>
      <c r="AI146" s="420"/>
    </row>
    <row r="147" spans="2:35" s="27" customFormat="1" ht="16.149999999999999" customHeight="1" x14ac:dyDescent="0.15">
      <c r="B147" s="971" t="s">
        <v>125</v>
      </c>
      <c r="C147" s="1150" t="s">
        <v>385</v>
      </c>
      <c r="D147" s="445">
        <v>1450.91</v>
      </c>
      <c r="E147" s="779">
        <v>1383.5</v>
      </c>
      <c r="F147" s="369">
        <v>95.353950279479776</v>
      </c>
      <c r="G147" s="330">
        <v>1</v>
      </c>
      <c r="H147" s="564">
        <v>5</v>
      </c>
      <c r="I147" s="420"/>
      <c r="J147" s="420"/>
      <c r="K147" s="420"/>
      <c r="L147" s="420"/>
      <c r="M147" s="420"/>
      <c r="N147" s="420"/>
      <c r="O147" s="420"/>
      <c r="P147" s="420"/>
      <c r="Q147" s="420"/>
      <c r="R147" s="420"/>
      <c r="S147" s="420"/>
      <c r="T147" s="420"/>
      <c r="U147" s="420"/>
      <c r="V147" s="420"/>
      <c r="W147" s="420"/>
      <c r="X147" s="420"/>
      <c r="Y147" s="420"/>
      <c r="Z147" s="420"/>
      <c r="AA147" s="420"/>
      <c r="AB147" s="420"/>
      <c r="AC147" s="420"/>
      <c r="AD147" s="420"/>
      <c r="AE147" s="420"/>
      <c r="AF147" s="420"/>
      <c r="AG147" s="420"/>
      <c r="AH147" s="420"/>
      <c r="AI147" s="420"/>
    </row>
    <row r="148" spans="2:35" s="27" customFormat="1" ht="16.149999999999999" customHeight="1" x14ac:dyDescent="0.15">
      <c r="B148" s="971" t="s">
        <v>126</v>
      </c>
      <c r="C148" s="1150" t="s">
        <v>386</v>
      </c>
      <c r="D148" s="445">
        <v>1102.2</v>
      </c>
      <c r="E148" s="779">
        <v>1102.2</v>
      </c>
      <c r="F148" s="369">
        <v>100</v>
      </c>
      <c r="G148" s="539">
        <v>1</v>
      </c>
      <c r="H148" s="564">
        <v>8</v>
      </c>
      <c r="I148" s="420"/>
      <c r="J148" s="420"/>
      <c r="K148" s="420"/>
      <c r="L148" s="420"/>
      <c r="M148" s="420"/>
      <c r="N148" s="420"/>
      <c r="O148" s="420"/>
      <c r="P148" s="420"/>
      <c r="Q148" s="420"/>
      <c r="R148" s="420"/>
      <c r="S148" s="420"/>
      <c r="T148" s="420"/>
      <c r="U148" s="420"/>
      <c r="V148" s="420"/>
      <c r="W148" s="420"/>
      <c r="X148" s="420"/>
      <c r="Y148" s="420"/>
      <c r="Z148" s="420"/>
      <c r="AA148" s="420"/>
      <c r="AB148" s="420"/>
      <c r="AC148" s="420"/>
      <c r="AD148" s="420"/>
      <c r="AE148" s="420"/>
      <c r="AF148" s="420"/>
      <c r="AG148" s="420"/>
      <c r="AH148" s="420"/>
      <c r="AI148" s="420"/>
    </row>
    <row r="149" spans="2:35" s="27" customFormat="1" ht="16.149999999999999" customHeight="1" x14ac:dyDescent="0.15">
      <c r="B149" s="971" t="s">
        <v>127</v>
      </c>
      <c r="C149" s="1150" t="s">
        <v>387</v>
      </c>
      <c r="D149" s="445">
        <v>1277.82</v>
      </c>
      <c r="E149" s="779">
        <v>1256.07</v>
      </c>
      <c r="F149" s="369">
        <v>98.297882330844715</v>
      </c>
      <c r="G149" s="330">
        <v>1</v>
      </c>
      <c r="H149" s="564">
        <v>6</v>
      </c>
      <c r="I149" s="420"/>
      <c r="J149" s="420"/>
      <c r="K149" s="420"/>
      <c r="L149" s="420"/>
      <c r="M149" s="420"/>
      <c r="N149" s="420"/>
      <c r="O149" s="420"/>
      <c r="P149" s="420"/>
      <c r="Q149" s="420"/>
      <c r="R149" s="420"/>
      <c r="S149" s="420"/>
      <c r="T149" s="420"/>
      <c r="U149" s="420"/>
      <c r="V149" s="420"/>
      <c r="W149" s="420"/>
      <c r="X149" s="420"/>
      <c r="Y149" s="420"/>
      <c r="Z149" s="420"/>
      <c r="AA149" s="420"/>
      <c r="AB149" s="420"/>
      <c r="AC149" s="420"/>
      <c r="AD149" s="420"/>
      <c r="AE149" s="420"/>
      <c r="AF149" s="420"/>
      <c r="AG149" s="420"/>
      <c r="AH149" s="420"/>
      <c r="AI149" s="420"/>
    </row>
    <row r="150" spans="2:35" s="27" customFormat="1" ht="16.149999999999999" customHeight="1" x14ac:dyDescent="0.15">
      <c r="B150" s="971" t="s">
        <v>128</v>
      </c>
      <c r="C150" s="1150" t="s">
        <v>388</v>
      </c>
      <c r="D150" s="445">
        <v>1541.64</v>
      </c>
      <c r="E150" s="779">
        <v>1521.03</v>
      </c>
      <c r="F150" s="369">
        <v>98.663112010586119</v>
      </c>
      <c r="G150" s="539">
        <v>1</v>
      </c>
      <c r="H150" s="564">
        <v>6</v>
      </c>
      <c r="I150" s="420"/>
      <c r="J150" s="420"/>
      <c r="K150" s="420"/>
      <c r="L150" s="420"/>
      <c r="M150" s="420"/>
      <c r="N150" s="420"/>
      <c r="O150" s="420"/>
      <c r="P150" s="420"/>
      <c r="Q150" s="420"/>
      <c r="R150" s="420"/>
      <c r="S150" s="420"/>
      <c r="T150" s="420"/>
      <c r="U150" s="420"/>
      <c r="V150" s="420"/>
      <c r="W150" s="420"/>
      <c r="X150" s="420"/>
      <c r="Y150" s="420"/>
      <c r="Z150" s="420"/>
      <c r="AA150" s="420"/>
      <c r="AB150" s="420"/>
      <c r="AC150" s="420"/>
      <c r="AD150" s="420"/>
      <c r="AE150" s="420"/>
      <c r="AF150" s="420"/>
      <c r="AG150" s="420"/>
      <c r="AH150" s="420"/>
      <c r="AI150" s="420"/>
    </row>
    <row r="151" spans="2:35" s="27" customFormat="1" ht="16.149999999999999" customHeight="1" x14ac:dyDescent="0.15">
      <c r="B151" s="971" t="s">
        <v>129</v>
      </c>
      <c r="C151" s="1150" t="s">
        <v>389</v>
      </c>
      <c r="D151" s="445">
        <v>4051.72</v>
      </c>
      <c r="E151" s="779">
        <v>4030.88</v>
      </c>
      <c r="F151" s="369">
        <v>99.485650538536731</v>
      </c>
      <c r="G151" s="330">
        <v>1</v>
      </c>
      <c r="H151" s="564">
        <v>21</v>
      </c>
      <c r="I151" s="420"/>
      <c r="J151" s="420"/>
      <c r="K151" s="420"/>
      <c r="L151" s="420"/>
      <c r="M151" s="420"/>
      <c r="N151" s="420"/>
      <c r="O151" s="420"/>
      <c r="P151" s="420"/>
      <c r="Q151" s="420"/>
      <c r="R151" s="420"/>
      <c r="S151" s="420"/>
      <c r="T151" s="420"/>
      <c r="U151" s="420"/>
      <c r="V151" s="420"/>
      <c r="W151" s="420"/>
      <c r="X151" s="420"/>
      <c r="Y151" s="420"/>
      <c r="Z151" s="420"/>
      <c r="AA151" s="420"/>
      <c r="AB151" s="420"/>
      <c r="AC151" s="420"/>
      <c r="AD151" s="420"/>
      <c r="AE151" s="420"/>
      <c r="AF151" s="420"/>
      <c r="AG151" s="420"/>
      <c r="AH151" s="420"/>
      <c r="AI151" s="420"/>
    </row>
    <row r="152" spans="2:35" s="27" customFormat="1" ht="16.149999999999999" customHeight="1" x14ac:dyDescent="0.15">
      <c r="B152" s="971" t="s">
        <v>130</v>
      </c>
      <c r="C152" s="1150" t="s">
        <v>390</v>
      </c>
      <c r="D152" s="445">
        <v>752.09</v>
      </c>
      <c r="E152" s="779">
        <v>731.06</v>
      </c>
      <c r="F152" s="369">
        <v>97.203792099349798</v>
      </c>
      <c r="G152" s="539">
        <v>1</v>
      </c>
      <c r="H152" s="564">
        <v>3</v>
      </c>
      <c r="I152" s="420"/>
      <c r="J152" s="420"/>
      <c r="K152" s="420"/>
      <c r="L152" s="420"/>
      <c r="M152" s="420"/>
      <c r="N152" s="420"/>
      <c r="O152" s="420"/>
      <c r="P152" s="420"/>
      <c r="Q152" s="420"/>
      <c r="R152" s="420"/>
      <c r="S152" s="420"/>
      <c r="T152" s="420"/>
      <c r="U152" s="420"/>
      <c r="V152" s="420"/>
      <c r="W152" s="420"/>
      <c r="X152" s="420"/>
      <c r="Y152" s="420"/>
      <c r="Z152" s="420"/>
      <c r="AA152" s="420"/>
      <c r="AB152" s="420"/>
      <c r="AC152" s="420"/>
      <c r="AD152" s="420"/>
      <c r="AE152" s="420"/>
      <c r="AF152" s="420"/>
      <c r="AG152" s="420"/>
      <c r="AH152" s="420"/>
      <c r="AI152" s="420"/>
    </row>
    <row r="153" spans="2:35" s="27" customFormat="1" ht="16.149999999999999" customHeight="1" x14ac:dyDescent="0.15">
      <c r="B153" s="971" t="s">
        <v>131</v>
      </c>
      <c r="C153" s="1150" t="s">
        <v>391</v>
      </c>
      <c r="D153" s="445">
        <v>1209.56</v>
      </c>
      <c r="E153" s="779">
        <v>1209.56</v>
      </c>
      <c r="F153" s="369">
        <v>100</v>
      </c>
      <c r="G153" s="330">
        <v>1</v>
      </c>
      <c r="H153" s="564">
        <v>9</v>
      </c>
      <c r="I153" s="420"/>
      <c r="J153" s="420"/>
      <c r="K153" s="420"/>
      <c r="L153" s="420"/>
      <c r="M153" s="420"/>
      <c r="N153" s="420"/>
      <c r="O153" s="420"/>
      <c r="P153" s="420"/>
      <c r="Q153" s="420"/>
      <c r="R153" s="420"/>
      <c r="S153" s="420"/>
      <c r="T153" s="420"/>
      <c r="U153" s="420"/>
      <c r="V153" s="420"/>
      <c r="W153" s="420"/>
      <c r="X153" s="420"/>
      <c r="Y153" s="420"/>
      <c r="Z153" s="420"/>
      <c r="AA153" s="420"/>
      <c r="AB153" s="420"/>
      <c r="AC153" s="420"/>
      <c r="AD153" s="420"/>
      <c r="AE153" s="420"/>
      <c r="AF153" s="420"/>
      <c r="AG153" s="420"/>
      <c r="AH153" s="420"/>
      <c r="AI153" s="420"/>
    </row>
    <row r="154" spans="2:35" s="27" customFormat="1" ht="16.149999999999999" customHeight="1" x14ac:dyDescent="0.15">
      <c r="B154" s="971" t="s">
        <v>132</v>
      </c>
      <c r="C154" s="1150" t="s">
        <v>392</v>
      </c>
      <c r="D154" s="445">
        <v>830.55</v>
      </c>
      <c r="E154" s="779">
        <v>830.55</v>
      </c>
      <c r="F154" s="369">
        <v>100</v>
      </c>
      <c r="G154" s="539">
        <v>1</v>
      </c>
      <c r="H154" s="564">
        <v>3</v>
      </c>
      <c r="I154" s="420"/>
      <c r="J154" s="420"/>
      <c r="K154" s="420"/>
      <c r="L154" s="420"/>
      <c r="M154" s="420"/>
      <c r="N154" s="420"/>
      <c r="O154" s="420"/>
      <c r="P154" s="420"/>
      <c r="Q154" s="420"/>
      <c r="R154" s="420"/>
      <c r="S154" s="420"/>
      <c r="T154" s="420"/>
      <c r="U154" s="420"/>
      <c r="V154" s="420"/>
      <c r="W154" s="420"/>
      <c r="X154" s="420"/>
      <c r="Y154" s="420"/>
      <c r="Z154" s="420"/>
      <c r="AA154" s="420"/>
      <c r="AB154" s="420"/>
      <c r="AC154" s="420"/>
      <c r="AD154" s="420"/>
      <c r="AE154" s="420"/>
      <c r="AF154" s="420"/>
      <c r="AG154" s="420"/>
      <c r="AH154" s="420"/>
      <c r="AI154" s="420"/>
    </row>
    <row r="155" spans="2:35" s="27" customFormat="1" ht="16.149999999999999" customHeight="1" x14ac:dyDescent="0.15">
      <c r="B155" s="971" t="s">
        <v>133</v>
      </c>
      <c r="C155" s="1150" t="s">
        <v>393</v>
      </c>
      <c r="D155" s="445">
        <v>1191.08</v>
      </c>
      <c r="E155" s="779">
        <v>1191.08</v>
      </c>
      <c r="F155" s="369">
        <v>100</v>
      </c>
      <c r="G155" s="330">
        <v>1</v>
      </c>
      <c r="H155" s="564">
        <v>6</v>
      </c>
      <c r="I155" s="420"/>
      <c r="J155" s="420"/>
      <c r="K155" s="420"/>
      <c r="L155" s="420"/>
      <c r="M155" s="420"/>
      <c r="N155" s="420"/>
      <c r="O155" s="420"/>
      <c r="P155" s="420"/>
      <c r="Q155" s="420"/>
      <c r="R155" s="420"/>
      <c r="S155" s="420"/>
      <c r="T155" s="420"/>
      <c r="U155" s="420"/>
      <c r="V155" s="420"/>
      <c r="W155" s="420"/>
      <c r="X155" s="420"/>
      <c r="Y155" s="420"/>
      <c r="Z155" s="420"/>
      <c r="AA155" s="420"/>
      <c r="AB155" s="420"/>
      <c r="AC155" s="420"/>
      <c r="AD155" s="420"/>
      <c r="AE155" s="420"/>
      <c r="AF155" s="420"/>
      <c r="AG155" s="420"/>
      <c r="AH155" s="420"/>
      <c r="AI155" s="420"/>
    </row>
    <row r="156" spans="2:35" s="27" customFormat="1" ht="16.149999999999999" customHeight="1" x14ac:dyDescent="0.15">
      <c r="B156" s="971" t="s">
        <v>134</v>
      </c>
      <c r="C156" s="1150" t="s">
        <v>394</v>
      </c>
      <c r="D156" s="445">
        <v>2222.0499999999993</v>
      </c>
      <c r="E156" s="779">
        <v>2222.0500000000002</v>
      </c>
      <c r="F156" s="369">
        <v>100.00000000000004</v>
      </c>
      <c r="G156" s="539">
        <v>1</v>
      </c>
      <c r="H156" s="564">
        <v>13</v>
      </c>
      <c r="I156" s="420"/>
      <c r="J156" s="420"/>
      <c r="K156" s="420"/>
      <c r="L156" s="420"/>
      <c r="M156" s="420"/>
      <c r="N156" s="420"/>
      <c r="O156" s="420"/>
      <c r="P156" s="420"/>
      <c r="Q156" s="420"/>
      <c r="R156" s="420"/>
      <c r="S156" s="420"/>
      <c r="T156" s="420"/>
      <c r="U156" s="420"/>
      <c r="V156" s="420"/>
      <c r="W156" s="420"/>
      <c r="X156" s="420"/>
      <c r="Y156" s="420"/>
      <c r="Z156" s="420"/>
      <c r="AA156" s="420"/>
      <c r="AB156" s="420"/>
      <c r="AC156" s="420"/>
      <c r="AD156" s="420"/>
      <c r="AE156" s="420"/>
      <c r="AF156" s="420"/>
      <c r="AG156" s="420"/>
      <c r="AH156" s="420"/>
      <c r="AI156" s="420"/>
    </row>
    <row r="157" spans="2:35" s="27" customFormat="1" ht="16.149999999999999" customHeight="1" x14ac:dyDescent="0.15">
      <c r="B157" s="971" t="s">
        <v>135</v>
      </c>
      <c r="C157" s="1150" t="s">
        <v>1485</v>
      </c>
      <c r="D157" s="445">
        <v>2685.39</v>
      </c>
      <c r="E157" s="779">
        <v>2659.83</v>
      </c>
      <c r="F157" s="369">
        <v>99.048182945493963</v>
      </c>
      <c r="G157" s="330">
        <v>1</v>
      </c>
      <c r="H157" s="564">
        <v>15</v>
      </c>
      <c r="I157" s="420"/>
      <c r="J157" s="420"/>
      <c r="K157" s="420"/>
      <c r="L157" s="420"/>
      <c r="M157" s="420"/>
      <c r="N157" s="420"/>
      <c r="O157" s="420"/>
      <c r="P157" s="420"/>
      <c r="Q157" s="420"/>
      <c r="R157" s="420"/>
      <c r="S157" s="420"/>
      <c r="T157" s="420"/>
      <c r="U157" s="420"/>
      <c r="V157" s="420"/>
      <c r="W157" s="420"/>
      <c r="X157" s="420"/>
      <c r="Y157" s="420"/>
      <c r="Z157" s="420"/>
      <c r="AA157" s="420"/>
      <c r="AB157" s="420"/>
      <c r="AC157" s="420"/>
      <c r="AD157" s="420"/>
      <c r="AE157" s="420"/>
      <c r="AF157" s="420"/>
      <c r="AG157" s="420"/>
      <c r="AH157" s="420"/>
      <c r="AI157" s="420"/>
    </row>
    <row r="158" spans="2:35" s="27" customFormat="1" ht="16.149999999999999" customHeight="1" x14ac:dyDescent="0.15">
      <c r="B158" s="971" t="s">
        <v>136</v>
      </c>
      <c r="C158" s="1150" t="s">
        <v>396</v>
      </c>
      <c r="D158" s="445">
        <v>3118.12</v>
      </c>
      <c r="E158" s="779">
        <v>3089.49</v>
      </c>
      <c r="F158" s="369">
        <v>99.081818531679346</v>
      </c>
      <c r="G158" s="539">
        <v>1</v>
      </c>
      <c r="H158" s="564">
        <v>15</v>
      </c>
      <c r="I158" s="420"/>
      <c r="J158" s="420"/>
      <c r="K158" s="420"/>
      <c r="L158" s="420"/>
      <c r="M158" s="420"/>
      <c r="N158" s="420"/>
      <c r="O158" s="420"/>
      <c r="P158" s="420"/>
      <c r="Q158" s="420"/>
      <c r="R158" s="420"/>
      <c r="S158" s="420"/>
      <c r="T158" s="420"/>
      <c r="U158" s="420"/>
      <c r="V158" s="420"/>
      <c r="W158" s="420"/>
      <c r="X158" s="420"/>
      <c r="Y158" s="420"/>
      <c r="Z158" s="420"/>
      <c r="AA158" s="420"/>
      <c r="AB158" s="420"/>
      <c r="AC158" s="420"/>
      <c r="AD158" s="420"/>
      <c r="AE158" s="420"/>
      <c r="AF158" s="420"/>
      <c r="AG158" s="420"/>
      <c r="AH158" s="420"/>
      <c r="AI158" s="420"/>
    </row>
    <row r="159" spans="2:35" s="27" customFormat="1" ht="16.149999999999999" customHeight="1" x14ac:dyDescent="0.15">
      <c r="B159" s="971" t="s">
        <v>137</v>
      </c>
      <c r="C159" s="1150" t="s">
        <v>397</v>
      </c>
      <c r="D159" s="445">
        <v>4872.17</v>
      </c>
      <c r="E159" s="779">
        <v>4872.17</v>
      </c>
      <c r="F159" s="369">
        <v>100</v>
      </c>
      <c r="G159" s="330">
        <v>1</v>
      </c>
      <c r="H159" s="564">
        <v>15</v>
      </c>
      <c r="I159" s="420"/>
      <c r="J159" s="420"/>
      <c r="K159" s="420"/>
      <c r="L159" s="420"/>
      <c r="M159" s="420"/>
      <c r="N159" s="420"/>
      <c r="O159" s="420"/>
      <c r="P159" s="420"/>
      <c r="Q159" s="420"/>
      <c r="R159" s="420"/>
      <c r="S159" s="420"/>
      <c r="T159" s="420"/>
      <c r="U159" s="420"/>
      <c r="V159" s="420"/>
      <c r="W159" s="420"/>
      <c r="X159" s="420"/>
      <c r="Y159" s="420"/>
      <c r="Z159" s="420"/>
      <c r="AA159" s="420"/>
      <c r="AB159" s="420"/>
      <c r="AC159" s="420"/>
      <c r="AD159" s="420"/>
      <c r="AE159" s="420"/>
      <c r="AF159" s="420"/>
      <c r="AG159" s="420"/>
      <c r="AH159" s="420"/>
      <c r="AI159" s="420"/>
    </row>
    <row r="160" spans="2:35" s="27" customFormat="1" ht="16.149999999999999" customHeight="1" x14ac:dyDescent="0.15">
      <c r="B160" s="971" t="s">
        <v>138</v>
      </c>
      <c r="C160" s="1150" t="s">
        <v>398</v>
      </c>
      <c r="D160" s="445">
        <v>2219.7399999999971</v>
      </c>
      <c r="E160" s="779">
        <v>2198.63</v>
      </c>
      <c r="F160" s="369">
        <v>99.048987719282579</v>
      </c>
      <c r="G160" s="539">
        <v>1</v>
      </c>
      <c r="H160" s="564">
        <v>20</v>
      </c>
      <c r="I160" s="420"/>
      <c r="J160" s="420"/>
      <c r="K160" s="420"/>
      <c r="L160" s="420"/>
      <c r="M160" s="420"/>
      <c r="N160" s="420"/>
      <c r="O160" s="420"/>
      <c r="P160" s="420"/>
      <c r="Q160" s="420"/>
      <c r="R160" s="420"/>
      <c r="S160" s="420"/>
      <c r="T160" s="420"/>
      <c r="U160" s="420"/>
      <c r="V160" s="420"/>
      <c r="W160" s="420"/>
      <c r="X160" s="420"/>
      <c r="Y160" s="420"/>
      <c r="Z160" s="420"/>
      <c r="AA160" s="420"/>
      <c r="AB160" s="420"/>
      <c r="AC160" s="420"/>
      <c r="AD160" s="420"/>
      <c r="AE160" s="420"/>
      <c r="AF160" s="420"/>
      <c r="AG160" s="420"/>
      <c r="AH160" s="420"/>
      <c r="AI160" s="420"/>
    </row>
    <row r="161" spans="2:35" s="27" customFormat="1" ht="16.149999999999999" customHeight="1" x14ac:dyDescent="0.15">
      <c r="B161" s="971" t="s">
        <v>139</v>
      </c>
      <c r="C161" s="1150" t="s">
        <v>399</v>
      </c>
      <c r="D161" s="445">
        <v>1222.1300000000001</v>
      </c>
      <c r="E161" s="779">
        <v>1163.96</v>
      </c>
      <c r="F161" s="369">
        <v>95.240277220917562</v>
      </c>
      <c r="G161" s="330">
        <v>1</v>
      </c>
      <c r="H161" s="564">
        <v>6</v>
      </c>
      <c r="I161" s="420"/>
      <c r="J161" s="420"/>
      <c r="K161" s="420"/>
      <c r="L161" s="420"/>
      <c r="M161" s="420"/>
      <c r="N161" s="420"/>
      <c r="O161" s="420"/>
      <c r="P161" s="420"/>
      <c r="Q161" s="420"/>
      <c r="R161" s="420"/>
      <c r="S161" s="420"/>
      <c r="T161" s="420"/>
      <c r="U161" s="420"/>
      <c r="V161" s="420"/>
      <c r="W161" s="420"/>
      <c r="X161" s="420"/>
      <c r="Y161" s="420"/>
      <c r="Z161" s="420"/>
      <c r="AA161" s="420"/>
      <c r="AB161" s="420"/>
      <c r="AC161" s="420"/>
      <c r="AD161" s="420"/>
      <c r="AE161" s="420"/>
      <c r="AF161" s="420"/>
      <c r="AG161" s="420"/>
      <c r="AH161" s="420"/>
      <c r="AI161" s="420"/>
    </row>
    <row r="162" spans="2:35" s="27" customFormat="1" ht="16.149999999999999" customHeight="1" x14ac:dyDescent="0.15">
      <c r="B162" s="971" t="s">
        <v>140</v>
      </c>
      <c r="C162" s="1150" t="s">
        <v>400</v>
      </c>
      <c r="D162" s="445">
        <v>1062.05</v>
      </c>
      <c r="E162" s="779">
        <v>1062.05</v>
      </c>
      <c r="F162" s="369">
        <v>100</v>
      </c>
      <c r="G162" s="539">
        <v>1</v>
      </c>
      <c r="H162" s="564">
        <v>5</v>
      </c>
      <c r="I162" s="420"/>
      <c r="J162" s="420"/>
      <c r="K162" s="420"/>
      <c r="L162" s="420"/>
      <c r="M162" s="420"/>
      <c r="N162" s="420"/>
      <c r="O162" s="420"/>
      <c r="P162" s="420"/>
      <c r="Q162" s="420"/>
      <c r="R162" s="420"/>
      <c r="S162" s="420"/>
      <c r="T162" s="420"/>
      <c r="U162" s="420"/>
      <c r="V162" s="420"/>
      <c r="W162" s="420"/>
      <c r="X162" s="420"/>
      <c r="Y162" s="420"/>
      <c r="Z162" s="420"/>
      <c r="AA162" s="420"/>
      <c r="AB162" s="420"/>
      <c r="AC162" s="420"/>
      <c r="AD162" s="420"/>
      <c r="AE162" s="420"/>
      <c r="AF162" s="420"/>
      <c r="AG162" s="420"/>
      <c r="AH162" s="420"/>
      <c r="AI162" s="420"/>
    </row>
    <row r="163" spans="2:35" s="27" customFormat="1" ht="16.149999999999999" customHeight="1" x14ac:dyDescent="0.15">
      <c r="B163" s="971" t="s">
        <v>141</v>
      </c>
      <c r="C163" s="1150" t="s">
        <v>401</v>
      </c>
      <c r="D163" s="445">
        <v>1107.3599999999999</v>
      </c>
      <c r="E163" s="779">
        <v>1038.96</v>
      </c>
      <c r="F163" s="369">
        <v>93.823146944083234</v>
      </c>
      <c r="G163" s="330">
        <v>1</v>
      </c>
      <c r="H163" s="564">
        <v>5</v>
      </c>
      <c r="I163" s="420"/>
      <c r="J163" s="420"/>
      <c r="K163" s="420"/>
      <c r="L163" s="420"/>
      <c r="M163" s="420"/>
      <c r="N163" s="420"/>
      <c r="O163" s="420"/>
      <c r="P163" s="420"/>
      <c r="Q163" s="420"/>
      <c r="R163" s="420"/>
      <c r="S163" s="420"/>
      <c r="T163" s="420"/>
      <c r="U163" s="420"/>
      <c r="V163" s="420"/>
      <c r="W163" s="420"/>
      <c r="X163" s="420"/>
      <c r="Y163" s="420"/>
      <c r="Z163" s="420"/>
      <c r="AA163" s="420"/>
      <c r="AB163" s="420"/>
      <c r="AC163" s="420"/>
      <c r="AD163" s="420"/>
      <c r="AE163" s="420"/>
      <c r="AF163" s="420"/>
      <c r="AG163" s="420"/>
      <c r="AH163" s="420"/>
      <c r="AI163" s="420"/>
    </row>
    <row r="164" spans="2:35" s="27" customFormat="1" ht="16.149999999999999" customHeight="1" x14ac:dyDescent="0.15">
      <c r="B164" s="971" t="s">
        <v>142</v>
      </c>
      <c r="C164" s="1150" t="s">
        <v>1486</v>
      </c>
      <c r="D164" s="445">
        <v>1905.39</v>
      </c>
      <c r="E164" s="779">
        <v>1866.56</v>
      </c>
      <c r="F164" s="369">
        <v>97.962096998514738</v>
      </c>
      <c r="G164" s="539">
        <v>1</v>
      </c>
      <c r="H164" s="564">
        <v>9</v>
      </c>
      <c r="I164" s="420"/>
      <c r="J164" s="420"/>
      <c r="K164" s="420"/>
      <c r="L164" s="420"/>
      <c r="M164" s="420"/>
      <c r="N164" s="420"/>
      <c r="O164" s="420"/>
      <c r="P164" s="420"/>
      <c r="Q164" s="420"/>
      <c r="R164" s="420"/>
      <c r="S164" s="420"/>
      <c r="T164" s="420"/>
      <c r="U164" s="420"/>
      <c r="V164" s="420"/>
      <c r="W164" s="420"/>
      <c r="X164" s="420"/>
      <c r="Y164" s="420"/>
      <c r="Z164" s="420"/>
      <c r="AA164" s="420"/>
      <c r="AB164" s="420"/>
      <c r="AC164" s="420"/>
      <c r="AD164" s="420"/>
      <c r="AE164" s="420"/>
      <c r="AF164" s="420"/>
      <c r="AG164" s="420"/>
      <c r="AH164" s="420"/>
      <c r="AI164" s="420"/>
    </row>
    <row r="165" spans="2:35" s="27" customFormat="1" ht="16.149999999999999" customHeight="1" x14ac:dyDescent="0.15">
      <c r="B165" s="971" t="s">
        <v>144</v>
      </c>
      <c r="C165" s="1150" t="s">
        <v>403</v>
      </c>
      <c r="D165" s="445">
        <v>439.56</v>
      </c>
      <c r="E165" s="779">
        <v>389.32</v>
      </c>
      <c r="F165" s="369">
        <v>88.570388570388573</v>
      </c>
      <c r="G165" s="330">
        <v>1</v>
      </c>
      <c r="H165" s="564">
        <v>1</v>
      </c>
      <c r="I165" s="420"/>
      <c r="J165" s="420"/>
      <c r="K165" s="420"/>
      <c r="L165" s="420"/>
      <c r="M165" s="420"/>
      <c r="N165" s="420"/>
      <c r="O165" s="420"/>
      <c r="P165" s="420"/>
      <c r="Q165" s="420"/>
      <c r="R165" s="420"/>
      <c r="S165" s="420"/>
      <c r="T165" s="420"/>
      <c r="U165" s="420"/>
      <c r="V165" s="420"/>
      <c r="W165" s="420"/>
      <c r="X165" s="420"/>
      <c r="Y165" s="420"/>
      <c r="Z165" s="420"/>
      <c r="AA165" s="420"/>
      <c r="AB165" s="420"/>
      <c r="AC165" s="420"/>
      <c r="AD165" s="420"/>
      <c r="AE165" s="420"/>
      <c r="AF165" s="420"/>
      <c r="AG165" s="420"/>
      <c r="AH165" s="420"/>
      <c r="AI165" s="420"/>
    </row>
    <row r="166" spans="2:35" s="27" customFormat="1" ht="16.149999999999999" customHeight="1" x14ac:dyDescent="0.15">
      <c r="B166" s="971" t="s">
        <v>145</v>
      </c>
      <c r="C166" s="1150" t="s">
        <v>1487</v>
      </c>
      <c r="D166" s="445">
        <v>1184.4200000000003</v>
      </c>
      <c r="E166" s="779">
        <v>1122.7</v>
      </c>
      <c r="F166" s="369">
        <v>94.78901065500412</v>
      </c>
      <c r="G166" s="539">
        <v>1</v>
      </c>
      <c r="H166" s="564">
        <v>5</v>
      </c>
      <c r="I166" s="420"/>
      <c r="J166" s="420"/>
      <c r="K166" s="420"/>
      <c r="L166" s="420"/>
      <c r="M166" s="420"/>
      <c r="N166" s="420"/>
      <c r="O166" s="420"/>
      <c r="P166" s="420"/>
      <c r="Q166" s="420"/>
      <c r="R166" s="420"/>
      <c r="S166" s="420"/>
      <c r="T166" s="420"/>
      <c r="U166" s="420"/>
      <c r="V166" s="420"/>
      <c r="W166" s="420"/>
      <c r="X166" s="420"/>
      <c r="Y166" s="420"/>
      <c r="Z166" s="420"/>
      <c r="AA166" s="420"/>
      <c r="AB166" s="420"/>
      <c r="AC166" s="420"/>
      <c r="AD166" s="420"/>
      <c r="AE166" s="420"/>
      <c r="AF166" s="420"/>
      <c r="AG166" s="420"/>
      <c r="AH166" s="420"/>
      <c r="AI166" s="420"/>
    </row>
    <row r="167" spans="2:35" s="27" customFormat="1" ht="16.149999999999999" customHeight="1" x14ac:dyDescent="0.15">
      <c r="B167" s="971" t="s">
        <v>146</v>
      </c>
      <c r="C167" s="1150" t="s">
        <v>405</v>
      </c>
      <c r="D167" s="445">
        <v>1277.04</v>
      </c>
      <c r="E167" s="779">
        <v>1277.04</v>
      </c>
      <c r="F167" s="369">
        <v>100</v>
      </c>
      <c r="G167" s="330">
        <v>1</v>
      </c>
      <c r="H167" s="564">
        <v>5</v>
      </c>
      <c r="I167" s="420"/>
      <c r="J167" s="420"/>
      <c r="K167" s="420"/>
      <c r="L167" s="420"/>
      <c r="M167" s="420"/>
      <c r="N167" s="420"/>
      <c r="O167" s="420"/>
      <c r="P167" s="420"/>
      <c r="Q167" s="420"/>
      <c r="R167" s="420"/>
      <c r="S167" s="420"/>
      <c r="T167" s="420"/>
      <c r="U167" s="420"/>
      <c r="V167" s="420"/>
      <c r="W167" s="420"/>
      <c r="X167" s="420"/>
      <c r="Y167" s="420"/>
      <c r="Z167" s="420"/>
      <c r="AA167" s="420"/>
      <c r="AB167" s="420"/>
      <c r="AC167" s="420"/>
      <c r="AD167" s="420"/>
      <c r="AE167" s="420"/>
      <c r="AF167" s="420"/>
      <c r="AG167" s="420"/>
      <c r="AH167" s="420"/>
      <c r="AI167" s="420"/>
    </row>
    <row r="168" spans="2:35" s="27" customFormat="1" ht="16.149999999999999" customHeight="1" x14ac:dyDescent="0.15">
      <c r="B168" s="971" t="s">
        <v>147</v>
      </c>
      <c r="C168" s="1150" t="s">
        <v>406</v>
      </c>
      <c r="D168" s="445">
        <v>793.87</v>
      </c>
      <c r="E168" s="779">
        <v>793.87</v>
      </c>
      <c r="F168" s="369">
        <v>100</v>
      </c>
      <c r="G168" s="539">
        <v>1</v>
      </c>
      <c r="H168" s="564">
        <v>4</v>
      </c>
      <c r="I168" s="420"/>
      <c r="J168" s="420"/>
      <c r="K168" s="420"/>
      <c r="L168" s="420"/>
      <c r="M168" s="420"/>
      <c r="N168" s="420"/>
      <c r="O168" s="420"/>
      <c r="P168" s="420"/>
      <c r="Q168" s="420"/>
      <c r="R168" s="420"/>
      <c r="S168" s="420"/>
      <c r="T168" s="420"/>
      <c r="U168" s="420"/>
      <c r="V168" s="420"/>
      <c r="W168" s="420"/>
      <c r="X168" s="420"/>
      <c r="Y168" s="420"/>
      <c r="Z168" s="420"/>
      <c r="AA168" s="420"/>
      <c r="AB168" s="420"/>
      <c r="AC168" s="420"/>
      <c r="AD168" s="420"/>
      <c r="AE168" s="420"/>
      <c r="AF168" s="420"/>
      <c r="AG168" s="420"/>
      <c r="AH168" s="420"/>
      <c r="AI168" s="420"/>
    </row>
    <row r="169" spans="2:35" s="27" customFormat="1" ht="16.149999999999999" customHeight="1" x14ac:dyDescent="0.15">
      <c r="B169" s="971" t="s">
        <v>148</v>
      </c>
      <c r="C169" s="1150" t="s">
        <v>407</v>
      </c>
      <c r="D169" s="445">
        <v>2087.6999999999998</v>
      </c>
      <c r="E169" s="779">
        <v>2020.77</v>
      </c>
      <c r="F169" s="369">
        <v>96.794079609139246</v>
      </c>
      <c r="G169" s="330">
        <v>1</v>
      </c>
      <c r="H169" s="564">
        <v>14</v>
      </c>
      <c r="I169" s="420"/>
      <c r="J169" s="420"/>
      <c r="K169" s="420"/>
      <c r="L169" s="420"/>
      <c r="M169" s="420"/>
      <c r="N169" s="420"/>
      <c r="O169" s="420"/>
      <c r="P169" s="420"/>
      <c r="Q169" s="420"/>
      <c r="R169" s="420"/>
      <c r="S169" s="420"/>
      <c r="T169" s="420"/>
      <c r="U169" s="420"/>
      <c r="V169" s="420"/>
      <c r="W169" s="420"/>
      <c r="X169" s="420"/>
      <c r="Y169" s="420"/>
      <c r="Z169" s="420"/>
      <c r="AA169" s="420"/>
      <c r="AB169" s="420"/>
      <c r="AC169" s="420"/>
      <c r="AD169" s="420"/>
      <c r="AE169" s="420"/>
      <c r="AF169" s="420"/>
      <c r="AG169" s="420"/>
      <c r="AH169" s="420"/>
      <c r="AI169" s="420"/>
    </row>
    <row r="170" spans="2:35" s="27" customFormat="1" ht="16.149999999999999" customHeight="1" x14ac:dyDescent="0.15">
      <c r="B170" s="971" t="s">
        <v>149</v>
      </c>
      <c r="C170" s="1150" t="s">
        <v>408</v>
      </c>
      <c r="D170" s="445">
        <v>1444.4</v>
      </c>
      <c r="E170" s="779">
        <v>1393.32</v>
      </c>
      <c r="F170" s="369">
        <v>96.463583494876758</v>
      </c>
      <c r="G170" s="539">
        <v>1</v>
      </c>
      <c r="H170" s="564">
        <v>6</v>
      </c>
      <c r="I170" s="420"/>
      <c r="J170" s="420"/>
      <c r="K170" s="420"/>
      <c r="L170" s="420"/>
      <c r="M170" s="420"/>
      <c r="N170" s="420"/>
      <c r="O170" s="420"/>
      <c r="P170" s="420"/>
      <c r="Q170" s="420"/>
      <c r="R170" s="420"/>
      <c r="S170" s="420"/>
      <c r="T170" s="420"/>
      <c r="U170" s="420"/>
      <c r="V170" s="420"/>
      <c r="W170" s="420"/>
      <c r="X170" s="420"/>
      <c r="Y170" s="420"/>
      <c r="Z170" s="420"/>
      <c r="AA170" s="420"/>
      <c r="AB170" s="420"/>
      <c r="AC170" s="420"/>
      <c r="AD170" s="420"/>
      <c r="AE170" s="420"/>
      <c r="AF170" s="420"/>
      <c r="AG170" s="420"/>
      <c r="AH170" s="420"/>
      <c r="AI170" s="420"/>
    </row>
    <row r="171" spans="2:35" s="27" customFormat="1" ht="16.149999999999999" customHeight="1" x14ac:dyDescent="0.15">
      <c r="B171" s="971" t="s">
        <v>150</v>
      </c>
      <c r="C171" s="1150" t="s">
        <v>409</v>
      </c>
      <c r="D171" s="445">
        <v>1302.42</v>
      </c>
      <c r="E171" s="779">
        <v>1275.8399999999999</v>
      </c>
      <c r="F171" s="369">
        <v>97.959183673469369</v>
      </c>
      <c r="G171" s="330">
        <v>1</v>
      </c>
      <c r="H171" s="564">
        <v>8</v>
      </c>
      <c r="I171" s="420"/>
      <c r="J171" s="420"/>
      <c r="K171" s="420"/>
      <c r="L171" s="420"/>
      <c r="M171" s="420"/>
      <c r="N171" s="420"/>
      <c r="O171" s="420"/>
      <c r="P171" s="420"/>
      <c r="Q171" s="420"/>
      <c r="R171" s="420"/>
      <c r="S171" s="420"/>
      <c r="T171" s="420"/>
      <c r="U171" s="420"/>
      <c r="V171" s="420"/>
      <c r="W171" s="420"/>
      <c r="X171" s="420"/>
      <c r="Y171" s="420"/>
      <c r="Z171" s="420"/>
      <c r="AA171" s="420"/>
      <c r="AB171" s="420"/>
      <c r="AC171" s="420"/>
      <c r="AD171" s="420"/>
      <c r="AE171" s="420"/>
      <c r="AF171" s="420"/>
      <c r="AG171" s="420"/>
      <c r="AH171" s="420"/>
      <c r="AI171" s="420"/>
    </row>
    <row r="172" spans="2:35" s="27" customFormat="1" ht="16.149999999999999" customHeight="1" x14ac:dyDescent="0.15">
      <c r="B172" s="971" t="s">
        <v>151</v>
      </c>
      <c r="C172" s="1150" t="s">
        <v>410</v>
      </c>
      <c r="D172" s="445">
        <v>1008.39</v>
      </c>
      <c r="E172" s="779">
        <v>973.86</v>
      </c>
      <c r="F172" s="369">
        <v>96.575729628417577</v>
      </c>
      <c r="G172" s="539">
        <v>1</v>
      </c>
      <c r="H172" s="564">
        <v>4</v>
      </c>
      <c r="I172" s="420"/>
      <c r="J172" s="420"/>
      <c r="K172" s="420"/>
      <c r="L172" s="420"/>
      <c r="M172" s="420"/>
      <c r="N172" s="420"/>
      <c r="O172" s="420"/>
      <c r="P172" s="420"/>
      <c r="Q172" s="420"/>
      <c r="R172" s="420"/>
      <c r="S172" s="420"/>
      <c r="T172" s="420"/>
      <c r="U172" s="420"/>
      <c r="V172" s="420"/>
      <c r="W172" s="420"/>
      <c r="X172" s="420"/>
      <c r="Y172" s="420"/>
      <c r="Z172" s="420"/>
      <c r="AA172" s="420"/>
      <c r="AB172" s="420"/>
      <c r="AC172" s="420"/>
      <c r="AD172" s="420"/>
      <c r="AE172" s="420"/>
      <c r="AF172" s="420"/>
      <c r="AG172" s="420"/>
      <c r="AH172" s="420"/>
      <c r="AI172" s="420"/>
    </row>
    <row r="173" spans="2:35" s="27" customFormat="1" ht="16.149999999999999" customHeight="1" x14ac:dyDescent="0.15">
      <c r="B173" s="971" t="s">
        <v>152</v>
      </c>
      <c r="C173" s="1150" t="s">
        <v>411</v>
      </c>
      <c r="D173" s="445">
        <v>655.27</v>
      </c>
      <c r="E173" s="779">
        <v>620.12</v>
      </c>
      <c r="F173" s="369">
        <v>94.635798983625079</v>
      </c>
      <c r="G173" s="330">
        <v>1</v>
      </c>
      <c r="H173" s="564">
        <v>2</v>
      </c>
      <c r="I173" s="420"/>
      <c r="J173" s="420"/>
      <c r="K173" s="420"/>
      <c r="L173" s="420"/>
      <c r="M173" s="420"/>
      <c r="N173" s="420"/>
      <c r="O173" s="420"/>
      <c r="P173" s="420"/>
      <c r="Q173" s="420"/>
      <c r="R173" s="420"/>
      <c r="S173" s="420"/>
      <c r="T173" s="420"/>
      <c r="U173" s="420"/>
      <c r="V173" s="420"/>
      <c r="W173" s="420"/>
      <c r="X173" s="420"/>
      <c r="Y173" s="420"/>
      <c r="Z173" s="420"/>
      <c r="AA173" s="420"/>
      <c r="AB173" s="420"/>
      <c r="AC173" s="420"/>
      <c r="AD173" s="420"/>
      <c r="AE173" s="420"/>
      <c r="AF173" s="420"/>
      <c r="AG173" s="420"/>
      <c r="AH173" s="420"/>
      <c r="AI173" s="420"/>
    </row>
    <row r="174" spans="2:35" s="27" customFormat="1" ht="16.149999999999999" customHeight="1" x14ac:dyDescent="0.15">
      <c r="B174" s="971" t="s">
        <v>153</v>
      </c>
      <c r="C174" s="1150" t="s">
        <v>412</v>
      </c>
      <c r="D174" s="445">
        <v>453.77</v>
      </c>
      <c r="E174" s="779">
        <v>453.77</v>
      </c>
      <c r="F174" s="369">
        <v>100</v>
      </c>
      <c r="G174" s="539">
        <v>1</v>
      </c>
      <c r="H174" s="564">
        <v>2</v>
      </c>
      <c r="I174" s="420"/>
      <c r="J174" s="420"/>
      <c r="K174" s="420"/>
      <c r="L174" s="420"/>
      <c r="M174" s="420"/>
      <c r="N174" s="420"/>
      <c r="O174" s="420"/>
      <c r="P174" s="420"/>
      <c r="Q174" s="420"/>
      <c r="R174" s="420"/>
      <c r="S174" s="420"/>
      <c r="T174" s="420"/>
      <c r="U174" s="420"/>
      <c r="V174" s="420"/>
      <c r="W174" s="420"/>
      <c r="X174" s="420"/>
      <c r="Y174" s="420"/>
      <c r="Z174" s="420"/>
      <c r="AA174" s="420"/>
      <c r="AB174" s="420"/>
      <c r="AC174" s="420"/>
      <c r="AD174" s="420"/>
      <c r="AE174" s="420"/>
      <c r="AF174" s="420"/>
      <c r="AG174" s="420"/>
      <c r="AH174" s="420"/>
      <c r="AI174" s="420"/>
    </row>
    <row r="175" spans="2:35" s="27" customFormat="1" ht="16.149999999999999" customHeight="1" x14ac:dyDescent="0.15">
      <c r="B175" s="971" t="s">
        <v>154</v>
      </c>
      <c r="C175" s="1150" t="s">
        <v>413</v>
      </c>
      <c r="D175" s="445">
        <v>2955.74</v>
      </c>
      <c r="E175" s="779">
        <v>2872.55</v>
      </c>
      <c r="F175" s="369">
        <v>97.185476395082134</v>
      </c>
      <c r="G175" s="330">
        <v>1</v>
      </c>
      <c r="H175" s="564">
        <v>14</v>
      </c>
      <c r="I175" s="420"/>
      <c r="J175" s="420"/>
      <c r="K175" s="420"/>
      <c r="L175" s="420"/>
      <c r="M175" s="420"/>
      <c r="N175" s="420"/>
      <c r="O175" s="420"/>
      <c r="P175" s="420"/>
      <c r="Q175" s="420"/>
      <c r="R175" s="420"/>
      <c r="S175" s="420"/>
      <c r="T175" s="420"/>
      <c r="U175" s="420"/>
      <c r="V175" s="420"/>
      <c r="W175" s="420"/>
      <c r="X175" s="420"/>
      <c r="Y175" s="420"/>
      <c r="Z175" s="420"/>
      <c r="AA175" s="420"/>
      <c r="AB175" s="420"/>
      <c r="AC175" s="420"/>
      <c r="AD175" s="420"/>
      <c r="AE175" s="420"/>
      <c r="AF175" s="420"/>
      <c r="AG175" s="420"/>
      <c r="AH175" s="420"/>
      <c r="AI175" s="420"/>
    </row>
    <row r="176" spans="2:35" s="27" customFormat="1" ht="16.149999999999999" customHeight="1" x14ac:dyDescent="0.15">
      <c r="B176" s="971" t="s">
        <v>155</v>
      </c>
      <c r="C176" s="1150" t="s">
        <v>414</v>
      </c>
      <c r="D176" s="445">
        <v>1461.9299999999998</v>
      </c>
      <c r="E176" s="779">
        <v>1461.93</v>
      </c>
      <c r="F176" s="369">
        <v>100.00000000000003</v>
      </c>
      <c r="G176" s="539">
        <v>1</v>
      </c>
      <c r="H176" s="564">
        <v>11</v>
      </c>
      <c r="I176" s="420"/>
      <c r="J176" s="420"/>
      <c r="K176" s="420"/>
      <c r="L176" s="420"/>
      <c r="M176" s="420"/>
      <c r="N176" s="420"/>
      <c r="O176" s="420"/>
      <c r="P176" s="420"/>
      <c r="Q176" s="420"/>
      <c r="R176" s="420"/>
      <c r="S176" s="420"/>
      <c r="T176" s="420"/>
      <c r="U176" s="420"/>
      <c r="V176" s="420"/>
      <c r="W176" s="420"/>
      <c r="X176" s="420"/>
      <c r="Y176" s="420"/>
      <c r="Z176" s="420"/>
      <c r="AA176" s="420"/>
      <c r="AB176" s="420"/>
      <c r="AC176" s="420"/>
      <c r="AD176" s="420"/>
      <c r="AE176" s="420"/>
      <c r="AF176" s="420"/>
      <c r="AG176" s="420"/>
      <c r="AH176" s="420"/>
      <c r="AI176" s="420"/>
    </row>
    <row r="177" spans="2:35" s="27" customFormat="1" ht="16.149999999999999" customHeight="1" x14ac:dyDescent="0.15">
      <c r="B177" s="971" t="s">
        <v>156</v>
      </c>
      <c r="C177" s="1150" t="s">
        <v>1488</v>
      </c>
      <c r="D177" s="445">
        <v>1109.8699999999999</v>
      </c>
      <c r="E177" s="779">
        <v>1109.8699999999999</v>
      </c>
      <c r="F177" s="369">
        <v>100</v>
      </c>
      <c r="G177" s="330">
        <v>1</v>
      </c>
      <c r="H177" s="564">
        <v>10</v>
      </c>
      <c r="I177" s="420"/>
      <c r="J177" s="420"/>
      <c r="K177" s="420"/>
      <c r="L177" s="420"/>
      <c r="M177" s="420"/>
      <c r="N177" s="420"/>
      <c r="O177" s="420"/>
      <c r="P177" s="420"/>
      <c r="Q177" s="420"/>
      <c r="R177" s="420"/>
      <c r="S177" s="420"/>
      <c r="T177" s="420"/>
      <c r="U177" s="420"/>
      <c r="V177" s="420"/>
      <c r="W177" s="420"/>
      <c r="X177" s="420"/>
      <c r="Y177" s="420"/>
      <c r="Z177" s="420"/>
      <c r="AA177" s="420"/>
      <c r="AB177" s="420"/>
      <c r="AC177" s="420"/>
      <c r="AD177" s="420"/>
      <c r="AE177" s="420"/>
      <c r="AF177" s="420"/>
      <c r="AG177" s="420"/>
      <c r="AH177" s="420"/>
      <c r="AI177" s="420"/>
    </row>
    <row r="178" spans="2:35" s="27" customFormat="1" ht="16.149999999999999" customHeight="1" x14ac:dyDescent="0.15">
      <c r="B178" s="971" t="s">
        <v>157</v>
      </c>
      <c r="C178" s="1150" t="s">
        <v>1489</v>
      </c>
      <c r="D178" s="445">
        <v>2393.4499999999998</v>
      </c>
      <c r="E178" s="779">
        <v>2266.12</v>
      </c>
      <c r="F178" s="369">
        <v>94.680064342267443</v>
      </c>
      <c r="G178" s="539">
        <v>1</v>
      </c>
      <c r="H178" s="564">
        <v>35</v>
      </c>
      <c r="I178" s="420"/>
      <c r="J178" s="420"/>
      <c r="K178" s="420"/>
      <c r="L178" s="420"/>
      <c r="M178" s="420"/>
      <c r="N178" s="420"/>
      <c r="O178" s="420"/>
      <c r="P178" s="420"/>
      <c r="Q178" s="420"/>
      <c r="R178" s="420"/>
      <c r="S178" s="420"/>
      <c r="T178" s="420"/>
      <c r="U178" s="420"/>
      <c r="V178" s="420"/>
      <c r="W178" s="420"/>
      <c r="X178" s="420"/>
      <c r="Y178" s="420"/>
      <c r="Z178" s="420"/>
      <c r="AA178" s="420"/>
      <c r="AB178" s="420"/>
      <c r="AC178" s="420"/>
      <c r="AD178" s="420"/>
      <c r="AE178" s="420"/>
      <c r="AF178" s="420"/>
      <c r="AG178" s="420"/>
      <c r="AH178" s="420"/>
      <c r="AI178" s="420"/>
    </row>
    <row r="179" spans="2:35" s="27" customFormat="1" ht="16.149999999999999" customHeight="1" x14ac:dyDescent="0.15">
      <c r="B179" s="971" t="s">
        <v>158</v>
      </c>
      <c r="C179" s="1150" t="s">
        <v>417</v>
      </c>
      <c r="D179" s="445">
        <v>4524</v>
      </c>
      <c r="E179" s="779">
        <v>4380.0600000000004</v>
      </c>
      <c r="F179" s="369">
        <v>96.81830238726792</v>
      </c>
      <c r="G179" s="330">
        <v>1</v>
      </c>
      <c r="H179" s="564">
        <v>17</v>
      </c>
      <c r="I179" s="420"/>
      <c r="J179" s="420"/>
      <c r="K179" s="420"/>
      <c r="L179" s="420"/>
      <c r="M179" s="420"/>
      <c r="N179" s="420"/>
      <c r="O179" s="420"/>
      <c r="P179" s="420"/>
      <c r="Q179" s="420"/>
      <c r="R179" s="420"/>
      <c r="S179" s="420"/>
      <c r="T179" s="420"/>
      <c r="U179" s="420"/>
      <c r="V179" s="420"/>
      <c r="W179" s="420"/>
      <c r="X179" s="420"/>
      <c r="Y179" s="420"/>
      <c r="Z179" s="420"/>
      <c r="AA179" s="420"/>
      <c r="AB179" s="420"/>
      <c r="AC179" s="420"/>
      <c r="AD179" s="420"/>
      <c r="AE179" s="420"/>
      <c r="AF179" s="420"/>
      <c r="AG179" s="420"/>
      <c r="AH179" s="420"/>
      <c r="AI179" s="420"/>
    </row>
    <row r="180" spans="2:35" s="27" customFormat="1" ht="16.149999999999999" customHeight="1" x14ac:dyDescent="0.15">
      <c r="B180" s="971" t="s">
        <v>159</v>
      </c>
      <c r="C180" s="1150" t="s">
        <v>418</v>
      </c>
      <c r="D180" s="445">
        <v>3600.61</v>
      </c>
      <c r="E180" s="779">
        <v>3133.8</v>
      </c>
      <c r="F180" s="369">
        <v>87.035252360016784</v>
      </c>
      <c r="G180" s="539">
        <v>1</v>
      </c>
      <c r="H180" s="564">
        <v>38</v>
      </c>
      <c r="I180" s="420"/>
      <c r="J180" s="420"/>
      <c r="K180" s="420"/>
      <c r="L180" s="420"/>
      <c r="M180" s="420"/>
      <c r="N180" s="420"/>
      <c r="O180" s="420"/>
      <c r="P180" s="420"/>
      <c r="Q180" s="420"/>
      <c r="R180" s="420"/>
      <c r="S180" s="420"/>
      <c r="T180" s="420"/>
      <c r="U180" s="420"/>
      <c r="V180" s="420"/>
      <c r="W180" s="420"/>
      <c r="X180" s="420"/>
      <c r="Y180" s="420"/>
      <c r="Z180" s="420"/>
      <c r="AA180" s="420"/>
      <c r="AB180" s="420"/>
      <c r="AC180" s="420"/>
      <c r="AD180" s="420"/>
      <c r="AE180" s="420"/>
      <c r="AF180" s="420"/>
      <c r="AG180" s="420"/>
      <c r="AH180" s="420"/>
      <c r="AI180" s="420"/>
    </row>
    <row r="181" spans="2:35" s="27" customFormat="1" ht="16.149999999999999" customHeight="1" x14ac:dyDescent="0.15">
      <c r="B181" s="971" t="s">
        <v>160</v>
      </c>
      <c r="C181" s="1150" t="s">
        <v>419</v>
      </c>
      <c r="D181" s="445">
        <v>5926.17</v>
      </c>
      <c r="E181" s="779">
        <v>5834.59</v>
      </c>
      <c r="F181" s="369">
        <v>98.454651149055792</v>
      </c>
      <c r="G181" s="330">
        <v>1</v>
      </c>
      <c r="H181" s="564">
        <v>39</v>
      </c>
      <c r="I181" s="420"/>
      <c r="J181" s="420"/>
      <c r="K181" s="420"/>
      <c r="L181" s="420"/>
      <c r="M181" s="420"/>
      <c r="N181" s="420"/>
      <c r="O181" s="420"/>
      <c r="P181" s="420"/>
      <c r="Q181" s="420"/>
      <c r="R181" s="420"/>
      <c r="S181" s="420"/>
      <c r="T181" s="420"/>
      <c r="U181" s="420"/>
      <c r="V181" s="420"/>
      <c r="W181" s="420"/>
      <c r="X181" s="420"/>
      <c r="Y181" s="420"/>
      <c r="Z181" s="420"/>
      <c r="AA181" s="420"/>
      <c r="AB181" s="420"/>
      <c r="AC181" s="420"/>
      <c r="AD181" s="420"/>
      <c r="AE181" s="420"/>
      <c r="AF181" s="420"/>
      <c r="AG181" s="420"/>
      <c r="AH181" s="420"/>
      <c r="AI181" s="420"/>
    </row>
    <row r="182" spans="2:35" s="27" customFormat="1" ht="16.149999999999999" customHeight="1" x14ac:dyDescent="0.15">
      <c r="B182" s="971" t="s">
        <v>161</v>
      </c>
      <c r="C182" s="1150" t="s">
        <v>1490</v>
      </c>
      <c r="D182" s="445">
        <v>2026.44</v>
      </c>
      <c r="E182" s="779">
        <v>2026.44</v>
      </c>
      <c r="F182" s="369">
        <v>100</v>
      </c>
      <c r="G182" s="539">
        <v>1</v>
      </c>
      <c r="H182" s="564">
        <v>8</v>
      </c>
      <c r="I182" s="420"/>
      <c r="J182" s="420"/>
      <c r="K182" s="420"/>
      <c r="L182" s="420"/>
      <c r="M182" s="420"/>
      <c r="N182" s="420"/>
      <c r="O182" s="420"/>
      <c r="P182" s="420"/>
      <c r="Q182" s="420"/>
      <c r="R182" s="420"/>
      <c r="S182" s="420"/>
      <c r="T182" s="420"/>
      <c r="U182" s="420"/>
      <c r="V182" s="420"/>
      <c r="W182" s="420"/>
      <c r="X182" s="420"/>
      <c r="Y182" s="420"/>
      <c r="Z182" s="420"/>
      <c r="AA182" s="420"/>
      <c r="AB182" s="420"/>
      <c r="AC182" s="420"/>
      <c r="AD182" s="420"/>
      <c r="AE182" s="420"/>
      <c r="AF182" s="420"/>
      <c r="AG182" s="420"/>
      <c r="AH182" s="420"/>
      <c r="AI182" s="420"/>
    </row>
    <row r="183" spans="2:35" s="27" customFormat="1" ht="16.149999999999999" customHeight="1" x14ac:dyDescent="0.15">
      <c r="B183" s="971" t="s">
        <v>162</v>
      </c>
      <c r="C183" s="1150" t="s">
        <v>421</v>
      </c>
      <c r="D183" s="445">
        <v>662.58</v>
      </c>
      <c r="E183" s="779">
        <v>662.58</v>
      </c>
      <c r="F183" s="369">
        <v>100</v>
      </c>
      <c r="G183" s="330">
        <v>1</v>
      </c>
      <c r="H183" s="564">
        <v>3</v>
      </c>
      <c r="I183" s="420"/>
      <c r="J183" s="420"/>
      <c r="K183" s="420"/>
      <c r="L183" s="420"/>
      <c r="M183" s="420"/>
      <c r="N183" s="420"/>
      <c r="O183" s="420"/>
      <c r="P183" s="420"/>
      <c r="Q183" s="420"/>
      <c r="R183" s="420"/>
      <c r="S183" s="420"/>
      <c r="T183" s="420"/>
      <c r="U183" s="420"/>
      <c r="V183" s="420"/>
      <c r="W183" s="420"/>
      <c r="X183" s="420"/>
      <c r="Y183" s="420"/>
      <c r="Z183" s="420"/>
      <c r="AA183" s="420"/>
      <c r="AB183" s="420"/>
      <c r="AC183" s="420"/>
      <c r="AD183" s="420"/>
      <c r="AE183" s="420"/>
      <c r="AF183" s="420"/>
      <c r="AG183" s="420"/>
      <c r="AH183" s="420"/>
      <c r="AI183" s="420"/>
    </row>
    <row r="184" spans="2:35" s="27" customFormat="1" ht="16.149999999999999" customHeight="1" x14ac:dyDescent="0.15">
      <c r="B184" s="971" t="s">
        <v>163</v>
      </c>
      <c r="C184" s="1150" t="s">
        <v>422</v>
      </c>
      <c r="D184" s="445">
        <v>1069.82</v>
      </c>
      <c r="E184" s="779">
        <v>1069.82</v>
      </c>
      <c r="F184" s="369">
        <v>100</v>
      </c>
      <c r="G184" s="539">
        <v>1</v>
      </c>
      <c r="H184" s="564">
        <v>4</v>
      </c>
      <c r="I184" s="420"/>
      <c r="J184" s="420"/>
      <c r="K184" s="420"/>
      <c r="L184" s="420"/>
      <c r="M184" s="420"/>
      <c r="N184" s="420"/>
      <c r="O184" s="420"/>
      <c r="P184" s="420"/>
      <c r="Q184" s="420"/>
      <c r="R184" s="420"/>
      <c r="S184" s="420"/>
      <c r="T184" s="420"/>
      <c r="U184" s="420"/>
      <c r="V184" s="420"/>
      <c r="W184" s="420"/>
      <c r="X184" s="420"/>
      <c r="Y184" s="420"/>
      <c r="Z184" s="420"/>
      <c r="AA184" s="420"/>
      <c r="AB184" s="420"/>
      <c r="AC184" s="420"/>
      <c r="AD184" s="420"/>
      <c r="AE184" s="420"/>
      <c r="AF184" s="420"/>
      <c r="AG184" s="420"/>
      <c r="AH184" s="420"/>
      <c r="AI184" s="420"/>
    </row>
    <row r="185" spans="2:35" s="27" customFormat="1" ht="16.149999999999999" customHeight="1" x14ac:dyDescent="0.15">
      <c r="B185" s="971" t="s">
        <v>164</v>
      </c>
      <c r="C185" s="1150" t="s">
        <v>423</v>
      </c>
      <c r="D185" s="445">
        <v>1759.11</v>
      </c>
      <c r="E185" s="779">
        <v>1686.93</v>
      </c>
      <c r="F185" s="369">
        <v>95.896788717021693</v>
      </c>
      <c r="G185" s="330">
        <v>1</v>
      </c>
      <c r="H185" s="564">
        <v>7</v>
      </c>
      <c r="I185" s="420"/>
      <c r="J185" s="420"/>
      <c r="K185" s="420"/>
      <c r="L185" s="420"/>
      <c r="M185" s="420"/>
      <c r="N185" s="420"/>
      <c r="O185" s="420"/>
      <c r="P185" s="420"/>
      <c r="Q185" s="420"/>
      <c r="R185" s="420"/>
      <c r="S185" s="420"/>
      <c r="T185" s="420"/>
      <c r="U185" s="420"/>
      <c r="V185" s="420"/>
      <c r="W185" s="420"/>
      <c r="X185" s="420"/>
      <c r="Y185" s="420"/>
      <c r="Z185" s="420"/>
      <c r="AA185" s="420"/>
      <c r="AB185" s="420"/>
      <c r="AC185" s="420"/>
      <c r="AD185" s="420"/>
      <c r="AE185" s="420"/>
      <c r="AF185" s="420"/>
      <c r="AG185" s="420"/>
      <c r="AH185" s="420"/>
      <c r="AI185" s="420"/>
    </row>
    <row r="186" spans="2:35" s="27" customFormat="1" ht="16.149999999999999" customHeight="1" x14ac:dyDescent="0.15">
      <c r="B186" s="971" t="s">
        <v>166</v>
      </c>
      <c r="C186" s="1150" t="s">
        <v>424</v>
      </c>
      <c r="D186" s="445">
        <v>1459.86</v>
      </c>
      <c r="E186" s="779">
        <v>1459.86</v>
      </c>
      <c r="F186" s="369">
        <v>100</v>
      </c>
      <c r="G186" s="539">
        <v>1</v>
      </c>
      <c r="H186" s="564">
        <v>6</v>
      </c>
      <c r="I186" s="420"/>
      <c r="J186" s="420"/>
      <c r="K186" s="420"/>
      <c r="L186" s="420"/>
      <c r="M186" s="420"/>
      <c r="N186" s="420"/>
      <c r="O186" s="420"/>
      <c r="P186" s="420"/>
      <c r="Q186" s="420"/>
      <c r="R186" s="420"/>
      <c r="S186" s="420"/>
      <c r="T186" s="420"/>
      <c r="U186" s="420"/>
      <c r="V186" s="420"/>
      <c r="W186" s="420"/>
      <c r="X186" s="420"/>
      <c r="Y186" s="420"/>
      <c r="Z186" s="420"/>
      <c r="AA186" s="420"/>
      <c r="AB186" s="420"/>
      <c r="AC186" s="420"/>
      <c r="AD186" s="420"/>
      <c r="AE186" s="420"/>
      <c r="AF186" s="420"/>
      <c r="AG186" s="420"/>
      <c r="AH186" s="420"/>
      <c r="AI186" s="420"/>
    </row>
    <row r="187" spans="2:35" s="27" customFormat="1" ht="16.149999999999999" customHeight="1" x14ac:dyDescent="0.15">
      <c r="B187" s="971" t="s">
        <v>167</v>
      </c>
      <c r="C187" s="1150" t="s">
        <v>425</v>
      </c>
      <c r="D187" s="445">
        <v>1162.55</v>
      </c>
      <c r="E187" s="779">
        <v>1162.55</v>
      </c>
      <c r="F187" s="369">
        <v>100</v>
      </c>
      <c r="G187" s="330">
        <v>1</v>
      </c>
      <c r="H187" s="564">
        <v>5</v>
      </c>
      <c r="I187" s="420"/>
      <c r="J187" s="420"/>
      <c r="K187" s="420"/>
      <c r="L187" s="420"/>
      <c r="M187" s="420"/>
      <c r="N187" s="420"/>
      <c r="O187" s="420"/>
      <c r="P187" s="420"/>
      <c r="Q187" s="420"/>
      <c r="R187" s="420"/>
      <c r="S187" s="420"/>
      <c r="T187" s="420"/>
      <c r="U187" s="420"/>
      <c r="V187" s="420"/>
      <c r="W187" s="420"/>
      <c r="X187" s="420"/>
      <c r="Y187" s="420"/>
      <c r="Z187" s="420"/>
      <c r="AA187" s="420"/>
      <c r="AB187" s="420"/>
      <c r="AC187" s="420"/>
      <c r="AD187" s="420"/>
      <c r="AE187" s="420"/>
      <c r="AF187" s="420"/>
      <c r="AG187" s="420"/>
      <c r="AH187" s="420"/>
      <c r="AI187" s="420"/>
    </row>
    <row r="188" spans="2:35" s="27" customFormat="1" ht="16.149999999999999" customHeight="1" x14ac:dyDescent="0.15">
      <c r="B188" s="971" t="s">
        <v>168</v>
      </c>
      <c r="C188" s="1150" t="s">
        <v>426</v>
      </c>
      <c r="D188" s="445">
        <v>578.17999999999995</v>
      </c>
      <c r="E188" s="779">
        <v>578.17999999999995</v>
      </c>
      <c r="F188" s="369">
        <v>100</v>
      </c>
      <c r="G188" s="539">
        <v>1</v>
      </c>
      <c r="H188" s="564">
        <v>2</v>
      </c>
      <c r="I188" s="420"/>
      <c r="J188" s="420"/>
      <c r="K188" s="420"/>
      <c r="L188" s="420"/>
      <c r="M188" s="420"/>
      <c r="N188" s="420"/>
      <c r="O188" s="420"/>
      <c r="P188" s="420"/>
      <c r="Q188" s="420"/>
      <c r="R188" s="420"/>
      <c r="S188" s="420"/>
      <c r="T188" s="420"/>
      <c r="U188" s="420"/>
      <c r="V188" s="420"/>
      <c r="W188" s="420"/>
      <c r="X188" s="420"/>
      <c r="Y188" s="420"/>
      <c r="Z188" s="420"/>
      <c r="AA188" s="420"/>
      <c r="AB188" s="420"/>
      <c r="AC188" s="420"/>
      <c r="AD188" s="420"/>
      <c r="AE188" s="420"/>
      <c r="AF188" s="420"/>
      <c r="AG188" s="420"/>
      <c r="AH188" s="420"/>
      <c r="AI188" s="420"/>
    </row>
    <row r="189" spans="2:35" s="27" customFormat="1" ht="16.149999999999999" customHeight="1" x14ac:dyDescent="0.15">
      <c r="B189" s="971" t="s">
        <v>169</v>
      </c>
      <c r="C189" s="1150" t="s">
        <v>427</v>
      </c>
      <c r="D189" s="445">
        <v>507.11</v>
      </c>
      <c r="E189" s="779">
        <v>507.11</v>
      </c>
      <c r="F189" s="369">
        <v>100</v>
      </c>
      <c r="G189" s="330">
        <v>1</v>
      </c>
      <c r="H189" s="564">
        <v>2</v>
      </c>
      <c r="I189" s="420"/>
      <c r="J189" s="420"/>
      <c r="K189" s="420"/>
      <c r="L189" s="420"/>
      <c r="M189" s="420"/>
      <c r="N189" s="420"/>
      <c r="O189" s="420"/>
      <c r="P189" s="420"/>
      <c r="Q189" s="420"/>
      <c r="R189" s="420"/>
      <c r="S189" s="420"/>
      <c r="T189" s="420"/>
      <c r="U189" s="420"/>
      <c r="V189" s="420"/>
      <c r="W189" s="420"/>
      <c r="X189" s="420"/>
      <c r="Y189" s="420"/>
      <c r="Z189" s="420"/>
      <c r="AA189" s="420"/>
      <c r="AB189" s="420"/>
      <c r="AC189" s="420"/>
      <c r="AD189" s="420"/>
      <c r="AE189" s="420"/>
      <c r="AF189" s="420"/>
      <c r="AG189" s="420"/>
      <c r="AH189" s="420"/>
      <c r="AI189" s="420"/>
    </row>
    <row r="190" spans="2:35" s="27" customFormat="1" ht="16.149999999999999" customHeight="1" x14ac:dyDescent="0.15">
      <c r="B190" s="971" t="s">
        <v>170</v>
      </c>
      <c r="C190" s="1150" t="s">
        <v>428</v>
      </c>
      <c r="D190" s="445">
        <v>1053.3900000000001</v>
      </c>
      <c r="E190" s="779">
        <v>1010.52</v>
      </c>
      <c r="F190" s="369">
        <v>95.930282231652086</v>
      </c>
      <c r="G190" s="539">
        <v>1</v>
      </c>
      <c r="H190" s="564">
        <v>3</v>
      </c>
      <c r="I190" s="420"/>
      <c r="J190" s="420"/>
      <c r="K190" s="420"/>
      <c r="L190" s="420"/>
      <c r="M190" s="420"/>
      <c r="N190" s="420"/>
      <c r="O190" s="420"/>
      <c r="P190" s="420"/>
      <c r="Q190" s="420"/>
      <c r="R190" s="420"/>
      <c r="S190" s="420"/>
      <c r="T190" s="420"/>
      <c r="U190" s="420"/>
      <c r="V190" s="420"/>
      <c r="W190" s="420"/>
      <c r="X190" s="420"/>
      <c r="Y190" s="420"/>
      <c r="Z190" s="420"/>
      <c r="AA190" s="420"/>
      <c r="AB190" s="420"/>
      <c r="AC190" s="420"/>
      <c r="AD190" s="420"/>
      <c r="AE190" s="420"/>
      <c r="AF190" s="420"/>
      <c r="AG190" s="420"/>
      <c r="AH190" s="420"/>
      <c r="AI190" s="420"/>
    </row>
    <row r="191" spans="2:35" s="27" customFormat="1" ht="16.149999999999999" customHeight="1" x14ac:dyDescent="0.15">
      <c r="B191" s="971" t="s">
        <v>171</v>
      </c>
      <c r="C191" s="1150" t="s">
        <v>429</v>
      </c>
      <c r="D191" s="445">
        <v>1755.52</v>
      </c>
      <c r="E191" s="779">
        <v>1697.38</v>
      </c>
      <c r="F191" s="369">
        <v>96.688160772876415</v>
      </c>
      <c r="G191" s="330">
        <v>1</v>
      </c>
      <c r="H191" s="564">
        <v>6</v>
      </c>
      <c r="I191" s="420"/>
      <c r="J191" s="420"/>
      <c r="K191" s="420"/>
      <c r="L191" s="420"/>
      <c r="M191" s="420"/>
      <c r="N191" s="420"/>
      <c r="O191" s="420"/>
      <c r="P191" s="420"/>
      <c r="Q191" s="420"/>
      <c r="R191" s="420"/>
      <c r="S191" s="420"/>
      <c r="T191" s="420"/>
      <c r="U191" s="420"/>
      <c r="V191" s="420"/>
      <c r="W191" s="420"/>
      <c r="X191" s="420"/>
      <c r="Y191" s="420"/>
      <c r="Z191" s="420"/>
      <c r="AA191" s="420"/>
      <c r="AB191" s="420"/>
      <c r="AC191" s="420"/>
      <c r="AD191" s="420"/>
      <c r="AE191" s="420"/>
      <c r="AF191" s="420"/>
      <c r="AG191" s="420"/>
      <c r="AH191" s="420"/>
      <c r="AI191" s="420"/>
    </row>
    <row r="192" spans="2:35" s="27" customFormat="1" ht="16.149999999999999" customHeight="1" x14ac:dyDescent="0.15">
      <c r="B192" s="971" t="s">
        <v>172</v>
      </c>
      <c r="C192" s="1150" t="s">
        <v>1491</v>
      </c>
      <c r="D192" s="445">
        <v>2853.06</v>
      </c>
      <c r="E192" s="779">
        <v>2811.34</v>
      </c>
      <c r="F192" s="369">
        <v>98.53771038814466</v>
      </c>
      <c r="G192" s="539">
        <v>1</v>
      </c>
      <c r="H192" s="564">
        <v>21</v>
      </c>
      <c r="I192" s="420"/>
      <c r="J192" s="420"/>
      <c r="K192" s="420"/>
      <c r="L192" s="420"/>
      <c r="M192" s="420"/>
      <c r="N192" s="420"/>
      <c r="O192" s="420"/>
      <c r="P192" s="420"/>
      <c r="Q192" s="420"/>
      <c r="R192" s="420"/>
      <c r="S192" s="420"/>
      <c r="T192" s="420"/>
      <c r="U192" s="420"/>
      <c r="V192" s="420"/>
      <c r="W192" s="420"/>
      <c r="X192" s="420"/>
      <c r="Y192" s="420"/>
      <c r="Z192" s="420"/>
      <c r="AA192" s="420"/>
      <c r="AB192" s="420"/>
      <c r="AC192" s="420"/>
      <c r="AD192" s="420"/>
      <c r="AE192" s="420"/>
      <c r="AF192" s="420"/>
      <c r="AG192" s="420"/>
      <c r="AH192" s="420"/>
      <c r="AI192" s="420"/>
    </row>
    <row r="193" spans="2:35" s="27" customFormat="1" ht="16.149999999999999" customHeight="1" x14ac:dyDescent="0.15">
      <c r="B193" s="971" t="s">
        <v>173</v>
      </c>
      <c r="C193" s="1150" t="s">
        <v>1492</v>
      </c>
      <c r="D193" s="445">
        <v>1018.72</v>
      </c>
      <c r="E193" s="779">
        <v>981.06</v>
      </c>
      <c r="F193" s="369">
        <v>96.303204020731897</v>
      </c>
      <c r="G193" s="330">
        <v>1</v>
      </c>
      <c r="H193" s="564">
        <v>3</v>
      </c>
      <c r="I193" s="420"/>
      <c r="J193" s="420"/>
      <c r="K193" s="420"/>
      <c r="L193" s="420"/>
      <c r="M193" s="420"/>
      <c r="N193" s="420"/>
      <c r="O193" s="420"/>
      <c r="P193" s="420"/>
      <c r="Q193" s="420"/>
      <c r="R193" s="420"/>
      <c r="S193" s="420"/>
      <c r="T193" s="420"/>
      <c r="U193" s="420"/>
      <c r="V193" s="420"/>
      <c r="W193" s="420"/>
      <c r="X193" s="420"/>
      <c r="Y193" s="420"/>
      <c r="Z193" s="420"/>
      <c r="AA193" s="420"/>
      <c r="AB193" s="420"/>
      <c r="AC193" s="420"/>
      <c r="AD193" s="420"/>
      <c r="AE193" s="420"/>
      <c r="AF193" s="420"/>
      <c r="AG193" s="420"/>
      <c r="AH193" s="420"/>
      <c r="AI193" s="420"/>
    </row>
    <row r="194" spans="2:35" s="27" customFormat="1" ht="16.149999999999999" customHeight="1" x14ac:dyDescent="0.15">
      <c r="B194" s="971" t="s">
        <v>174</v>
      </c>
      <c r="C194" s="1150" t="s">
        <v>432</v>
      </c>
      <c r="D194" s="445">
        <v>1774.0100000000002</v>
      </c>
      <c r="E194" s="779">
        <v>1706.63</v>
      </c>
      <c r="F194" s="369">
        <v>96.201825243375168</v>
      </c>
      <c r="G194" s="539">
        <v>1</v>
      </c>
      <c r="H194" s="564">
        <v>9</v>
      </c>
      <c r="I194" s="420"/>
      <c r="J194" s="420"/>
      <c r="K194" s="420"/>
      <c r="L194" s="420"/>
      <c r="M194" s="420"/>
      <c r="N194" s="420"/>
      <c r="O194" s="420"/>
      <c r="P194" s="420"/>
      <c r="Q194" s="420"/>
      <c r="R194" s="420"/>
      <c r="S194" s="420"/>
      <c r="T194" s="420"/>
      <c r="U194" s="420"/>
      <c r="V194" s="420"/>
      <c r="W194" s="420"/>
      <c r="X194" s="420"/>
      <c r="Y194" s="420"/>
      <c r="Z194" s="420"/>
      <c r="AA194" s="420"/>
      <c r="AB194" s="420"/>
      <c r="AC194" s="420"/>
      <c r="AD194" s="420"/>
      <c r="AE194" s="420"/>
      <c r="AF194" s="420"/>
      <c r="AG194" s="420"/>
      <c r="AH194" s="420"/>
      <c r="AI194" s="420"/>
    </row>
    <row r="195" spans="2:35" s="27" customFormat="1" ht="16.149999999999999" customHeight="1" x14ac:dyDescent="0.15">
      <c r="B195" s="971" t="s">
        <v>176</v>
      </c>
      <c r="C195" s="1150" t="s">
        <v>433</v>
      </c>
      <c r="D195" s="445">
        <v>874.15</v>
      </c>
      <c r="E195" s="779">
        <v>848.75</v>
      </c>
      <c r="F195" s="369">
        <v>97.094320196762567</v>
      </c>
      <c r="G195" s="330">
        <v>1</v>
      </c>
      <c r="H195" s="564">
        <v>4</v>
      </c>
      <c r="I195" s="420"/>
      <c r="J195" s="420"/>
      <c r="K195" s="420"/>
      <c r="L195" s="420"/>
      <c r="M195" s="420"/>
      <c r="N195" s="420"/>
      <c r="O195" s="420"/>
      <c r="P195" s="420"/>
      <c r="Q195" s="420"/>
      <c r="R195" s="420"/>
      <c r="S195" s="420"/>
      <c r="T195" s="420"/>
      <c r="U195" s="420"/>
      <c r="V195" s="420"/>
      <c r="W195" s="420"/>
      <c r="X195" s="420"/>
      <c r="Y195" s="420"/>
      <c r="Z195" s="420"/>
      <c r="AA195" s="420"/>
      <c r="AB195" s="420"/>
      <c r="AC195" s="420"/>
      <c r="AD195" s="420"/>
      <c r="AE195" s="420"/>
      <c r="AF195" s="420"/>
      <c r="AG195" s="420"/>
      <c r="AH195" s="420"/>
      <c r="AI195" s="420"/>
    </row>
    <row r="196" spans="2:35" s="27" customFormat="1" ht="16.149999999999999" customHeight="1" x14ac:dyDescent="0.15">
      <c r="B196" s="971" t="s">
        <v>177</v>
      </c>
      <c r="C196" s="1150" t="s">
        <v>434</v>
      </c>
      <c r="D196" s="445">
        <v>1049.73</v>
      </c>
      <c r="E196" s="779">
        <v>1024.6199999999999</v>
      </c>
      <c r="F196" s="369">
        <v>97.607956331628117</v>
      </c>
      <c r="G196" s="539">
        <v>1</v>
      </c>
      <c r="H196" s="564">
        <v>3</v>
      </c>
      <c r="I196" s="420"/>
      <c r="J196" s="420"/>
      <c r="K196" s="420"/>
      <c r="L196" s="420"/>
      <c r="M196" s="420"/>
      <c r="N196" s="420"/>
      <c r="O196" s="420"/>
      <c r="P196" s="420"/>
      <c r="Q196" s="420"/>
      <c r="R196" s="420"/>
      <c r="S196" s="420"/>
      <c r="T196" s="420"/>
      <c r="U196" s="420"/>
      <c r="V196" s="420"/>
      <c r="W196" s="420"/>
      <c r="X196" s="420"/>
      <c r="Y196" s="420"/>
      <c r="Z196" s="420"/>
      <c r="AA196" s="420"/>
      <c r="AB196" s="420"/>
      <c r="AC196" s="420"/>
      <c r="AD196" s="420"/>
      <c r="AE196" s="420"/>
      <c r="AF196" s="420"/>
      <c r="AG196" s="420"/>
      <c r="AH196" s="420"/>
      <c r="AI196" s="420"/>
    </row>
    <row r="197" spans="2:35" s="27" customFormat="1" ht="16.149999999999999" customHeight="1" x14ac:dyDescent="0.15">
      <c r="B197" s="971" t="s">
        <v>178</v>
      </c>
      <c r="C197" s="1150" t="s">
        <v>435</v>
      </c>
      <c r="D197" s="445">
        <v>835.05</v>
      </c>
      <c r="E197" s="779">
        <v>835.05</v>
      </c>
      <c r="F197" s="369">
        <v>100</v>
      </c>
      <c r="G197" s="330">
        <v>1</v>
      </c>
      <c r="H197" s="564">
        <v>3</v>
      </c>
      <c r="I197" s="420"/>
      <c r="J197" s="420"/>
      <c r="K197" s="420"/>
      <c r="L197" s="420"/>
      <c r="M197" s="420"/>
      <c r="N197" s="420"/>
      <c r="O197" s="420"/>
      <c r="P197" s="420"/>
      <c r="Q197" s="420"/>
      <c r="R197" s="420"/>
      <c r="S197" s="420"/>
      <c r="T197" s="420"/>
      <c r="U197" s="420"/>
      <c r="V197" s="420"/>
      <c r="W197" s="420"/>
      <c r="X197" s="420"/>
      <c r="Y197" s="420"/>
      <c r="Z197" s="420"/>
      <c r="AA197" s="420"/>
      <c r="AB197" s="420"/>
      <c r="AC197" s="420"/>
      <c r="AD197" s="420"/>
      <c r="AE197" s="420"/>
      <c r="AF197" s="420"/>
      <c r="AG197" s="420"/>
      <c r="AH197" s="420"/>
      <c r="AI197" s="420"/>
    </row>
    <row r="198" spans="2:35" s="27" customFormat="1" ht="16.149999999999999" customHeight="1" x14ac:dyDescent="0.15">
      <c r="B198" s="971" t="s">
        <v>179</v>
      </c>
      <c r="C198" s="1150" t="s">
        <v>436</v>
      </c>
      <c r="D198" s="445">
        <v>576.20000000000005</v>
      </c>
      <c r="E198" s="779">
        <v>576.20000000000005</v>
      </c>
      <c r="F198" s="369">
        <v>100</v>
      </c>
      <c r="G198" s="539">
        <v>1</v>
      </c>
      <c r="H198" s="564">
        <v>1</v>
      </c>
      <c r="I198" s="420"/>
      <c r="J198" s="420"/>
      <c r="K198" s="420"/>
      <c r="L198" s="420"/>
      <c r="M198" s="420"/>
      <c r="N198" s="420"/>
      <c r="O198" s="420"/>
      <c r="P198" s="420"/>
      <c r="Q198" s="420"/>
      <c r="R198" s="420"/>
      <c r="S198" s="420"/>
      <c r="T198" s="420"/>
      <c r="U198" s="420"/>
      <c r="V198" s="420"/>
      <c r="W198" s="420"/>
      <c r="X198" s="420"/>
      <c r="Y198" s="420"/>
      <c r="Z198" s="420"/>
      <c r="AA198" s="420"/>
      <c r="AB198" s="420"/>
      <c r="AC198" s="420"/>
      <c r="AD198" s="420"/>
      <c r="AE198" s="420"/>
      <c r="AF198" s="420"/>
      <c r="AG198" s="420"/>
      <c r="AH198" s="420"/>
      <c r="AI198" s="420"/>
    </row>
    <row r="199" spans="2:35" s="27" customFormat="1" ht="16.149999999999999" customHeight="1" x14ac:dyDescent="0.15">
      <c r="B199" s="971" t="s">
        <v>181</v>
      </c>
      <c r="C199" s="1150" t="s">
        <v>437</v>
      </c>
      <c r="D199" s="445">
        <v>1027.44</v>
      </c>
      <c r="E199" s="779">
        <v>974.61</v>
      </c>
      <c r="F199" s="369">
        <v>94.858093903293621</v>
      </c>
      <c r="G199" s="330">
        <v>1</v>
      </c>
      <c r="H199" s="564">
        <v>4</v>
      </c>
      <c r="I199" s="420"/>
      <c r="J199" s="420"/>
      <c r="K199" s="420"/>
      <c r="L199" s="420"/>
      <c r="M199" s="420"/>
      <c r="N199" s="420"/>
      <c r="O199" s="420"/>
      <c r="P199" s="420"/>
      <c r="Q199" s="420"/>
      <c r="R199" s="420"/>
      <c r="S199" s="420"/>
      <c r="T199" s="420"/>
      <c r="U199" s="420"/>
      <c r="V199" s="420"/>
      <c r="W199" s="420"/>
      <c r="X199" s="420"/>
      <c r="Y199" s="420"/>
      <c r="Z199" s="420"/>
      <c r="AA199" s="420"/>
      <c r="AB199" s="420"/>
      <c r="AC199" s="420"/>
      <c r="AD199" s="420"/>
      <c r="AE199" s="420"/>
      <c r="AF199" s="420"/>
      <c r="AG199" s="420"/>
      <c r="AH199" s="420"/>
      <c r="AI199" s="420"/>
    </row>
    <row r="200" spans="2:35" s="27" customFormat="1" ht="16.149999999999999" customHeight="1" x14ac:dyDescent="0.15">
      <c r="B200" s="971" t="s">
        <v>182</v>
      </c>
      <c r="C200" s="1150" t="s">
        <v>438</v>
      </c>
      <c r="D200" s="445">
        <v>1773.05</v>
      </c>
      <c r="E200" s="779">
        <v>1773.05</v>
      </c>
      <c r="F200" s="369">
        <v>100</v>
      </c>
      <c r="G200" s="539">
        <v>1</v>
      </c>
      <c r="H200" s="564">
        <v>9</v>
      </c>
      <c r="I200" s="420"/>
      <c r="J200" s="420"/>
      <c r="K200" s="420"/>
      <c r="L200" s="420"/>
      <c r="M200" s="420"/>
      <c r="N200" s="420"/>
      <c r="O200" s="420"/>
      <c r="P200" s="420"/>
      <c r="Q200" s="420"/>
      <c r="R200" s="420"/>
      <c r="S200" s="420"/>
      <c r="T200" s="420"/>
      <c r="U200" s="420"/>
      <c r="V200" s="420"/>
      <c r="W200" s="420"/>
      <c r="X200" s="420"/>
      <c r="Y200" s="420"/>
      <c r="Z200" s="420"/>
      <c r="AA200" s="420"/>
      <c r="AB200" s="420"/>
      <c r="AC200" s="420"/>
      <c r="AD200" s="420"/>
      <c r="AE200" s="420"/>
      <c r="AF200" s="420"/>
      <c r="AG200" s="420"/>
      <c r="AH200" s="420"/>
      <c r="AI200" s="420"/>
    </row>
    <row r="201" spans="2:35" s="27" customFormat="1" ht="16.149999999999999" customHeight="1" x14ac:dyDescent="0.15">
      <c r="B201" s="971" t="s">
        <v>183</v>
      </c>
      <c r="C201" s="1150" t="s">
        <v>439</v>
      </c>
      <c r="D201" s="445">
        <v>961.25</v>
      </c>
      <c r="E201" s="779">
        <v>941.54</v>
      </c>
      <c r="F201" s="369">
        <v>97.949544863459039</v>
      </c>
      <c r="G201" s="330">
        <v>1</v>
      </c>
      <c r="H201" s="564">
        <v>7</v>
      </c>
      <c r="I201" s="420"/>
      <c r="J201" s="420"/>
      <c r="K201" s="420"/>
      <c r="L201" s="420"/>
      <c r="M201" s="420"/>
      <c r="N201" s="420"/>
      <c r="O201" s="420"/>
      <c r="P201" s="420"/>
      <c r="Q201" s="420"/>
      <c r="R201" s="420"/>
      <c r="S201" s="420"/>
      <c r="T201" s="420"/>
      <c r="U201" s="420"/>
      <c r="V201" s="420"/>
      <c r="W201" s="420"/>
      <c r="X201" s="420"/>
      <c r="Y201" s="420"/>
      <c r="Z201" s="420"/>
      <c r="AA201" s="420"/>
      <c r="AB201" s="420"/>
      <c r="AC201" s="420"/>
      <c r="AD201" s="420"/>
      <c r="AE201" s="420"/>
      <c r="AF201" s="420"/>
      <c r="AG201" s="420"/>
      <c r="AH201" s="420"/>
      <c r="AI201" s="420"/>
    </row>
    <row r="202" spans="2:35" s="27" customFormat="1" ht="16.149999999999999" customHeight="1" x14ac:dyDescent="0.15">
      <c r="B202" s="971" t="s">
        <v>184</v>
      </c>
      <c r="C202" s="1150" t="s">
        <v>440</v>
      </c>
      <c r="D202" s="445">
        <v>2106.16</v>
      </c>
      <c r="E202" s="779">
        <v>2040.91</v>
      </c>
      <c r="F202" s="369">
        <v>96.90194477152734</v>
      </c>
      <c r="G202" s="539">
        <v>1</v>
      </c>
      <c r="H202" s="564">
        <v>9</v>
      </c>
      <c r="I202" s="420"/>
      <c r="J202" s="420"/>
      <c r="K202" s="420"/>
      <c r="L202" s="420"/>
      <c r="M202" s="420"/>
      <c r="N202" s="420"/>
      <c r="O202" s="420"/>
      <c r="P202" s="420"/>
      <c r="Q202" s="420"/>
      <c r="R202" s="420"/>
      <c r="S202" s="420"/>
      <c r="T202" s="420"/>
      <c r="U202" s="420"/>
      <c r="V202" s="420"/>
      <c r="W202" s="420"/>
      <c r="X202" s="420"/>
      <c r="Y202" s="420"/>
      <c r="Z202" s="420"/>
      <c r="AA202" s="420"/>
      <c r="AB202" s="420"/>
      <c r="AC202" s="420"/>
      <c r="AD202" s="420"/>
      <c r="AE202" s="420"/>
      <c r="AF202" s="420"/>
      <c r="AG202" s="420"/>
      <c r="AH202" s="420"/>
      <c r="AI202" s="420"/>
    </row>
    <row r="203" spans="2:35" s="27" customFormat="1" ht="16.149999999999999" customHeight="1" x14ac:dyDescent="0.15">
      <c r="B203" s="971" t="s">
        <v>185</v>
      </c>
      <c r="C203" s="1150" t="s">
        <v>441</v>
      </c>
      <c r="D203" s="445">
        <v>1794.85</v>
      </c>
      <c r="E203" s="779">
        <v>1775.29</v>
      </c>
      <c r="F203" s="369">
        <v>98.91021533832911</v>
      </c>
      <c r="G203" s="330">
        <v>1</v>
      </c>
      <c r="H203" s="564">
        <v>8</v>
      </c>
      <c r="I203" s="420"/>
      <c r="J203" s="420"/>
      <c r="K203" s="420"/>
      <c r="L203" s="420"/>
      <c r="M203" s="420"/>
      <c r="N203" s="420"/>
      <c r="O203" s="420"/>
      <c r="P203" s="420"/>
      <c r="Q203" s="420"/>
      <c r="R203" s="420"/>
      <c r="S203" s="420"/>
      <c r="T203" s="420"/>
      <c r="U203" s="420"/>
      <c r="V203" s="420"/>
      <c r="W203" s="420"/>
      <c r="X203" s="420"/>
      <c r="Y203" s="420"/>
      <c r="Z203" s="420"/>
      <c r="AA203" s="420"/>
      <c r="AB203" s="420"/>
      <c r="AC203" s="420"/>
      <c r="AD203" s="420"/>
      <c r="AE203" s="420"/>
      <c r="AF203" s="420"/>
      <c r="AG203" s="420"/>
      <c r="AH203" s="420"/>
      <c r="AI203" s="420"/>
    </row>
    <row r="204" spans="2:35" s="27" customFormat="1" ht="16.149999999999999" customHeight="1" x14ac:dyDescent="0.15">
      <c r="B204" s="971" t="s">
        <v>186</v>
      </c>
      <c r="C204" s="1150" t="s">
        <v>442</v>
      </c>
      <c r="D204" s="445">
        <v>1536.59</v>
      </c>
      <c r="E204" s="779">
        <v>1536.59</v>
      </c>
      <c r="F204" s="369">
        <v>100</v>
      </c>
      <c r="G204" s="539">
        <v>1</v>
      </c>
      <c r="H204" s="564">
        <v>6</v>
      </c>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row>
    <row r="205" spans="2:35" s="27" customFormat="1" ht="16.149999999999999" customHeight="1" x14ac:dyDescent="0.15">
      <c r="B205" s="971" t="s">
        <v>187</v>
      </c>
      <c r="C205" s="1150" t="s">
        <v>443</v>
      </c>
      <c r="D205" s="445">
        <v>1190.7</v>
      </c>
      <c r="E205" s="779">
        <v>1168.6500000000001</v>
      </c>
      <c r="F205" s="369">
        <v>98.148148148148152</v>
      </c>
      <c r="G205" s="330">
        <v>1</v>
      </c>
      <c r="H205" s="564">
        <v>6</v>
      </c>
      <c r="I205" s="420"/>
      <c r="J205" s="420"/>
      <c r="K205" s="420"/>
      <c r="L205" s="420"/>
      <c r="M205" s="420"/>
      <c r="N205" s="420"/>
      <c r="O205" s="420"/>
      <c r="P205" s="420"/>
      <c r="Q205" s="420"/>
      <c r="R205" s="420"/>
      <c r="S205" s="420"/>
      <c r="T205" s="420"/>
      <c r="U205" s="420"/>
      <c r="V205" s="420"/>
      <c r="W205" s="420"/>
      <c r="X205" s="420"/>
      <c r="Y205" s="420"/>
      <c r="Z205" s="420"/>
      <c r="AA205" s="420"/>
      <c r="AB205" s="420"/>
      <c r="AC205" s="420"/>
      <c r="AD205" s="420"/>
      <c r="AE205" s="420"/>
      <c r="AF205" s="420"/>
      <c r="AG205" s="420"/>
      <c r="AH205" s="420"/>
      <c r="AI205" s="420"/>
    </row>
    <row r="206" spans="2:35" s="27" customFormat="1" ht="16.149999999999999" customHeight="1" x14ac:dyDescent="0.15">
      <c r="B206" s="971" t="s">
        <v>188</v>
      </c>
      <c r="C206" s="1150" t="s">
        <v>444</v>
      </c>
      <c r="D206" s="445">
        <v>1100.17</v>
      </c>
      <c r="E206" s="779">
        <v>1078.4100000000001</v>
      </c>
      <c r="F206" s="369">
        <v>98.022123853586265</v>
      </c>
      <c r="G206" s="539">
        <v>1</v>
      </c>
      <c r="H206" s="564">
        <v>4</v>
      </c>
      <c r="I206" s="420"/>
      <c r="J206" s="420"/>
      <c r="K206" s="420"/>
      <c r="L206" s="420"/>
      <c r="M206" s="420"/>
      <c r="N206" s="420"/>
      <c r="O206" s="420"/>
      <c r="P206" s="420"/>
      <c r="Q206" s="420"/>
      <c r="R206" s="420"/>
      <c r="S206" s="420"/>
      <c r="T206" s="420"/>
      <c r="U206" s="420"/>
      <c r="V206" s="420"/>
      <c r="W206" s="420"/>
      <c r="X206" s="420"/>
      <c r="Y206" s="420"/>
      <c r="Z206" s="420"/>
      <c r="AA206" s="420"/>
      <c r="AB206" s="420"/>
      <c r="AC206" s="420"/>
      <c r="AD206" s="420"/>
      <c r="AE206" s="420"/>
      <c r="AF206" s="420"/>
      <c r="AG206" s="420"/>
      <c r="AH206" s="420"/>
      <c r="AI206" s="420"/>
    </row>
    <row r="207" spans="2:35" s="27" customFormat="1" ht="16.149999999999999" customHeight="1" x14ac:dyDescent="0.15">
      <c r="B207" s="971" t="s">
        <v>189</v>
      </c>
      <c r="C207" s="1150" t="s">
        <v>1493</v>
      </c>
      <c r="D207" s="445">
        <v>2282.6099999999997</v>
      </c>
      <c r="E207" s="779">
        <v>2241.79</v>
      </c>
      <c r="F207" s="369">
        <v>98.2116962599831</v>
      </c>
      <c r="G207" s="330">
        <v>1</v>
      </c>
      <c r="H207" s="564">
        <v>9</v>
      </c>
      <c r="I207" s="420"/>
      <c r="J207" s="420"/>
      <c r="K207" s="420"/>
      <c r="L207" s="420"/>
      <c r="M207" s="420"/>
      <c r="N207" s="420"/>
      <c r="O207" s="420"/>
      <c r="P207" s="420"/>
      <c r="Q207" s="420"/>
      <c r="R207" s="420"/>
      <c r="S207" s="420"/>
      <c r="T207" s="420"/>
      <c r="U207" s="420"/>
      <c r="V207" s="420"/>
      <c r="W207" s="420"/>
      <c r="X207" s="420"/>
      <c r="Y207" s="420"/>
      <c r="Z207" s="420"/>
      <c r="AA207" s="420"/>
      <c r="AB207" s="420"/>
      <c r="AC207" s="420"/>
      <c r="AD207" s="420"/>
      <c r="AE207" s="420"/>
      <c r="AF207" s="420"/>
      <c r="AG207" s="420"/>
      <c r="AH207" s="420"/>
      <c r="AI207" s="420"/>
    </row>
    <row r="208" spans="2:35" s="27" customFormat="1" ht="16.149999999999999" customHeight="1" x14ac:dyDescent="0.15">
      <c r="B208" s="971" t="s">
        <v>191</v>
      </c>
      <c r="C208" s="1150" t="s">
        <v>446</v>
      </c>
      <c r="D208" s="445">
        <v>818.75</v>
      </c>
      <c r="E208" s="779">
        <v>798.73</v>
      </c>
      <c r="F208" s="369">
        <v>97.554809160305339</v>
      </c>
      <c r="G208" s="539">
        <v>1</v>
      </c>
      <c r="H208" s="564">
        <v>3</v>
      </c>
      <c r="I208" s="420"/>
      <c r="J208" s="420"/>
      <c r="K208" s="420"/>
      <c r="L208" s="420"/>
      <c r="M208" s="420"/>
      <c r="N208" s="420"/>
      <c r="O208" s="420"/>
      <c r="P208" s="420"/>
      <c r="Q208" s="420"/>
      <c r="R208" s="420"/>
      <c r="S208" s="420"/>
      <c r="T208" s="420"/>
      <c r="U208" s="420"/>
      <c r="V208" s="420"/>
      <c r="W208" s="420"/>
      <c r="X208" s="420"/>
      <c r="Y208" s="420"/>
      <c r="Z208" s="420"/>
      <c r="AA208" s="420"/>
      <c r="AB208" s="420"/>
      <c r="AC208" s="420"/>
      <c r="AD208" s="420"/>
      <c r="AE208" s="420"/>
      <c r="AF208" s="420"/>
      <c r="AG208" s="420"/>
      <c r="AH208" s="420"/>
      <c r="AI208" s="420"/>
    </row>
    <row r="209" spans="2:35" s="27" customFormat="1" ht="16.149999999999999" customHeight="1" x14ac:dyDescent="0.15">
      <c r="B209" s="971" t="s">
        <v>192</v>
      </c>
      <c r="C209" s="1150" t="s">
        <v>447</v>
      </c>
      <c r="D209" s="445">
        <v>1746.2</v>
      </c>
      <c r="E209" s="779">
        <v>1680.7</v>
      </c>
      <c r="F209" s="369">
        <v>96.248997823846054</v>
      </c>
      <c r="G209" s="330">
        <v>1</v>
      </c>
      <c r="H209" s="564">
        <v>6</v>
      </c>
      <c r="I209" s="420"/>
      <c r="J209" s="420"/>
      <c r="K209" s="420"/>
      <c r="L209" s="420"/>
      <c r="M209" s="420"/>
      <c r="N209" s="420"/>
      <c r="O209" s="420"/>
      <c r="P209" s="420"/>
      <c r="Q209" s="420"/>
      <c r="R209" s="420"/>
      <c r="S209" s="420"/>
      <c r="T209" s="420"/>
      <c r="U209" s="420"/>
      <c r="V209" s="420"/>
      <c r="W209" s="420"/>
      <c r="X209" s="420"/>
      <c r="Y209" s="420"/>
      <c r="Z209" s="420"/>
      <c r="AA209" s="420"/>
      <c r="AB209" s="420"/>
      <c r="AC209" s="420"/>
      <c r="AD209" s="420"/>
      <c r="AE209" s="420"/>
      <c r="AF209" s="420"/>
      <c r="AG209" s="420"/>
      <c r="AH209" s="420"/>
      <c r="AI209" s="420"/>
    </row>
    <row r="210" spans="2:35" s="27" customFormat="1" ht="16.149999999999999" customHeight="1" x14ac:dyDescent="0.15">
      <c r="B210" s="971" t="s">
        <v>193</v>
      </c>
      <c r="C210" s="1150" t="s">
        <v>448</v>
      </c>
      <c r="D210" s="445">
        <v>543.09</v>
      </c>
      <c r="E210" s="779">
        <v>516.61</v>
      </c>
      <c r="F210" s="369">
        <v>95.12419672614115</v>
      </c>
      <c r="G210" s="539">
        <v>1</v>
      </c>
      <c r="H210" s="564">
        <v>2</v>
      </c>
      <c r="I210" s="420"/>
      <c r="J210" s="420"/>
      <c r="K210" s="420"/>
      <c r="L210" s="420"/>
      <c r="M210" s="420"/>
      <c r="N210" s="420"/>
      <c r="O210" s="420"/>
      <c r="P210" s="420"/>
      <c r="Q210" s="420"/>
      <c r="R210" s="420"/>
      <c r="S210" s="420"/>
      <c r="T210" s="420"/>
      <c r="U210" s="420"/>
      <c r="V210" s="420"/>
      <c r="W210" s="420"/>
      <c r="X210" s="420"/>
      <c r="Y210" s="420"/>
      <c r="Z210" s="420"/>
      <c r="AA210" s="420"/>
      <c r="AB210" s="420"/>
      <c r="AC210" s="420"/>
      <c r="AD210" s="420"/>
      <c r="AE210" s="420"/>
      <c r="AF210" s="420"/>
      <c r="AG210" s="420"/>
      <c r="AH210" s="420"/>
      <c r="AI210" s="420"/>
    </row>
    <row r="211" spans="2:35" s="27" customFormat="1" ht="16.149999999999999" customHeight="1" x14ac:dyDescent="0.15">
      <c r="B211" s="971" t="s">
        <v>194</v>
      </c>
      <c r="C211" s="1150" t="s">
        <v>1494</v>
      </c>
      <c r="D211" s="445">
        <v>2226.8599999999988</v>
      </c>
      <c r="E211" s="779">
        <v>2137.83</v>
      </c>
      <c r="F211" s="369">
        <v>96.001993838858354</v>
      </c>
      <c r="G211" s="330">
        <v>1</v>
      </c>
      <c r="H211" s="564">
        <v>9</v>
      </c>
      <c r="I211" s="420"/>
      <c r="J211" s="420"/>
      <c r="K211" s="420"/>
      <c r="L211" s="420"/>
      <c r="M211" s="420"/>
      <c r="N211" s="420"/>
      <c r="O211" s="420"/>
      <c r="P211" s="420"/>
      <c r="Q211" s="420"/>
      <c r="R211" s="420"/>
      <c r="S211" s="420"/>
      <c r="T211" s="420"/>
      <c r="U211" s="420"/>
      <c r="V211" s="420"/>
      <c r="W211" s="420"/>
      <c r="X211" s="420"/>
      <c r="Y211" s="420"/>
      <c r="Z211" s="420"/>
      <c r="AA211" s="420"/>
      <c r="AB211" s="420"/>
      <c r="AC211" s="420"/>
      <c r="AD211" s="420"/>
      <c r="AE211" s="420"/>
      <c r="AF211" s="420"/>
      <c r="AG211" s="420"/>
      <c r="AH211" s="420"/>
      <c r="AI211" s="420"/>
    </row>
    <row r="212" spans="2:35" s="27" customFormat="1" ht="16.149999999999999" customHeight="1" x14ac:dyDescent="0.15">
      <c r="B212" s="971" t="s">
        <v>195</v>
      </c>
      <c r="C212" s="1150" t="s">
        <v>450</v>
      </c>
      <c r="D212" s="445">
        <v>944.99</v>
      </c>
      <c r="E212" s="779">
        <v>924.97</v>
      </c>
      <c r="F212" s="369">
        <v>97.88145906305887</v>
      </c>
      <c r="G212" s="539">
        <v>1</v>
      </c>
      <c r="H212" s="564">
        <v>4</v>
      </c>
      <c r="I212" s="420"/>
      <c r="J212" s="420"/>
      <c r="K212" s="420"/>
      <c r="L212" s="420"/>
      <c r="M212" s="420"/>
      <c r="N212" s="420"/>
      <c r="O212" s="420"/>
      <c r="P212" s="420"/>
      <c r="Q212" s="420"/>
      <c r="R212" s="420"/>
      <c r="S212" s="420"/>
      <c r="T212" s="420"/>
      <c r="U212" s="420"/>
      <c r="V212" s="420"/>
      <c r="W212" s="420"/>
      <c r="X212" s="420"/>
      <c r="Y212" s="420"/>
      <c r="Z212" s="420"/>
      <c r="AA212" s="420"/>
      <c r="AB212" s="420"/>
      <c r="AC212" s="420"/>
      <c r="AD212" s="420"/>
      <c r="AE212" s="420"/>
      <c r="AF212" s="420"/>
      <c r="AG212" s="420"/>
      <c r="AH212" s="420"/>
      <c r="AI212" s="420"/>
    </row>
    <row r="213" spans="2:35" s="27" customFormat="1" ht="16.149999999999999" customHeight="1" x14ac:dyDescent="0.15">
      <c r="B213" s="971" t="s">
        <v>196</v>
      </c>
      <c r="C213" s="1150" t="s">
        <v>451</v>
      </c>
      <c r="D213" s="445">
        <v>991.94</v>
      </c>
      <c r="E213" s="779">
        <v>991.94</v>
      </c>
      <c r="F213" s="369">
        <v>100</v>
      </c>
      <c r="G213" s="330">
        <v>1</v>
      </c>
      <c r="H213" s="564">
        <v>4</v>
      </c>
      <c r="I213" s="420"/>
      <c r="J213" s="420"/>
      <c r="K213" s="420"/>
      <c r="L213" s="420"/>
      <c r="M213" s="420"/>
      <c r="N213" s="420"/>
      <c r="O213" s="420"/>
      <c r="P213" s="420"/>
      <c r="Q213" s="420"/>
      <c r="R213" s="420"/>
      <c r="S213" s="420"/>
      <c r="T213" s="420"/>
      <c r="U213" s="420"/>
      <c r="V213" s="420"/>
      <c r="W213" s="420"/>
      <c r="X213" s="420"/>
      <c r="Y213" s="420"/>
      <c r="Z213" s="420"/>
      <c r="AA213" s="420"/>
      <c r="AB213" s="420"/>
      <c r="AC213" s="420"/>
      <c r="AD213" s="420"/>
      <c r="AE213" s="420"/>
      <c r="AF213" s="420"/>
      <c r="AG213" s="420"/>
      <c r="AH213" s="420"/>
      <c r="AI213" s="420"/>
    </row>
    <row r="214" spans="2:35" s="27" customFormat="1" ht="16.149999999999999" customHeight="1" x14ac:dyDescent="0.15">
      <c r="B214" s="971" t="s">
        <v>197</v>
      </c>
      <c r="C214" s="1150" t="s">
        <v>452</v>
      </c>
      <c r="D214" s="445">
        <v>4376.95</v>
      </c>
      <c r="E214" s="779">
        <v>4243.8900000000003</v>
      </c>
      <c r="F214" s="369">
        <v>96.959983550189065</v>
      </c>
      <c r="G214" s="539">
        <v>1</v>
      </c>
      <c r="H214" s="564">
        <v>21</v>
      </c>
      <c r="I214" s="420"/>
      <c r="J214" s="420"/>
      <c r="K214" s="420"/>
      <c r="L214" s="420"/>
      <c r="M214" s="420"/>
      <c r="N214" s="420"/>
      <c r="O214" s="420"/>
      <c r="P214" s="420"/>
      <c r="Q214" s="420"/>
      <c r="R214" s="420"/>
      <c r="S214" s="420"/>
      <c r="T214" s="420"/>
      <c r="U214" s="420"/>
      <c r="V214" s="420"/>
      <c r="W214" s="420"/>
      <c r="X214" s="420"/>
      <c r="Y214" s="420"/>
      <c r="Z214" s="420"/>
      <c r="AA214" s="420"/>
      <c r="AB214" s="420"/>
      <c r="AC214" s="420"/>
      <c r="AD214" s="420"/>
      <c r="AE214" s="420"/>
      <c r="AF214" s="420"/>
      <c r="AG214" s="420"/>
      <c r="AH214" s="420"/>
      <c r="AI214" s="420"/>
    </row>
    <row r="215" spans="2:35" s="27" customFormat="1" ht="16.149999999999999" customHeight="1" x14ac:dyDescent="0.15">
      <c r="B215" s="971" t="s">
        <v>198</v>
      </c>
      <c r="C215" s="1150" t="s">
        <v>453</v>
      </c>
      <c r="D215" s="445">
        <v>3207.92</v>
      </c>
      <c r="E215" s="779">
        <v>3127.94</v>
      </c>
      <c r="F215" s="369">
        <v>97.506795680690288</v>
      </c>
      <c r="G215" s="330">
        <v>1</v>
      </c>
      <c r="H215" s="564">
        <v>15</v>
      </c>
      <c r="I215" s="420"/>
      <c r="J215" s="420"/>
      <c r="K215" s="420"/>
      <c r="L215" s="420"/>
      <c r="M215" s="420"/>
      <c r="N215" s="420"/>
      <c r="O215" s="420"/>
      <c r="P215" s="420"/>
      <c r="Q215" s="420"/>
      <c r="R215" s="420"/>
      <c r="S215" s="420"/>
      <c r="T215" s="420"/>
      <c r="U215" s="420"/>
      <c r="V215" s="420"/>
      <c r="W215" s="420"/>
      <c r="X215" s="420"/>
      <c r="Y215" s="420"/>
      <c r="Z215" s="420"/>
      <c r="AA215" s="420"/>
      <c r="AB215" s="420"/>
      <c r="AC215" s="420"/>
      <c r="AD215" s="420"/>
      <c r="AE215" s="420"/>
      <c r="AF215" s="420"/>
      <c r="AG215" s="420"/>
      <c r="AH215" s="420"/>
      <c r="AI215" s="420"/>
    </row>
    <row r="216" spans="2:35" s="27" customFormat="1" ht="16.149999999999999" customHeight="1" x14ac:dyDescent="0.15">
      <c r="B216" s="971" t="s">
        <v>199</v>
      </c>
      <c r="C216" s="1150" t="s">
        <v>454</v>
      </c>
      <c r="D216" s="445">
        <v>1117.3399999999999</v>
      </c>
      <c r="E216" s="779">
        <v>1117.3399999999999</v>
      </c>
      <c r="F216" s="369">
        <v>100</v>
      </c>
      <c r="G216" s="539">
        <v>1</v>
      </c>
      <c r="H216" s="564">
        <v>6</v>
      </c>
      <c r="I216" s="420"/>
      <c r="J216" s="420"/>
      <c r="K216" s="420"/>
      <c r="L216" s="420"/>
      <c r="M216" s="420"/>
      <c r="N216" s="420"/>
      <c r="O216" s="420"/>
      <c r="P216" s="420"/>
      <c r="Q216" s="420"/>
      <c r="R216" s="420"/>
      <c r="S216" s="420"/>
      <c r="T216" s="420"/>
      <c r="U216" s="420"/>
      <c r="V216" s="420"/>
      <c r="W216" s="420"/>
      <c r="X216" s="420"/>
      <c r="Y216" s="420"/>
      <c r="Z216" s="420"/>
      <c r="AA216" s="420"/>
      <c r="AB216" s="420"/>
      <c r="AC216" s="420"/>
      <c r="AD216" s="420"/>
      <c r="AE216" s="420"/>
      <c r="AF216" s="420"/>
      <c r="AG216" s="420"/>
      <c r="AH216" s="420"/>
      <c r="AI216" s="420"/>
    </row>
    <row r="217" spans="2:35" s="27" customFormat="1" ht="16.149999999999999" customHeight="1" x14ac:dyDescent="0.15">
      <c r="B217" s="971" t="s">
        <v>200</v>
      </c>
      <c r="C217" s="1150" t="s">
        <v>455</v>
      </c>
      <c r="D217" s="445">
        <v>813.52</v>
      </c>
      <c r="E217" s="779">
        <v>813.52</v>
      </c>
      <c r="F217" s="369">
        <v>100</v>
      </c>
      <c r="G217" s="330">
        <v>1</v>
      </c>
      <c r="H217" s="564">
        <v>3</v>
      </c>
      <c r="I217" s="420"/>
      <c r="J217" s="420"/>
      <c r="K217" s="420"/>
      <c r="L217" s="420"/>
      <c r="M217" s="420"/>
      <c r="N217" s="420"/>
      <c r="O217" s="420"/>
      <c r="P217" s="420"/>
      <c r="Q217" s="420"/>
      <c r="R217" s="420"/>
      <c r="S217" s="420"/>
      <c r="T217" s="420"/>
      <c r="U217" s="420"/>
      <c r="V217" s="420"/>
      <c r="W217" s="420"/>
      <c r="X217" s="420"/>
      <c r="Y217" s="420"/>
      <c r="Z217" s="420"/>
      <c r="AA217" s="420"/>
      <c r="AB217" s="420"/>
      <c r="AC217" s="420"/>
      <c r="AD217" s="420"/>
      <c r="AE217" s="420"/>
      <c r="AF217" s="420"/>
      <c r="AG217" s="420"/>
      <c r="AH217" s="420"/>
      <c r="AI217" s="420"/>
    </row>
    <row r="218" spans="2:35" s="27" customFormat="1" ht="16.149999999999999" customHeight="1" x14ac:dyDescent="0.15">
      <c r="B218" s="971" t="s">
        <v>201</v>
      </c>
      <c r="C218" s="1150" t="s">
        <v>456</v>
      </c>
      <c r="D218" s="445">
        <v>1108.9100000000001</v>
      </c>
      <c r="E218" s="779">
        <v>1069.3699999999999</v>
      </c>
      <c r="F218" s="369">
        <v>96.434336420448901</v>
      </c>
      <c r="G218" s="539">
        <v>1</v>
      </c>
      <c r="H218" s="564">
        <v>3</v>
      </c>
      <c r="I218" s="420"/>
      <c r="J218" s="420"/>
      <c r="K218" s="420"/>
      <c r="L218" s="420"/>
      <c r="M218" s="420"/>
      <c r="N218" s="420"/>
      <c r="O218" s="420"/>
      <c r="P218" s="420"/>
      <c r="Q218" s="420"/>
      <c r="R218" s="420"/>
      <c r="S218" s="420"/>
      <c r="T218" s="420"/>
      <c r="U218" s="420"/>
      <c r="V218" s="420"/>
      <c r="W218" s="420"/>
      <c r="X218" s="420"/>
      <c r="Y218" s="420"/>
      <c r="Z218" s="420"/>
      <c r="AA218" s="420"/>
      <c r="AB218" s="420"/>
      <c r="AC218" s="420"/>
      <c r="AD218" s="420"/>
      <c r="AE218" s="420"/>
      <c r="AF218" s="420"/>
      <c r="AG218" s="420"/>
      <c r="AH218" s="420"/>
      <c r="AI218" s="420"/>
    </row>
    <row r="219" spans="2:35" s="27" customFormat="1" ht="16.149999999999999" customHeight="1" x14ac:dyDescent="0.15">
      <c r="B219" s="971" t="s">
        <v>202</v>
      </c>
      <c r="C219" s="1150" t="s">
        <v>457</v>
      </c>
      <c r="D219" s="445">
        <v>1886.5</v>
      </c>
      <c r="E219" s="779">
        <v>1813.25</v>
      </c>
      <c r="F219" s="369">
        <v>96.117148157964479</v>
      </c>
      <c r="G219" s="330">
        <v>1</v>
      </c>
      <c r="H219" s="564">
        <v>7</v>
      </c>
      <c r="I219" s="420"/>
      <c r="J219" s="420"/>
      <c r="K219" s="420"/>
      <c r="L219" s="420"/>
      <c r="M219" s="420"/>
      <c r="N219" s="420"/>
      <c r="O219" s="420"/>
      <c r="P219" s="420"/>
      <c r="Q219" s="420"/>
      <c r="R219" s="420"/>
      <c r="S219" s="420"/>
      <c r="T219" s="420"/>
      <c r="U219" s="420"/>
      <c r="V219" s="420"/>
      <c r="W219" s="420"/>
      <c r="X219" s="420"/>
      <c r="Y219" s="420"/>
      <c r="Z219" s="420"/>
      <c r="AA219" s="420"/>
      <c r="AB219" s="420"/>
      <c r="AC219" s="420"/>
      <c r="AD219" s="420"/>
      <c r="AE219" s="420"/>
      <c r="AF219" s="420"/>
      <c r="AG219" s="420"/>
      <c r="AH219" s="420"/>
      <c r="AI219" s="420"/>
    </row>
    <row r="220" spans="2:35" s="27" customFormat="1" ht="16.149999999999999" customHeight="1" x14ac:dyDescent="0.15">
      <c r="B220" s="971" t="s">
        <v>203</v>
      </c>
      <c r="C220" s="1150" t="s">
        <v>458</v>
      </c>
      <c r="D220" s="445">
        <v>991.62</v>
      </c>
      <c r="E220" s="779">
        <v>991.62</v>
      </c>
      <c r="F220" s="369">
        <v>100</v>
      </c>
      <c r="G220" s="539">
        <v>1</v>
      </c>
      <c r="H220" s="564">
        <v>7</v>
      </c>
      <c r="I220" s="420"/>
      <c r="J220" s="420"/>
      <c r="K220" s="420"/>
      <c r="L220" s="420"/>
      <c r="M220" s="420"/>
      <c r="N220" s="420"/>
      <c r="O220" s="420"/>
      <c r="P220" s="420"/>
      <c r="Q220" s="420"/>
      <c r="R220" s="420"/>
      <c r="S220" s="420"/>
      <c r="T220" s="420"/>
      <c r="U220" s="420"/>
      <c r="V220" s="420"/>
      <c r="W220" s="420"/>
      <c r="X220" s="420"/>
      <c r="Y220" s="420"/>
      <c r="Z220" s="420"/>
      <c r="AA220" s="420"/>
      <c r="AB220" s="420"/>
      <c r="AC220" s="420"/>
      <c r="AD220" s="420"/>
      <c r="AE220" s="420"/>
      <c r="AF220" s="420"/>
      <c r="AG220" s="420"/>
      <c r="AH220" s="420"/>
      <c r="AI220" s="420"/>
    </row>
    <row r="221" spans="2:35" s="27" customFormat="1" ht="16.149999999999999" customHeight="1" x14ac:dyDescent="0.15">
      <c r="B221" s="971" t="s">
        <v>204</v>
      </c>
      <c r="C221" s="1150" t="s">
        <v>459</v>
      </c>
      <c r="D221" s="445">
        <v>1095.9100000000001</v>
      </c>
      <c r="E221" s="779">
        <v>1075.3599999999999</v>
      </c>
      <c r="F221" s="369">
        <v>98.124846018377411</v>
      </c>
      <c r="G221" s="330">
        <v>1</v>
      </c>
      <c r="H221" s="564">
        <v>4</v>
      </c>
      <c r="I221" s="420"/>
      <c r="J221" s="420"/>
      <c r="K221" s="420"/>
      <c r="L221" s="420"/>
      <c r="M221" s="420"/>
      <c r="N221" s="420"/>
      <c r="O221" s="420"/>
      <c r="P221" s="420"/>
      <c r="Q221" s="420"/>
      <c r="R221" s="420"/>
      <c r="S221" s="420"/>
      <c r="T221" s="420"/>
      <c r="U221" s="420"/>
      <c r="V221" s="420"/>
      <c r="W221" s="420"/>
      <c r="X221" s="420"/>
      <c r="Y221" s="420"/>
      <c r="Z221" s="420"/>
      <c r="AA221" s="420"/>
      <c r="AB221" s="420"/>
      <c r="AC221" s="420"/>
      <c r="AD221" s="420"/>
      <c r="AE221" s="420"/>
      <c r="AF221" s="420"/>
      <c r="AG221" s="420"/>
      <c r="AH221" s="420"/>
      <c r="AI221" s="420"/>
    </row>
    <row r="222" spans="2:35" s="27" customFormat="1" ht="16.149999999999999" customHeight="1" x14ac:dyDescent="0.15">
      <c r="B222" s="971" t="s">
        <v>205</v>
      </c>
      <c r="C222" s="1150" t="s">
        <v>460</v>
      </c>
      <c r="D222" s="445">
        <v>905.81</v>
      </c>
      <c r="E222" s="779">
        <v>905.81</v>
      </c>
      <c r="F222" s="369">
        <v>100</v>
      </c>
      <c r="G222" s="539">
        <v>1</v>
      </c>
      <c r="H222" s="564">
        <v>3</v>
      </c>
      <c r="I222" s="420"/>
      <c r="J222" s="420"/>
      <c r="K222" s="420"/>
      <c r="L222" s="420"/>
      <c r="M222" s="420"/>
      <c r="N222" s="420"/>
      <c r="O222" s="420"/>
      <c r="P222" s="420"/>
      <c r="Q222" s="420"/>
      <c r="R222" s="420"/>
      <c r="S222" s="420"/>
      <c r="T222" s="420"/>
      <c r="U222" s="420"/>
      <c r="V222" s="420"/>
      <c r="W222" s="420"/>
      <c r="X222" s="420"/>
      <c r="Y222" s="420"/>
      <c r="Z222" s="420"/>
      <c r="AA222" s="420"/>
      <c r="AB222" s="420"/>
      <c r="AC222" s="420"/>
      <c r="AD222" s="420"/>
      <c r="AE222" s="420"/>
      <c r="AF222" s="420"/>
      <c r="AG222" s="420"/>
      <c r="AH222" s="420"/>
      <c r="AI222" s="420"/>
    </row>
    <row r="223" spans="2:35" s="27" customFormat="1" ht="16.149999999999999" customHeight="1" x14ac:dyDescent="0.15">
      <c r="B223" s="971" t="s">
        <v>206</v>
      </c>
      <c r="C223" s="1150" t="s">
        <v>461</v>
      </c>
      <c r="D223" s="445">
        <v>1437.84</v>
      </c>
      <c r="E223" s="779">
        <v>1437.84</v>
      </c>
      <c r="F223" s="369">
        <v>100</v>
      </c>
      <c r="G223" s="330">
        <v>1</v>
      </c>
      <c r="H223" s="564">
        <v>6</v>
      </c>
      <c r="I223" s="420"/>
      <c r="J223" s="420"/>
      <c r="K223" s="420"/>
      <c r="L223" s="420"/>
      <c r="M223" s="420"/>
      <c r="N223" s="420"/>
      <c r="O223" s="420"/>
      <c r="P223" s="420"/>
      <c r="Q223" s="420"/>
      <c r="R223" s="420"/>
      <c r="S223" s="420"/>
      <c r="T223" s="420"/>
      <c r="U223" s="420"/>
      <c r="V223" s="420"/>
      <c r="W223" s="420"/>
      <c r="X223" s="420"/>
      <c r="Y223" s="420"/>
      <c r="Z223" s="420"/>
      <c r="AA223" s="420"/>
      <c r="AB223" s="420"/>
      <c r="AC223" s="420"/>
      <c r="AD223" s="420"/>
      <c r="AE223" s="420"/>
      <c r="AF223" s="420"/>
      <c r="AG223" s="420"/>
      <c r="AH223" s="420"/>
      <c r="AI223" s="420"/>
    </row>
    <row r="224" spans="2:35" s="27" customFormat="1" ht="16.149999999999999" customHeight="1" x14ac:dyDescent="0.15">
      <c r="B224" s="971" t="s">
        <v>207</v>
      </c>
      <c r="C224" s="1150" t="s">
        <v>462</v>
      </c>
      <c r="D224" s="445">
        <v>1884.62</v>
      </c>
      <c r="E224" s="779">
        <v>1860.4</v>
      </c>
      <c r="F224" s="369">
        <v>98.714860290138077</v>
      </c>
      <c r="G224" s="539">
        <v>1</v>
      </c>
      <c r="H224" s="564">
        <v>6</v>
      </c>
      <c r="I224" s="420"/>
      <c r="J224" s="420"/>
      <c r="K224" s="420"/>
      <c r="L224" s="420"/>
      <c r="M224" s="420"/>
      <c r="N224" s="420"/>
      <c r="O224" s="420"/>
      <c r="P224" s="420"/>
      <c r="Q224" s="420"/>
      <c r="R224" s="420"/>
      <c r="S224" s="420"/>
      <c r="T224" s="420"/>
      <c r="U224" s="420"/>
      <c r="V224" s="420"/>
      <c r="W224" s="420"/>
      <c r="X224" s="420"/>
      <c r="Y224" s="420"/>
      <c r="Z224" s="420"/>
      <c r="AA224" s="420"/>
      <c r="AB224" s="420"/>
      <c r="AC224" s="420"/>
      <c r="AD224" s="420"/>
      <c r="AE224" s="420"/>
      <c r="AF224" s="420"/>
      <c r="AG224" s="420"/>
      <c r="AH224" s="420"/>
      <c r="AI224" s="420"/>
    </row>
    <row r="225" spans="2:35" s="27" customFormat="1" ht="16.149999999999999" customHeight="1" x14ac:dyDescent="0.15">
      <c r="B225" s="971" t="s">
        <v>209</v>
      </c>
      <c r="C225" s="1150" t="s">
        <v>463</v>
      </c>
      <c r="D225" s="445">
        <v>1742.6399999999996</v>
      </c>
      <c r="E225" s="779">
        <v>1696.94</v>
      </c>
      <c r="F225" s="369">
        <v>97.377542120001863</v>
      </c>
      <c r="G225" s="330">
        <v>1</v>
      </c>
      <c r="H225" s="564">
        <v>6</v>
      </c>
      <c r="I225" s="420"/>
      <c r="J225" s="420"/>
      <c r="K225" s="420"/>
      <c r="L225" s="420"/>
      <c r="M225" s="420"/>
      <c r="N225" s="420"/>
      <c r="O225" s="420"/>
      <c r="P225" s="420"/>
      <c r="Q225" s="420"/>
      <c r="R225" s="420"/>
      <c r="S225" s="420"/>
      <c r="T225" s="420"/>
      <c r="U225" s="420"/>
      <c r="V225" s="420"/>
      <c r="W225" s="420"/>
      <c r="X225" s="420"/>
      <c r="Y225" s="420"/>
      <c r="Z225" s="420"/>
      <c r="AA225" s="420"/>
      <c r="AB225" s="420"/>
      <c r="AC225" s="420"/>
      <c r="AD225" s="420"/>
      <c r="AE225" s="420"/>
      <c r="AF225" s="420"/>
      <c r="AG225" s="420"/>
      <c r="AH225" s="420"/>
      <c r="AI225" s="420"/>
    </row>
    <row r="226" spans="2:35" s="27" customFormat="1" ht="16.149999999999999" customHeight="1" x14ac:dyDescent="0.15">
      <c r="B226" s="971" t="s">
        <v>210</v>
      </c>
      <c r="C226" s="1150" t="s">
        <v>464</v>
      </c>
      <c r="D226" s="445">
        <v>876.7</v>
      </c>
      <c r="E226" s="779">
        <v>800.33</v>
      </c>
      <c r="F226" s="369">
        <v>91.288924375499022</v>
      </c>
      <c r="G226" s="539">
        <v>1</v>
      </c>
      <c r="H226" s="564">
        <v>2</v>
      </c>
      <c r="I226" s="420"/>
      <c r="J226" s="420"/>
      <c r="K226" s="420"/>
      <c r="L226" s="420"/>
      <c r="M226" s="420"/>
      <c r="N226" s="420"/>
      <c r="O226" s="420"/>
      <c r="P226" s="420"/>
      <c r="Q226" s="420"/>
      <c r="R226" s="420"/>
      <c r="S226" s="420"/>
      <c r="T226" s="420"/>
      <c r="U226" s="420"/>
      <c r="V226" s="420"/>
      <c r="W226" s="420"/>
      <c r="X226" s="420"/>
      <c r="Y226" s="420"/>
      <c r="Z226" s="420"/>
      <c r="AA226" s="420"/>
      <c r="AB226" s="420"/>
      <c r="AC226" s="420"/>
      <c r="AD226" s="420"/>
      <c r="AE226" s="420"/>
      <c r="AF226" s="420"/>
      <c r="AG226" s="420"/>
      <c r="AH226" s="420"/>
      <c r="AI226" s="420"/>
    </row>
    <row r="227" spans="2:35" s="27" customFormat="1" ht="16.149999999999999" customHeight="1" x14ac:dyDescent="0.15">
      <c r="B227" s="971" t="s">
        <v>211</v>
      </c>
      <c r="C227" s="1150" t="s">
        <v>465</v>
      </c>
      <c r="D227" s="445">
        <v>4141.5600000000004</v>
      </c>
      <c r="E227" s="779">
        <v>3616.67</v>
      </c>
      <c r="F227" s="369">
        <v>87.326273191744164</v>
      </c>
      <c r="G227" s="330">
        <v>1</v>
      </c>
      <c r="H227" s="564">
        <v>9</v>
      </c>
      <c r="I227" s="420"/>
      <c r="J227" s="420"/>
      <c r="K227" s="420"/>
      <c r="L227" s="420"/>
      <c r="M227" s="420"/>
      <c r="N227" s="420"/>
      <c r="O227" s="420"/>
      <c r="P227" s="420"/>
      <c r="Q227" s="420"/>
      <c r="R227" s="420"/>
      <c r="S227" s="420"/>
      <c r="T227" s="420"/>
      <c r="U227" s="420"/>
      <c r="V227" s="420"/>
      <c r="W227" s="420"/>
      <c r="X227" s="420"/>
      <c r="Y227" s="420"/>
      <c r="Z227" s="420"/>
      <c r="AA227" s="420"/>
      <c r="AB227" s="420"/>
      <c r="AC227" s="420"/>
      <c r="AD227" s="420"/>
      <c r="AE227" s="420"/>
      <c r="AF227" s="420"/>
      <c r="AG227" s="420"/>
      <c r="AH227" s="420"/>
      <c r="AI227" s="420"/>
    </row>
    <row r="228" spans="2:35" s="27" customFormat="1" ht="16.149999999999999" customHeight="1" x14ac:dyDescent="0.15">
      <c r="B228" s="971" t="s">
        <v>212</v>
      </c>
      <c r="C228" s="1150" t="s">
        <v>466</v>
      </c>
      <c r="D228" s="445">
        <v>5999.8</v>
      </c>
      <c r="E228" s="779">
        <v>5878.8</v>
      </c>
      <c r="F228" s="369">
        <v>97.983266108870296</v>
      </c>
      <c r="G228" s="539">
        <v>1</v>
      </c>
      <c r="H228" s="564">
        <v>13</v>
      </c>
      <c r="I228" s="420"/>
      <c r="J228" s="420"/>
      <c r="K228" s="420"/>
      <c r="L228" s="420"/>
      <c r="M228" s="420"/>
      <c r="N228" s="420"/>
      <c r="O228" s="420"/>
      <c r="P228" s="420"/>
      <c r="Q228" s="420"/>
      <c r="R228" s="420"/>
      <c r="S228" s="420"/>
      <c r="T228" s="420"/>
      <c r="U228" s="420"/>
      <c r="V228" s="420"/>
      <c r="W228" s="420"/>
      <c r="X228" s="420"/>
      <c r="Y228" s="420"/>
      <c r="Z228" s="420"/>
      <c r="AA228" s="420"/>
      <c r="AB228" s="420"/>
      <c r="AC228" s="420"/>
      <c r="AD228" s="420"/>
      <c r="AE228" s="420"/>
      <c r="AF228" s="420"/>
      <c r="AG228" s="420"/>
      <c r="AH228" s="420"/>
      <c r="AI228" s="420"/>
    </row>
    <row r="229" spans="2:35" s="27" customFormat="1" ht="16.149999999999999" customHeight="1" x14ac:dyDescent="0.15">
      <c r="B229" s="971" t="s">
        <v>213</v>
      </c>
      <c r="C229" s="1150" t="s">
        <v>467</v>
      </c>
      <c r="D229" s="445">
        <v>2961.0600000000004</v>
      </c>
      <c r="E229" s="779">
        <v>2700.06</v>
      </c>
      <c r="F229" s="369">
        <v>91.1855889444996</v>
      </c>
      <c r="G229" s="330">
        <v>1</v>
      </c>
      <c r="H229" s="564">
        <v>17</v>
      </c>
      <c r="I229" s="420"/>
      <c r="J229" s="420"/>
      <c r="K229" s="420"/>
      <c r="L229" s="420"/>
      <c r="M229" s="420"/>
      <c r="N229" s="420"/>
      <c r="O229" s="420"/>
      <c r="P229" s="420"/>
      <c r="Q229" s="420"/>
      <c r="R229" s="420"/>
      <c r="S229" s="420"/>
      <c r="T229" s="420"/>
      <c r="U229" s="420"/>
      <c r="V229" s="420"/>
      <c r="W229" s="420"/>
      <c r="X229" s="420"/>
      <c r="Y229" s="420"/>
      <c r="Z229" s="420"/>
      <c r="AA229" s="420"/>
      <c r="AB229" s="420"/>
      <c r="AC229" s="420"/>
      <c r="AD229" s="420"/>
      <c r="AE229" s="420"/>
      <c r="AF229" s="420"/>
      <c r="AG229" s="420"/>
      <c r="AH229" s="420"/>
      <c r="AI229" s="420"/>
    </row>
    <row r="230" spans="2:35" s="27" customFormat="1" ht="16.149999999999999" customHeight="1" x14ac:dyDescent="0.15">
      <c r="B230" s="971" t="s">
        <v>214</v>
      </c>
      <c r="C230" s="1150" t="s">
        <v>1495</v>
      </c>
      <c r="D230" s="445">
        <v>1604.72</v>
      </c>
      <c r="E230" s="779">
        <v>1604.72</v>
      </c>
      <c r="F230" s="369">
        <v>100</v>
      </c>
      <c r="G230" s="539">
        <v>1</v>
      </c>
      <c r="H230" s="564">
        <v>6</v>
      </c>
      <c r="I230" s="420"/>
      <c r="J230" s="420"/>
      <c r="K230" s="420"/>
      <c r="L230" s="420"/>
      <c r="M230" s="420"/>
      <c r="N230" s="420"/>
      <c r="O230" s="420"/>
      <c r="P230" s="420"/>
      <c r="Q230" s="420"/>
      <c r="R230" s="420"/>
      <c r="S230" s="420"/>
      <c r="T230" s="420"/>
      <c r="U230" s="420"/>
      <c r="V230" s="420"/>
      <c r="W230" s="420"/>
      <c r="X230" s="420"/>
      <c r="Y230" s="420"/>
      <c r="Z230" s="420"/>
      <c r="AA230" s="420"/>
      <c r="AB230" s="420"/>
      <c r="AC230" s="420"/>
      <c r="AD230" s="420"/>
      <c r="AE230" s="420"/>
      <c r="AF230" s="420"/>
      <c r="AG230" s="420"/>
      <c r="AH230" s="420"/>
      <c r="AI230" s="420"/>
    </row>
    <row r="231" spans="2:35" s="27" customFormat="1" ht="16.149999999999999" customHeight="1" x14ac:dyDescent="0.15">
      <c r="B231" s="971" t="s">
        <v>215</v>
      </c>
      <c r="C231" s="1150" t="s">
        <v>469</v>
      </c>
      <c r="D231" s="445">
        <v>2610.0500000000006</v>
      </c>
      <c r="E231" s="779">
        <v>2420.37</v>
      </c>
      <c r="F231" s="369">
        <v>92.732706269994807</v>
      </c>
      <c r="G231" s="330">
        <v>1</v>
      </c>
      <c r="H231" s="564">
        <v>40</v>
      </c>
      <c r="I231" s="420"/>
      <c r="J231" s="420"/>
      <c r="K231" s="420"/>
      <c r="L231" s="420"/>
      <c r="M231" s="420"/>
      <c r="N231" s="420"/>
      <c r="O231" s="420"/>
      <c r="P231" s="420"/>
      <c r="Q231" s="420"/>
      <c r="R231" s="420"/>
      <c r="S231" s="420"/>
      <c r="T231" s="420"/>
      <c r="U231" s="420"/>
      <c r="V231" s="420"/>
      <c r="W231" s="420"/>
      <c r="X231" s="420"/>
      <c r="Y231" s="420"/>
      <c r="Z231" s="420"/>
      <c r="AA231" s="420"/>
      <c r="AB231" s="420"/>
      <c r="AC231" s="420"/>
      <c r="AD231" s="420"/>
      <c r="AE231" s="420"/>
      <c r="AF231" s="420"/>
      <c r="AG231" s="420"/>
      <c r="AH231" s="420"/>
      <c r="AI231" s="420"/>
    </row>
    <row r="232" spans="2:35" s="27" customFormat="1" ht="16.149999999999999" customHeight="1" x14ac:dyDescent="0.15">
      <c r="B232" s="971" t="s">
        <v>216</v>
      </c>
      <c r="C232" s="1150" t="s">
        <v>470</v>
      </c>
      <c r="D232" s="445">
        <v>3692.44</v>
      </c>
      <c r="E232" s="779">
        <v>3634.12</v>
      </c>
      <c r="F232" s="369">
        <v>98.420556596721937</v>
      </c>
      <c r="G232" s="539">
        <v>1</v>
      </c>
      <c r="H232" s="564">
        <v>27</v>
      </c>
      <c r="I232" s="420"/>
      <c r="J232" s="420"/>
      <c r="K232" s="420"/>
      <c r="L232" s="420"/>
      <c r="M232" s="420"/>
      <c r="N232" s="420"/>
      <c r="O232" s="420"/>
      <c r="P232" s="420"/>
      <c r="Q232" s="420"/>
      <c r="R232" s="420"/>
      <c r="S232" s="420"/>
      <c r="T232" s="420"/>
      <c r="U232" s="420"/>
      <c r="V232" s="420"/>
      <c r="W232" s="420"/>
      <c r="X232" s="420"/>
      <c r="Y232" s="420"/>
      <c r="Z232" s="420"/>
      <c r="AA232" s="420"/>
      <c r="AB232" s="420"/>
      <c r="AC232" s="420"/>
      <c r="AD232" s="420"/>
      <c r="AE232" s="420"/>
      <c r="AF232" s="420"/>
      <c r="AG232" s="420"/>
      <c r="AH232" s="420"/>
      <c r="AI232" s="420"/>
    </row>
    <row r="233" spans="2:35" s="27" customFormat="1" ht="16.149999999999999" customHeight="1" x14ac:dyDescent="0.15">
      <c r="B233" s="971" t="s">
        <v>217</v>
      </c>
      <c r="C233" s="1150" t="s">
        <v>471</v>
      </c>
      <c r="D233" s="445">
        <v>1706.46</v>
      </c>
      <c r="E233" s="779">
        <v>1687.33</v>
      </c>
      <c r="F233" s="369">
        <v>98.878965812266316</v>
      </c>
      <c r="G233" s="330">
        <v>1</v>
      </c>
      <c r="H233" s="564">
        <v>6</v>
      </c>
      <c r="I233" s="420"/>
      <c r="J233" s="420"/>
      <c r="K233" s="420"/>
      <c r="L233" s="420"/>
      <c r="M233" s="420"/>
      <c r="N233" s="420"/>
      <c r="O233" s="420"/>
      <c r="P233" s="420"/>
      <c r="Q233" s="420"/>
      <c r="R233" s="420"/>
      <c r="S233" s="420"/>
      <c r="T233" s="420"/>
      <c r="U233" s="420"/>
      <c r="V233" s="420"/>
      <c r="W233" s="420"/>
      <c r="X233" s="420"/>
      <c r="Y233" s="420"/>
      <c r="Z233" s="420"/>
      <c r="AA233" s="420"/>
      <c r="AB233" s="420"/>
      <c r="AC233" s="420"/>
      <c r="AD233" s="420"/>
      <c r="AE233" s="420"/>
      <c r="AF233" s="420"/>
      <c r="AG233" s="420"/>
      <c r="AH233" s="420"/>
      <c r="AI233" s="420"/>
    </row>
    <row r="234" spans="2:35" s="27" customFormat="1" ht="16.149999999999999" customHeight="1" x14ac:dyDescent="0.15">
      <c r="B234" s="971" t="s">
        <v>218</v>
      </c>
      <c r="C234" s="1150" t="s">
        <v>472</v>
      </c>
      <c r="D234" s="445">
        <v>1708.19</v>
      </c>
      <c r="E234" s="779">
        <v>1677.91</v>
      </c>
      <c r="F234" s="369">
        <v>98.227363466593303</v>
      </c>
      <c r="G234" s="539">
        <v>1</v>
      </c>
      <c r="H234" s="564">
        <v>11</v>
      </c>
      <c r="I234" s="420"/>
      <c r="J234" s="420"/>
      <c r="K234" s="420"/>
      <c r="L234" s="420"/>
      <c r="M234" s="420"/>
      <c r="N234" s="420"/>
      <c r="O234" s="420"/>
      <c r="P234" s="420"/>
      <c r="Q234" s="420"/>
      <c r="R234" s="420"/>
      <c r="S234" s="420"/>
      <c r="T234" s="420"/>
      <c r="U234" s="420"/>
      <c r="V234" s="420"/>
      <c r="W234" s="420"/>
      <c r="X234" s="420"/>
      <c r="Y234" s="420"/>
      <c r="Z234" s="420"/>
      <c r="AA234" s="420"/>
      <c r="AB234" s="420"/>
      <c r="AC234" s="420"/>
      <c r="AD234" s="420"/>
      <c r="AE234" s="420"/>
      <c r="AF234" s="420"/>
      <c r="AG234" s="420"/>
      <c r="AH234" s="420"/>
      <c r="AI234" s="420"/>
    </row>
    <row r="235" spans="2:35" s="27" customFormat="1" ht="16.149999999999999" customHeight="1" x14ac:dyDescent="0.15">
      <c r="B235" s="971" t="s">
        <v>219</v>
      </c>
      <c r="C235" s="1150" t="s">
        <v>473</v>
      </c>
      <c r="D235" s="445">
        <v>952.06</v>
      </c>
      <c r="E235" s="779">
        <v>933.3</v>
      </c>
      <c r="F235" s="369">
        <v>98.02953595361636</v>
      </c>
      <c r="G235" s="330">
        <v>1</v>
      </c>
      <c r="H235" s="564">
        <v>3</v>
      </c>
      <c r="I235" s="420"/>
      <c r="J235" s="420"/>
      <c r="K235" s="420"/>
      <c r="L235" s="420"/>
      <c r="M235" s="420"/>
      <c r="N235" s="420"/>
      <c r="O235" s="420"/>
      <c r="P235" s="420"/>
      <c r="Q235" s="420"/>
      <c r="R235" s="420"/>
      <c r="S235" s="420"/>
      <c r="T235" s="420"/>
      <c r="U235" s="420"/>
      <c r="V235" s="420"/>
      <c r="W235" s="420"/>
      <c r="X235" s="420"/>
      <c r="Y235" s="420"/>
      <c r="Z235" s="420"/>
      <c r="AA235" s="420"/>
      <c r="AB235" s="420"/>
      <c r="AC235" s="420"/>
      <c r="AD235" s="420"/>
      <c r="AE235" s="420"/>
      <c r="AF235" s="420"/>
      <c r="AG235" s="420"/>
      <c r="AH235" s="420"/>
      <c r="AI235" s="420"/>
    </row>
    <row r="236" spans="2:35" s="27" customFormat="1" ht="16.149999999999999" customHeight="1" x14ac:dyDescent="0.15">
      <c r="B236" s="971" t="s">
        <v>221</v>
      </c>
      <c r="C236" s="1150" t="s">
        <v>474</v>
      </c>
      <c r="D236" s="445">
        <v>1264.8399999999999</v>
      </c>
      <c r="E236" s="779">
        <v>1264.8399999999999</v>
      </c>
      <c r="F236" s="369">
        <v>100</v>
      </c>
      <c r="G236" s="539">
        <v>1</v>
      </c>
      <c r="H236" s="564">
        <v>7</v>
      </c>
      <c r="I236" s="420"/>
      <c r="J236" s="420"/>
      <c r="K236" s="420"/>
      <c r="L236" s="420"/>
      <c r="M236" s="420"/>
      <c r="N236" s="420"/>
      <c r="O236" s="420"/>
      <c r="P236" s="420"/>
      <c r="Q236" s="420"/>
      <c r="R236" s="420"/>
      <c r="S236" s="420"/>
      <c r="T236" s="420"/>
      <c r="U236" s="420"/>
      <c r="V236" s="420"/>
      <c r="W236" s="420"/>
      <c r="X236" s="420"/>
      <c r="Y236" s="420"/>
      <c r="Z236" s="420"/>
      <c r="AA236" s="420"/>
      <c r="AB236" s="420"/>
      <c r="AC236" s="420"/>
      <c r="AD236" s="420"/>
      <c r="AE236" s="420"/>
      <c r="AF236" s="420"/>
      <c r="AG236" s="420"/>
      <c r="AH236" s="420"/>
      <c r="AI236" s="420"/>
    </row>
    <row r="237" spans="2:35" s="27" customFormat="1" ht="16.149999999999999" customHeight="1" x14ac:dyDescent="0.15">
      <c r="B237" s="971" t="s">
        <v>222</v>
      </c>
      <c r="C237" s="1150" t="s">
        <v>475</v>
      </c>
      <c r="D237" s="445">
        <v>1151.3599999999999</v>
      </c>
      <c r="E237" s="779">
        <v>1085</v>
      </c>
      <c r="F237" s="369">
        <v>94.236381322957214</v>
      </c>
      <c r="G237" s="330">
        <v>1</v>
      </c>
      <c r="H237" s="564">
        <v>3</v>
      </c>
      <c r="I237" s="420"/>
      <c r="J237" s="420"/>
      <c r="K237" s="420"/>
      <c r="L237" s="420"/>
      <c r="M237" s="420"/>
      <c r="N237" s="420"/>
      <c r="O237" s="420"/>
      <c r="P237" s="420"/>
      <c r="Q237" s="420"/>
      <c r="R237" s="420"/>
      <c r="S237" s="420"/>
      <c r="T237" s="420"/>
      <c r="U237" s="420"/>
      <c r="V237" s="420"/>
      <c r="W237" s="420"/>
      <c r="X237" s="420"/>
      <c r="Y237" s="420"/>
      <c r="Z237" s="420"/>
      <c r="AA237" s="420"/>
      <c r="AB237" s="420"/>
      <c r="AC237" s="420"/>
      <c r="AD237" s="420"/>
      <c r="AE237" s="420"/>
      <c r="AF237" s="420"/>
      <c r="AG237" s="420"/>
      <c r="AH237" s="420"/>
      <c r="AI237" s="420"/>
    </row>
    <row r="238" spans="2:35" s="27" customFormat="1" ht="16.149999999999999" customHeight="1" x14ac:dyDescent="0.15">
      <c r="B238" s="971" t="s">
        <v>223</v>
      </c>
      <c r="C238" s="1150" t="s">
        <v>476</v>
      </c>
      <c r="D238" s="445">
        <v>1244</v>
      </c>
      <c r="E238" s="779">
        <v>1244</v>
      </c>
      <c r="F238" s="369">
        <v>100</v>
      </c>
      <c r="G238" s="539">
        <v>1</v>
      </c>
      <c r="H238" s="564">
        <v>3</v>
      </c>
      <c r="I238" s="420"/>
      <c r="J238" s="420"/>
      <c r="K238" s="420"/>
      <c r="L238" s="420"/>
      <c r="M238" s="420"/>
      <c r="N238" s="420"/>
      <c r="O238" s="420"/>
      <c r="P238" s="420"/>
      <c r="Q238" s="420"/>
      <c r="R238" s="420"/>
      <c r="S238" s="420"/>
      <c r="T238" s="420"/>
      <c r="U238" s="420"/>
      <c r="V238" s="420"/>
      <c r="W238" s="420"/>
      <c r="X238" s="420"/>
      <c r="Y238" s="420"/>
      <c r="Z238" s="420"/>
      <c r="AA238" s="420"/>
      <c r="AB238" s="420"/>
      <c r="AC238" s="420"/>
      <c r="AD238" s="420"/>
      <c r="AE238" s="420"/>
      <c r="AF238" s="420"/>
      <c r="AG238" s="420"/>
      <c r="AH238" s="420"/>
      <c r="AI238" s="420"/>
    </row>
    <row r="239" spans="2:35" s="27" customFormat="1" ht="16.149999999999999" customHeight="1" x14ac:dyDescent="0.15">
      <c r="B239" s="971" t="s">
        <v>224</v>
      </c>
      <c r="C239" s="1150" t="s">
        <v>477</v>
      </c>
      <c r="D239" s="445">
        <v>778.19</v>
      </c>
      <c r="E239" s="779">
        <v>757.19</v>
      </c>
      <c r="F239" s="369">
        <v>97.301430241971758</v>
      </c>
      <c r="G239" s="330">
        <v>1</v>
      </c>
      <c r="H239" s="564">
        <v>3</v>
      </c>
      <c r="I239" s="420"/>
      <c r="J239" s="420"/>
      <c r="K239" s="420"/>
      <c r="L239" s="420"/>
      <c r="M239" s="420"/>
      <c r="N239" s="420"/>
      <c r="O239" s="420"/>
      <c r="P239" s="420"/>
      <c r="Q239" s="420"/>
      <c r="R239" s="420"/>
      <c r="S239" s="420"/>
      <c r="T239" s="420"/>
      <c r="U239" s="420"/>
      <c r="V239" s="420"/>
      <c r="W239" s="420"/>
      <c r="X239" s="420"/>
      <c r="Y239" s="420"/>
      <c r="Z239" s="420"/>
      <c r="AA239" s="420"/>
      <c r="AB239" s="420"/>
      <c r="AC239" s="420"/>
      <c r="AD239" s="420"/>
      <c r="AE239" s="420"/>
      <c r="AF239" s="420"/>
      <c r="AG239" s="420"/>
      <c r="AH239" s="420"/>
      <c r="AI239" s="420"/>
    </row>
    <row r="240" spans="2:35" s="27" customFormat="1" ht="16.149999999999999" customHeight="1" x14ac:dyDescent="0.15">
      <c r="B240" s="971" t="s">
        <v>225</v>
      </c>
      <c r="C240" s="1150" t="s">
        <v>1496</v>
      </c>
      <c r="D240" s="445">
        <v>927.33</v>
      </c>
      <c r="E240" s="779">
        <v>907.17</v>
      </c>
      <c r="F240" s="369">
        <v>97.826016628384707</v>
      </c>
      <c r="G240" s="539">
        <v>1</v>
      </c>
      <c r="H240" s="564">
        <v>4</v>
      </c>
      <c r="I240" s="420"/>
      <c r="J240" s="420"/>
      <c r="K240" s="420"/>
      <c r="L240" s="420"/>
      <c r="M240" s="420"/>
      <c r="N240" s="420"/>
      <c r="O240" s="420"/>
      <c r="P240" s="420"/>
      <c r="Q240" s="420"/>
      <c r="R240" s="420"/>
      <c r="S240" s="420"/>
      <c r="T240" s="420"/>
      <c r="U240" s="420"/>
      <c r="V240" s="420"/>
      <c r="W240" s="420"/>
      <c r="X240" s="420"/>
      <c r="Y240" s="420"/>
      <c r="Z240" s="420"/>
      <c r="AA240" s="420"/>
      <c r="AB240" s="420"/>
      <c r="AC240" s="420"/>
      <c r="AD240" s="420"/>
      <c r="AE240" s="420"/>
      <c r="AF240" s="420"/>
      <c r="AG240" s="420"/>
      <c r="AH240" s="420"/>
      <c r="AI240" s="420"/>
    </row>
    <row r="241" spans="2:35" s="27" customFormat="1" ht="16.149999999999999" customHeight="1" x14ac:dyDescent="0.15">
      <c r="B241" s="971" t="s">
        <v>226</v>
      </c>
      <c r="C241" s="1150" t="s">
        <v>1497</v>
      </c>
      <c r="D241" s="445">
        <v>1766.47</v>
      </c>
      <c r="E241" s="779">
        <v>1697.59</v>
      </c>
      <c r="F241" s="369">
        <v>96.10069800223043</v>
      </c>
      <c r="G241" s="330">
        <v>1</v>
      </c>
      <c r="H241" s="564">
        <v>5</v>
      </c>
      <c r="I241" s="420"/>
      <c r="J241" s="420"/>
      <c r="K241" s="420"/>
      <c r="L241" s="420"/>
      <c r="M241" s="420"/>
      <c r="N241" s="420"/>
      <c r="O241" s="420"/>
      <c r="P241" s="420"/>
      <c r="Q241" s="420"/>
      <c r="R241" s="420"/>
      <c r="S241" s="420"/>
      <c r="T241" s="420"/>
      <c r="U241" s="420"/>
      <c r="V241" s="420"/>
      <c r="W241" s="420"/>
      <c r="X241" s="420"/>
      <c r="Y241" s="420"/>
      <c r="Z241" s="420"/>
      <c r="AA241" s="420"/>
      <c r="AB241" s="420"/>
      <c r="AC241" s="420"/>
      <c r="AD241" s="420"/>
      <c r="AE241" s="420"/>
      <c r="AF241" s="420"/>
      <c r="AG241" s="420"/>
      <c r="AH241" s="420"/>
      <c r="AI241" s="420"/>
    </row>
    <row r="242" spans="2:35" s="27" customFormat="1" ht="16.149999999999999" customHeight="1" x14ac:dyDescent="0.15">
      <c r="B242" s="971" t="s">
        <v>227</v>
      </c>
      <c r="C242" s="1150" t="s">
        <v>480</v>
      </c>
      <c r="D242" s="445">
        <v>1237.8</v>
      </c>
      <c r="E242" s="779">
        <v>1237.8</v>
      </c>
      <c r="F242" s="369">
        <v>100</v>
      </c>
      <c r="G242" s="539">
        <v>1</v>
      </c>
      <c r="H242" s="564">
        <v>5</v>
      </c>
      <c r="I242" s="420"/>
      <c r="J242" s="420"/>
      <c r="K242" s="420"/>
      <c r="L242" s="420"/>
      <c r="M242" s="420"/>
      <c r="N242" s="420"/>
      <c r="O242" s="420"/>
      <c r="P242" s="420"/>
      <c r="Q242" s="420"/>
      <c r="R242" s="420"/>
      <c r="S242" s="420"/>
      <c r="T242" s="420"/>
      <c r="U242" s="420"/>
      <c r="V242" s="420"/>
      <c r="W242" s="420"/>
      <c r="X242" s="420"/>
      <c r="Y242" s="420"/>
      <c r="Z242" s="420"/>
      <c r="AA242" s="420"/>
      <c r="AB242" s="420"/>
      <c r="AC242" s="420"/>
      <c r="AD242" s="420"/>
      <c r="AE242" s="420"/>
      <c r="AF242" s="420"/>
      <c r="AG242" s="420"/>
      <c r="AH242" s="420"/>
      <c r="AI242" s="420"/>
    </row>
    <row r="243" spans="2:35" s="27" customFormat="1" ht="16.149999999999999" customHeight="1" x14ac:dyDescent="0.15">
      <c r="B243" s="971" t="s">
        <v>228</v>
      </c>
      <c r="C243" s="1150" t="s">
        <v>481</v>
      </c>
      <c r="D243" s="445">
        <v>2477.11</v>
      </c>
      <c r="E243" s="779">
        <v>2395.39</v>
      </c>
      <c r="F243" s="369">
        <v>96.700994303846002</v>
      </c>
      <c r="G243" s="330">
        <v>1</v>
      </c>
      <c r="H243" s="564">
        <v>27</v>
      </c>
      <c r="I243" s="420"/>
      <c r="J243" s="420"/>
      <c r="K243" s="420"/>
      <c r="L243" s="420"/>
      <c r="M243" s="420"/>
      <c r="N243" s="420"/>
      <c r="O243" s="420"/>
      <c r="P243" s="420"/>
      <c r="Q243" s="420"/>
      <c r="R243" s="420"/>
      <c r="S243" s="420"/>
      <c r="T243" s="420"/>
      <c r="U243" s="420"/>
      <c r="V243" s="420"/>
      <c r="W243" s="420"/>
      <c r="X243" s="420"/>
      <c r="Y243" s="420"/>
      <c r="Z243" s="420"/>
      <c r="AA243" s="420"/>
      <c r="AB243" s="420"/>
      <c r="AC243" s="420"/>
      <c r="AD243" s="420"/>
      <c r="AE243" s="420"/>
      <c r="AF243" s="420"/>
      <c r="AG243" s="420"/>
      <c r="AH243" s="420"/>
      <c r="AI243" s="420"/>
    </row>
    <row r="244" spans="2:35" s="27" customFormat="1" ht="16.149999999999999" customHeight="1" x14ac:dyDescent="0.15">
      <c r="B244" s="971" t="s">
        <v>229</v>
      </c>
      <c r="C244" s="1150" t="s">
        <v>482</v>
      </c>
      <c r="D244" s="445">
        <v>992.68000000000006</v>
      </c>
      <c r="E244" s="779">
        <v>992.68</v>
      </c>
      <c r="F244" s="369">
        <v>99.999999999999986</v>
      </c>
      <c r="G244" s="539">
        <v>1</v>
      </c>
      <c r="H244" s="564">
        <v>4</v>
      </c>
      <c r="I244" s="420"/>
      <c r="J244" s="420"/>
      <c r="K244" s="420"/>
      <c r="L244" s="420"/>
      <c r="M244" s="420"/>
      <c r="N244" s="420"/>
      <c r="O244" s="420"/>
      <c r="P244" s="420"/>
      <c r="Q244" s="420"/>
      <c r="R244" s="420"/>
      <c r="S244" s="420"/>
      <c r="T244" s="420"/>
      <c r="U244" s="420"/>
      <c r="V244" s="420"/>
      <c r="W244" s="420"/>
      <c r="X244" s="420"/>
      <c r="Y244" s="420"/>
      <c r="Z244" s="420"/>
      <c r="AA244" s="420"/>
      <c r="AB244" s="420"/>
      <c r="AC244" s="420"/>
      <c r="AD244" s="420"/>
      <c r="AE244" s="420"/>
      <c r="AF244" s="420"/>
      <c r="AG244" s="420"/>
      <c r="AH244" s="420"/>
      <c r="AI244" s="420"/>
    </row>
    <row r="245" spans="2:35" s="27" customFormat="1" ht="16.149999999999999" customHeight="1" x14ac:dyDescent="0.15">
      <c r="B245" s="971" t="s">
        <v>230</v>
      </c>
      <c r="C245" s="1150" t="s">
        <v>483</v>
      </c>
      <c r="D245" s="445">
        <v>1192.07</v>
      </c>
      <c r="E245" s="779">
        <v>1166.76</v>
      </c>
      <c r="F245" s="369">
        <v>97.87680253676379</v>
      </c>
      <c r="G245" s="330">
        <v>1</v>
      </c>
      <c r="H245" s="564">
        <v>5</v>
      </c>
      <c r="I245" s="420"/>
      <c r="J245" s="420"/>
      <c r="K245" s="420"/>
      <c r="L245" s="420"/>
      <c r="M245" s="420"/>
      <c r="N245" s="420"/>
      <c r="O245" s="420"/>
      <c r="P245" s="420"/>
      <c r="Q245" s="420"/>
      <c r="R245" s="420"/>
      <c r="S245" s="420"/>
      <c r="T245" s="420"/>
      <c r="U245" s="420"/>
      <c r="V245" s="420"/>
      <c r="W245" s="420"/>
      <c r="X245" s="420"/>
      <c r="Y245" s="420"/>
      <c r="Z245" s="420"/>
      <c r="AA245" s="420"/>
      <c r="AB245" s="420"/>
      <c r="AC245" s="420"/>
      <c r="AD245" s="420"/>
      <c r="AE245" s="420"/>
      <c r="AF245" s="420"/>
      <c r="AG245" s="420"/>
      <c r="AH245" s="420"/>
      <c r="AI245" s="420"/>
    </row>
    <row r="246" spans="2:35" s="27" customFormat="1" ht="16.149999999999999" customHeight="1" x14ac:dyDescent="0.15">
      <c r="B246" s="971" t="s">
        <v>795</v>
      </c>
      <c r="C246" s="1150" t="s">
        <v>1361</v>
      </c>
      <c r="D246" s="445">
        <v>1105.8599999999999</v>
      </c>
      <c r="E246" s="779">
        <v>1061.04</v>
      </c>
      <c r="F246" s="369">
        <v>95.947045738158536</v>
      </c>
      <c r="G246" s="539">
        <v>1</v>
      </c>
      <c r="H246" s="564">
        <v>4</v>
      </c>
      <c r="I246" s="420"/>
      <c r="J246" s="420"/>
      <c r="K246" s="420"/>
      <c r="L246" s="420"/>
      <c r="M246" s="420"/>
      <c r="N246" s="420"/>
      <c r="O246" s="420"/>
      <c r="P246" s="420"/>
      <c r="Q246" s="420"/>
      <c r="R246" s="420"/>
      <c r="S246" s="420"/>
      <c r="T246" s="420"/>
      <c r="U246" s="420"/>
      <c r="V246" s="420"/>
      <c r="W246" s="420"/>
      <c r="X246" s="420"/>
      <c r="Y246" s="420"/>
      <c r="Z246" s="420"/>
      <c r="AA246" s="420"/>
      <c r="AB246" s="420"/>
      <c r="AC246" s="420"/>
      <c r="AD246" s="420"/>
      <c r="AE246" s="420"/>
      <c r="AF246" s="420"/>
      <c r="AG246" s="420"/>
      <c r="AH246" s="420"/>
      <c r="AI246" s="420"/>
    </row>
    <row r="247" spans="2:35" s="27" customFormat="1" ht="16.149999999999999" customHeight="1" x14ac:dyDescent="0.15">
      <c r="B247" s="971" t="s">
        <v>1294</v>
      </c>
      <c r="C247" s="1150" t="s">
        <v>1362</v>
      </c>
      <c r="D247" s="445">
        <v>11358.12</v>
      </c>
      <c r="E247" s="779">
        <v>10508.15</v>
      </c>
      <c r="F247" s="369">
        <v>92.516631273485402</v>
      </c>
      <c r="G247" s="330">
        <v>1</v>
      </c>
      <c r="H247" s="564">
        <v>93</v>
      </c>
      <c r="I247" s="420"/>
      <c r="J247" s="420"/>
      <c r="K247" s="420"/>
      <c r="L247" s="420"/>
      <c r="M247" s="420"/>
      <c r="N247" s="420"/>
      <c r="O247" s="420"/>
      <c r="P247" s="420"/>
      <c r="Q247" s="420"/>
      <c r="R247" s="420"/>
      <c r="S247" s="420"/>
      <c r="T247" s="420"/>
      <c r="U247" s="420"/>
      <c r="V247" s="420"/>
      <c r="W247" s="420"/>
      <c r="X247" s="420"/>
      <c r="Y247" s="420"/>
      <c r="Z247" s="420"/>
      <c r="AA247" s="420"/>
      <c r="AB247" s="420"/>
      <c r="AC247" s="420"/>
      <c r="AD247" s="420"/>
      <c r="AE247" s="420"/>
      <c r="AF247" s="420"/>
      <c r="AG247" s="420"/>
      <c r="AH247" s="420"/>
      <c r="AI247" s="420"/>
    </row>
    <row r="248" spans="2:35" s="27" customFormat="1" ht="16.149999999999999" customHeight="1" x14ac:dyDescent="0.15">
      <c r="B248" s="971" t="s">
        <v>1296</v>
      </c>
      <c r="C248" s="1150" t="s">
        <v>1363</v>
      </c>
      <c r="D248" s="445">
        <v>6788.2999999999993</v>
      </c>
      <c r="E248" s="779">
        <v>6650.46</v>
      </c>
      <c r="F248" s="369">
        <v>97.969447431610277</v>
      </c>
      <c r="G248" s="539">
        <v>1</v>
      </c>
      <c r="H248" s="564">
        <v>35</v>
      </c>
      <c r="I248" s="420"/>
      <c r="J248" s="420"/>
      <c r="K248" s="420"/>
      <c r="L248" s="420"/>
      <c r="M248" s="420"/>
      <c r="N248" s="420"/>
      <c r="O248" s="420"/>
      <c r="P248" s="420"/>
      <c r="Q248" s="420"/>
      <c r="R248" s="420"/>
      <c r="S248" s="420"/>
      <c r="T248" s="420"/>
      <c r="U248" s="420"/>
      <c r="V248" s="420"/>
      <c r="W248" s="420"/>
      <c r="X248" s="420"/>
      <c r="Y248" s="420"/>
      <c r="Z248" s="420"/>
      <c r="AA248" s="420"/>
      <c r="AB248" s="420"/>
      <c r="AC248" s="420"/>
      <c r="AD248" s="420"/>
      <c r="AE248" s="420"/>
      <c r="AF248" s="420"/>
      <c r="AG248" s="420"/>
      <c r="AH248" s="420"/>
      <c r="AI248" s="420"/>
    </row>
    <row r="249" spans="2:35" s="27" customFormat="1" ht="16.149999999999999" customHeight="1" x14ac:dyDescent="0.15">
      <c r="B249" s="971" t="s">
        <v>1297</v>
      </c>
      <c r="C249" s="1150" t="s">
        <v>1364</v>
      </c>
      <c r="D249" s="445">
        <v>3471.7</v>
      </c>
      <c r="E249" s="779">
        <v>3336.57</v>
      </c>
      <c r="F249" s="369">
        <v>96.107670593657289</v>
      </c>
      <c r="G249" s="330">
        <v>1</v>
      </c>
      <c r="H249" s="564">
        <v>19</v>
      </c>
      <c r="I249" s="420"/>
      <c r="J249" s="420"/>
      <c r="K249" s="420"/>
      <c r="L249" s="420"/>
      <c r="M249" s="420"/>
      <c r="N249" s="420"/>
      <c r="O249" s="420"/>
      <c r="P249" s="420"/>
      <c r="Q249" s="420"/>
      <c r="R249" s="420"/>
      <c r="S249" s="420"/>
      <c r="T249" s="420"/>
      <c r="U249" s="420"/>
      <c r="V249" s="420"/>
      <c r="W249" s="420"/>
      <c r="X249" s="420"/>
      <c r="Y249" s="420"/>
      <c r="Z249" s="420"/>
      <c r="AA249" s="420"/>
      <c r="AB249" s="420"/>
      <c r="AC249" s="420"/>
      <c r="AD249" s="420"/>
      <c r="AE249" s="420"/>
      <c r="AF249" s="420"/>
      <c r="AG249" s="420"/>
      <c r="AH249" s="420"/>
      <c r="AI249" s="420"/>
    </row>
    <row r="250" spans="2:35" s="27" customFormat="1" ht="16.149999999999999" customHeight="1" x14ac:dyDescent="0.15">
      <c r="B250" s="971" t="s">
        <v>1298</v>
      </c>
      <c r="C250" s="1150" t="s">
        <v>1365</v>
      </c>
      <c r="D250" s="445">
        <v>1513.2</v>
      </c>
      <c r="E250" s="779">
        <v>1339.65</v>
      </c>
      <c r="F250" s="369">
        <v>88.530927835051557</v>
      </c>
      <c r="G250" s="539">
        <v>1</v>
      </c>
      <c r="H250" s="564">
        <v>6</v>
      </c>
      <c r="I250" s="420"/>
      <c r="J250" s="420"/>
      <c r="K250" s="420"/>
      <c r="L250" s="420"/>
      <c r="M250" s="420"/>
      <c r="N250" s="420"/>
      <c r="O250" s="420"/>
      <c r="P250" s="420"/>
      <c r="Q250" s="420"/>
      <c r="R250" s="420"/>
      <c r="S250" s="420"/>
      <c r="T250" s="420"/>
      <c r="U250" s="420"/>
      <c r="V250" s="420"/>
      <c r="W250" s="420"/>
      <c r="X250" s="420"/>
      <c r="Y250" s="420"/>
      <c r="Z250" s="420"/>
      <c r="AA250" s="420"/>
      <c r="AB250" s="420"/>
      <c r="AC250" s="420"/>
      <c r="AD250" s="420"/>
      <c r="AE250" s="420"/>
      <c r="AF250" s="420"/>
      <c r="AG250" s="420"/>
      <c r="AH250" s="420"/>
      <c r="AI250" s="420"/>
    </row>
    <row r="251" spans="2:35" s="27" customFormat="1" ht="16.149999999999999" customHeight="1" x14ac:dyDescent="0.15">
      <c r="B251" s="971" t="s">
        <v>1299</v>
      </c>
      <c r="C251" s="1150" t="s">
        <v>1498</v>
      </c>
      <c r="D251" s="445">
        <v>2056.41</v>
      </c>
      <c r="E251" s="779">
        <v>1969.74</v>
      </c>
      <c r="F251" s="369">
        <v>95.785373539323388</v>
      </c>
      <c r="G251" s="330">
        <v>1</v>
      </c>
      <c r="H251" s="564">
        <v>9</v>
      </c>
      <c r="I251" s="420"/>
      <c r="J251" s="420"/>
      <c r="K251" s="420"/>
      <c r="L251" s="420"/>
      <c r="M251" s="420"/>
      <c r="N251" s="420"/>
      <c r="O251" s="420"/>
      <c r="P251" s="420"/>
      <c r="Q251" s="420"/>
      <c r="R251" s="420"/>
      <c r="S251" s="420"/>
      <c r="T251" s="420"/>
      <c r="U251" s="420"/>
      <c r="V251" s="420"/>
      <c r="W251" s="420"/>
      <c r="X251" s="420"/>
      <c r="Y251" s="420"/>
      <c r="Z251" s="420"/>
      <c r="AA251" s="420"/>
      <c r="AB251" s="420"/>
      <c r="AC251" s="420"/>
      <c r="AD251" s="420"/>
      <c r="AE251" s="420"/>
      <c r="AF251" s="420"/>
      <c r="AG251" s="420"/>
      <c r="AH251" s="420"/>
      <c r="AI251" s="420"/>
    </row>
    <row r="252" spans="2:35" s="27" customFormat="1" ht="16.149999999999999" customHeight="1" x14ac:dyDescent="0.15">
      <c r="B252" s="971" t="s">
        <v>1419</v>
      </c>
      <c r="C252" s="1150" t="s">
        <v>1499</v>
      </c>
      <c r="D252" s="445">
        <v>1446.5900000000004</v>
      </c>
      <c r="E252" s="779">
        <v>1418.33</v>
      </c>
      <c r="F252" s="369">
        <v>98.046440249137603</v>
      </c>
      <c r="G252" s="330">
        <v>1</v>
      </c>
      <c r="H252" s="564">
        <v>6</v>
      </c>
      <c r="I252" s="420"/>
      <c r="J252" s="420"/>
      <c r="K252" s="420"/>
      <c r="L252" s="420"/>
      <c r="M252" s="420"/>
      <c r="N252" s="420"/>
      <c r="O252" s="420"/>
      <c r="P252" s="420"/>
      <c r="Q252" s="420"/>
      <c r="R252" s="420"/>
      <c r="S252" s="420"/>
      <c r="T252" s="420"/>
      <c r="U252" s="420"/>
      <c r="V252" s="420"/>
      <c r="W252" s="420"/>
      <c r="X252" s="420"/>
      <c r="Y252" s="420"/>
      <c r="Z252" s="420"/>
      <c r="AA252" s="420"/>
      <c r="AB252" s="420"/>
      <c r="AC252" s="420"/>
      <c r="AD252" s="420"/>
      <c r="AE252" s="420"/>
      <c r="AF252" s="420"/>
      <c r="AG252" s="420"/>
      <c r="AH252" s="420"/>
      <c r="AI252" s="420"/>
    </row>
    <row r="253" spans="2:35" s="27" customFormat="1" ht="16.149999999999999" customHeight="1" x14ac:dyDescent="0.15">
      <c r="B253" s="971" t="s">
        <v>1420</v>
      </c>
      <c r="C253" s="1150" t="s">
        <v>1500</v>
      </c>
      <c r="D253" s="445">
        <v>1414.96</v>
      </c>
      <c r="E253" s="779">
        <v>1414.96</v>
      </c>
      <c r="F253" s="369">
        <v>100</v>
      </c>
      <c r="G253" s="330">
        <v>1</v>
      </c>
      <c r="H253" s="564">
        <v>7</v>
      </c>
      <c r="I253" s="420"/>
      <c r="J253" s="420"/>
      <c r="K253" s="420"/>
      <c r="L253" s="420"/>
      <c r="M253" s="420"/>
      <c r="N253" s="420"/>
      <c r="O253" s="420"/>
      <c r="P253" s="420"/>
      <c r="Q253" s="420"/>
      <c r="R253" s="420"/>
      <c r="S253" s="420"/>
      <c r="T253" s="420"/>
      <c r="U253" s="420"/>
      <c r="V253" s="420"/>
      <c r="W253" s="420"/>
      <c r="X253" s="420"/>
      <c r="Y253" s="420"/>
      <c r="Z253" s="420"/>
      <c r="AA253" s="420"/>
      <c r="AB253" s="420"/>
      <c r="AC253" s="420"/>
      <c r="AD253" s="420"/>
      <c r="AE253" s="420"/>
      <c r="AF253" s="420"/>
      <c r="AG253" s="420"/>
      <c r="AH253" s="420"/>
      <c r="AI253" s="420"/>
    </row>
    <row r="254" spans="2:35" s="27" customFormat="1" ht="16.149999999999999" customHeight="1" x14ac:dyDescent="0.15">
      <c r="B254" s="971" t="s">
        <v>1421</v>
      </c>
      <c r="C254" s="1150" t="s">
        <v>1501</v>
      </c>
      <c r="D254" s="445">
        <v>1087.8</v>
      </c>
      <c r="E254" s="779">
        <v>1012.17</v>
      </c>
      <c r="F254" s="369">
        <v>93.047435190292333</v>
      </c>
      <c r="G254" s="330">
        <v>1</v>
      </c>
      <c r="H254" s="564">
        <v>4</v>
      </c>
      <c r="I254" s="420"/>
      <c r="J254" s="420"/>
      <c r="K254" s="420"/>
      <c r="L254" s="420"/>
      <c r="M254" s="420"/>
      <c r="N254" s="420"/>
      <c r="O254" s="420"/>
      <c r="P254" s="420"/>
      <c r="Q254" s="420"/>
      <c r="R254" s="420"/>
      <c r="S254" s="420"/>
      <c r="T254" s="420"/>
      <c r="U254" s="420"/>
      <c r="V254" s="420"/>
      <c r="W254" s="420"/>
      <c r="X254" s="420"/>
      <c r="Y254" s="420"/>
      <c r="Z254" s="420"/>
      <c r="AA254" s="420"/>
      <c r="AB254" s="420"/>
      <c r="AC254" s="420"/>
      <c r="AD254" s="420"/>
      <c r="AE254" s="420"/>
      <c r="AF254" s="420"/>
      <c r="AG254" s="420"/>
      <c r="AH254" s="420"/>
      <c r="AI254" s="420"/>
    </row>
    <row r="255" spans="2:35" s="27" customFormat="1" ht="16.149999999999999" customHeight="1" x14ac:dyDescent="0.15">
      <c r="B255" s="971" t="s">
        <v>1949</v>
      </c>
      <c r="C255" s="1150" t="s">
        <v>2489</v>
      </c>
      <c r="D255" s="445">
        <v>2931.43</v>
      </c>
      <c r="E255" s="779">
        <v>2931.43</v>
      </c>
      <c r="F255" s="369">
        <v>100</v>
      </c>
      <c r="G255" s="330">
        <v>1</v>
      </c>
      <c r="H255" s="564">
        <v>21</v>
      </c>
      <c r="I255" s="420"/>
      <c r="J255" s="420"/>
      <c r="K255" s="420"/>
      <c r="L255" s="420"/>
      <c r="M255" s="420"/>
      <c r="N255" s="420"/>
      <c r="O255" s="420"/>
      <c r="P255" s="420"/>
      <c r="Q255" s="420"/>
      <c r="R255" s="420"/>
      <c r="S255" s="420"/>
      <c r="T255" s="420"/>
      <c r="U255" s="420"/>
      <c r="V255" s="420"/>
      <c r="W255" s="420"/>
      <c r="X255" s="420"/>
      <c r="Y255" s="420"/>
      <c r="Z255" s="420"/>
      <c r="AA255" s="420"/>
      <c r="AB255" s="420"/>
      <c r="AC255" s="420"/>
      <c r="AD255" s="420"/>
      <c r="AE255" s="420"/>
      <c r="AF255" s="420"/>
      <c r="AG255" s="420"/>
      <c r="AH255" s="420"/>
      <c r="AI255" s="420"/>
    </row>
    <row r="256" spans="2:35" s="27" customFormat="1" ht="16.149999999999999" customHeight="1" x14ac:dyDescent="0.15">
      <c r="B256" s="971" t="s">
        <v>1951</v>
      </c>
      <c r="C256" s="1150" t="s">
        <v>2005</v>
      </c>
      <c r="D256" s="445">
        <v>2344.9299999999998</v>
      </c>
      <c r="E256" s="779">
        <v>2344.9299999999998</v>
      </c>
      <c r="F256" s="369">
        <v>100</v>
      </c>
      <c r="G256" s="330">
        <v>1</v>
      </c>
      <c r="H256" s="564">
        <v>13</v>
      </c>
      <c r="I256" s="420"/>
      <c r="J256" s="420"/>
      <c r="K256" s="420"/>
      <c r="L256" s="420"/>
      <c r="M256" s="420"/>
      <c r="N256" s="420"/>
      <c r="O256" s="420"/>
      <c r="P256" s="420"/>
      <c r="Q256" s="420"/>
      <c r="R256" s="420"/>
      <c r="S256" s="420"/>
      <c r="T256" s="420"/>
      <c r="U256" s="420"/>
      <c r="V256" s="420"/>
      <c r="W256" s="420"/>
      <c r="X256" s="420"/>
      <c r="Y256" s="420"/>
      <c r="Z256" s="420"/>
      <c r="AA256" s="420"/>
      <c r="AB256" s="420"/>
      <c r="AC256" s="420"/>
      <c r="AD256" s="420"/>
      <c r="AE256" s="420"/>
      <c r="AF256" s="420"/>
      <c r="AG256" s="420"/>
      <c r="AH256" s="420"/>
      <c r="AI256" s="420"/>
    </row>
    <row r="257" spans="2:35" s="27" customFormat="1" ht="16.149999999999999" customHeight="1" x14ac:dyDescent="0.15">
      <c r="B257" s="971" t="s">
        <v>1953</v>
      </c>
      <c r="C257" s="1150" t="s">
        <v>2006</v>
      </c>
      <c r="D257" s="445">
        <v>1771.77</v>
      </c>
      <c r="E257" s="779">
        <v>1771.77</v>
      </c>
      <c r="F257" s="369">
        <v>100</v>
      </c>
      <c r="G257" s="330">
        <v>1</v>
      </c>
      <c r="H257" s="564">
        <v>8</v>
      </c>
      <c r="I257" s="420"/>
      <c r="J257" s="420"/>
      <c r="K257" s="420"/>
      <c r="L257" s="420"/>
      <c r="M257" s="420"/>
      <c r="N257" s="420"/>
      <c r="O257" s="420"/>
      <c r="P257" s="420"/>
      <c r="Q257" s="420"/>
      <c r="R257" s="420"/>
      <c r="S257" s="420"/>
      <c r="T257" s="420"/>
      <c r="U257" s="420"/>
      <c r="V257" s="420"/>
      <c r="W257" s="420"/>
      <c r="X257" s="420"/>
      <c r="Y257" s="420"/>
      <c r="Z257" s="420"/>
      <c r="AA257" s="420"/>
      <c r="AB257" s="420"/>
      <c r="AC257" s="420"/>
      <c r="AD257" s="420"/>
      <c r="AE257" s="420"/>
      <c r="AF257" s="420"/>
      <c r="AG257" s="420"/>
      <c r="AH257" s="420"/>
      <c r="AI257" s="420"/>
    </row>
    <row r="258" spans="2:35" s="27" customFormat="1" ht="16.149999999999999" customHeight="1" x14ac:dyDescent="0.15">
      <c r="B258" s="971" t="s">
        <v>1955</v>
      </c>
      <c r="C258" s="1150" t="s">
        <v>2007</v>
      </c>
      <c r="D258" s="445">
        <v>972.07</v>
      </c>
      <c r="E258" s="779">
        <v>898.03</v>
      </c>
      <c r="F258" s="369">
        <v>92.383264579711337</v>
      </c>
      <c r="G258" s="330">
        <v>1</v>
      </c>
      <c r="H258" s="564">
        <v>4</v>
      </c>
      <c r="I258" s="420"/>
      <c r="J258" s="420"/>
      <c r="K258" s="420"/>
      <c r="L258" s="420"/>
      <c r="M258" s="420"/>
      <c r="N258" s="420"/>
      <c r="O258" s="420"/>
      <c r="P258" s="420"/>
      <c r="Q258" s="420"/>
      <c r="R258" s="420"/>
      <c r="S258" s="420"/>
      <c r="T258" s="420"/>
      <c r="U258" s="420"/>
      <c r="V258" s="420"/>
      <c r="W258" s="420"/>
      <c r="X258" s="420"/>
      <c r="Y258" s="420"/>
      <c r="Z258" s="420"/>
      <c r="AA258" s="420"/>
      <c r="AB258" s="420"/>
      <c r="AC258" s="420"/>
      <c r="AD258" s="420"/>
      <c r="AE258" s="420"/>
      <c r="AF258" s="420"/>
      <c r="AG258" s="420"/>
      <c r="AH258" s="420"/>
      <c r="AI258" s="420"/>
    </row>
    <row r="259" spans="2:35" s="27" customFormat="1" ht="16.149999999999999" customHeight="1" x14ac:dyDescent="0.15">
      <c r="B259" s="971" t="s">
        <v>1957</v>
      </c>
      <c r="C259" s="1150" t="s">
        <v>2488</v>
      </c>
      <c r="D259" s="445">
        <v>1103.8800000000001</v>
      </c>
      <c r="E259" s="779">
        <v>1078.51</v>
      </c>
      <c r="F259" s="369">
        <v>97.701742943073512</v>
      </c>
      <c r="G259" s="330">
        <v>1</v>
      </c>
      <c r="H259" s="564">
        <v>5</v>
      </c>
      <c r="I259" s="420"/>
      <c r="J259" s="420"/>
      <c r="K259" s="420"/>
      <c r="L259" s="420"/>
      <c r="M259" s="420"/>
      <c r="N259" s="420"/>
      <c r="O259" s="420"/>
      <c r="P259" s="420"/>
      <c r="Q259" s="420"/>
      <c r="R259" s="420"/>
      <c r="S259" s="420"/>
      <c r="T259" s="420"/>
      <c r="U259" s="420"/>
      <c r="V259" s="420"/>
      <c r="W259" s="420"/>
      <c r="X259" s="420"/>
      <c r="Y259" s="420"/>
      <c r="Z259" s="420"/>
      <c r="AA259" s="420"/>
      <c r="AB259" s="420"/>
      <c r="AC259" s="420"/>
      <c r="AD259" s="420"/>
      <c r="AE259" s="420"/>
      <c r="AF259" s="420"/>
      <c r="AG259" s="420"/>
      <c r="AH259" s="420"/>
      <c r="AI259" s="420"/>
    </row>
    <row r="260" spans="2:35" s="27" customFormat="1" ht="16.149999999999999" customHeight="1" x14ac:dyDescent="0.15">
      <c r="B260" s="971" t="s">
        <v>231</v>
      </c>
      <c r="C260" s="1150" t="s">
        <v>484</v>
      </c>
      <c r="D260" s="445">
        <v>1861.56</v>
      </c>
      <c r="E260" s="779">
        <v>1756.19</v>
      </c>
      <c r="F260" s="369">
        <v>94.339693590322099</v>
      </c>
      <c r="G260" s="539">
        <v>1</v>
      </c>
      <c r="H260" s="564">
        <v>8</v>
      </c>
      <c r="I260" s="420"/>
      <c r="J260" s="420"/>
      <c r="K260" s="420"/>
      <c r="L260" s="420"/>
      <c r="M260" s="420"/>
      <c r="N260" s="420"/>
      <c r="O260" s="420"/>
      <c r="P260" s="420"/>
      <c r="Q260" s="420"/>
      <c r="R260" s="420"/>
      <c r="S260" s="420"/>
      <c r="T260" s="420"/>
      <c r="U260" s="420"/>
      <c r="V260" s="420"/>
      <c r="W260" s="420"/>
      <c r="X260" s="420"/>
      <c r="Y260" s="420"/>
      <c r="Z260" s="420"/>
      <c r="AA260" s="420"/>
      <c r="AB260" s="420"/>
      <c r="AC260" s="420"/>
      <c r="AD260" s="420"/>
      <c r="AE260" s="420"/>
      <c r="AF260" s="420"/>
      <c r="AG260" s="420"/>
      <c r="AH260" s="420"/>
      <c r="AI260" s="420"/>
    </row>
    <row r="261" spans="2:35" s="27" customFormat="1" ht="16.149999999999999" customHeight="1" x14ac:dyDescent="0.15">
      <c r="B261" s="971" t="s">
        <v>232</v>
      </c>
      <c r="C261" s="1150" t="s">
        <v>485</v>
      </c>
      <c r="D261" s="445">
        <v>1967.54</v>
      </c>
      <c r="E261" s="779">
        <v>1967.54</v>
      </c>
      <c r="F261" s="369">
        <v>100</v>
      </c>
      <c r="G261" s="330">
        <v>1</v>
      </c>
      <c r="H261" s="564">
        <v>7</v>
      </c>
      <c r="I261" s="420"/>
      <c r="J261" s="420"/>
      <c r="K261" s="420"/>
      <c r="L261" s="420"/>
      <c r="M261" s="420"/>
      <c r="N261" s="420"/>
      <c r="O261" s="420"/>
      <c r="P261" s="420"/>
      <c r="Q261" s="420"/>
      <c r="R261" s="420"/>
      <c r="S261" s="420"/>
      <c r="T261" s="420"/>
      <c r="U261" s="420"/>
      <c r="V261" s="420"/>
      <c r="W261" s="420"/>
      <c r="X261" s="420"/>
      <c r="Y261" s="420"/>
      <c r="Z261" s="420"/>
      <c r="AA261" s="420"/>
      <c r="AB261" s="420"/>
      <c r="AC261" s="420"/>
      <c r="AD261" s="420"/>
      <c r="AE261" s="420"/>
      <c r="AF261" s="420"/>
      <c r="AG261" s="420"/>
      <c r="AH261" s="420"/>
      <c r="AI261" s="420"/>
    </row>
    <row r="262" spans="2:35" s="27" customFormat="1" ht="16.149999999999999" customHeight="1" x14ac:dyDescent="0.15">
      <c r="B262" s="971" t="s">
        <v>233</v>
      </c>
      <c r="C262" s="1150" t="s">
        <v>486</v>
      </c>
      <c r="D262" s="445">
        <v>2990.68</v>
      </c>
      <c r="E262" s="779">
        <v>2827.85</v>
      </c>
      <c r="F262" s="369">
        <v>94.555418834512551</v>
      </c>
      <c r="G262" s="539">
        <v>1</v>
      </c>
      <c r="H262" s="564">
        <v>5</v>
      </c>
      <c r="I262" s="420"/>
      <c r="J262" s="420"/>
      <c r="K262" s="420"/>
      <c r="L262" s="420"/>
      <c r="M262" s="420"/>
      <c r="N262" s="420"/>
      <c r="O262" s="420"/>
      <c r="P262" s="420"/>
      <c r="Q262" s="420"/>
      <c r="R262" s="420"/>
      <c r="S262" s="420"/>
      <c r="T262" s="420"/>
      <c r="U262" s="420"/>
      <c r="V262" s="420"/>
      <c r="W262" s="420"/>
      <c r="X262" s="420"/>
      <c r="Y262" s="420"/>
      <c r="Z262" s="420"/>
      <c r="AA262" s="420"/>
      <c r="AB262" s="420"/>
      <c r="AC262" s="420"/>
      <c r="AD262" s="420"/>
      <c r="AE262" s="420"/>
      <c r="AF262" s="420"/>
      <c r="AG262" s="420"/>
      <c r="AH262" s="420"/>
      <c r="AI262" s="420"/>
    </row>
    <row r="263" spans="2:35" s="27" customFormat="1" ht="16.149999999999999" customHeight="1" x14ac:dyDescent="0.15">
      <c r="B263" s="971" t="s">
        <v>235</v>
      </c>
      <c r="C263" s="1150" t="s">
        <v>487</v>
      </c>
      <c r="D263" s="445">
        <v>1155.5999999999999</v>
      </c>
      <c r="E263" s="779">
        <v>1044.9000000000001</v>
      </c>
      <c r="F263" s="369">
        <v>90.420560747663572</v>
      </c>
      <c r="G263" s="330">
        <v>1</v>
      </c>
      <c r="H263" s="564">
        <v>1</v>
      </c>
      <c r="I263" s="420"/>
      <c r="J263" s="420"/>
      <c r="K263" s="420"/>
      <c r="L263" s="420"/>
      <c r="M263" s="420"/>
      <c r="N263" s="420"/>
      <c r="O263" s="420"/>
      <c r="P263" s="420"/>
      <c r="Q263" s="420"/>
      <c r="R263" s="420"/>
      <c r="S263" s="420"/>
      <c r="T263" s="420"/>
      <c r="U263" s="420"/>
      <c r="V263" s="420"/>
      <c r="W263" s="420"/>
      <c r="X263" s="420"/>
      <c r="Y263" s="420"/>
      <c r="Z263" s="420"/>
      <c r="AA263" s="420"/>
      <c r="AB263" s="420"/>
      <c r="AC263" s="420"/>
      <c r="AD263" s="420"/>
      <c r="AE263" s="420"/>
      <c r="AF263" s="420"/>
      <c r="AG263" s="420"/>
      <c r="AH263" s="420"/>
      <c r="AI263" s="420"/>
    </row>
    <row r="264" spans="2:35" s="27" customFormat="1" ht="16.149999999999999" customHeight="1" x14ac:dyDescent="0.15">
      <c r="B264" s="971" t="s">
        <v>236</v>
      </c>
      <c r="C264" s="1150" t="s">
        <v>488</v>
      </c>
      <c r="D264" s="445">
        <v>1850.2</v>
      </c>
      <c r="E264" s="779">
        <v>1850.2</v>
      </c>
      <c r="F264" s="369">
        <v>100</v>
      </c>
      <c r="G264" s="539">
        <v>1</v>
      </c>
      <c r="H264" s="564">
        <v>3</v>
      </c>
      <c r="I264" s="420"/>
      <c r="J264" s="420"/>
      <c r="K264" s="420"/>
      <c r="L264" s="420"/>
      <c r="M264" s="420"/>
      <c r="N264" s="420"/>
      <c r="O264" s="420"/>
      <c r="P264" s="420"/>
      <c r="Q264" s="420"/>
      <c r="R264" s="420"/>
      <c r="S264" s="420"/>
      <c r="T264" s="420"/>
      <c r="U264" s="420"/>
      <c r="V264" s="420"/>
      <c r="W264" s="420"/>
      <c r="X264" s="420"/>
      <c r="Y264" s="420"/>
      <c r="Z264" s="420"/>
      <c r="AA264" s="420"/>
      <c r="AB264" s="420"/>
      <c r="AC264" s="420"/>
      <c r="AD264" s="420"/>
      <c r="AE264" s="420"/>
      <c r="AF264" s="420"/>
      <c r="AG264" s="420"/>
      <c r="AH264" s="420"/>
      <c r="AI264" s="420"/>
    </row>
    <row r="265" spans="2:35" s="27" customFormat="1" ht="16.149999999999999" customHeight="1" x14ac:dyDescent="0.15">
      <c r="B265" s="971" t="s">
        <v>237</v>
      </c>
      <c r="C265" s="1150" t="s">
        <v>489</v>
      </c>
      <c r="D265" s="445">
        <v>1148.72</v>
      </c>
      <c r="E265" s="779">
        <v>1148.72</v>
      </c>
      <c r="F265" s="369">
        <v>100</v>
      </c>
      <c r="G265" s="330">
        <v>1</v>
      </c>
      <c r="H265" s="564">
        <v>2</v>
      </c>
      <c r="I265" s="420"/>
      <c r="J265" s="420"/>
      <c r="K265" s="420"/>
      <c r="L265" s="420"/>
      <c r="M265" s="420"/>
      <c r="N265" s="420"/>
      <c r="O265" s="420"/>
      <c r="P265" s="420"/>
      <c r="Q265" s="420"/>
      <c r="R265" s="420"/>
      <c r="S265" s="420"/>
      <c r="T265" s="420"/>
      <c r="U265" s="420"/>
      <c r="V265" s="420"/>
      <c r="W265" s="420"/>
      <c r="X265" s="420"/>
      <c r="Y265" s="420"/>
      <c r="Z265" s="420"/>
      <c r="AA265" s="420"/>
      <c r="AB265" s="420"/>
      <c r="AC265" s="420"/>
      <c r="AD265" s="420"/>
      <c r="AE265" s="420"/>
      <c r="AF265" s="420"/>
      <c r="AG265" s="420"/>
      <c r="AH265" s="420"/>
      <c r="AI265" s="420"/>
    </row>
    <row r="266" spans="2:35" s="27" customFormat="1" ht="16.149999999999999" customHeight="1" x14ac:dyDescent="0.15">
      <c r="B266" s="971" t="s">
        <v>238</v>
      </c>
      <c r="C266" s="1150" t="s">
        <v>490</v>
      </c>
      <c r="D266" s="445">
        <v>1851.39</v>
      </c>
      <c r="E266" s="779">
        <v>1690.86</v>
      </c>
      <c r="F266" s="369">
        <v>91.329217506846192</v>
      </c>
      <c r="G266" s="539">
        <v>1</v>
      </c>
      <c r="H266" s="564">
        <v>3</v>
      </c>
      <c r="I266" s="420"/>
      <c r="J266" s="420"/>
      <c r="K266" s="420"/>
      <c r="L266" s="420"/>
      <c r="M266" s="420"/>
      <c r="N266" s="420"/>
      <c r="O266" s="420"/>
      <c r="P266" s="420"/>
      <c r="Q266" s="420"/>
      <c r="R266" s="420"/>
      <c r="S266" s="420"/>
      <c r="T266" s="420"/>
      <c r="U266" s="420"/>
      <c r="V266" s="420"/>
      <c r="W266" s="420"/>
      <c r="X266" s="420"/>
      <c r="Y266" s="420"/>
      <c r="Z266" s="420"/>
      <c r="AA266" s="420"/>
      <c r="AB266" s="420"/>
      <c r="AC266" s="420"/>
      <c r="AD266" s="420"/>
      <c r="AE266" s="420"/>
      <c r="AF266" s="420"/>
      <c r="AG266" s="420"/>
      <c r="AH266" s="420"/>
      <c r="AI266" s="420"/>
    </row>
    <row r="267" spans="2:35" s="27" customFormat="1" ht="16.149999999999999" customHeight="1" x14ac:dyDescent="0.15">
      <c r="B267" s="971" t="s">
        <v>239</v>
      </c>
      <c r="C267" s="1150" t="s">
        <v>491</v>
      </c>
      <c r="D267" s="445">
        <v>2114.5300000000002</v>
      </c>
      <c r="E267" s="779">
        <v>2114.5300000000002</v>
      </c>
      <c r="F267" s="369">
        <v>100</v>
      </c>
      <c r="G267" s="330">
        <v>1</v>
      </c>
      <c r="H267" s="564">
        <v>3</v>
      </c>
      <c r="I267" s="420"/>
      <c r="J267" s="420"/>
      <c r="K267" s="420"/>
      <c r="L267" s="420"/>
      <c r="M267" s="420"/>
      <c r="N267" s="420"/>
      <c r="O267" s="420"/>
      <c r="P267" s="420"/>
      <c r="Q267" s="420"/>
      <c r="R267" s="420"/>
      <c r="S267" s="420"/>
      <c r="T267" s="420"/>
      <c r="U267" s="420"/>
      <c r="V267" s="420"/>
      <c r="W267" s="420"/>
      <c r="X267" s="420"/>
      <c r="Y267" s="420"/>
      <c r="Z267" s="420"/>
      <c r="AA267" s="420"/>
      <c r="AB267" s="420"/>
      <c r="AC267" s="420"/>
      <c r="AD267" s="420"/>
      <c r="AE267" s="420"/>
      <c r="AF267" s="420"/>
      <c r="AG267" s="420"/>
      <c r="AH267" s="420"/>
      <c r="AI267" s="420"/>
    </row>
    <row r="268" spans="2:35" s="27" customFormat="1" ht="16.149999999999999" customHeight="1" x14ac:dyDescent="0.15">
      <c r="B268" s="971" t="s">
        <v>240</v>
      </c>
      <c r="C268" s="1150" t="s">
        <v>492</v>
      </c>
      <c r="D268" s="445">
        <v>1494.36</v>
      </c>
      <c r="E268" s="779">
        <v>1446.48</v>
      </c>
      <c r="F268" s="369">
        <v>96.795952782462066</v>
      </c>
      <c r="G268" s="539">
        <v>1</v>
      </c>
      <c r="H268" s="564">
        <v>2</v>
      </c>
      <c r="I268" s="420"/>
      <c r="J268" s="420"/>
      <c r="K268" s="420"/>
      <c r="L268" s="420"/>
      <c r="M268" s="420"/>
      <c r="N268" s="420"/>
      <c r="O268" s="420"/>
      <c r="P268" s="420"/>
      <c r="Q268" s="420"/>
      <c r="R268" s="420"/>
      <c r="S268" s="420"/>
      <c r="T268" s="420"/>
      <c r="U268" s="420"/>
      <c r="V268" s="420"/>
      <c r="W268" s="420"/>
      <c r="X268" s="420"/>
      <c r="Y268" s="420"/>
      <c r="Z268" s="420"/>
      <c r="AA268" s="420"/>
      <c r="AB268" s="420"/>
      <c r="AC268" s="420"/>
      <c r="AD268" s="420"/>
      <c r="AE268" s="420"/>
      <c r="AF268" s="420"/>
      <c r="AG268" s="420"/>
      <c r="AH268" s="420"/>
      <c r="AI268" s="420"/>
    </row>
    <row r="269" spans="2:35" s="27" customFormat="1" ht="16.149999999999999" customHeight="1" x14ac:dyDescent="0.15">
      <c r="B269" s="971" t="s">
        <v>241</v>
      </c>
      <c r="C269" s="1150" t="s">
        <v>493</v>
      </c>
      <c r="D269" s="445">
        <v>1007.3</v>
      </c>
      <c r="E269" s="779">
        <v>1007.3</v>
      </c>
      <c r="F269" s="369">
        <v>100</v>
      </c>
      <c r="G269" s="330">
        <v>1</v>
      </c>
      <c r="H269" s="564">
        <v>1</v>
      </c>
      <c r="I269" s="420"/>
      <c r="J269" s="420"/>
      <c r="K269" s="420"/>
      <c r="L269" s="420"/>
      <c r="M269" s="420"/>
      <c r="N269" s="420"/>
      <c r="O269" s="420"/>
      <c r="P269" s="420"/>
      <c r="Q269" s="420"/>
      <c r="R269" s="420"/>
      <c r="S269" s="420"/>
      <c r="T269" s="420"/>
      <c r="U269" s="420"/>
      <c r="V269" s="420"/>
      <c r="W269" s="420"/>
      <c r="X269" s="420"/>
      <c r="Y269" s="420"/>
      <c r="Z269" s="420"/>
      <c r="AA269" s="420"/>
      <c r="AB269" s="420"/>
      <c r="AC269" s="420"/>
      <c r="AD269" s="420"/>
      <c r="AE269" s="420"/>
      <c r="AF269" s="420"/>
      <c r="AG269" s="420"/>
      <c r="AH269" s="420"/>
      <c r="AI269" s="420"/>
    </row>
    <row r="270" spans="2:35" s="27" customFormat="1" ht="16.149999999999999" customHeight="1" x14ac:dyDescent="0.15">
      <c r="B270" s="971" t="s">
        <v>242</v>
      </c>
      <c r="C270" s="1150" t="s">
        <v>494</v>
      </c>
      <c r="D270" s="445">
        <v>911.07</v>
      </c>
      <c r="E270" s="779">
        <v>877.53</v>
      </c>
      <c r="F270" s="369">
        <v>96.318614376502339</v>
      </c>
      <c r="G270" s="539">
        <v>1</v>
      </c>
      <c r="H270" s="564">
        <v>1</v>
      </c>
      <c r="I270" s="420"/>
      <c r="J270" s="420"/>
      <c r="K270" s="420"/>
      <c r="L270" s="420"/>
      <c r="M270" s="420"/>
      <c r="N270" s="420"/>
      <c r="O270" s="420"/>
      <c r="P270" s="420"/>
      <c r="Q270" s="420"/>
      <c r="R270" s="420"/>
      <c r="S270" s="420"/>
      <c r="T270" s="420"/>
      <c r="U270" s="420"/>
      <c r="V270" s="420"/>
      <c r="W270" s="420"/>
      <c r="X270" s="420"/>
      <c r="Y270" s="420"/>
      <c r="Z270" s="420"/>
      <c r="AA270" s="420"/>
      <c r="AB270" s="420"/>
      <c r="AC270" s="420"/>
      <c r="AD270" s="420"/>
      <c r="AE270" s="420"/>
      <c r="AF270" s="420"/>
      <c r="AG270" s="420"/>
      <c r="AH270" s="420"/>
      <c r="AI270" s="420"/>
    </row>
    <row r="271" spans="2:35" s="27" customFormat="1" ht="16.149999999999999" customHeight="1" x14ac:dyDescent="0.15">
      <c r="B271" s="971" t="s">
        <v>243</v>
      </c>
      <c r="C271" s="1150" t="s">
        <v>495</v>
      </c>
      <c r="D271" s="445">
        <v>1773.9</v>
      </c>
      <c r="E271" s="779">
        <v>1674.63</v>
      </c>
      <c r="F271" s="369">
        <v>94.403855910705232</v>
      </c>
      <c r="G271" s="330">
        <v>1</v>
      </c>
      <c r="H271" s="564">
        <v>2</v>
      </c>
      <c r="I271" s="420"/>
      <c r="J271" s="420"/>
      <c r="K271" s="420"/>
      <c r="L271" s="420"/>
      <c r="M271" s="420"/>
      <c r="N271" s="420"/>
      <c r="O271" s="420"/>
      <c r="P271" s="420"/>
      <c r="Q271" s="420"/>
      <c r="R271" s="420"/>
      <c r="S271" s="420"/>
      <c r="T271" s="420"/>
      <c r="U271" s="420"/>
      <c r="V271" s="420"/>
      <c r="W271" s="420"/>
      <c r="X271" s="420"/>
      <c r="Y271" s="420"/>
      <c r="Z271" s="420"/>
      <c r="AA271" s="420"/>
      <c r="AB271" s="420"/>
      <c r="AC271" s="420"/>
      <c r="AD271" s="420"/>
      <c r="AE271" s="420"/>
      <c r="AF271" s="420"/>
      <c r="AG271" s="420"/>
      <c r="AH271" s="420"/>
      <c r="AI271" s="420"/>
    </row>
    <row r="272" spans="2:35" s="27" customFormat="1" ht="16.149999999999999" customHeight="1" x14ac:dyDescent="0.15">
      <c r="B272" s="971" t="s">
        <v>244</v>
      </c>
      <c r="C272" s="1150" t="s">
        <v>496</v>
      </c>
      <c r="D272" s="445">
        <v>2439.9</v>
      </c>
      <c r="E272" s="779">
        <v>2405.0300000000002</v>
      </c>
      <c r="F272" s="369">
        <v>98.570843067338828</v>
      </c>
      <c r="G272" s="539">
        <v>1</v>
      </c>
      <c r="H272" s="564">
        <v>3</v>
      </c>
      <c r="I272" s="420"/>
      <c r="J272" s="420"/>
      <c r="K272" s="420"/>
      <c r="L272" s="420"/>
      <c r="M272" s="420"/>
      <c r="N272" s="420"/>
      <c r="O272" s="420"/>
      <c r="P272" s="420"/>
      <c r="Q272" s="420"/>
      <c r="R272" s="420"/>
      <c r="S272" s="420"/>
      <c r="T272" s="420"/>
      <c r="U272" s="420"/>
      <c r="V272" s="420"/>
      <c r="W272" s="420"/>
      <c r="X272" s="420"/>
      <c r="Y272" s="420"/>
      <c r="Z272" s="420"/>
      <c r="AA272" s="420"/>
      <c r="AB272" s="420"/>
      <c r="AC272" s="420"/>
      <c r="AD272" s="420"/>
      <c r="AE272" s="420"/>
      <c r="AF272" s="420"/>
      <c r="AG272" s="420"/>
      <c r="AH272" s="420"/>
      <c r="AI272" s="420"/>
    </row>
    <row r="273" spans="2:35" s="27" customFormat="1" ht="16.149999999999999" customHeight="1" x14ac:dyDescent="0.15">
      <c r="B273" s="971" t="s">
        <v>245</v>
      </c>
      <c r="C273" s="1150" t="s">
        <v>497</v>
      </c>
      <c r="D273" s="445">
        <v>15542.890000000019</v>
      </c>
      <c r="E273" s="779">
        <v>14835.2</v>
      </c>
      <c r="F273" s="369">
        <v>95.446857051680752</v>
      </c>
      <c r="G273" s="330">
        <v>1</v>
      </c>
      <c r="H273" s="564">
        <v>24</v>
      </c>
      <c r="I273" s="420"/>
      <c r="J273" s="420"/>
      <c r="K273" s="420"/>
      <c r="L273" s="420"/>
      <c r="M273" s="420"/>
      <c r="N273" s="420"/>
      <c r="O273" s="420"/>
      <c r="P273" s="420"/>
      <c r="Q273" s="420"/>
      <c r="R273" s="420"/>
      <c r="S273" s="420"/>
      <c r="T273" s="420"/>
      <c r="U273" s="420"/>
      <c r="V273" s="420"/>
      <c r="W273" s="420"/>
      <c r="X273" s="420"/>
      <c r="Y273" s="420"/>
      <c r="Z273" s="420"/>
      <c r="AA273" s="420"/>
      <c r="AB273" s="420"/>
      <c r="AC273" s="420"/>
      <c r="AD273" s="420"/>
      <c r="AE273" s="420"/>
      <c r="AF273" s="420"/>
      <c r="AG273" s="420"/>
      <c r="AH273" s="420"/>
      <c r="AI273" s="420"/>
    </row>
    <row r="274" spans="2:35" s="27" customFormat="1" ht="16.149999999999999" customHeight="1" x14ac:dyDescent="0.15">
      <c r="B274" s="971" t="s">
        <v>246</v>
      </c>
      <c r="C274" s="1150" t="s">
        <v>498</v>
      </c>
      <c r="D274" s="445">
        <v>5094.29</v>
      </c>
      <c r="E274" s="779">
        <v>4941.09</v>
      </c>
      <c r="F274" s="369">
        <v>96.992711447522623</v>
      </c>
      <c r="G274" s="539">
        <v>1</v>
      </c>
      <c r="H274" s="564">
        <v>16</v>
      </c>
      <c r="I274" s="420"/>
      <c r="J274" s="420"/>
      <c r="K274" s="420"/>
      <c r="L274" s="420"/>
      <c r="M274" s="420"/>
      <c r="N274" s="420"/>
      <c r="O274" s="420"/>
      <c r="P274" s="420"/>
      <c r="Q274" s="420"/>
      <c r="R274" s="420"/>
      <c r="S274" s="420"/>
      <c r="T274" s="420"/>
      <c r="U274" s="420"/>
      <c r="V274" s="420"/>
      <c r="W274" s="420"/>
      <c r="X274" s="420"/>
      <c r="Y274" s="420"/>
      <c r="Z274" s="420"/>
      <c r="AA274" s="420"/>
      <c r="AB274" s="420"/>
      <c r="AC274" s="420"/>
      <c r="AD274" s="420"/>
      <c r="AE274" s="420"/>
      <c r="AF274" s="420"/>
      <c r="AG274" s="420"/>
      <c r="AH274" s="420"/>
      <c r="AI274" s="420"/>
    </row>
    <row r="275" spans="2:35" s="27" customFormat="1" ht="16.149999999999999" customHeight="1" x14ac:dyDescent="0.15">
      <c r="B275" s="971" t="s">
        <v>247</v>
      </c>
      <c r="C275" s="1150" t="s">
        <v>499</v>
      </c>
      <c r="D275" s="445">
        <v>3411.24</v>
      </c>
      <c r="E275" s="779">
        <v>3342.12</v>
      </c>
      <c r="F275" s="369">
        <v>97.973757343370735</v>
      </c>
      <c r="G275" s="330">
        <v>1</v>
      </c>
      <c r="H275" s="564">
        <v>12</v>
      </c>
      <c r="I275" s="420"/>
      <c r="J275" s="420"/>
      <c r="K275" s="420"/>
      <c r="L275" s="420"/>
      <c r="M275" s="420"/>
      <c r="N275" s="420"/>
      <c r="O275" s="420"/>
      <c r="P275" s="420"/>
      <c r="Q275" s="420"/>
      <c r="R275" s="420"/>
      <c r="S275" s="420"/>
      <c r="T275" s="420"/>
      <c r="U275" s="420"/>
      <c r="V275" s="420"/>
      <c r="W275" s="420"/>
      <c r="X275" s="420"/>
      <c r="Y275" s="420"/>
      <c r="Z275" s="420"/>
      <c r="AA275" s="420"/>
      <c r="AB275" s="420"/>
      <c r="AC275" s="420"/>
      <c r="AD275" s="420"/>
      <c r="AE275" s="420"/>
      <c r="AF275" s="420"/>
      <c r="AG275" s="420"/>
      <c r="AH275" s="420"/>
      <c r="AI275" s="420"/>
    </row>
    <row r="276" spans="2:35" s="27" customFormat="1" ht="16.149999999999999" customHeight="1" x14ac:dyDescent="0.15">
      <c r="B276" s="971" t="s">
        <v>248</v>
      </c>
      <c r="C276" s="1150" t="s">
        <v>500</v>
      </c>
      <c r="D276" s="445">
        <v>1380.21</v>
      </c>
      <c r="E276" s="779">
        <v>1288.49</v>
      </c>
      <c r="F276" s="369">
        <v>93.354634439686706</v>
      </c>
      <c r="G276" s="539">
        <v>1</v>
      </c>
      <c r="H276" s="564">
        <v>4</v>
      </c>
      <c r="I276" s="420"/>
      <c r="J276" s="420"/>
      <c r="K276" s="420"/>
      <c r="L276" s="420"/>
      <c r="M276" s="420"/>
      <c r="N276" s="420"/>
      <c r="O276" s="420"/>
      <c r="P276" s="420"/>
      <c r="Q276" s="420"/>
      <c r="R276" s="420"/>
      <c r="S276" s="420"/>
      <c r="T276" s="420"/>
      <c r="U276" s="420"/>
      <c r="V276" s="420"/>
      <c r="W276" s="420"/>
      <c r="X276" s="420"/>
      <c r="Y276" s="420"/>
      <c r="Z276" s="420"/>
      <c r="AA276" s="420"/>
      <c r="AB276" s="420"/>
      <c r="AC276" s="420"/>
      <c r="AD276" s="420"/>
      <c r="AE276" s="420"/>
      <c r="AF276" s="420"/>
      <c r="AG276" s="420"/>
      <c r="AH276" s="420"/>
      <c r="AI276" s="420"/>
    </row>
    <row r="277" spans="2:35" s="27" customFormat="1" ht="16.149999999999999" customHeight="1" x14ac:dyDescent="0.15">
      <c r="B277" s="971" t="s">
        <v>249</v>
      </c>
      <c r="C277" s="1150" t="s">
        <v>501</v>
      </c>
      <c r="D277" s="445">
        <v>4251.91</v>
      </c>
      <c r="E277" s="779">
        <v>4176.29</v>
      </c>
      <c r="F277" s="369">
        <v>98.221505158858022</v>
      </c>
      <c r="G277" s="330">
        <v>1</v>
      </c>
      <c r="H277" s="564">
        <v>13</v>
      </c>
      <c r="I277" s="420"/>
      <c r="J277" s="420"/>
      <c r="K277" s="420"/>
      <c r="L277" s="420"/>
      <c r="M277" s="420"/>
      <c r="N277" s="420"/>
      <c r="O277" s="420"/>
      <c r="P277" s="420"/>
      <c r="Q277" s="420"/>
      <c r="R277" s="420"/>
      <c r="S277" s="420"/>
      <c r="T277" s="420"/>
      <c r="U277" s="420"/>
      <c r="V277" s="420"/>
      <c r="W277" s="420"/>
      <c r="X277" s="420"/>
      <c r="Y277" s="420"/>
      <c r="Z277" s="420"/>
      <c r="AA277" s="420"/>
      <c r="AB277" s="420"/>
      <c r="AC277" s="420"/>
      <c r="AD277" s="420"/>
      <c r="AE277" s="420"/>
      <c r="AF277" s="420"/>
      <c r="AG277" s="420"/>
      <c r="AH277" s="420"/>
      <c r="AI277" s="420"/>
    </row>
    <row r="278" spans="2:35" s="27" customFormat="1" ht="16.149999999999999" customHeight="1" x14ac:dyDescent="0.15">
      <c r="B278" s="971" t="s">
        <v>250</v>
      </c>
      <c r="C278" s="1150" t="s">
        <v>502</v>
      </c>
      <c r="D278" s="445">
        <v>1571.04</v>
      </c>
      <c r="E278" s="779">
        <v>1480.68</v>
      </c>
      <c r="F278" s="369">
        <v>94.24839596700275</v>
      </c>
      <c r="G278" s="539">
        <v>1</v>
      </c>
      <c r="H278" s="564">
        <v>5</v>
      </c>
      <c r="I278" s="420"/>
      <c r="J278" s="420"/>
      <c r="K278" s="420"/>
      <c r="L278" s="420"/>
      <c r="M278" s="420"/>
      <c r="N278" s="420"/>
      <c r="O278" s="420"/>
      <c r="P278" s="420"/>
      <c r="Q278" s="420"/>
      <c r="R278" s="420"/>
      <c r="S278" s="420"/>
      <c r="T278" s="420"/>
      <c r="U278" s="420"/>
      <c r="V278" s="420"/>
      <c r="W278" s="420"/>
      <c r="X278" s="420"/>
      <c r="Y278" s="420"/>
      <c r="Z278" s="420"/>
      <c r="AA278" s="420"/>
      <c r="AB278" s="420"/>
      <c r="AC278" s="420"/>
      <c r="AD278" s="420"/>
      <c r="AE278" s="420"/>
      <c r="AF278" s="420"/>
      <c r="AG278" s="420"/>
      <c r="AH278" s="420"/>
      <c r="AI278" s="420"/>
    </row>
    <row r="279" spans="2:35" s="27" customFormat="1" ht="16.149999999999999" customHeight="1" x14ac:dyDescent="0.15">
      <c r="B279" s="971" t="s">
        <v>251</v>
      </c>
      <c r="C279" s="1150" t="s">
        <v>503</v>
      </c>
      <c r="D279" s="445">
        <v>1391.02</v>
      </c>
      <c r="E279" s="779">
        <v>1343.04</v>
      </c>
      <c r="F279" s="369">
        <v>96.550732555966121</v>
      </c>
      <c r="G279" s="330">
        <v>1</v>
      </c>
      <c r="H279" s="564">
        <v>5</v>
      </c>
      <c r="I279" s="420"/>
      <c r="J279" s="420"/>
      <c r="K279" s="420"/>
      <c r="L279" s="420"/>
      <c r="M279" s="420"/>
      <c r="N279" s="420"/>
      <c r="O279" s="420"/>
      <c r="P279" s="420"/>
      <c r="Q279" s="420"/>
      <c r="R279" s="420"/>
      <c r="S279" s="420"/>
      <c r="T279" s="420"/>
      <c r="U279" s="420"/>
      <c r="V279" s="420"/>
      <c r="W279" s="420"/>
      <c r="X279" s="420"/>
      <c r="Y279" s="420"/>
      <c r="Z279" s="420"/>
      <c r="AA279" s="420"/>
      <c r="AB279" s="420"/>
      <c r="AC279" s="420"/>
      <c r="AD279" s="420"/>
      <c r="AE279" s="420"/>
      <c r="AF279" s="420"/>
      <c r="AG279" s="420"/>
      <c r="AH279" s="420"/>
      <c r="AI279" s="420"/>
    </row>
    <row r="280" spans="2:35" s="27" customFormat="1" ht="16.149999999999999" customHeight="1" x14ac:dyDescent="0.15">
      <c r="B280" s="971" t="s">
        <v>252</v>
      </c>
      <c r="C280" s="1150" t="s">
        <v>504</v>
      </c>
      <c r="D280" s="445">
        <v>2502.11</v>
      </c>
      <c r="E280" s="779">
        <v>2309.83</v>
      </c>
      <c r="F280" s="369">
        <v>92.315285898701489</v>
      </c>
      <c r="G280" s="539">
        <v>1</v>
      </c>
      <c r="H280" s="564">
        <v>5</v>
      </c>
      <c r="I280" s="420"/>
      <c r="J280" s="420"/>
      <c r="K280" s="420"/>
      <c r="L280" s="420"/>
      <c r="M280" s="420"/>
      <c r="N280" s="420"/>
      <c r="O280" s="420"/>
      <c r="P280" s="420"/>
      <c r="Q280" s="420"/>
      <c r="R280" s="420"/>
      <c r="S280" s="420"/>
      <c r="T280" s="420"/>
      <c r="U280" s="420"/>
      <c r="V280" s="420"/>
      <c r="W280" s="420"/>
      <c r="X280" s="420"/>
      <c r="Y280" s="420"/>
      <c r="Z280" s="420"/>
      <c r="AA280" s="420"/>
      <c r="AB280" s="420"/>
      <c r="AC280" s="420"/>
      <c r="AD280" s="420"/>
      <c r="AE280" s="420"/>
      <c r="AF280" s="420"/>
      <c r="AG280" s="420"/>
      <c r="AH280" s="420"/>
      <c r="AI280" s="420"/>
    </row>
    <row r="281" spans="2:35" s="27" customFormat="1" ht="16.149999999999999" customHeight="1" x14ac:dyDescent="0.15">
      <c r="B281" s="971" t="s">
        <v>253</v>
      </c>
      <c r="C281" s="1150" t="s">
        <v>1502</v>
      </c>
      <c r="D281" s="445">
        <v>3541.4300000000003</v>
      </c>
      <c r="E281" s="779">
        <v>3371.48</v>
      </c>
      <c r="F281" s="369">
        <v>95.201091084674829</v>
      </c>
      <c r="G281" s="330">
        <v>1</v>
      </c>
      <c r="H281" s="564">
        <v>10</v>
      </c>
      <c r="I281" s="420"/>
      <c r="J281" s="420"/>
      <c r="K281" s="420"/>
      <c r="L281" s="420"/>
      <c r="M281" s="420"/>
      <c r="N281" s="420"/>
      <c r="O281" s="420"/>
      <c r="P281" s="420"/>
      <c r="Q281" s="420"/>
      <c r="R281" s="420"/>
      <c r="S281" s="420"/>
      <c r="T281" s="420"/>
      <c r="U281" s="420"/>
      <c r="V281" s="420"/>
      <c r="W281" s="420"/>
      <c r="X281" s="420"/>
      <c r="Y281" s="420"/>
      <c r="Z281" s="420"/>
      <c r="AA281" s="420"/>
      <c r="AB281" s="420"/>
      <c r="AC281" s="420"/>
      <c r="AD281" s="420"/>
      <c r="AE281" s="420"/>
      <c r="AF281" s="420"/>
      <c r="AG281" s="420"/>
      <c r="AH281" s="420"/>
      <c r="AI281" s="420"/>
    </row>
    <row r="282" spans="2:35" s="27" customFormat="1" ht="16.149999999999999" customHeight="1" x14ac:dyDescent="0.15">
      <c r="B282" s="971" t="s">
        <v>254</v>
      </c>
      <c r="C282" s="1150" t="s">
        <v>506</v>
      </c>
      <c r="D282" s="445">
        <v>7543.0999999999995</v>
      </c>
      <c r="E282" s="779">
        <v>7202.92</v>
      </c>
      <c r="F282" s="369">
        <v>95.490183081226547</v>
      </c>
      <c r="G282" s="539">
        <v>1</v>
      </c>
      <c r="H282" s="564">
        <v>21</v>
      </c>
      <c r="I282" s="420"/>
      <c r="J282" s="420"/>
      <c r="K282" s="420"/>
      <c r="L282" s="420"/>
      <c r="M282" s="420"/>
      <c r="N282" s="420"/>
      <c r="O282" s="420"/>
      <c r="P282" s="420"/>
      <c r="Q282" s="420"/>
      <c r="R282" s="420"/>
      <c r="S282" s="420"/>
      <c r="T282" s="420"/>
      <c r="U282" s="420"/>
      <c r="V282" s="420"/>
      <c r="W282" s="420"/>
      <c r="X282" s="420"/>
      <c r="Y282" s="420"/>
      <c r="Z282" s="420"/>
      <c r="AA282" s="420"/>
      <c r="AB282" s="420"/>
      <c r="AC282" s="420"/>
      <c r="AD282" s="420"/>
      <c r="AE282" s="420"/>
      <c r="AF282" s="420"/>
      <c r="AG282" s="420"/>
      <c r="AH282" s="420"/>
      <c r="AI282" s="420"/>
    </row>
    <row r="283" spans="2:35" s="27" customFormat="1" ht="16.149999999999999" customHeight="1" x14ac:dyDescent="0.15">
      <c r="B283" s="971" t="s">
        <v>259</v>
      </c>
      <c r="C283" s="1150" t="s">
        <v>1504</v>
      </c>
      <c r="D283" s="445">
        <v>3909.9</v>
      </c>
      <c r="E283" s="779">
        <v>3759.6</v>
      </c>
      <c r="F283" s="369">
        <v>96.155911915905776</v>
      </c>
      <c r="G283" s="330">
        <v>1</v>
      </c>
      <c r="H283" s="564">
        <v>9</v>
      </c>
      <c r="I283" s="420"/>
      <c r="J283" s="420"/>
      <c r="K283" s="420"/>
      <c r="L283" s="420"/>
      <c r="M283" s="420"/>
      <c r="N283" s="420"/>
      <c r="O283" s="420"/>
      <c r="P283" s="420"/>
      <c r="Q283" s="420"/>
      <c r="R283" s="420"/>
      <c r="S283" s="420"/>
      <c r="T283" s="420"/>
      <c r="U283" s="420"/>
      <c r="V283" s="420"/>
      <c r="W283" s="420"/>
      <c r="X283" s="420"/>
      <c r="Y283" s="420"/>
      <c r="Z283" s="420"/>
      <c r="AA283" s="420"/>
      <c r="AB283" s="420"/>
      <c r="AC283" s="420"/>
      <c r="AD283" s="420"/>
      <c r="AE283" s="420"/>
      <c r="AF283" s="420"/>
      <c r="AG283" s="420"/>
      <c r="AH283" s="420"/>
      <c r="AI283" s="420"/>
    </row>
    <row r="284" spans="2:35" s="27" customFormat="1" ht="16.149999999999999" customHeight="1" x14ac:dyDescent="0.15">
      <c r="B284" s="971" t="s">
        <v>260</v>
      </c>
      <c r="C284" s="1150" t="s">
        <v>512</v>
      </c>
      <c r="D284" s="445">
        <v>2176.23</v>
      </c>
      <c r="E284" s="779">
        <v>2051.54</v>
      </c>
      <c r="F284" s="369">
        <v>94.27036664323164</v>
      </c>
      <c r="G284" s="539">
        <v>1</v>
      </c>
      <c r="H284" s="564">
        <v>0</v>
      </c>
      <c r="I284" s="420"/>
      <c r="J284" s="420"/>
      <c r="K284" s="420"/>
      <c r="L284" s="420"/>
      <c r="M284" s="420"/>
      <c r="N284" s="420"/>
      <c r="O284" s="420"/>
      <c r="P284" s="420"/>
      <c r="Q284" s="420"/>
      <c r="R284" s="420"/>
      <c r="S284" s="420"/>
      <c r="T284" s="420"/>
      <c r="U284" s="420"/>
      <c r="V284" s="420"/>
      <c r="W284" s="420"/>
      <c r="X284" s="420"/>
      <c r="Y284" s="420"/>
      <c r="Z284" s="420"/>
      <c r="AA284" s="420"/>
      <c r="AB284" s="420"/>
      <c r="AC284" s="420"/>
      <c r="AD284" s="420"/>
      <c r="AE284" s="420"/>
      <c r="AF284" s="420"/>
      <c r="AG284" s="420"/>
      <c r="AH284" s="420"/>
      <c r="AI284" s="420"/>
    </row>
    <row r="285" spans="2:35" s="27" customFormat="1" ht="16.149999999999999" customHeight="1" x14ac:dyDescent="0.15">
      <c r="B285" s="971" t="s">
        <v>261</v>
      </c>
      <c r="C285" s="1150" t="s">
        <v>513</v>
      </c>
      <c r="D285" s="445">
        <v>897.84</v>
      </c>
      <c r="E285" s="779">
        <v>897.84</v>
      </c>
      <c r="F285" s="369">
        <v>100</v>
      </c>
      <c r="G285" s="330">
        <v>1</v>
      </c>
      <c r="H285" s="564">
        <v>0</v>
      </c>
      <c r="I285" s="420"/>
      <c r="J285" s="420"/>
      <c r="K285" s="420"/>
      <c r="L285" s="420"/>
      <c r="M285" s="420"/>
      <c r="N285" s="420"/>
      <c r="O285" s="420"/>
      <c r="P285" s="420"/>
      <c r="Q285" s="420"/>
      <c r="R285" s="420"/>
      <c r="S285" s="420"/>
      <c r="T285" s="420"/>
      <c r="U285" s="420"/>
      <c r="V285" s="420"/>
      <c r="W285" s="420"/>
      <c r="X285" s="420"/>
      <c r="Y285" s="420"/>
      <c r="Z285" s="420"/>
      <c r="AA285" s="420"/>
      <c r="AB285" s="420"/>
      <c r="AC285" s="420"/>
      <c r="AD285" s="420"/>
      <c r="AE285" s="420"/>
      <c r="AF285" s="420"/>
      <c r="AG285" s="420"/>
      <c r="AH285" s="420"/>
      <c r="AI285" s="420"/>
    </row>
    <row r="286" spans="2:35" s="27" customFormat="1" ht="16.149999999999999" customHeight="1" x14ac:dyDescent="0.15">
      <c r="B286" s="971" t="s">
        <v>262</v>
      </c>
      <c r="C286" s="1150" t="s">
        <v>514</v>
      </c>
      <c r="D286" s="445">
        <v>1222.3399999999999</v>
      </c>
      <c r="E286" s="779">
        <v>1128.42</v>
      </c>
      <c r="F286" s="369">
        <v>92.316376785509775</v>
      </c>
      <c r="G286" s="539">
        <v>1</v>
      </c>
      <c r="H286" s="564">
        <v>0</v>
      </c>
      <c r="I286" s="420"/>
      <c r="J286" s="420"/>
      <c r="K286" s="420"/>
      <c r="L286" s="420"/>
      <c r="M286" s="420"/>
      <c r="N286" s="420"/>
      <c r="O286" s="420"/>
      <c r="P286" s="420"/>
      <c r="Q286" s="420"/>
      <c r="R286" s="420"/>
      <c r="S286" s="420"/>
      <c r="T286" s="420"/>
      <c r="U286" s="420"/>
      <c r="V286" s="420"/>
      <c r="W286" s="420"/>
      <c r="X286" s="420"/>
      <c r="Y286" s="420"/>
      <c r="Z286" s="420"/>
      <c r="AA286" s="420"/>
      <c r="AB286" s="420"/>
      <c r="AC286" s="420"/>
      <c r="AD286" s="420"/>
      <c r="AE286" s="420"/>
      <c r="AF286" s="420"/>
      <c r="AG286" s="420"/>
      <c r="AH286" s="420"/>
      <c r="AI286" s="420"/>
    </row>
    <row r="287" spans="2:35" s="27" customFormat="1" ht="16.149999999999999" customHeight="1" x14ac:dyDescent="0.15">
      <c r="B287" s="971" t="s">
        <v>263</v>
      </c>
      <c r="C287" s="1150" t="s">
        <v>515</v>
      </c>
      <c r="D287" s="445">
        <v>1854.13</v>
      </c>
      <c r="E287" s="779">
        <v>1774.5</v>
      </c>
      <c r="F287" s="369">
        <v>95.70526338498378</v>
      </c>
      <c r="G287" s="330">
        <v>1</v>
      </c>
      <c r="H287" s="564">
        <v>0</v>
      </c>
      <c r="I287" s="420"/>
      <c r="J287" s="420"/>
      <c r="K287" s="420"/>
      <c r="L287" s="420"/>
      <c r="M287" s="420"/>
      <c r="N287" s="420"/>
      <c r="O287" s="420"/>
      <c r="P287" s="420"/>
      <c r="Q287" s="420"/>
      <c r="R287" s="420"/>
      <c r="S287" s="420"/>
      <c r="T287" s="420"/>
      <c r="U287" s="420"/>
      <c r="V287" s="420"/>
      <c r="W287" s="420"/>
      <c r="X287" s="420"/>
      <c r="Y287" s="420"/>
      <c r="Z287" s="420"/>
      <c r="AA287" s="420"/>
      <c r="AB287" s="420"/>
      <c r="AC287" s="420"/>
      <c r="AD287" s="420"/>
      <c r="AE287" s="420"/>
      <c r="AF287" s="420"/>
      <c r="AG287" s="420"/>
      <c r="AH287" s="420"/>
      <c r="AI287" s="420"/>
    </row>
    <row r="288" spans="2:35" s="27" customFormat="1" ht="16.149999999999999" customHeight="1" x14ac:dyDescent="0.15">
      <c r="B288" s="971" t="s">
        <v>264</v>
      </c>
      <c r="C288" s="1150" t="s">
        <v>516</v>
      </c>
      <c r="D288" s="445">
        <v>1740.7</v>
      </c>
      <c r="E288" s="779">
        <v>1740.7</v>
      </c>
      <c r="F288" s="369">
        <v>100</v>
      </c>
      <c r="G288" s="539">
        <v>1</v>
      </c>
      <c r="H288" s="564">
        <v>2</v>
      </c>
      <c r="I288" s="420"/>
      <c r="J288" s="420"/>
      <c r="K288" s="420"/>
      <c r="L288" s="420"/>
      <c r="M288" s="420"/>
      <c r="N288" s="420"/>
      <c r="O288" s="420"/>
      <c r="P288" s="420"/>
      <c r="Q288" s="420"/>
      <c r="R288" s="420"/>
      <c r="S288" s="420"/>
      <c r="T288" s="420"/>
      <c r="U288" s="420"/>
      <c r="V288" s="420"/>
      <c r="W288" s="420"/>
      <c r="X288" s="420"/>
      <c r="Y288" s="420"/>
      <c r="Z288" s="420"/>
      <c r="AA288" s="420"/>
      <c r="AB288" s="420"/>
      <c r="AC288" s="420"/>
      <c r="AD288" s="420"/>
      <c r="AE288" s="420"/>
      <c r="AF288" s="420"/>
      <c r="AG288" s="420"/>
      <c r="AH288" s="420"/>
      <c r="AI288" s="420"/>
    </row>
    <row r="289" spans="2:35" s="27" customFormat="1" ht="16.149999999999999" customHeight="1" thickBot="1" x14ac:dyDescent="0.2">
      <c r="B289" s="979" t="s">
        <v>2105</v>
      </c>
      <c r="C289" s="1158" t="s">
        <v>2106</v>
      </c>
      <c r="D289" s="445">
        <v>7236</v>
      </c>
      <c r="E289" s="779">
        <v>7007.53</v>
      </c>
      <c r="F289" s="369">
        <v>96.842592592592595</v>
      </c>
      <c r="G289" s="582">
        <v>1</v>
      </c>
      <c r="H289" s="564">
        <v>5</v>
      </c>
      <c r="I289" s="420"/>
      <c r="J289" s="420"/>
      <c r="K289" s="420"/>
      <c r="L289" s="420"/>
      <c r="M289" s="420"/>
      <c r="N289" s="420"/>
      <c r="O289" s="420"/>
      <c r="P289" s="420"/>
      <c r="Q289" s="420"/>
      <c r="R289" s="420"/>
      <c r="S289" s="420"/>
      <c r="T289" s="420"/>
      <c r="U289" s="420"/>
      <c r="V289" s="420"/>
      <c r="W289" s="420"/>
      <c r="X289" s="420"/>
      <c r="Y289" s="420"/>
      <c r="Z289" s="420"/>
      <c r="AA289" s="420"/>
      <c r="AB289" s="420"/>
      <c r="AC289" s="420"/>
      <c r="AD289" s="420"/>
      <c r="AE289" s="420"/>
      <c r="AF289" s="420"/>
      <c r="AG289" s="420"/>
      <c r="AH289" s="420"/>
      <c r="AI289" s="420"/>
    </row>
    <row r="290" spans="2:35" s="27" customFormat="1" ht="16.149999999999999" customHeight="1" thickTop="1" x14ac:dyDescent="0.15">
      <c r="B290" s="1545" t="s">
        <v>1981</v>
      </c>
      <c r="C290" s="1544" t="s">
        <v>2009</v>
      </c>
      <c r="D290" s="1543">
        <v>4425.3599999999997</v>
      </c>
      <c r="E290" s="1542">
        <v>4425.3599999999997</v>
      </c>
      <c r="F290" s="1541">
        <v>100</v>
      </c>
      <c r="G290" s="1540">
        <v>2</v>
      </c>
      <c r="H290" s="1540" t="s">
        <v>1813</v>
      </c>
      <c r="I290" s="420"/>
      <c r="J290" s="420"/>
      <c r="K290" s="420"/>
      <c r="L290" s="420"/>
      <c r="M290" s="420"/>
      <c r="N290" s="420"/>
      <c r="O290" s="420"/>
      <c r="P290" s="420"/>
      <c r="Q290" s="420"/>
      <c r="R290" s="420"/>
      <c r="S290" s="420"/>
      <c r="T290" s="420"/>
      <c r="U290" s="420"/>
      <c r="V290" s="420"/>
      <c r="W290" s="420"/>
      <c r="X290" s="420"/>
      <c r="Y290" s="420"/>
      <c r="Z290" s="420"/>
      <c r="AA290" s="420"/>
      <c r="AB290" s="420"/>
      <c r="AC290" s="420"/>
      <c r="AD290" s="420"/>
      <c r="AE290" s="420"/>
      <c r="AF290" s="420"/>
      <c r="AG290" s="420"/>
      <c r="AH290" s="420"/>
      <c r="AI290" s="420"/>
    </row>
    <row r="291" spans="2:35" s="27" customFormat="1" ht="16.149999999999999" customHeight="1" thickBot="1" x14ac:dyDescent="0.2">
      <c r="B291" s="1468" t="s">
        <v>2449</v>
      </c>
      <c r="C291" s="1539" t="s">
        <v>2323</v>
      </c>
      <c r="D291" s="771">
        <v>3350.86</v>
      </c>
      <c r="E291" s="778">
        <v>3350.86</v>
      </c>
      <c r="F291" s="731">
        <v>100</v>
      </c>
      <c r="G291" s="730">
        <v>1</v>
      </c>
      <c r="H291" s="1370" t="s">
        <v>1813</v>
      </c>
      <c r="I291" s="420"/>
      <c r="J291" s="420"/>
      <c r="K291" s="420"/>
      <c r="L291" s="420"/>
      <c r="M291" s="420"/>
      <c r="N291" s="420"/>
      <c r="O291" s="420"/>
      <c r="P291" s="420"/>
      <c r="Q291" s="420"/>
      <c r="R291" s="420"/>
      <c r="S291" s="420"/>
      <c r="T291" s="420"/>
      <c r="U291" s="420"/>
      <c r="V291" s="420"/>
      <c r="W291" s="420"/>
      <c r="X291" s="420"/>
      <c r="Y291" s="420"/>
      <c r="Z291" s="420"/>
      <c r="AA291" s="420"/>
      <c r="AB291" s="420"/>
      <c r="AC291" s="420"/>
      <c r="AD291" s="420"/>
      <c r="AE291" s="420"/>
      <c r="AF291" s="420"/>
      <c r="AG291" s="420"/>
      <c r="AH291" s="420"/>
      <c r="AI291" s="420"/>
    </row>
    <row r="292" spans="2:35" s="27" customFormat="1" ht="16.149999999999999" customHeight="1" thickTop="1" x14ac:dyDescent="0.15">
      <c r="B292" s="980" t="s">
        <v>804</v>
      </c>
      <c r="C292" s="1538" t="s">
        <v>817</v>
      </c>
      <c r="D292" s="1537">
        <v>14431.35</v>
      </c>
      <c r="E292" s="1536">
        <v>14431.35</v>
      </c>
      <c r="F292" s="1535">
        <v>100</v>
      </c>
      <c r="G292" s="1534">
        <v>1</v>
      </c>
      <c r="H292" s="1372" t="s">
        <v>2487</v>
      </c>
      <c r="I292" s="420"/>
      <c r="J292" s="420"/>
      <c r="K292" s="420"/>
      <c r="L292" s="420"/>
      <c r="M292" s="420"/>
      <c r="N292" s="420"/>
      <c r="O292" s="420"/>
      <c r="P292" s="420"/>
      <c r="Q292" s="420"/>
      <c r="R292" s="420"/>
      <c r="S292" s="420"/>
      <c r="T292" s="420"/>
      <c r="U292" s="420"/>
      <c r="V292" s="420"/>
      <c r="W292" s="420"/>
      <c r="X292" s="420"/>
      <c r="Y292" s="420"/>
      <c r="Z292" s="420"/>
      <c r="AA292" s="420"/>
      <c r="AB292" s="420"/>
      <c r="AC292" s="420"/>
      <c r="AD292" s="420"/>
      <c r="AE292" s="420"/>
      <c r="AF292" s="420"/>
      <c r="AG292" s="420"/>
      <c r="AH292" s="420"/>
      <c r="AI292" s="420"/>
    </row>
    <row r="293" spans="2:35" s="27" customFormat="1" ht="16.149999999999999" customHeight="1" x14ac:dyDescent="0.15">
      <c r="B293" s="694"/>
      <c r="C293" s="491"/>
      <c r="D293" s="421"/>
      <c r="E293" s="421"/>
      <c r="F293" s="421"/>
      <c r="G293" s="421"/>
      <c r="H293" s="421"/>
      <c r="I293" s="420"/>
      <c r="J293" s="420"/>
      <c r="K293" s="420"/>
      <c r="L293" s="420"/>
      <c r="M293" s="420"/>
      <c r="N293" s="420"/>
      <c r="O293" s="420"/>
      <c r="P293" s="420"/>
      <c r="Q293" s="420"/>
      <c r="R293" s="420"/>
      <c r="S293" s="420"/>
      <c r="T293" s="420"/>
      <c r="U293" s="420"/>
      <c r="V293" s="420"/>
      <c r="W293" s="420"/>
      <c r="X293" s="420"/>
      <c r="Y293" s="420"/>
      <c r="Z293" s="420"/>
      <c r="AA293" s="420"/>
      <c r="AB293" s="420"/>
      <c r="AC293" s="420"/>
      <c r="AD293" s="420"/>
      <c r="AE293" s="420"/>
      <c r="AF293" s="420"/>
      <c r="AG293" s="420"/>
      <c r="AH293" s="420"/>
      <c r="AI293" s="420"/>
    </row>
    <row r="294" spans="2:35" s="27" customFormat="1" ht="16.149999999999999" customHeight="1" x14ac:dyDescent="0.15">
      <c r="B294" s="1533"/>
      <c r="C294" s="1532" t="s">
        <v>2486</v>
      </c>
      <c r="D294" s="1531">
        <v>1961144.3685862001</v>
      </c>
      <c r="E294" s="1531">
        <v>1947127.0285861997</v>
      </c>
      <c r="F294" s="1169">
        <f t="shared" ref="F294:F300" si="0">E294/D294*100</f>
        <v>99.285246908665599</v>
      </c>
      <c r="G294" s="1530">
        <f>SUM(G295:G300)</f>
        <v>1369</v>
      </c>
      <c r="H294" s="1529">
        <v>40438</v>
      </c>
      <c r="I294" s="420"/>
      <c r="J294" s="420"/>
      <c r="K294" s="420"/>
      <c r="L294" s="420"/>
      <c r="M294" s="420"/>
      <c r="N294" s="420"/>
      <c r="O294" s="420"/>
      <c r="P294" s="420"/>
      <c r="Q294" s="420"/>
      <c r="R294" s="420"/>
      <c r="S294" s="420"/>
      <c r="T294" s="420"/>
      <c r="U294" s="420"/>
      <c r="V294" s="420"/>
      <c r="W294" s="420"/>
      <c r="X294" s="420"/>
      <c r="Y294" s="420"/>
      <c r="Z294" s="420"/>
      <c r="AA294" s="420"/>
      <c r="AB294" s="420"/>
      <c r="AC294" s="420"/>
      <c r="AD294" s="420"/>
      <c r="AE294" s="420"/>
      <c r="AF294" s="420"/>
      <c r="AG294" s="420"/>
      <c r="AH294" s="420"/>
      <c r="AI294" s="420"/>
    </row>
    <row r="295" spans="2:35" s="27" customFormat="1" ht="16.149999999999999" customHeight="1" x14ac:dyDescent="0.15">
      <c r="B295" s="427"/>
      <c r="C295" s="1172" t="s">
        <v>551</v>
      </c>
      <c r="D295" s="1528">
        <v>483569.90999999992</v>
      </c>
      <c r="E295" s="1528">
        <v>482500.76999999984</v>
      </c>
      <c r="F295" s="1527">
        <f t="shared" si="0"/>
        <v>99.778906838930467</v>
      </c>
      <c r="G295" s="1526">
        <f>SUM(G4:G68)</f>
        <v>900</v>
      </c>
      <c r="H295" s="1525" t="s">
        <v>97</v>
      </c>
      <c r="I295" s="420"/>
      <c r="J295" s="420"/>
      <c r="K295" s="420"/>
      <c r="L295" s="420"/>
      <c r="M295" s="420"/>
      <c r="N295" s="420"/>
      <c r="O295" s="420"/>
      <c r="P295" s="420"/>
      <c r="Q295" s="420"/>
      <c r="R295" s="420"/>
      <c r="S295" s="420"/>
      <c r="T295" s="420"/>
      <c r="U295" s="420"/>
      <c r="V295" s="420"/>
      <c r="W295" s="420"/>
      <c r="X295" s="420"/>
      <c r="Y295" s="420"/>
      <c r="Z295" s="420"/>
      <c r="AA295" s="420"/>
      <c r="AB295" s="420"/>
      <c r="AC295" s="420"/>
      <c r="AD295" s="420"/>
      <c r="AE295" s="420"/>
      <c r="AF295" s="420"/>
      <c r="AG295" s="420"/>
      <c r="AH295" s="420"/>
      <c r="AI295" s="420"/>
    </row>
    <row r="296" spans="2:35" s="27" customFormat="1" ht="16.149999999999999" customHeight="1" x14ac:dyDescent="0.15">
      <c r="B296" s="1173"/>
      <c r="C296" s="1174" t="s">
        <v>2485</v>
      </c>
      <c r="D296" s="1175">
        <v>370436.65858620009</v>
      </c>
      <c r="E296" s="1175">
        <v>367257.9785862001</v>
      </c>
      <c r="F296" s="1119">
        <f t="shared" si="0"/>
        <v>99.141909979392523</v>
      </c>
      <c r="G296" s="1176">
        <f>SUM(G69:G118)</f>
        <v>281</v>
      </c>
      <c r="H296" s="1121" t="s">
        <v>97</v>
      </c>
      <c r="I296" s="420"/>
      <c r="J296" s="420"/>
      <c r="K296" s="420"/>
      <c r="L296" s="420"/>
      <c r="M296" s="420"/>
      <c r="N296" s="420"/>
      <c r="O296" s="420"/>
      <c r="P296" s="420"/>
      <c r="Q296" s="420"/>
      <c r="R296" s="420"/>
      <c r="S296" s="420"/>
      <c r="T296" s="420"/>
      <c r="U296" s="420"/>
      <c r="V296" s="420"/>
      <c r="W296" s="420"/>
      <c r="X296" s="420"/>
      <c r="Y296" s="420"/>
      <c r="Z296" s="420"/>
      <c r="AA296" s="420"/>
      <c r="AB296" s="420"/>
      <c r="AC296" s="420"/>
      <c r="AD296" s="420"/>
      <c r="AE296" s="420"/>
      <c r="AF296" s="420"/>
      <c r="AG296" s="420"/>
      <c r="AH296" s="420"/>
      <c r="AI296" s="420"/>
    </row>
    <row r="297" spans="2:35" x14ac:dyDescent="0.15">
      <c r="B297" s="1177"/>
      <c r="C297" s="1178" t="s">
        <v>2484</v>
      </c>
      <c r="D297" s="1179">
        <v>777037.51</v>
      </c>
      <c r="E297" s="1179">
        <v>777037.51</v>
      </c>
      <c r="F297" s="1125">
        <f t="shared" si="0"/>
        <v>100</v>
      </c>
      <c r="G297" s="1180">
        <f>SUM(G119:G138)</f>
        <v>33</v>
      </c>
      <c r="H297" s="1127" t="s">
        <v>97</v>
      </c>
      <c r="I297" s="420"/>
      <c r="J297" s="420"/>
      <c r="K297" s="420"/>
      <c r="L297" s="420"/>
      <c r="M297" s="420"/>
      <c r="N297" s="420"/>
      <c r="O297" s="420"/>
      <c r="P297" s="420"/>
      <c r="Q297" s="420"/>
      <c r="R297" s="420"/>
      <c r="S297" s="420"/>
      <c r="T297" s="420"/>
      <c r="U297" s="420"/>
      <c r="V297" s="420"/>
      <c r="W297" s="420"/>
      <c r="X297" s="420"/>
      <c r="Y297" s="420"/>
      <c r="Z297" s="420"/>
      <c r="AA297" s="420"/>
      <c r="AB297" s="420"/>
      <c r="AC297" s="420"/>
      <c r="AD297" s="420"/>
      <c r="AE297" s="420"/>
      <c r="AF297" s="420"/>
      <c r="AG297" s="420"/>
      <c r="AH297" s="420"/>
      <c r="AI297" s="420"/>
    </row>
    <row r="298" spans="2:35" s="27" customFormat="1" ht="16.149999999999999" customHeight="1" x14ac:dyDescent="0.15">
      <c r="B298" s="1181"/>
      <c r="C298" s="1182" t="s">
        <v>2483</v>
      </c>
      <c r="D298" s="1183">
        <v>307892.71999999986</v>
      </c>
      <c r="E298" s="1183">
        <v>298123.19999999984</v>
      </c>
      <c r="F298" s="1184">
        <f t="shared" si="0"/>
        <v>96.826972719588809</v>
      </c>
      <c r="G298" s="1185">
        <f>SUM(G139:G289)</f>
        <v>151</v>
      </c>
      <c r="H298" s="1133" t="s">
        <v>97</v>
      </c>
      <c r="I298" s="420"/>
      <c r="J298" s="420"/>
      <c r="K298" s="420"/>
      <c r="L298" s="420"/>
      <c r="M298" s="420"/>
      <c r="N298" s="420"/>
      <c r="O298" s="420"/>
      <c r="P298" s="420"/>
      <c r="Q298" s="420"/>
      <c r="R298" s="420"/>
      <c r="S298" s="420"/>
      <c r="T298" s="420"/>
      <c r="U298" s="420"/>
      <c r="V298" s="420"/>
      <c r="W298" s="420"/>
      <c r="X298" s="420"/>
      <c r="Y298" s="420"/>
      <c r="Z298" s="420"/>
      <c r="AA298" s="420"/>
      <c r="AB298" s="420"/>
      <c r="AC298" s="420"/>
      <c r="AD298" s="420"/>
      <c r="AE298" s="420"/>
      <c r="AF298" s="420"/>
      <c r="AG298" s="420"/>
      <c r="AH298" s="420"/>
      <c r="AI298" s="420"/>
    </row>
    <row r="299" spans="2:35" s="27" customFormat="1" ht="16.149999999999999" customHeight="1" x14ac:dyDescent="0.15">
      <c r="B299" s="1297"/>
      <c r="C299" s="1297" t="s">
        <v>2016</v>
      </c>
      <c r="D299" s="1380">
        <v>7776.2199999999993</v>
      </c>
      <c r="E299" s="1380">
        <v>7776.2199999999993</v>
      </c>
      <c r="F299" s="1381">
        <f t="shared" si="0"/>
        <v>100</v>
      </c>
      <c r="G299" s="1382">
        <f>SUM(G290:G291)</f>
        <v>3</v>
      </c>
      <c r="H299" s="1435" t="s">
        <v>97</v>
      </c>
      <c r="I299" s="420"/>
      <c r="J299" s="420"/>
      <c r="K299" s="420"/>
      <c r="L299" s="420"/>
      <c r="M299" s="420"/>
      <c r="N299" s="420"/>
      <c r="O299" s="420"/>
      <c r="P299" s="420"/>
      <c r="Q299" s="420"/>
      <c r="R299" s="420"/>
      <c r="S299" s="420"/>
      <c r="T299" s="420"/>
      <c r="U299" s="420"/>
      <c r="V299" s="420"/>
      <c r="W299" s="420"/>
      <c r="X299" s="420"/>
      <c r="Y299" s="420"/>
      <c r="Z299" s="420"/>
      <c r="AA299" s="420"/>
      <c r="AB299" s="420"/>
      <c r="AC299" s="420"/>
      <c r="AD299" s="420"/>
      <c r="AE299" s="420"/>
      <c r="AF299" s="420"/>
      <c r="AG299" s="420"/>
      <c r="AH299" s="420"/>
      <c r="AI299" s="420"/>
    </row>
    <row r="300" spans="2:35" s="27" customFormat="1" ht="16.149999999999999" customHeight="1" x14ac:dyDescent="0.15">
      <c r="B300" s="1186"/>
      <c r="C300" s="1186" t="s">
        <v>2482</v>
      </c>
      <c r="D300" s="1187">
        <v>14431.35</v>
      </c>
      <c r="E300" s="1187">
        <v>14431.35</v>
      </c>
      <c r="F300" s="1137">
        <f t="shared" si="0"/>
        <v>100</v>
      </c>
      <c r="G300" s="1188">
        <f>SUM(G292)</f>
        <v>1</v>
      </c>
      <c r="H300" s="1139" t="s">
        <v>1534</v>
      </c>
      <c r="I300" s="420"/>
      <c r="J300" s="420"/>
      <c r="K300" s="420"/>
      <c r="L300" s="420"/>
      <c r="M300" s="420"/>
      <c r="N300" s="420"/>
      <c r="O300" s="420"/>
      <c r="P300" s="420"/>
      <c r="Q300" s="420"/>
      <c r="R300" s="420"/>
      <c r="S300" s="420"/>
      <c r="T300" s="420"/>
      <c r="U300" s="420"/>
      <c r="V300" s="420"/>
      <c r="W300" s="420"/>
      <c r="X300" s="420"/>
      <c r="Y300" s="420"/>
      <c r="Z300" s="420"/>
      <c r="AA300" s="420"/>
      <c r="AB300" s="420"/>
      <c r="AC300" s="420"/>
      <c r="AD300" s="420"/>
      <c r="AE300" s="420"/>
      <c r="AF300" s="420"/>
      <c r="AG300" s="420"/>
      <c r="AH300" s="420"/>
      <c r="AI300" s="420"/>
    </row>
    <row r="301" spans="2:35" s="27" customFormat="1" ht="16.149999999999999" customHeight="1" x14ac:dyDescent="0.25">
      <c r="B301" s="19" t="s">
        <v>593</v>
      </c>
      <c r="C301" s="415"/>
      <c r="D301" s="606"/>
      <c r="E301" s="606"/>
      <c r="F301" s="606"/>
      <c r="G301" s="606"/>
      <c r="H301" s="606"/>
      <c r="I301" s="420"/>
      <c r="J301" s="420"/>
      <c r="K301" s="420"/>
      <c r="L301" s="420"/>
      <c r="M301" s="420"/>
      <c r="N301" s="420"/>
      <c r="O301" s="420"/>
      <c r="P301" s="420"/>
      <c r="Q301" s="420"/>
      <c r="R301" s="420"/>
      <c r="S301" s="420"/>
      <c r="T301" s="420"/>
      <c r="U301" s="420"/>
      <c r="V301" s="420"/>
      <c r="W301" s="420"/>
      <c r="X301" s="420"/>
      <c r="Y301" s="420"/>
      <c r="Z301" s="420"/>
      <c r="AA301" s="420"/>
      <c r="AB301" s="420"/>
      <c r="AC301" s="420"/>
      <c r="AD301" s="420"/>
      <c r="AE301" s="420"/>
      <c r="AF301" s="420"/>
      <c r="AG301" s="420"/>
      <c r="AH301" s="420"/>
      <c r="AI301" s="420"/>
    </row>
    <row r="302" spans="2:35" x14ac:dyDescent="0.15">
      <c r="I302" s="420"/>
      <c r="J302" s="420"/>
      <c r="K302" s="420"/>
      <c r="L302" s="420"/>
      <c r="M302" s="420"/>
      <c r="N302" s="420"/>
      <c r="O302" s="420"/>
      <c r="P302" s="420"/>
      <c r="Q302" s="420"/>
      <c r="R302" s="420"/>
      <c r="S302" s="420"/>
      <c r="T302" s="420"/>
      <c r="U302" s="420"/>
      <c r="V302" s="420"/>
      <c r="W302" s="420"/>
      <c r="X302" s="420"/>
      <c r="Y302" s="420"/>
      <c r="Z302" s="420"/>
      <c r="AA302" s="420"/>
      <c r="AB302" s="420"/>
      <c r="AC302" s="420"/>
      <c r="AD302" s="420"/>
      <c r="AE302" s="420"/>
      <c r="AF302" s="420"/>
      <c r="AG302" s="420"/>
      <c r="AH302" s="420"/>
      <c r="AI302" s="420"/>
    </row>
    <row r="303" spans="2:35" x14ac:dyDescent="0.15">
      <c r="I303" s="420"/>
      <c r="J303" s="420"/>
      <c r="K303" s="420"/>
      <c r="L303" s="420"/>
      <c r="M303" s="420"/>
      <c r="N303" s="420"/>
      <c r="O303" s="420"/>
      <c r="P303" s="420"/>
      <c r="Q303" s="420"/>
      <c r="R303" s="420"/>
      <c r="S303" s="420"/>
      <c r="T303" s="420"/>
      <c r="U303" s="420"/>
      <c r="V303" s="420"/>
      <c r="W303" s="420"/>
      <c r="X303" s="420"/>
      <c r="Y303" s="420"/>
      <c r="Z303" s="420"/>
      <c r="AA303" s="420"/>
      <c r="AB303" s="420"/>
      <c r="AC303" s="420"/>
      <c r="AD303" s="420"/>
      <c r="AE303" s="420"/>
      <c r="AF303" s="420"/>
      <c r="AG303" s="420"/>
      <c r="AH303" s="420"/>
      <c r="AI303" s="420"/>
    </row>
    <row r="304" spans="2:35" x14ac:dyDescent="0.15">
      <c r="I304" s="420"/>
      <c r="J304" s="420"/>
      <c r="K304" s="420"/>
      <c r="L304" s="420"/>
      <c r="M304" s="420"/>
      <c r="N304" s="420"/>
      <c r="O304" s="420"/>
      <c r="P304" s="420"/>
      <c r="Q304" s="420"/>
      <c r="R304" s="420"/>
      <c r="S304" s="420"/>
      <c r="T304" s="420"/>
      <c r="U304" s="420"/>
      <c r="V304" s="420"/>
      <c r="W304" s="420"/>
      <c r="X304" s="420"/>
      <c r="Y304" s="420"/>
      <c r="Z304" s="420"/>
      <c r="AA304" s="420"/>
      <c r="AB304" s="420"/>
      <c r="AC304" s="420"/>
      <c r="AD304" s="420"/>
      <c r="AE304" s="420"/>
      <c r="AF304" s="420"/>
      <c r="AG304" s="420"/>
      <c r="AH304" s="420"/>
      <c r="AI304" s="420"/>
    </row>
    <row r="305" spans="9:35" x14ac:dyDescent="0.15">
      <c r="I305" s="420"/>
      <c r="J305" s="420"/>
      <c r="K305" s="420"/>
      <c r="L305" s="420"/>
      <c r="M305" s="420"/>
      <c r="N305" s="420"/>
      <c r="O305" s="420"/>
      <c r="P305" s="420"/>
      <c r="Q305" s="420"/>
      <c r="R305" s="420"/>
      <c r="S305" s="420"/>
      <c r="T305" s="420"/>
      <c r="U305" s="420"/>
      <c r="V305" s="420"/>
      <c r="W305" s="420"/>
      <c r="X305" s="420"/>
      <c r="Y305" s="420"/>
      <c r="Z305" s="420"/>
      <c r="AA305" s="420"/>
      <c r="AB305" s="420"/>
      <c r="AC305" s="420"/>
      <c r="AD305" s="420"/>
      <c r="AE305" s="420"/>
      <c r="AF305" s="420"/>
      <c r="AG305" s="420"/>
      <c r="AH305" s="420"/>
      <c r="AI305" s="420"/>
    </row>
    <row r="306" spans="9:35" x14ac:dyDescent="0.15">
      <c r="I306" s="420"/>
      <c r="J306" s="420"/>
      <c r="K306" s="420"/>
      <c r="L306" s="420"/>
      <c r="M306" s="420"/>
      <c r="N306" s="420"/>
      <c r="O306" s="420"/>
      <c r="P306" s="420"/>
      <c r="Q306" s="420"/>
      <c r="R306" s="420"/>
      <c r="S306" s="420"/>
      <c r="T306" s="420"/>
      <c r="U306" s="420"/>
      <c r="V306" s="420"/>
      <c r="W306" s="420"/>
      <c r="X306" s="420"/>
      <c r="Y306" s="420"/>
      <c r="Z306" s="420"/>
      <c r="AA306" s="420"/>
      <c r="AB306" s="420"/>
      <c r="AC306" s="420"/>
      <c r="AD306" s="420"/>
      <c r="AE306" s="420"/>
      <c r="AF306" s="420"/>
      <c r="AG306" s="420"/>
      <c r="AH306" s="420"/>
      <c r="AI306" s="420"/>
    </row>
    <row r="307" spans="9:35" x14ac:dyDescent="0.15">
      <c r="I307" s="420"/>
      <c r="J307" s="420"/>
      <c r="K307" s="420"/>
      <c r="L307" s="420"/>
      <c r="M307" s="420"/>
      <c r="N307" s="420"/>
      <c r="O307" s="420"/>
      <c r="P307" s="420"/>
      <c r="Q307" s="420"/>
      <c r="R307" s="420"/>
      <c r="S307" s="420"/>
      <c r="T307" s="420"/>
      <c r="U307" s="420"/>
      <c r="V307" s="420"/>
      <c r="W307" s="420"/>
      <c r="X307" s="420"/>
      <c r="Y307" s="420"/>
      <c r="Z307" s="420"/>
      <c r="AA307" s="420"/>
      <c r="AB307" s="420"/>
      <c r="AC307" s="420"/>
      <c r="AD307" s="420"/>
      <c r="AE307" s="420"/>
      <c r="AF307" s="420"/>
      <c r="AG307" s="420"/>
      <c r="AH307" s="420"/>
      <c r="AI307" s="420"/>
    </row>
    <row r="308" spans="9:35" x14ac:dyDescent="0.15">
      <c r="I308" s="420"/>
      <c r="J308" s="420"/>
      <c r="K308" s="420"/>
      <c r="L308" s="420"/>
      <c r="M308" s="420"/>
      <c r="N308" s="420"/>
      <c r="O308" s="420"/>
      <c r="P308" s="420"/>
      <c r="Q308" s="420"/>
      <c r="R308" s="420"/>
      <c r="S308" s="420"/>
      <c r="T308" s="420"/>
      <c r="U308" s="420"/>
      <c r="V308" s="420"/>
      <c r="W308" s="420"/>
      <c r="X308" s="420"/>
      <c r="Y308" s="420"/>
      <c r="Z308" s="420"/>
      <c r="AA308" s="420"/>
      <c r="AB308" s="420"/>
      <c r="AC308" s="420"/>
      <c r="AD308" s="420"/>
      <c r="AE308" s="420"/>
      <c r="AF308" s="420"/>
      <c r="AG308" s="420"/>
      <c r="AH308" s="420"/>
      <c r="AI308" s="420"/>
    </row>
    <row r="309" spans="9:35" x14ac:dyDescent="0.15">
      <c r="I309" s="420"/>
      <c r="J309" s="420"/>
      <c r="K309" s="420"/>
      <c r="L309" s="420"/>
      <c r="M309" s="420"/>
      <c r="N309" s="420"/>
      <c r="O309" s="420"/>
      <c r="P309" s="420"/>
      <c r="Q309" s="420"/>
      <c r="R309" s="420"/>
      <c r="S309" s="420"/>
      <c r="T309" s="420"/>
      <c r="U309" s="420"/>
      <c r="V309" s="420"/>
      <c r="W309" s="420"/>
      <c r="X309" s="420"/>
      <c r="Y309" s="420"/>
      <c r="Z309" s="420"/>
      <c r="AA309" s="420"/>
      <c r="AB309" s="420"/>
      <c r="AC309" s="420"/>
      <c r="AD309" s="420"/>
      <c r="AE309" s="420"/>
      <c r="AF309" s="420"/>
      <c r="AG309" s="420"/>
      <c r="AH309" s="420"/>
      <c r="AI309" s="420"/>
    </row>
    <row r="310" spans="9:35" x14ac:dyDescent="0.15">
      <c r="I310" s="420"/>
      <c r="J310" s="420"/>
      <c r="K310" s="420"/>
      <c r="L310" s="420"/>
      <c r="M310" s="420"/>
      <c r="N310" s="420"/>
      <c r="O310" s="420"/>
      <c r="P310" s="420"/>
      <c r="Q310" s="420"/>
      <c r="R310" s="420"/>
      <c r="S310" s="420"/>
      <c r="T310" s="420"/>
      <c r="U310" s="420"/>
      <c r="V310" s="420"/>
      <c r="W310" s="420"/>
      <c r="X310" s="420"/>
      <c r="Y310" s="420"/>
      <c r="Z310" s="420"/>
      <c r="AA310" s="420"/>
      <c r="AB310" s="420"/>
      <c r="AC310" s="420"/>
      <c r="AD310" s="420"/>
      <c r="AE310" s="420"/>
      <c r="AF310" s="420"/>
      <c r="AG310" s="420"/>
      <c r="AH310" s="420"/>
      <c r="AI310" s="420"/>
    </row>
    <row r="311" spans="9:35" x14ac:dyDescent="0.15">
      <c r="I311" s="420"/>
      <c r="J311" s="420"/>
      <c r="K311" s="420"/>
      <c r="L311" s="420"/>
      <c r="M311" s="420"/>
      <c r="N311" s="420"/>
      <c r="O311" s="420"/>
      <c r="P311" s="420"/>
      <c r="Q311" s="420"/>
      <c r="R311" s="420"/>
      <c r="S311" s="420"/>
      <c r="T311" s="420"/>
      <c r="U311" s="420"/>
      <c r="V311" s="420"/>
      <c r="W311" s="420"/>
      <c r="X311" s="420"/>
      <c r="Y311" s="420"/>
      <c r="Z311" s="420"/>
      <c r="AA311" s="420"/>
      <c r="AB311" s="420"/>
      <c r="AC311" s="420"/>
      <c r="AD311" s="420"/>
      <c r="AE311" s="420"/>
      <c r="AF311" s="420"/>
      <c r="AG311" s="420"/>
      <c r="AH311" s="420"/>
      <c r="AI311" s="420"/>
    </row>
    <row r="312" spans="9:35" x14ac:dyDescent="0.15">
      <c r="I312" s="420"/>
      <c r="J312" s="420"/>
      <c r="K312" s="420"/>
      <c r="L312" s="420"/>
      <c r="M312" s="420"/>
      <c r="N312" s="420"/>
      <c r="O312" s="420"/>
      <c r="P312" s="420"/>
      <c r="Q312" s="420"/>
      <c r="R312" s="420"/>
      <c r="S312" s="420"/>
      <c r="T312" s="420"/>
      <c r="U312" s="420"/>
      <c r="V312" s="420"/>
      <c r="W312" s="420"/>
      <c r="X312" s="420"/>
      <c r="Y312" s="420"/>
      <c r="Z312" s="420"/>
      <c r="AA312" s="420"/>
      <c r="AB312" s="420"/>
      <c r="AC312" s="420"/>
      <c r="AD312" s="420"/>
      <c r="AE312" s="420"/>
      <c r="AF312" s="420"/>
      <c r="AG312" s="420"/>
      <c r="AH312" s="420"/>
      <c r="AI312" s="420"/>
    </row>
    <row r="313" spans="9:35" x14ac:dyDescent="0.15">
      <c r="I313" s="420"/>
      <c r="J313" s="420"/>
      <c r="K313" s="420"/>
      <c r="L313" s="420"/>
      <c r="M313" s="420"/>
      <c r="N313" s="420"/>
      <c r="O313" s="420"/>
      <c r="P313" s="420"/>
      <c r="Q313" s="420"/>
      <c r="R313" s="420"/>
      <c r="S313" s="420"/>
      <c r="T313" s="420"/>
      <c r="U313" s="420"/>
      <c r="V313" s="420"/>
      <c r="W313" s="420"/>
      <c r="X313" s="420"/>
      <c r="Y313" s="420"/>
      <c r="Z313" s="420"/>
      <c r="AA313" s="420"/>
      <c r="AB313" s="420"/>
      <c r="AC313" s="420"/>
      <c r="AD313" s="420"/>
      <c r="AE313" s="420"/>
      <c r="AF313" s="420"/>
      <c r="AG313" s="420"/>
      <c r="AH313" s="420"/>
      <c r="AI313" s="420"/>
    </row>
    <row r="314" spans="9:35" x14ac:dyDescent="0.15">
      <c r="I314" s="420"/>
      <c r="J314" s="420"/>
      <c r="K314" s="420"/>
      <c r="L314" s="420"/>
      <c r="M314" s="420"/>
      <c r="N314" s="420"/>
      <c r="O314" s="420"/>
      <c r="P314" s="420"/>
      <c r="Q314" s="420"/>
      <c r="R314" s="420"/>
      <c r="S314" s="420"/>
      <c r="T314" s="420"/>
      <c r="U314" s="420"/>
      <c r="V314" s="420"/>
      <c r="W314" s="420"/>
      <c r="X314" s="420"/>
      <c r="Y314" s="420"/>
      <c r="Z314" s="420"/>
      <c r="AA314" s="420"/>
      <c r="AB314" s="420"/>
      <c r="AC314" s="420"/>
      <c r="AD314" s="420"/>
      <c r="AE314" s="420"/>
      <c r="AF314" s="420"/>
      <c r="AG314" s="420"/>
      <c r="AH314" s="420"/>
      <c r="AI314" s="420"/>
    </row>
    <row r="315" spans="9:35" x14ac:dyDescent="0.15">
      <c r="I315" s="420"/>
      <c r="J315" s="420"/>
      <c r="K315" s="420"/>
      <c r="L315" s="420"/>
      <c r="M315" s="420"/>
      <c r="N315" s="420"/>
      <c r="O315" s="420"/>
      <c r="P315" s="420"/>
      <c r="Q315" s="420"/>
      <c r="R315" s="420"/>
      <c r="S315" s="420"/>
      <c r="T315" s="420"/>
      <c r="U315" s="420"/>
      <c r="V315" s="420"/>
      <c r="W315" s="420"/>
      <c r="X315" s="420"/>
      <c r="Y315" s="420"/>
      <c r="Z315" s="420"/>
      <c r="AA315" s="420"/>
      <c r="AB315" s="420"/>
      <c r="AC315" s="420"/>
      <c r="AD315" s="420"/>
      <c r="AE315" s="420"/>
      <c r="AF315" s="420"/>
      <c r="AG315" s="420"/>
      <c r="AH315" s="420"/>
      <c r="AI315" s="420"/>
    </row>
    <row r="316" spans="9:35" x14ac:dyDescent="0.15">
      <c r="I316" s="420"/>
      <c r="J316" s="420"/>
      <c r="K316" s="420"/>
      <c r="L316" s="420"/>
      <c r="M316" s="420"/>
      <c r="N316" s="420"/>
      <c r="O316" s="420"/>
      <c r="P316" s="420"/>
      <c r="Q316" s="420"/>
      <c r="R316" s="420"/>
      <c r="S316" s="420"/>
      <c r="T316" s="420"/>
      <c r="U316" s="420"/>
      <c r="V316" s="420"/>
      <c r="W316" s="420"/>
      <c r="X316" s="420"/>
      <c r="Y316" s="420"/>
      <c r="Z316" s="420"/>
      <c r="AA316" s="420"/>
      <c r="AB316" s="420"/>
      <c r="AC316" s="420"/>
      <c r="AD316" s="420"/>
      <c r="AE316" s="420"/>
      <c r="AF316" s="420"/>
      <c r="AG316" s="420"/>
      <c r="AH316" s="420"/>
      <c r="AI316" s="420"/>
    </row>
    <row r="317" spans="9:35" x14ac:dyDescent="0.15">
      <c r="I317" s="420"/>
      <c r="J317" s="420"/>
      <c r="K317" s="420"/>
      <c r="L317" s="420"/>
      <c r="M317" s="420"/>
      <c r="N317" s="420"/>
      <c r="O317" s="420"/>
      <c r="P317" s="420"/>
      <c r="Q317" s="420"/>
      <c r="R317" s="420"/>
      <c r="S317" s="420"/>
      <c r="T317" s="420"/>
      <c r="U317" s="420"/>
      <c r="V317" s="420"/>
      <c r="W317" s="420"/>
      <c r="X317" s="420"/>
      <c r="Y317" s="420"/>
      <c r="Z317" s="420"/>
      <c r="AA317" s="420"/>
      <c r="AB317" s="420"/>
      <c r="AC317" s="420"/>
      <c r="AD317" s="420"/>
      <c r="AE317" s="420"/>
      <c r="AF317" s="420"/>
      <c r="AG317" s="420"/>
      <c r="AH317" s="420"/>
      <c r="AI317" s="420"/>
    </row>
    <row r="318" spans="9:35" x14ac:dyDescent="0.15">
      <c r="I318" s="420"/>
      <c r="J318" s="420"/>
      <c r="K318" s="420"/>
      <c r="L318" s="420"/>
      <c r="M318" s="420"/>
      <c r="N318" s="420"/>
      <c r="O318" s="420"/>
      <c r="P318" s="420"/>
      <c r="Q318" s="420"/>
      <c r="R318" s="420"/>
      <c r="S318" s="420"/>
      <c r="T318" s="420"/>
      <c r="U318" s="420"/>
      <c r="V318" s="420"/>
      <c r="W318" s="420"/>
      <c r="X318" s="420"/>
      <c r="Y318" s="420"/>
      <c r="Z318" s="420"/>
      <c r="AA318" s="420"/>
      <c r="AB318" s="420"/>
      <c r="AC318" s="420"/>
      <c r="AD318" s="420"/>
      <c r="AE318" s="420"/>
      <c r="AF318" s="420"/>
      <c r="AG318" s="420"/>
      <c r="AH318" s="420"/>
      <c r="AI318" s="420"/>
    </row>
    <row r="319" spans="9:35" x14ac:dyDescent="0.15">
      <c r="I319" s="420"/>
      <c r="J319" s="420"/>
      <c r="K319" s="420"/>
      <c r="L319" s="420"/>
      <c r="M319" s="420"/>
      <c r="N319" s="420"/>
      <c r="O319" s="420"/>
      <c r="P319" s="420"/>
      <c r="Q319" s="420"/>
      <c r="R319" s="420"/>
      <c r="S319" s="420"/>
      <c r="T319" s="420"/>
      <c r="U319" s="420"/>
      <c r="V319" s="420"/>
      <c r="W319" s="420"/>
      <c r="X319" s="420"/>
      <c r="Y319" s="420"/>
      <c r="Z319" s="420"/>
      <c r="AA319" s="420"/>
      <c r="AB319" s="420"/>
      <c r="AC319" s="420"/>
      <c r="AD319" s="420"/>
      <c r="AE319" s="420"/>
      <c r="AF319" s="420"/>
      <c r="AG319" s="420"/>
      <c r="AH319" s="420"/>
      <c r="AI319" s="420"/>
    </row>
    <row r="320" spans="9:35" x14ac:dyDescent="0.15">
      <c r="I320" s="420"/>
      <c r="J320" s="420"/>
      <c r="K320" s="420"/>
      <c r="L320" s="420"/>
      <c r="M320" s="420"/>
      <c r="N320" s="420"/>
      <c r="O320" s="420"/>
      <c r="P320" s="420"/>
      <c r="Q320" s="420"/>
      <c r="R320" s="420"/>
      <c r="S320" s="420"/>
      <c r="T320" s="420"/>
      <c r="U320" s="420"/>
      <c r="V320" s="420"/>
      <c r="W320" s="420"/>
      <c r="X320" s="420"/>
      <c r="Y320" s="420"/>
      <c r="Z320" s="420"/>
      <c r="AA320" s="420"/>
      <c r="AB320" s="420"/>
      <c r="AC320" s="420"/>
      <c r="AD320" s="420"/>
      <c r="AE320" s="420"/>
      <c r="AF320" s="420"/>
      <c r="AG320" s="420"/>
      <c r="AH320" s="420"/>
      <c r="AI320" s="420"/>
    </row>
    <row r="321" spans="9:35" x14ac:dyDescent="0.15">
      <c r="I321" s="420"/>
      <c r="J321" s="420"/>
      <c r="K321" s="420"/>
      <c r="L321" s="420"/>
      <c r="M321" s="420"/>
      <c r="N321" s="420"/>
      <c r="O321" s="420"/>
      <c r="P321" s="420"/>
      <c r="Q321" s="420"/>
      <c r="R321" s="420"/>
      <c r="S321" s="420"/>
      <c r="T321" s="420"/>
      <c r="U321" s="420"/>
      <c r="V321" s="420"/>
      <c r="W321" s="420"/>
      <c r="X321" s="420"/>
      <c r="Y321" s="420"/>
      <c r="Z321" s="420"/>
      <c r="AA321" s="420"/>
      <c r="AB321" s="420"/>
      <c r="AC321" s="420"/>
      <c r="AD321" s="420"/>
      <c r="AE321" s="420"/>
      <c r="AF321" s="420"/>
      <c r="AG321" s="420"/>
      <c r="AH321" s="420"/>
      <c r="AI321" s="420"/>
    </row>
    <row r="322" spans="9:35" x14ac:dyDescent="0.15">
      <c r="I322" s="420"/>
      <c r="J322" s="420"/>
      <c r="K322" s="420"/>
      <c r="L322" s="420"/>
      <c r="M322" s="420"/>
      <c r="N322" s="420"/>
      <c r="O322" s="420"/>
      <c r="P322" s="420"/>
      <c r="Q322" s="420"/>
      <c r="R322" s="420"/>
      <c r="S322" s="420"/>
      <c r="T322" s="420"/>
      <c r="U322" s="420"/>
      <c r="V322" s="420"/>
      <c r="W322" s="420"/>
      <c r="X322" s="420"/>
      <c r="Y322" s="420"/>
      <c r="Z322" s="420"/>
      <c r="AA322" s="420"/>
      <c r="AB322" s="420"/>
      <c r="AC322" s="420"/>
      <c r="AD322" s="420"/>
      <c r="AE322" s="420"/>
      <c r="AF322" s="420"/>
      <c r="AG322" s="420"/>
      <c r="AH322" s="420"/>
      <c r="AI322" s="420"/>
    </row>
    <row r="323" spans="9:35" x14ac:dyDescent="0.15">
      <c r="I323" s="420"/>
      <c r="J323" s="420"/>
      <c r="K323" s="420"/>
      <c r="L323" s="420"/>
      <c r="M323" s="420"/>
      <c r="N323" s="420"/>
      <c r="O323" s="420"/>
      <c r="P323" s="420"/>
      <c r="Q323" s="420"/>
      <c r="R323" s="420"/>
      <c r="S323" s="420"/>
      <c r="T323" s="420"/>
      <c r="U323" s="420"/>
      <c r="V323" s="420"/>
      <c r="W323" s="420"/>
      <c r="X323" s="420"/>
      <c r="Y323" s="420"/>
      <c r="Z323" s="420"/>
      <c r="AA323" s="420"/>
      <c r="AB323" s="420"/>
      <c r="AC323" s="420"/>
      <c r="AD323" s="420"/>
      <c r="AE323" s="420"/>
      <c r="AF323" s="420"/>
      <c r="AG323" s="420"/>
      <c r="AH323" s="420"/>
      <c r="AI323" s="420"/>
    </row>
    <row r="324" spans="9:35" x14ac:dyDescent="0.15">
      <c r="I324" s="420"/>
      <c r="J324" s="420"/>
      <c r="K324" s="420"/>
      <c r="L324" s="420"/>
      <c r="M324" s="420"/>
      <c r="N324" s="420"/>
      <c r="O324" s="420"/>
      <c r="P324" s="420"/>
      <c r="Q324" s="420"/>
      <c r="R324" s="420"/>
      <c r="S324" s="420"/>
      <c r="T324" s="420"/>
      <c r="U324" s="420"/>
      <c r="V324" s="420"/>
      <c r="W324" s="420"/>
      <c r="X324" s="420"/>
      <c r="Y324" s="420"/>
      <c r="Z324" s="420"/>
      <c r="AA324" s="420"/>
      <c r="AB324" s="420"/>
      <c r="AC324" s="420"/>
      <c r="AD324" s="420"/>
      <c r="AE324" s="420"/>
      <c r="AF324" s="420"/>
      <c r="AG324" s="420"/>
      <c r="AH324" s="420"/>
      <c r="AI324" s="420"/>
    </row>
    <row r="325" spans="9:35" x14ac:dyDescent="0.15">
      <c r="I325" s="420"/>
      <c r="J325" s="420"/>
      <c r="K325" s="420"/>
      <c r="L325" s="420"/>
      <c r="M325" s="420"/>
      <c r="N325" s="420"/>
      <c r="O325" s="420"/>
      <c r="P325" s="420"/>
      <c r="Q325" s="420"/>
      <c r="R325" s="420"/>
      <c r="S325" s="420"/>
      <c r="T325" s="420"/>
      <c r="U325" s="420"/>
      <c r="V325" s="420"/>
      <c r="W325" s="420"/>
      <c r="X325" s="420"/>
      <c r="Y325" s="420"/>
      <c r="Z325" s="420"/>
      <c r="AA325" s="420"/>
      <c r="AB325" s="420"/>
      <c r="AC325" s="420"/>
      <c r="AD325" s="420"/>
      <c r="AE325" s="420"/>
      <c r="AF325" s="420"/>
      <c r="AG325" s="420"/>
      <c r="AH325" s="420"/>
      <c r="AI325" s="420"/>
    </row>
    <row r="326" spans="9:35" x14ac:dyDescent="0.15">
      <c r="I326" s="420"/>
      <c r="J326" s="420"/>
      <c r="K326" s="420"/>
      <c r="L326" s="420"/>
      <c r="M326" s="420"/>
      <c r="N326" s="420"/>
      <c r="O326" s="420"/>
      <c r="P326" s="420"/>
      <c r="Q326" s="420"/>
      <c r="R326" s="420"/>
      <c r="S326" s="420"/>
      <c r="T326" s="420"/>
      <c r="U326" s="420"/>
      <c r="V326" s="420"/>
      <c r="W326" s="420"/>
      <c r="X326" s="420"/>
      <c r="Y326" s="420"/>
      <c r="Z326" s="420"/>
      <c r="AA326" s="420"/>
      <c r="AB326" s="420"/>
      <c r="AC326" s="420"/>
      <c r="AD326" s="420"/>
      <c r="AE326" s="420"/>
      <c r="AF326" s="420"/>
      <c r="AG326" s="420"/>
      <c r="AH326" s="420"/>
      <c r="AI326" s="420"/>
    </row>
    <row r="327" spans="9:35" x14ac:dyDescent="0.15">
      <c r="I327" s="420"/>
      <c r="J327" s="420"/>
      <c r="K327" s="420"/>
      <c r="L327" s="420"/>
      <c r="M327" s="420"/>
      <c r="N327" s="420"/>
      <c r="O327" s="420"/>
      <c r="P327" s="420"/>
      <c r="Q327" s="420"/>
      <c r="R327" s="420"/>
      <c r="S327" s="420"/>
      <c r="T327" s="420"/>
      <c r="U327" s="420"/>
      <c r="V327" s="420"/>
      <c r="W327" s="420"/>
      <c r="X327" s="420"/>
      <c r="Y327" s="420"/>
      <c r="Z327" s="420"/>
      <c r="AA327" s="420"/>
      <c r="AB327" s="420"/>
      <c r="AC327" s="420"/>
      <c r="AD327" s="420"/>
      <c r="AE327" s="420"/>
      <c r="AF327" s="420"/>
      <c r="AG327" s="420"/>
      <c r="AH327" s="420"/>
      <c r="AI327" s="420"/>
    </row>
    <row r="328" spans="9:35" x14ac:dyDescent="0.15">
      <c r="I328" s="420"/>
      <c r="J328" s="420"/>
      <c r="K328" s="420"/>
      <c r="L328" s="420"/>
      <c r="M328" s="420"/>
      <c r="N328" s="420"/>
      <c r="O328" s="420"/>
      <c r="P328" s="420"/>
      <c r="Q328" s="420"/>
      <c r="R328" s="420"/>
      <c r="S328" s="420"/>
      <c r="T328" s="420"/>
      <c r="U328" s="420"/>
      <c r="V328" s="420"/>
      <c r="W328" s="420"/>
      <c r="X328" s="420"/>
      <c r="Y328" s="420"/>
      <c r="Z328" s="420"/>
      <c r="AA328" s="420"/>
      <c r="AB328" s="420"/>
      <c r="AC328" s="420"/>
      <c r="AD328" s="420"/>
      <c r="AE328" s="420"/>
      <c r="AF328" s="420"/>
      <c r="AG328" s="420"/>
      <c r="AH328" s="420"/>
      <c r="AI328" s="420"/>
    </row>
    <row r="329" spans="9:35" x14ac:dyDescent="0.15">
      <c r="I329" s="420"/>
      <c r="J329" s="420"/>
      <c r="K329" s="420"/>
      <c r="L329" s="420"/>
      <c r="M329" s="420"/>
      <c r="N329" s="420"/>
      <c r="O329" s="420"/>
      <c r="P329" s="420"/>
      <c r="Q329" s="420"/>
      <c r="R329" s="420"/>
      <c r="S329" s="420"/>
      <c r="T329" s="420"/>
      <c r="U329" s="420"/>
      <c r="V329" s="420"/>
      <c r="W329" s="420"/>
      <c r="X329" s="420"/>
      <c r="Y329" s="420"/>
      <c r="Z329" s="420"/>
      <c r="AA329" s="420"/>
      <c r="AB329" s="420"/>
      <c r="AC329" s="420"/>
      <c r="AD329" s="420"/>
      <c r="AE329" s="420"/>
      <c r="AF329" s="420"/>
      <c r="AG329" s="420"/>
      <c r="AH329" s="420"/>
      <c r="AI329" s="420"/>
    </row>
    <row r="330" spans="9:35" x14ac:dyDescent="0.15">
      <c r="I330" s="420"/>
      <c r="J330" s="420"/>
      <c r="K330" s="420"/>
      <c r="L330" s="420"/>
      <c r="M330" s="420"/>
      <c r="N330" s="420"/>
      <c r="O330" s="420"/>
      <c r="P330" s="420"/>
      <c r="Q330" s="420"/>
      <c r="R330" s="420"/>
      <c r="S330" s="420"/>
      <c r="T330" s="420"/>
      <c r="U330" s="420"/>
      <c r="V330" s="420"/>
      <c r="W330" s="420"/>
      <c r="X330" s="420"/>
      <c r="Y330" s="420"/>
      <c r="Z330" s="420"/>
      <c r="AA330" s="420"/>
      <c r="AB330" s="420"/>
      <c r="AC330" s="420"/>
      <c r="AD330" s="420"/>
      <c r="AE330" s="420"/>
      <c r="AF330" s="420"/>
      <c r="AG330" s="420"/>
      <c r="AH330" s="420"/>
      <c r="AI330" s="420"/>
    </row>
    <row r="331" spans="9:35" x14ac:dyDescent="0.15">
      <c r="I331" s="420"/>
      <c r="J331" s="420"/>
      <c r="K331" s="420"/>
      <c r="L331" s="420"/>
      <c r="M331" s="420"/>
      <c r="N331" s="420"/>
      <c r="O331" s="420"/>
      <c r="P331" s="420"/>
      <c r="Q331" s="420"/>
      <c r="R331" s="420"/>
      <c r="S331" s="420"/>
      <c r="T331" s="420"/>
      <c r="U331" s="420"/>
      <c r="V331" s="420"/>
      <c r="W331" s="420"/>
      <c r="X331" s="420"/>
      <c r="Y331" s="420"/>
      <c r="Z331" s="420"/>
      <c r="AA331" s="420"/>
      <c r="AB331" s="420"/>
      <c r="AC331" s="420"/>
      <c r="AD331" s="420"/>
      <c r="AE331" s="420"/>
      <c r="AF331" s="420"/>
      <c r="AG331" s="420"/>
      <c r="AH331" s="420"/>
      <c r="AI331" s="420"/>
    </row>
    <row r="332" spans="9:35" x14ac:dyDescent="0.15">
      <c r="I332" s="420"/>
      <c r="J332" s="420"/>
      <c r="K332" s="420"/>
      <c r="L332" s="420"/>
      <c r="M332" s="420"/>
      <c r="N332" s="420"/>
      <c r="O332" s="420"/>
      <c r="P332" s="420"/>
      <c r="Q332" s="420"/>
      <c r="R332" s="420"/>
      <c r="S332" s="420"/>
      <c r="T332" s="420"/>
      <c r="U332" s="420"/>
      <c r="V332" s="420"/>
      <c r="W332" s="420"/>
      <c r="X332" s="420"/>
      <c r="Y332" s="420"/>
      <c r="Z332" s="420"/>
      <c r="AA332" s="420"/>
      <c r="AB332" s="420"/>
      <c r="AC332" s="420"/>
      <c r="AD332" s="420"/>
      <c r="AE332" s="420"/>
      <c r="AF332" s="420"/>
      <c r="AG332" s="420"/>
      <c r="AH332" s="420"/>
      <c r="AI332" s="420"/>
    </row>
    <row r="333" spans="9:35" x14ac:dyDescent="0.15">
      <c r="I333" s="420"/>
      <c r="J333" s="420"/>
      <c r="K333" s="420"/>
      <c r="L333" s="420"/>
      <c r="M333" s="420"/>
      <c r="N333" s="420"/>
      <c r="O333" s="420"/>
      <c r="P333" s="420"/>
      <c r="Q333" s="420"/>
      <c r="R333" s="420"/>
      <c r="S333" s="420"/>
      <c r="T333" s="420"/>
      <c r="U333" s="420"/>
      <c r="V333" s="420"/>
      <c r="W333" s="420"/>
      <c r="X333" s="420"/>
      <c r="Y333" s="420"/>
      <c r="Z333" s="420"/>
      <c r="AA333" s="420"/>
      <c r="AB333" s="420"/>
      <c r="AC333" s="420"/>
      <c r="AD333" s="420"/>
      <c r="AE333" s="420"/>
      <c r="AF333" s="420"/>
      <c r="AG333" s="420"/>
      <c r="AH333" s="420"/>
      <c r="AI333" s="420"/>
    </row>
    <row r="334" spans="9:35" x14ac:dyDescent="0.15">
      <c r="I334" s="420"/>
      <c r="J334" s="420"/>
      <c r="K334" s="420"/>
      <c r="L334" s="420"/>
      <c r="M334" s="420"/>
      <c r="N334" s="420"/>
      <c r="O334" s="420"/>
      <c r="P334" s="420"/>
      <c r="Q334" s="420"/>
      <c r="R334" s="420"/>
      <c r="S334" s="420"/>
      <c r="T334" s="420"/>
      <c r="U334" s="420"/>
      <c r="V334" s="420"/>
      <c r="W334" s="420"/>
      <c r="X334" s="420"/>
      <c r="Y334" s="420"/>
      <c r="Z334" s="420"/>
      <c r="AA334" s="420"/>
      <c r="AB334" s="420"/>
      <c r="AC334" s="420"/>
      <c r="AD334" s="420"/>
      <c r="AE334" s="420"/>
      <c r="AF334" s="420"/>
      <c r="AG334" s="420"/>
      <c r="AH334" s="420"/>
      <c r="AI334" s="420"/>
    </row>
    <row r="335" spans="9:35" x14ac:dyDescent="0.15">
      <c r="I335" s="420"/>
      <c r="J335" s="420"/>
      <c r="K335" s="420"/>
      <c r="L335" s="420"/>
      <c r="M335" s="420"/>
      <c r="N335" s="420"/>
      <c r="O335" s="420"/>
      <c r="P335" s="420"/>
      <c r="Q335" s="420"/>
      <c r="R335" s="420"/>
      <c r="S335" s="420"/>
      <c r="T335" s="420"/>
      <c r="U335" s="420"/>
      <c r="V335" s="420"/>
      <c r="W335" s="420"/>
      <c r="X335" s="420"/>
      <c r="Y335" s="420"/>
      <c r="Z335" s="420"/>
      <c r="AA335" s="420"/>
      <c r="AB335" s="420"/>
      <c r="AC335" s="420"/>
      <c r="AD335" s="420"/>
      <c r="AE335" s="420"/>
      <c r="AF335" s="420"/>
      <c r="AG335" s="420"/>
      <c r="AH335" s="420"/>
      <c r="AI335" s="420"/>
    </row>
    <row r="336" spans="9:35" x14ac:dyDescent="0.15">
      <c r="I336" s="420"/>
      <c r="J336" s="420"/>
      <c r="K336" s="420"/>
      <c r="L336" s="420"/>
      <c r="M336" s="420"/>
      <c r="N336" s="420"/>
      <c r="O336" s="420"/>
      <c r="P336" s="420"/>
      <c r="Q336" s="420"/>
      <c r="R336" s="420"/>
      <c r="S336" s="420"/>
      <c r="T336" s="420"/>
      <c r="U336" s="420"/>
      <c r="V336" s="420"/>
      <c r="W336" s="420"/>
      <c r="X336" s="420"/>
      <c r="Y336" s="420"/>
      <c r="Z336" s="420"/>
      <c r="AA336" s="420"/>
      <c r="AB336" s="420"/>
      <c r="AC336" s="420"/>
      <c r="AD336" s="420"/>
      <c r="AE336" s="420"/>
      <c r="AF336" s="420"/>
      <c r="AG336" s="420"/>
      <c r="AH336" s="420"/>
      <c r="AI336" s="420"/>
    </row>
    <row r="337" spans="9:35" x14ac:dyDescent="0.15">
      <c r="I337" s="420"/>
      <c r="J337" s="420"/>
      <c r="K337" s="420"/>
      <c r="L337" s="420"/>
      <c r="M337" s="420"/>
      <c r="N337" s="420"/>
      <c r="O337" s="420"/>
      <c r="P337" s="420"/>
      <c r="Q337" s="420"/>
      <c r="R337" s="420"/>
      <c r="S337" s="420"/>
      <c r="T337" s="420"/>
      <c r="U337" s="420"/>
      <c r="V337" s="420"/>
      <c r="W337" s="420"/>
      <c r="X337" s="420"/>
      <c r="Y337" s="420"/>
      <c r="Z337" s="420"/>
      <c r="AA337" s="420"/>
      <c r="AB337" s="420"/>
      <c r="AC337" s="420"/>
      <c r="AD337" s="420"/>
      <c r="AE337" s="420"/>
      <c r="AF337" s="420"/>
      <c r="AG337" s="420"/>
      <c r="AH337" s="420"/>
      <c r="AI337" s="420"/>
    </row>
    <row r="338" spans="9:35" x14ac:dyDescent="0.15">
      <c r="I338" s="420"/>
      <c r="J338" s="420"/>
      <c r="K338" s="420"/>
      <c r="L338" s="420"/>
      <c r="M338" s="420"/>
      <c r="N338" s="420"/>
      <c r="O338" s="420"/>
      <c r="P338" s="420"/>
      <c r="Q338" s="420"/>
      <c r="R338" s="420"/>
      <c r="S338" s="420"/>
      <c r="T338" s="420"/>
      <c r="U338" s="420"/>
      <c r="V338" s="420"/>
      <c r="W338" s="420"/>
      <c r="X338" s="420"/>
      <c r="Y338" s="420"/>
      <c r="Z338" s="420"/>
      <c r="AA338" s="420"/>
      <c r="AB338" s="420"/>
      <c r="AC338" s="420"/>
      <c r="AD338" s="420"/>
      <c r="AE338" s="420"/>
      <c r="AF338" s="420"/>
      <c r="AG338" s="420"/>
      <c r="AH338" s="420"/>
      <c r="AI338" s="420"/>
    </row>
    <row r="339" spans="9:35" x14ac:dyDescent="0.15">
      <c r="I339" s="420"/>
      <c r="J339" s="420"/>
      <c r="K339" s="420"/>
      <c r="L339" s="420"/>
      <c r="M339" s="420"/>
      <c r="N339" s="420"/>
      <c r="O339" s="420"/>
      <c r="P339" s="420"/>
      <c r="Q339" s="420"/>
      <c r="R339" s="420"/>
      <c r="S339" s="420"/>
      <c r="T339" s="420"/>
      <c r="U339" s="420"/>
      <c r="V339" s="420"/>
      <c r="W339" s="420"/>
      <c r="X339" s="420"/>
      <c r="Y339" s="420"/>
      <c r="Z339" s="420"/>
      <c r="AA339" s="420"/>
      <c r="AB339" s="420"/>
      <c r="AC339" s="420"/>
      <c r="AD339" s="420"/>
      <c r="AE339" s="420"/>
      <c r="AF339" s="420"/>
      <c r="AG339" s="420"/>
      <c r="AH339" s="420"/>
      <c r="AI339" s="420"/>
    </row>
    <row r="340" spans="9:35" x14ac:dyDescent="0.15">
      <c r="I340" s="420"/>
      <c r="J340" s="420"/>
      <c r="K340" s="420"/>
      <c r="L340" s="420"/>
      <c r="M340" s="420"/>
      <c r="N340" s="420"/>
      <c r="O340" s="420"/>
      <c r="P340" s="420"/>
      <c r="Q340" s="420"/>
      <c r="R340" s="420"/>
      <c r="S340" s="420"/>
      <c r="T340" s="420"/>
      <c r="U340" s="420"/>
      <c r="V340" s="420"/>
      <c r="W340" s="420"/>
      <c r="X340" s="420"/>
      <c r="Y340" s="420"/>
      <c r="Z340" s="420"/>
      <c r="AA340" s="420"/>
      <c r="AB340" s="420"/>
      <c r="AC340" s="420"/>
      <c r="AD340" s="420"/>
      <c r="AE340" s="420"/>
      <c r="AF340" s="420"/>
      <c r="AG340" s="420"/>
      <c r="AH340" s="420"/>
      <c r="AI340" s="420"/>
    </row>
    <row r="341" spans="9:35" x14ac:dyDescent="0.15">
      <c r="I341" s="420"/>
      <c r="J341" s="420"/>
      <c r="K341" s="420"/>
      <c r="L341" s="420"/>
      <c r="M341" s="420"/>
      <c r="N341" s="420"/>
      <c r="O341" s="420"/>
      <c r="P341" s="420"/>
      <c r="Q341" s="420"/>
      <c r="R341" s="420"/>
      <c r="S341" s="420"/>
      <c r="T341" s="420"/>
      <c r="U341" s="420"/>
      <c r="V341" s="420"/>
      <c r="W341" s="420"/>
      <c r="X341" s="420"/>
      <c r="Y341" s="420"/>
      <c r="Z341" s="420"/>
      <c r="AA341" s="420"/>
      <c r="AB341" s="420"/>
      <c r="AC341" s="420"/>
      <c r="AD341" s="420"/>
      <c r="AE341" s="420"/>
      <c r="AF341" s="420"/>
      <c r="AG341" s="420"/>
      <c r="AH341" s="420"/>
      <c r="AI341" s="420"/>
    </row>
    <row r="342" spans="9:35" x14ac:dyDescent="0.15">
      <c r="I342" s="420"/>
      <c r="J342" s="420"/>
      <c r="K342" s="420"/>
      <c r="L342" s="420"/>
      <c r="M342" s="420"/>
      <c r="N342" s="420"/>
      <c r="O342" s="420"/>
      <c r="P342" s="420"/>
      <c r="Q342" s="420"/>
      <c r="R342" s="420"/>
      <c r="S342" s="420"/>
      <c r="T342" s="420"/>
      <c r="U342" s="420"/>
      <c r="V342" s="420"/>
      <c r="W342" s="420"/>
      <c r="X342" s="420"/>
      <c r="Y342" s="420"/>
      <c r="Z342" s="420"/>
      <c r="AA342" s="420"/>
      <c r="AB342" s="420"/>
      <c r="AC342" s="420"/>
      <c r="AD342" s="420"/>
      <c r="AE342" s="420"/>
      <c r="AF342" s="420"/>
      <c r="AG342" s="420"/>
      <c r="AH342" s="420"/>
      <c r="AI342" s="420"/>
    </row>
    <row r="343" spans="9:35" x14ac:dyDescent="0.15">
      <c r="I343" s="420"/>
      <c r="J343" s="420"/>
      <c r="K343" s="420"/>
      <c r="L343" s="420"/>
      <c r="M343" s="420"/>
      <c r="N343" s="420"/>
      <c r="O343" s="420"/>
      <c r="P343" s="420"/>
      <c r="Q343" s="420"/>
      <c r="R343" s="420"/>
      <c r="S343" s="420"/>
      <c r="T343" s="420"/>
      <c r="U343" s="420"/>
      <c r="V343" s="420"/>
      <c r="W343" s="420"/>
      <c r="X343" s="420"/>
      <c r="Y343" s="420"/>
      <c r="Z343" s="420"/>
      <c r="AA343" s="420"/>
      <c r="AB343" s="420"/>
      <c r="AC343" s="420"/>
      <c r="AD343" s="420"/>
      <c r="AE343" s="420"/>
      <c r="AF343" s="420"/>
      <c r="AG343" s="420"/>
      <c r="AH343" s="420"/>
      <c r="AI343" s="420"/>
    </row>
    <row r="344" spans="9:35" x14ac:dyDescent="0.15">
      <c r="I344" s="420"/>
      <c r="J344" s="420"/>
      <c r="K344" s="420"/>
      <c r="L344" s="420"/>
      <c r="M344" s="420"/>
      <c r="N344" s="420"/>
      <c r="O344" s="420"/>
      <c r="P344" s="420"/>
      <c r="Q344" s="420"/>
      <c r="R344" s="420"/>
      <c r="S344" s="420"/>
      <c r="T344" s="420"/>
      <c r="U344" s="420"/>
      <c r="V344" s="420"/>
      <c r="W344" s="420"/>
      <c r="X344" s="420"/>
      <c r="Y344" s="420"/>
      <c r="Z344" s="420"/>
      <c r="AA344" s="420"/>
      <c r="AB344" s="420"/>
      <c r="AC344" s="420"/>
      <c r="AD344" s="420"/>
      <c r="AE344" s="420"/>
      <c r="AF344" s="420"/>
      <c r="AG344" s="420"/>
      <c r="AH344" s="420"/>
      <c r="AI344" s="420"/>
    </row>
    <row r="345" spans="9:35" x14ac:dyDescent="0.15">
      <c r="I345" s="420"/>
      <c r="J345" s="420"/>
      <c r="K345" s="420"/>
      <c r="L345" s="420"/>
      <c r="M345" s="420"/>
      <c r="N345" s="420"/>
      <c r="O345" s="420"/>
      <c r="P345" s="420"/>
      <c r="Q345" s="420"/>
      <c r="R345" s="420"/>
      <c r="S345" s="420"/>
      <c r="T345" s="420"/>
      <c r="U345" s="420"/>
      <c r="V345" s="420"/>
      <c r="W345" s="420"/>
      <c r="X345" s="420"/>
      <c r="Y345" s="420"/>
      <c r="Z345" s="420"/>
      <c r="AA345" s="420"/>
      <c r="AB345" s="420"/>
      <c r="AC345" s="420"/>
      <c r="AD345" s="420"/>
      <c r="AE345" s="420"/>
      <c r="AF345" s="420"/>
      <c r="AG345" s="420"/>
      <c r="AH345" s="420"/>
      <c r="AI345" s="420"/>
    </row>
    <row r="346" spans="9:35" x14ac:dyDescent="0.15">
      <c r="I346" s="420"/>
      <c r="J346" s="420"/>
      <c r="K346" s="420"/>
      <c r="L346" s="420"/>
      <c r="M346" s="420"/>
      <c r="N346" s="420"/>
      <c r="O346" s="420"/>
      <c r="P346" s="420"/>
      <c r="Q346" s="420"/>
      <c r="R346" s="420"/>
      <c r="S346" s="420"/>
      <c r="T346" s="420"/>
      <c r="U346" s="420"/>
      <c r="V346" s="420"/>
      <c r="W346" s="420"/>
      <c r="X346" s="420"/>
      <c r="Y346" s="420"/>
      <c r="Z346" s="420"/>
      <c r="AA346" s="420"/>
      <c r="AB346" s="420"/>
      <c r="AC346" s="420"/>
      <c r="AD346" s="420"/>
      <c r="AE346" s="420"/>
      <c r="AF346" s="420"/>
      <c r="AG346" s="420"/>
      <c r="AH346" s="420"/>
      <c r="AI346" s="420"/>
    </row>
    <row r="347" spans="9:35" x14ac:dyDescent="0.15">
      <c r="I347" s="420"/>
      <c r="J347" s="420"/>
      <c r="K347" s="420"/>
      <c r="L347" s="420"/>
      <c r="M347" s="420"/>
      <c r="N347" s="420"/>
      <c r="O347" s="420"/>
      <c r="P347" s="420"/>
      <c r="Q347" s="420"/>
      <c r="R347" s="420"/>
      <c r="S347" s="420"/>
      <c r="T347" s="420"/>
      <c r="U347" s="420"/>
      <c r="V347" s="420"/>
      <c r="W347" s="420"/>
      <c r="X347" s="420"/>
      <c r="Y347" s="420"/>
      <c r="Z347" s="420"/>
      <c r="AA347" s="420"/>
      <c r="AB347" s="420"/>
      <c r="AC347" s="420"/>
      <c r="AD347" s="420"/>
      <c r="AE347" s="420"/>
      <c r="AF347" s="420"/>
      <c r="AG347" s="420"/>
      <c r="AH347" s="420"/>
      <c r="AI347" s="420"/>
    </row>
    <row r="348" spans="9:35" x14ac:dyDescent="0.15">
      <c r="I348" s="420"/>
      <c r="J348" s="420"/>
      <c r="K348" s="420"/>
      <c r="L348" s="420"/>
      <c r="M348" s="420"/>
      <c r="N348" s="420"/>
      <c r="O348" s="420"/>
      <c r="P348" s="420"/>
      <c r="Q348" s="420"/>
      <c r="R348" s="420"/>
      <c r="S348" s="420"/>
      <c r="T348" s="420"/>
      <c r="U348" s="420"/>
      <c r="V348" s="420"/>
      <c r="W348" s="420"/>
      <c r="X348" s="420"/>
      <c r="Y348" s="420"/>
      <c r="Z348" s="420"/>
      <c r="AA348" s="420"/>
      <c r="AB348" s="420"/>
      <c r="AC348" s="420"/>
      <c r="AD348" s="420"/>
      <c r="AE348" s="420"/>
      <c r="AF348" s="420"/>
      <c r="AG348" s="420"/>
      <c r="AH348" s="420"/>
      <c r="AI348" s="420"/>
    </row>
    <row r="349" spans="9:35" x14ac:dyDescent="0.15">
      <c r="I349" s="420"/>
      <c r="J349" s="420"/>
      <c r="K349" s="420"/>
      <c r="L349" s="420"/>
      <c r="M349" s="420"/>
      <c r="N349" s="420"/>
      <c r="O349" s="420"/>
      <c r="P349" s="420"/>
      <c r="Q349" s="420"/>
      <c r="R349" s="420"/>
      <c r="S349" s="420"/>
      <c r="T349" s="420"/>
      <c r="U349" s="420"/>
      <c r="V349" s="420"/>
      <c r="W349" s="420"/>
      <c r="X349" s="420"/>
      <c r="Y349" s="420"/>
      <c r="Z349" s="420"/>
      <c r="AA349" s="420"/>
      <c r="AB349" s="420"/>
      <c r="AC349" s="420"/>
      <c r="AD349" s="420"/>
      <c r="AE349" s="420"/>
      <c r="AF349" s="420"/>
      <c r="AG349" s="420"/>
      <c r="AH349" s="420"/>
      <c r="AI349" s="420"/>
    </row>
    <row r="350" spans="9:35" x14ac:dyDescent="0.15">
      <c r="I350" s="420"/>
      <c r="J350" s="420"/>
      <c r="K350" s="420"/>
      <c r="L350" s="420"/>
      <c r="M350" s="420"/>
      <c r="N350" s="420"/>
      <c r="O350" s="420"/>
      <c r="P350" s="420"/>
      <c r="Q350" s="420"/>
      <c r="R350" s="420"/>
      <c r="S350" s="420"/>
      <c r="T350" s="420"/>
      <c r="U350" s="420"/>
      <c r="V350" s="420"/>
      <c r="W350" s="420"/>
      <c r="X350" s="420"/>
      <c r="Y350" s="420"/>
      <c r="Z350" s="420"/>
      <c r="AA350" s="420"/>
      <c r="AB350" s="420"/>
      <c r="AC350" s="420"/>
      <c r="AD350" s="420"/>
      <c r="AE350" s="420"/>
      <c r="AF350" s="420"/>
      <c r="AG350" s="420"/>
      <c r="AH350" s="420"/>
      <c r="AI350" s="420"/>
    </row>
    <row r="351" spans="9:35" x14ac:dyDescent="0.15">
      <c r="I351" s="420"/>
      <c r="J351" s="420"/>
      <c r="K351" s="420"/>
      <c r="L351" s="420"/>
      <c r="M351" s="420"/>
      <c r="N351" s="420"/>
      <c r="O351" s="420"/>
      <c r="P351" s="420"/>
      <c r="Q351" s="420"/>
      <c r="R351" s="420"/>
      <c r="S351" s="420"/>
      <c r="T351" s="420"/>
      <c r="U351" s="420"/>
      <c r="V351" s="420"/>
      <c r="W351" s="420"/>
      <c r="X351" s="420"/>
      <c r="Y351" s="420"/>
      <c r="Z351" s="420"/>
      <c r="AA351" s="420"/>
      <c r="AB351" s="420"/>
      <c r="AC351" s="420"/>
      <c r="AD351" s="420"/>
      <c r="AE351" s="420"/>
      <c r="AF351" s="420"/>
      <c r="AG351" s="420"/>
      <c r="AH351" s="420"/>
      <c r="AI351" s="420"/>
    </row>
    <row r="352" spans="9:35" x14ac:dyDescent="0.15">
      <c r="I352" s="420"/>
      <c r="J352" s="420"/>
      <c r="K352" s="420"/>
      <c r="L352" s="420"/>
      <c r="M352" s="420"/>
      <c r="N352" s="420"/>
      <c r="O352" s="420"/>
      <c r="P352" s="420"/>
      <c r="Q352" s="420"/>
      <c r="R352" s="420"/>
      <c r="S352" s="420"/>
      <c r="T352" s="420"/>
      <c r="U352" s="420"/>
      <c r="V352" s="420"/>
      <c r="W352" s="420"/>
      <c r="X352" s="420"/>
      <c r="Y352" s="420"/>
      <c r="Z352" s="420"/>
      <c r="AA352" s="420"/>
      <c r="AB352" s="420"/>
      <c r="AC352" s="420"/>
      <c r="AD352" s="420"/>
      <c r="AE352" s="420"/>
      <c r="AF352" s="420"/>
      <c r="AG352" s="420"/>
      <c r="AH352" s="420"/>
      <c r="AI352" s="420"/>
    </row>
    <row r="353" spans="9:35" x14ac:dyDescent="0.15">
      <c r="I353" s="420"/>
      <c r="J353" s="420"/>
      <c r="K353" s="420"/>
      <c r="L353" s="420"/>
      <c r="M353" s="420"/>
      <c r="N353" s="420"/>
      <c r="O353" s="420"/>
      <c r="P353" s="420"/>
      <c r="Q353" s="420"/>
      <c r="R353" s="420"/>
      <c r="S353" s="420"/>
      <c r="T353" s="420"/>
      <c r="U353" s="420"/>
      <c r="V353" s="420"/>
      <c r="W353" s="420"/>
      <c r="X353" s="420"/>
      <c r="Y353" s="420"/>
      <c r="Z353" s="420"/>
      <c r="AA353" s="420"/>
      <c r="AB353" s="420"/>
      <c r="AC353" s="420"/>
      <c r="AD353" s="420"/>
      <c r="AE353" s="420"/>
      <c r="AF353" s="420"/>
      <c r="AG353" s="420"/>
      <c r="AH353" s="420"/>
      <c r="AI353" s="420"/>
    </row>
    <row r="354" spans="9:35" x14ac:dyDescent="0.15">
      <c r="I354" s="420"/>
      <c r="J354" s="420"/>
      <c r="K354" s="420"/>
      <c r="L354" s="420"/>
      <c r="M354" s="420"/>
      <c r="N354" s="420"/>
      <c r="O354" s="420"/>
      <c r="P354" s="420"/>
      <c r="Q354" s="420"/>
      <c r="R354" s="420"/>
      <c r="S354" s="420"/>
      <c r="T354" s="420"/>
      <c r="U354" s="420"/>
      <c r="V354" s="420"/>
      <c r="W354" s="420"/>
      <c r="X354" s="420"/>
      <c r="Y354" s="420"/>
      <c r="Z354" s="420"/>
      <c r="AA354" s="420"/>
      <c r="AB354" s="420"/>
      <c r="AC354" s="420"/>
      <c r="AD354" s="420"/>
      <c r="AE354" s="420"/>
      <c r="AF354" s="420"/>
      <c r="AG354" s="420"/>
      <c r="AH354" s="420"/>
      <c r="AI354" s="420"/>
    </row>
    <row r="355" spans="9:35" x14ac:dyDescent="0.15">
      <c r="I355" s="420"/>
      <c r="J355" s="420"/>
      <c r="K355" s="420"/>
      <c r="L355" s="420"/>
      <c r="M355" s="420"/>
      <c r="N355" s="420"/>
      <c r="O355" s="420"/>
      <c r="P355" s="420"/>
      <c r="Q355" s="420"/>
      <c r="R355" s="420"/>
      <c r="S355" s="420"/>
      <c r="T355" s="420"/>
      <c r="U355" s="420"/>
      <c r="V355" s="420"/>
      <c r="W355" s="420"/>
      <c r="X355" s="420"/>
      <c r="Y355" s="420"/>
      <c r="Z355" s="420"/>
      <c r="AA355" s="420"/>
      <c r="AB355" s="420"/>
      <c r="AC355" s="420"/>
      <c r="AD355" s="420"/>
      <c r="AE355" s="420"/>
      <c r="AF355" s="420"/>
      <c r="AG355" s="420"/>
      <c r="AH355" s="420"/>
      <c r="AI355" s="420"/>
    </row>
    <row r="356" spans="9:35" x14ac:dyDescent="0.15">
      <c r="I356" s="420"/>
      <c r="J356" s="420"/>
      <c r="K356" s="420"/>
      <c r="L356" s="420"/>
      <c r="M356" s="420"/>
      <c r="N356" s="420"/>
      <c r="O356" s="420"/>
      <c r="P356" s="420"/>
      <c r="Q356" s="420"/>
      <c r="R356" s="420"/>
      <c r="S356" s="420"/>
      <c r="T356" s="420"/>
      <c r="U356" s="420"/>
      <c r="V356" s="420"/>
      <c r="W356" s="420"/>
      <c r="X356" s="420"/>
      <c r="Y356" s="420"/>
      <c r="Z356" s="420"/>
      <c r="AA356" s="420"/>
      <c r="AB356" s="420"/>
      <c r="AC356" s="420"/>
      <c r="AD356" s="420"/>
      <c r="AE356" s="420"/>
      <c r="AF356" s="420"/>
      <c r="AG356" s="420"/>
      <c r="AH356" s="420"/>
      <c r="AI356" s="420"/>
    </row>
    <row r="357" spans="9:35" x14ac:dyDescent="0.15">
      <c r="I357" s="420"/>
      <c r="J357" s="420"/>
      <c r="K357" s="420"/>
      <c r="L357" s="420"/>
      <c r="M357" s="420"/>
      <c r="N357" s="420"/>
      <c r="O357" s="420"/>
      <c r="P357" s="420"/>
      <c r="Q357" s="420"/>
      <c r="R357" s="420"/>
      <c r="S357" s="420"/>
      <c r="T357" s="420"/>
      <c r="U357" s="420"/>
      <c r="V357" s="420"/>
      <c r="W357" s="420"/>
      <c r="X357" s="420"/>
      <c r="Y357" s="420"/>
      <c r="Z357" s="420"/>
      <c r="AA357" s="420"/>
      <c r="AB357" s="420"/>
      <c r="AC357" s="420"/>
      <c r="AD357" s="420"/>
      <c r="AE357" s="420"/>
      <c r="AF357" s="420"/>
      <c r="AG357" s="420"/>
      <c r="AH357" s="420"/>
      <c r="AI357" s="420"/>
    </row>
    <row r="358" spans="9:35" x14ac:dyDescent="0.15">
      <c r="I358" s="420"/>
      <c r="J358" s="420"/>
      <c r="K358" s="420"/>
      <c r="L358" s="420"/>
      <c r="M358" s="420"/>
      <c r="N358" s="420"/>
      <c r="O358" s="420"/>
      <c r="P358" s="420"/>
      <c r="Q358" s="420"/>
      <c r="R358" s="420"/>
      <c r="S358" s="420"/>
      <c r="T358" s="420"/>
      <c r="U358" s="420"/>
      <c r="V358" s="420"/>
      <c r="W358" s="420"/>
      <c r="X358" s="420"/>
      <c r="Y358" s="420"/>
      <c r="Z358" s="420"/>
      <c r="AA358" s="420"/>
      <c r="AB358" s="420"/>
      <c r="AC358" s="420"/>
      <c r="AD358" s="420"/>
      <c r="AE358" s="420"/>
      <c r="AF358" s="420"/>
      <c r="AG358" s="420"/>
      <c r="AH358" s="420"/>
      <c r="AI358" s="420"/>
    </row>
    <row r="359" spans="9:35" x14ac:dyDescent="0.15">
      <c r="I359" s="420"/>
      <c r="J359" s="420"/>
      <c r="K359" s="420"/>
      <c r="L359" s="420"/>
      <c r="M359" s="420"/>
      <c r="N359" s="420"/>
      <c r="O359" s="420"/>
      <c r="P359" s="420"/>
      <c r="Q359" s="420"/>
      <c r="R359" s="420"/>
      <c r="S359" s="420"/>
      <c r="T359" s="420"/>
      <c r="U359" s="420"/>
      <c r="V359" s="420"/>
      <c r="W359" s="420"/>
      <c r="X359" s="420"/>
      <c r="Y359" s="420"/>
      <c r="Z359" s="420"/>
      <c r="AA359" s="420"/>
      <c r="AB359" s="420"/>
      <c r="AC359" s="420"/>
      <c r="AD359" s="420"/>
      <c r="AE359" s="420"/>
      <c r="AF359" s="420"/>
      <c r="AG359" s="420"/>
      <c r="AH359" s="420"/>
      <c r="AI359" s="420"/>
    </row>
    <row r="360" spans="9:35" x14ac:dyDescent="0.15">
      <c r="I360" s="420"/>
      <c r="J360" s="420"/>
      <c r="K360" s="420"/>
      <c r="L360" s="420"/>
      <c r="M360" s="420"/>
      <c r="N360" s="420"/>
      <c r="O360" s="420"/>
      <c r="P360" s="420"/>
      <c r="Q360" s="420"/>
      <c r="R360" s="420"/>
      <c r="S360" s="420"/>
      <c r="T360" s="420"/>
      <c r="U360" s="420"/>
      <c r="V360" s="420"/>
      <c r="W360" s="420"/>
      <c r="X360" s="420"/>
      <c r="Y360" s="420"/>
      <c r="Z360" s="420"/>
      <c r="AA360" s="420"/>
      <c r="AB360" s="420"/>
      <c r="AC360" s="420"/>
      <c r="AD360" s="420"/>
      <c r="AE360" s="420"/>
      <c r="AF360" s="420"/>
      <c r="AG360" s="420"/>
      <c r="AH360" s="420"/>
      <c r="AI360" s="420"/>
    </row>
    <row r="361" spans="9:35" x14ac:dyDescent="0.15">
      <c r="I361" s="420"/>
      <c r="J361" s="420"/>
      <c r="K361" s="420"/>
      <c r="L361" s="420"/>
      <c r="M361" s="420"/>
      <c r="N361" s="420"/>
      <c r="O361" s="420"/>
      <c r="P361" s="420"/>
      <c r="Q361" s="420"/>
      <c r="R361" s="420"/>
      <c r="S361" s="420"/>
      <c r="T361" s="420"/>
      <c r="U361" s="420"/>
      <c r="V361" s="420"/>
      <c r="W361" s="420"/>
      <c r="X361" s="420"/>
      <c r="Y361" s="420"/>
      <c r="Z361" s="420"/>
      <c r="AA361" s="420"/>
      <c r="AB361" s="420"/>
      <c r="AC361" s="420"/>
      <c r="AD361" s="420"/>
      <c r="AE361" s="420"/>
      <c r="AF361" s="420"/>
      <c r="AG361" s="420"/>
      <c r="AH361" s="420"/>
      <c r="AI361" s="420"/>
    </row>
    <row r="362" spans="9:35" x14ac:dyDescent="0.15">
      <c r="I362" s="420"/>
      <c r="J362" s="420"/>
      <c r="K362" s="420"/>
      <c r="L362" s="420"/>
      <c r="M362" s="420"/>
      <c r="N362" s="420"/>
      <c r="O362" s="420"/>
      <c r="P362" s="420"/>
      <c r="Q362" s="420"/>
      <c r="R362" s="420"/>
      <c r="S362" s="420"/>
      <c r="T362" s="420"/>
      <c r="U362" s="420"/>
      <c r="V362" s="420"/>
      <c r="W362" s="420"/>
      <c r="X362" s="420"/>
      <c r="Y362" s="420"/>
      <c r="Z362" s="420"/>
      <c r="AA362" s="420"/>
      <c r="AB362" s="420"/>
      <c r="AC362" s="420"/>
      <c r="AD362" s="420"/>
      <c r="AE362" s="420"/>
      <c r="AF362" s="420"/>
      <c r="AG362" s="420"/>
      <c r="AH362" s="420"/>
      <c r="AI362" s="420"/>
    </row>
    <row r="363" spans="9:35" x14ac:dyDescent="0.15">
      <c r="I363" s="420"/>
      <c r="J363" s="420"/>
      <c r="K363" s="420"/>
      <c r="L363" s="420"/>
      <c r="M363" s="420"/>
      <c r="N363" s="420"/>
      <c r="O363" s="420"/>
      <c r="P363" s="420"/>
      <c r="Q363" s="420"/>
      <c r="R363" s="420"/>
      <c r="S363" s="420"/>
      <c r="T363" s="420"/>
      <c r="U363" s="420"/>
      <c r="V363" s="420"/>
      <c r="W363" s="420"/>
      <c r="X363" s="420"/>
      <c r="Y363" s="420"/>
      <c r="Z363" s="420"/>
      <c r="AA363" s="420"/>
      <c r="AB363" s="420"/>
      <c r="AC363" s="420"/>
      <c r="AD363" s="420"/>
      <c r="AE363" s="420"/>
      <c r="AF363" s="420"/>
      <c r="AG363" s="420"/>
      <c r="AH363" s="420"/>
      <c r="AI363" s="420"/>
    </row>
    <row r="364" spans="9:35" x14ac:dyDescent="0.15">
      <c r="I364" s="420"/>
      <c r="J364" s="420"/>
      <c r="K364" s="420"/>
      <c r="L364" s="420"/>
      <c r="M364" s="420"/>
      <c r="N364" s="420"/>
      <c r="O364" s="420"/>
      <c r="P364" s="420"/>
      <c r="Q364" s="420"/>
      <c r="R364" s="420"/>
      <c r="S364" s="420"/>
      <c r="T364" s="420"/>
      <c r="U364" s="420"/>
      <c r="V364" s="420"/>
      <c r="W364" s="420"/>
      <c r="X364" s="420"/>
      <c r="Y364" s="420"/>
      <c r="Z364" s="420"/>
      <c r="AA364" s="420"/>
      <c r="AB364" s="420"/>
      <c r="AC364" s="420"/>
      <c r="AD364" s="420"/>
      <c r="AE364" s="420"/>
      <c r="AF364" s="420"/>
      <c r="AG364" s="420"/>
      <c r="AH364" s="420"/>
      <c r="AI364" s="420"/>
    </row>
    <row r="365" spans="9:35" x14ac:dyDescent="0.15">
      <c r="I365" s="420"/>
      <c r="J365" s="420"/>
      <c r="K365" s="420"/>
      <c r="L365" s="420"/>
      <c r="M365" s="420"/>
      <c r="N365" s="420"/>
      <c r="O365" s="420"/>
      <c r="P365" s="420"/>
      <c r="Q365" s="420"/>
      <c r="R365" s="420"/>
      <c r="S365" s="420"/>
      <c r="T365" s="420"/>
      <c r="U365" s="420"/>
      <c r="V365" s="420"/>
      <c r="W365" s="420"/>
      <c r="X365" s="420"/>
      <c r="Y365" s="420"/>
      <c r="Z365" s="420"/>
      <c r="AA365" s="420"/>
      <c r="AB365" s="420"/>
      <c r="AC365" s="420"/>
      <c r="AD365" s="420"/>
      <c r="AE365" s="420"/>
      <c r="AF365" s="420"/>
      <c r="AG365" s="420"/>
      <c r="AH365" s="420"/>
      <c r="AI365" s="420"/>
    </row>
    <row r="366" spans="9:35" x14ac:dyDescent="0.15">
      <c r="I366" s="420"/>
      <c r="J366" s="420"/>
      <c r="K366" s="420"/>
      <c r="L366" s="420"/>
      <c r="M366" s="420"/>
      <c r="N366" s="420"/>
      <c r="O366" s="420"/>
      <c r="P366" s="420"/>
      <c r="Q366" s="420"/>
      <c r="R366" s="420"/>
      <c r="S366" s="420"/>
      <c r="T366" s="420"/>
      <c r="U366" s="420"/>
      <c r="V366" s="420"/>
      <c r="W366" s="420"/>
      <c r="X366" s="420"/>
      <c r="Y366" s="420"/>
      <c r="Z366" s="420"/>
      <c r="AA366" s="420"/>
      <c r="AB366" s="420"/>
      <c r="AC366" s="420"/>
      <c r="AD366" s="420"/>
      <c r="AE366" s="420"/>
      <c r="AF366" s="420"/>
      <c r="AG366" s="420"/>
      <c r="AH366" s="420"/>
      <c r="AI366" s="420"/>
    </row>
    <row r="367" spans="9:35" x14ac:dyDescent="0.15">
      <c r="I367" s="420"/>
      <c r="J367" s="420"/>
      <c r="K367" s="420"/>
      <c r="L367" s="420"/>
      <c r="M367" s="420"/>
      <c r="N367" s="420"/>
      <c r="O367" s="420"/>
      <c r="P367" s="420"/>
      <c r="Q367" s="420"/>
      <c r="R367" s="420"/>
      <c r="S367" s="420"/>
      <c r="T367" s="420"/>
      <c r="U367" s="420"/>
      <c r="V367" s="420"/>
      <c r="W367" s="420"/>
      <c r="X367" s="420"/>
      <c r="Y367" s="420"/>
      <c r="Z367" s="420"/>
      <c r="AA367" s="420"/>
      <c r="AB367" s="420"/>
      <c r="AC367" s="420"/>
      <c r="AD367" s="420"/>
      <c r="AE367" s="420"/>
      <c r="AF367" s="420"/>
      <c r="AG367" s="420"/>
      <c r="AH367" s="420"/>
      <c r="AI367" s="420"/>
    </row>
    <row r="368" spans="9:35" x14ac:dyDescent="0.15">
      <c r="I368" s="420"/>
      <c r="J368" s="420"/>
      <c r="K368" s="420"/>
      <c r="L368" s="420"/>
      <c r="M368" s="420"/>
      <c r="N368" s="420"/>
      <c r="O368" s="420"/>
      <c r="P368" s="420"/>
      <c r="Q368" s="420"/>
      <c r="R368" s="420"/>
      <c r="S368" s="420"/>
      <c r="T368" s="420"/>
      <c r="U368" s="420"/>
      <c r="V368" s="420"/>
      <c r="W368" s="420"/>
      <c r="X368" s="420"/>
      <c r="Y368" s="420"/>
      <c r="Z368" s="420"/>
      <c r="AA368" s="420"/>
      <c r="AB368" s="420"/>
      <c r="AC368" s="420"/>
      <c r="AD368" s="420"/>
      <c r="AE368" s="420"/>
      <c r="AF368" s="420"/>
      <c r="AG368" s="420"/>
      <c r="AH368" s="420"/>
      <c r="AI368" s="420"/>
    </row>
    <row r="369" spans="9:35" x14ac:dyDescent="0.15">
      <c r="I369" s="420"/>
      <c r="J369" s="420"/>
      <c r="K369" s="420"/>
      <c r="L369" s="420"/>
      <c r="M369" s="420"/>
      <c r="N369" s="420"/>
      <c r="O369" s="420"/>
      <c r="P369" s="420"/>
      <c r="Q369" s="420"/>
      <c r="R369" s="420"/>
      <c r="S369" s="420"/>
      <c r="T369" s="420"/>
      <c r="U369" s="420"/>
      <c r="V369" s="420"/>
      <c r="W369" s="420"/>
      <c r="X369" s="420"/>
      <c r="Y369" s="420"/>
      <c r="Z369" s="420"/>
      <c r="AA369" s="420"/>
      <c r="AB369" s="420"/>
      <c r="AC369" s="420"/>
      <c r="AD369" s="420"/>
      <c r="AE369" s="420"/>
      <c r="AF369" s="420"/>
      <c r="AG369" s="420"/>
      <c r="AH369" s="420"/>
      <c r="AI369" s="420"/>
    </row>
    <row r="370" spans="9:35" x14ac:dyDescent="0.15">
      <c r="I370" s="420"/>
      <c r="J370" s="420"/>
      <c r="K370" s="420"/>
      <c r="L370" s="420"/>
      <c r="M370" s="420"/>
      <c r="N370" s="420"/>
      <c r="O370" s="420"/>
      <c r="P370" s="420"/>
      <c r="Q370" s="420"/>
      <c r="R370" s="420"/>
      <c r="S370" s="420"/>
      <c r="T370" s="420"/>
      <c r="U370" s="420"/>
      <c r="V370" s="420"/>
      <c r="W370" s="420"/>
      <c r="X370" s="420"/>
      <c r="Y370" s="420"/>
      <c r="Z370" s="420"/>
      <c r="AA370" s="420"/>
      <c r="AB370" s="420"/>
      <c r="AC370" s="420"/>
      <c r="AD370" s="420"/>
      <c r="AE370" s="420"/>
      <c r="AF370" s="420"/>
      <c r="AG370" s="420"/>
      <c r="AH370" s="420"/>
      <c r="AI370" s="420"/>
    </row>
    <row r="371" spans="9:35" x14ac:dyDescent="0.15">
      <c r="I371" s="420"/>
      <c r="J371" s="420"/>
      <c r="K371" s="420"/>
      <c r="L371" s="420"/>
      <c r="M371" s="420"/>
      <c r="N371" s="420"/>
      <c r="O371" s="420"/>
      <c r="P371" s="420"/>
      <c r="Q371" s="420"/>
      <c r="R371" s="420"/>
      <c r="S371" s="420"/>
      <c r="T371" s="420"/>
      <c r="U371" s="420"/>
      <c r="V371" s="420"/>
      <c r="W371" s="420"/>
      <c r="X371" s="420"/>
      <c r="Y371" s="420"/>
      <c r="Z371" s="420"/>
      <c r="AA371" s="420"/>
      <c r="AB371" s="420"/>
      <c r="AC371" s="420"/>
      <c r="AD371" s="420"/>
      <c r="AE371" s="420"/>
      <c r="AF371" s="420"/>
      <c r="AG371" s="420"/>
      <c r="AH371" s="420"/>
      <c r="AI371" s="420"/>
    </row>
    <row r="372" spans="9:35" x14ac:dyDescent="0.15">
      <c r="I372" s="420"/>
      <c r="J372" s="420"/>
      <c r="K372" s="420"/>
      <c r="L372" s="420"/>
      <c r="M372" s="420"/>
      <c r="N372" s="420"/>
      <c r="O372" s="420"/>
      <c r="P372" s="420"/>
      <c r="Q372" s="420"/>
      <c r="R372" s="420"/>
      <c r="S372" s="420"/>
      <c r="T372" s="420"/>
      <c r="U372" s="420"/>
      <c r="V372" s="420"/>
      <c r="W372" s="420"/>
      <c r="X372" s="420"/>
      <c r="Y372" s="420"/>
      <c r="Z372" s="420"/>
      <c r="AA372" s="420"/>
      <c r="AB372" s="420"/>
      <c r="AC372" s="420"/>
      <c r="AD372" s="420"/>
      <c r="AE372" s="420"/>
      <c r="AF372" s="420"/>
      <c r="AG372" s="420"/>
      <c r="AH372" s="420"/>
      <c r="AI372" s="420"/>
    </row>
    <row r="373" spans="9:35" x14ac:dyDescent="0.15">
      <c r="I373" s="420"/>
      <c r="J373" s="420"/>
      <c r="K373" s="420"/>
      <c r="L373" s="420"/>
      <c r="M373" s="420"/>
      <c r="N373" s="420"/>
      <c r="O373" s="420"/>
      <c r="P373" s="420"/>
      <c r="Q373" s="420"/>
      <c r="R373" s="420"/>
      <c r="S373" s="420"/>
      <c r="T373" s="420"/>
      <c r="U373" s="420"/>
      <c r="V373" s="420"/>
      <c r="W373" s="420"/>
      <c r="X373" s="420"/>
      <c r="Y373" s="420"/>
      <c r="Z373" s="420"/>
      <c r="AA373" s="420"/>
      <c r="AB373" s="420"/>
      <c r="AC373" s="420"/>
      <c r="AD373" s="420"/>
      <c r="AE373" s="420"/>
      <c r="AF373" s="420"/>
      <c r="AG373" s="420"/>
      <c r="AH373" s="420"/>
      <c r="AI373" s="420"/>
    </row>
    <row r="374" spans="9:35" x14ac:dyDescent="0.15">
      <c r="I374" s="420"/>
      <c r="J374" s="420"/>
      <c r="K374" s="420"/>
      <c r="L374" s="420"/>
      <c r="M374" s="420"/>
      <c r="N374" s="420"/>
      <c r="O374" s="420"/>
      <c r="P374" s="420"/>
      <c r="Q374" s="420"/>
      <c r="R374" s="420"/>
      <c r="S374" s="420"/>
      <c r="T374" s="420"/>
      <c r="U374" s="420"/>
      <c r="V374" s="420"/>
      <c r="W374" s="420"/>
      <c r="X374" s="420"/>
      <c r="Y374" s="420"/>
      <c r="Z374" s="420"/>
      <c r="AA374" s="420"/>
      <c r="AB374" s="420"/>
      <c r="AC374" s="420"/>
      <c r="AD374" s="420"/>
      <c r="AE374" s="420"/>
      <c r="AF374" s="420"/>
      <c r="AG374" s="420"/>
      <c r="AH374" s="420"/>
      <c r="AI374" s="420"/>
    </row>
    <row r="375" spans="9:35" x14ac:dyDescent="0.15">
      <c r="I375" s="420"/>
      <c r="J375" s="420"/>
      <c r="K375" s="420"/>
      <c r="L375" s="420"/>
      <c r="M375" s="420"/>
      <c r="N375" s="420"/>
      <c r="O375" s="420"/>
      <c r="P375" s="420"/>
      <c r="Q375" s="420"/>
      <c r="R375" s="420"/>
      <c r="S375" s="420"/>
      <c r="T375" s="420"/>
      <c r="U375" s="420"/>
      <c r="V375" s="420"/>
      <c r="W375" s="420"/>
      <c r="X375" s="420"/>
      <c r="Y375" s="420"/>
      <c r="Z375" s="420"/>
      <c r="AA375" s="420"/>
      <c r="AB375" s="420"/>
      <c r="AC375" s="420"/>
      <c r="AD375" s="420"/>
      <c r="AE375" s="420"/>
      <c r="AF375" s="420"/>
      <c r="AG375" s="420"/>
      <c r="AH375" s="420"/>
      <c r="AI375" s="420"/>
    </row>
    <row r="376" spans="9:35" x14ac:dyDescent="0.15">
      <c r="I376" s="420"/>
      <c r="J376" s="420"/>
      <c r="K376" s="420"/>
      <c r="L376" s="420"/>
      <c r="M376" s="420"/>
      <c r="N376" s="420"/>
      <c r="O376" s="420"/>
      <c r="P376" s="420"/>
      <c r="Q376" s="420"/>
      <c r="R376" s="420"/>
      <c r="S376" s="420"/>
      <c r="T376" s="420"/>
      <c r="U376" s="420"/>
      <c r="V376" s="420"/>
      <c r="W376" s="420"/>
      <c r="X376" s="420"/>
      <c r="Y376" s="420"/>
      <c r="Z376" s="420"/>
      <c r="AA376" s="420"/>
      <c r="AB376" s="420"/>
      <c r="AC376" s="420"/>
      <c r="AD376" s="420"/>
      <c r="AE376" s="420"/>
      <c r="AF376" s="420"/>
      <c r="AG376" s="420"/>
      <c r="AH376" s="420"/>
      <c r="AI376" s="420"/>
    </row>
    <row r="377" spans="9:35" x14ac:dyDescent="0.15">
      <c r="I377" s="420"/>
      <c r="J377" s="420"/>
      <c r="K377" s="420"/>
      <c r="L377" s="420"/>
      <c r="M377" s="420"/>
      <c r="N377" s="420"/>
      <c r="O377" s="420"/>
      <c r="P377" s="420"/>
      <c r="Q377" s="420"/>
      <c r="R377" s="420"/>
      <c r="S377" s="420"/>
      <c r="T377" s="420"/>
      <c r="U377" s="420"/>
      <c r="V377" s="420"/>
      <c r="W377" s="420"/>
      <c r="X377" s="420"/>
      <c r="Y377" s="420"/>
      <c r="Z377" s="420"/>
      <c r="AA377" s="420"/>
      <c r="AB377" s="420"/>
      <c r="AC377" s="420"/>
      <c r="AD377" s="420"/>
      <c r="AE377" s="420"/>
      <c r="AF377" s="420"/>
      <c r="AG377" s="420"/>
      <c r="AH377" s="420"/>
      <c r="AI377" s="420"/>
    </row>
    <row r="378" spans="9:35" x14ac:dyDescent="0.15">
      <c r="I378" s="420"/>
      <c r="J378" s="420"/>
      <c r="K378" s="420"/>
      <c r="L378" s="420"/>
      <c r="M378" s="420"/>
      <c r="N378" s="420"/>
      <c r="O378" s="420"/>
      <c r="P378" s="420"/>
      <c r="Q378" s="420"/>
      <c r="R378" s="420"/>
      <c r="S378" s="420"/>
      <c r="T378" s="420"/>
      <c r="U378" s="420"/>
      <c r="V378" s="420"/>
      <c r="W378" s="420"/>
      <c r="X378" s="420"/>
      <c r="Y378" s="420"/>
      <c r="Z378" s="420"/>
      <c r="AA378" s="420"/>
      <c r="AB378" s="420"/>
      <c r="AC378" s="420"/>
      <c r="AD378" s="420"/>
      <c r="AE378" s="420"/>
      <c r="AF378" s="420"/>
      <c r="AG378" s="420"/>
      <c r="AH378" s="420"/>
      <c r="AI378" s="420"/>
    </row>
    <row r="379" spans="9:35" x14ac:dyDescent="0.15">
      <c r="I379" s="420"/>
      <c r="J379" s="420"/>
      <c r="K379" s="420"/>
      <c r="L379" s="420"/>
      <c r="M379" s="420"/>
      <c r="N379" s="420"/>
      <c r="O379" s="420"/>
      <c r="P379" s="420"/>
      <c r="Q379" s="420"/>
      <c r="R379" s="420"/>
      <c r="S379" s="420"/>
      <c r="T379" s="420"/>
      <c r="U379" s="420"/>
      <c r="V379" s="420"/>
      <c r="W379" s="420"/>
      <c r="X379" s="420"/>
      <c r="Y379" s="420"/>
      <c r="Z379" s="420"/>
      <c r="AA379" s="420"/>
      <c r="AB379" s="420"/>
      <c r="AC379" s="420"/>
      <c r="AD379" s="420"/>
      <c r="AE379" s="420"/>
      <c r="AF379" s="420"/>
      <c r="AG379" s="420"/>
      <c r="AH379" s="420"/>
      <c r="AI379" s="420"/>
    </row>
    <row r="380" spans="9:35" x14ac:dyDescent="0.15">
      <c r="I380" s="420"/>
      <c r="J380" s="420"/>
      <c r="K380" s="420"/>
      <c r="L380" s="420"/>
      <c r="M380" s="420"/>
      <c r="N380" s="420"/>
      <c r="O380" s="420"/>
      <c r="P380" s="420"/>
      <c r="Q380" s="420"/>
      <c r="R380" s="420"/>
      <c r="S380" s="420"/>
      <c r="T380" s="420"/>
      <c r="U380" s="420"/>
      <c r="V380" s="420"/>
      <c r="W380" s="420"/>
      <c r="X380" s="420"/>
      <c r="Y380" s="420"/>
      <c r="Z380" s="420"/>
      <c r="AA380" s="420"/>
      <c r="AB380" s="420"/>
      <c r="AC380" s="420"/>
      <c r="AD380" s="420"/>
      <c r="AE380" s="420"/>
      <c r="AF380" s="420"/>
      <c r="AG380" s="420"/>
      <c r="AH380" s="420"/>
      <c r="AI380" s="420"/>
    </row>
    <row r="381" spans="9:35" x14ac:dyDescent="0.15">
      <c r="I381" s="420"/>
      <c r="J381" s="420"/>
      <c r="K381" s="420"/>
      <c r="L381" s="420"/>
      <c r="M381" s="420"/>
      <c r="N381" s="420"/>
      <c r="O381" s="420"/>
      <c r="P381" s="420"/>
      <c r="Q381" s="420"/>
      <c r="R381" s="420"/>
      <c r="S381" s="420"/>
      <c r="T381" s="420"/>
      <c r="U381" s="420"/>
      <c r="V381" s="420"/>
      <c r="W381" s="420"/>
      <c r="X381" s="420"/>
      <c r="Y381" s="420"/>
      <c r="Z381" s="420"/>
      <c r="AA381" s="420"/>
      <c r="AB381" s="420"/>
      <c r="AC381" s="420"/>
      <c r="AD381" s="420"/>
      <c r="AE381" s="420"/>
      <c r="AF381" s="420"/>
      <c r="AG381" s="420"/>
      <c r="AH381" s="420"/>
      <c r="AI381" s="420"/>
    </row>
    <row r="382" spans="9:35" x14ac:dyDescent="0.15">
      <c r="I382" s="420"/>
      <c r="J382" s="420"/>
      <c r="K382" s="420"/>
      <c r="L382" s="420"/>
      <c r="M382" s="420"/>
      <c r="N382" s="420"/>
      <c r="O382" s="420"/>
      <c r="P382" s="420"/>
      <c r="Q382" s="420"/>
      <c r="R382" s="420"/>
      <c r="S382" s="420"/>
      <c r="T382" s="420"/>
      <c r="U382" s="420"/>
      <c r="V382" s="420"/>
      <c r="W382" s="420"/>
      <c r="X382" s="420"/>
      <c r="Y382" s="420"/>
      <c r="Z382" s="420"/>
      <c r="AA382" s="420"/>
      <c r="AB382" s="420"/>
      <c r="AC382" s="420"/>
      <c r="AD382" s="420"/>
      <c r="AE382" s="420"/>
      <c r="AF382" s="420"/>
      <c r="AG382" s="420"/>
      <c r="AH382" s="420"/>
      <c r="AI382" s="420"/>
    </row>
    <row r="383" spans="9:35" x14ac:dyDescent="0.15">
      <c r="I383" s="420"/>
      <c r="J383" s="420"/>
      <c r="K383" s="420"/>
      <c r="L383" s="420"/>
      <c r="M383" s="420"/>
      <c r="N383" s="420"/>
      <c r="O383" s="420"/>
      <c r="P383" s="420"/>
      <c r="Q383" s="420"/>
      <c r="R383" s="420"/>
      <c r="S383" s="420"/>
      <c r="T383" s="420"/>
      <c r="U383" s="420"/>
      <c r="V383" s="420"/>
      <c r="W383" s="420"/>
      <c r="X383" s="420"/>
      <c r="Y383" s="420"/>
      <c r="Z383" s="420"/>
      <c r="AA383" s="420"/>
      <c r="AB383" s="420"/>
      <c r="AC383" s="420"/>
      <c r="AD383" s="420"/>
      <c r="AE383" s="420"/>
      <c r="AF383" s="420"/>
      <c r="AG383" s="420"/>
      <c r="AH383" s="420"/>
      <c r="AI383" s="420"/>
    </row>
    <row r="384" spans="9:35" x14ac:dyDescent="0.15">
      <c r="I384" s="420"/>
      <c r="J384" s="420"/>
      <c r="K384" s="420"/>
      <c r="L384" s="420"/>
      <c r="M384" s="420"/>
      <c r="N384" s="420"/>
      <c r="O384" s="420"/>
      <c r="P384" s="420"/>
      <c r="Q384" s="420"/>
      <c r="R384" s="420"/>
      <c r="S384" s="420"/>
      <c r="T384" s="420"/>
      <c r="U384" s="420"/>
      <c r="V384" s="420"/>
      <c r="W384" s="420"/>
      <c r="X384" s="420"/>
      <c r="Y384" s="420"/>
      <c r="Z384" s="420"/>
      <c r="AA384" s="420"/>
      <c r="AB384" s="420"/>
      <c r="AC384" s="420"/>
      <c r="AD384" s="420"/>
      <c r="AE384" s="420"/>
      <c r="AF384" s="420"/>
      <c r="AG384" s="420"/>
      <c r="AH384" s="420"/>
      <c r="AI384" s="420"/>
    </row>
    <row r="385" spans="9:35" x14ac:dyDescent="0.15">
      <c r="I385" s="420"/>
      <c r="J385" s="420"/>
      <c r="K385" s="420"/>
      <c r="L385" s="420"/>
      <c r="M385" s="420"/>
      <c r="N385" s="420"/>
      <c r="O385" s="420"/>
      <c r="P385" s="420"/>
      <c r="Q385" s="420"/>
      <c r="R385" s="420"/>
      <c r="S385" s="420"/>
      <c r="T385" s="420"/>
      <c r="U385" s="420"/>
      <c r="V385" s="420"/>
      <c r="W385" s="420"/>
      <c r="X385" s="420"/>
      <c r="Y385" s="420"/>
      <c r="Z385" s="420"/>
      <c r="AA385" s="420"/>
      <c r="AB385" s="420"/>
      <c r="AC385" s="420"/>
      <c r="AD385" s="420"/>
      <c r="AE385" s="420"/>
      <c r="AF385" s="420"/>
      <c r="AG385" s="420"/>
      <c r="AH385" s="420"/>
      <c r="AI385" s="420"/>
    </row>
    <row r="386" spans="9:35" x14ac:dyDescent="0.15">
      <c r="I386" s="420"/>
      <c r="J386" s="420"/>
      <c r="K386" s="420"/>
      <c r="L386" s="420"/>
      <c r="M386" s="420"/>
      <c r="N386" s="420"/>
      <c r="O386" s="420"/>
      <c r="P386" s="420"/>
      <c r="Q386" s="420"/>
      <c r="R386" s="420"/>
      <c r="S386" s="420"/>
      <c r="T386" s="420"/>
      <c r="U386" s="420"/>
      <c r="V386" s="420"/>
      <c r="W386" s="420"/>
      <c r="X386" s="420"/>
      <c r="Y386" s="420"/>
      <c r="Z386" s="420"/>
      <c r="AA386" s="420"/>
      <c r="AB386" s="420"/>
      <c r="AC386" s="420"/>
      <c r="AD386" s="420"/>
      <c r="AE386" s="420"/>
      <c r="AF386" s="420"/>
      <c r="AG386" s="420"/>
      <c r="AH386" s="420"/>
      <c r="AI386" s="420"/>
    </row>
    <row r="387" spans="9:35" x14ac:dyDescent="0.15">
      <c r="I387" s="420"/>
      <c r="J387" s="420"/>
      <c r="K387" s="420"/>
      <c r="L387" s="420"/>
      <c r="M387" s="420"/>
      <c r="N387" s="420"/>
      <c r="O387" s="420"/>
      <c r="P387" s="420"/>
      <c r="Q387" s="420"/>
      <c r="R387" s="420"/>
      <c r="S387" s="420"/>
      <c r="T387" s="420"/>
      <c r="U387" s="420"/>
      <c r="V387" s="420"/>
      <c r="W387" s="420"/>
      <c r="X387" s="420"/>
      <c r="Y387" s="420"/>
      <c r="Z387" s="420"/>
      <c r="AA387" s="420"/>
      <c r="AB387" s="420"/>
      <c r="AC387" s="420"/>
      <c r="AD387" s="420"/>
      <c r="AE387" s="420"/>
      <c r="AF387" s="420"/>
      <c r="AG387" s="420"/>
      <c r="AH387" s="420"/>
      <c r="AI387" s="420"/>
    </row>
    <row r="388" spans="9:35" x14ac:dyDescent="0.15">
      <c r="I388" s="420"/>
      <c r="J388" s="420"/>
      <c r="K388" s="420"/>
      <c r="L388" s="420"/>
      <c r="M388" s="420"/>
      <c r="N388" s="420"/>
      <c r="O388" s="420"/>
      <c r="P388" s="420"/>
      <c r="Q388" s="420"/>
      <c r="R388" s="420"/>
      <c r="S388" s="420"/>
      <c r="T388" s="420"/>
      <c r="U388" s="420"/>
      <c r="V388" s="420"/>
      <c r="W388" s="420"/>
      <c r="X388" s="420"/>
      <c r="Y388" s="420"/>
      <c r="Z388" s="420"/>
      <c r="AA388" s="420"/>
      <c r="AB388" s="420"/>
      <c r="AC388" s="420"/>
      <c r="AD388" s="420"/>
      <c r="AE388" s="420"/>
      <c r="AF388" s="420"/>
      <c r="AG388" s="420"/>
      <c r="AH388" s="420"/>
      <c r="AI388" s="420"/>
    </row>
    <row r="389" spans="9:35" x14ac:dyDescent="0.15">
      <c r="I389" s="420"/>
      <c r="J389" s="420"/>
      <c r="K389" s="420"/>
      <c r="L389" s="420"/>
      <c r="M389" s="420"/>
      <c r="N389" s="420"/>
      <c r="O389" s="420"/>
      <c r="P389" s="420"/>
      <c r="Q389" s="420"/>
      <c r="R389" s="420"/>
      <c r="S389" s="420"/>
      <c r="T389" s="420"/>
      <c r="U389" s="420"/>
      <c r="V389" s="420"/>
      <c r="W389" s="420"/>
      <c r="X389" s="420"/>
      <c r="Y389" s="420"/>
      <c r="Z389" s="420"/>
      <c r="AA389" s="420"/>
      <c r="AB389" s="420"/>
      <c r="AC389" s="420"/>
      <c r="AD389" s="420"/>
      <c r="AE389" s="420"/>
      <c r="AF389" s="420"/>
      <c r="AG389" s="420"/>
      <c r="AH389" s="420"/>
      <c r="AI389" s="420"/>
    </row>
    <row r="390" spans="9:35" x14ac:dyDescent="0.15">
      <c r="I390" s="420"/>
      <c r="J390" s="420"/>
      <c r="K390" s="420"/>
      <c r="L390" s="420"/>
      <c r="M390" s="420"/>
      <c r="N390" s="420"/>
      <c r="O390" s="420"/>
      <c r="P390" s="420"/>
      <c r="Q390" s="420"/>
      <c r="R390" s="420"/>
      <c r="S390" s="420"/>
      <c r="T390" s="420"/>
      <c r="U390" s="420"/>
      <c r="V390" s="420"/>
      <c r="W390" s="420"/>
      <c r="X390" s="420"/>
      <c r="Y390" s="420"/>
      <c r="Z390" s="420"/>
      <c r="AA390" s="420"/>
      <c r="AB390" s="420"/>
      <c r="AC390" s="420"/>
      <c r="AD390" s="420"/>
      <c r="AE390" s="420"/>
      <c r="AF390" s="420"/>
      <c r="AG390" s="420"/>
      <c r="AH390" s="420"/>
      <c r="AI390" s="420"/>
    </row>
    <row r="391" spans="9:35" x14ac:dyDescent="0.15">
      <c r="I391" s="420"/>
      <c r="J391" s="420"/>
      <c r="K391" s="420"/>
      <c r="L391" s="420"/>
      <c r="M391" s="420"/>
      <c r="N391" s="420"/>
      <c r="O391" s="420"/>
      <c r="P391" s="420"/>
      <c r="Q391" s="420"/>
      <c r="R391" s="420"/>
      <c r="S391" s="420"/>
      <c r="T391" s="420"/>
      <c r="U391" s="420"/>
      <c r="V391" s="420"/>
      <c r="W391" s="420"/>
      <c r="X391" s="420"/>
      <c r="Y391" s="420"/>
      <c r="Z391" s="420"/>
      <c r="AA391" s="420"/>
      <c r="AB391" s="420"/>
      <c r="AC391" s="420"/>
      <c r="AD391" s="420"/>
      <c r="AE391" s="420"/>
      <c r="AF391" s="420"/>
      <c r="AG391" s="420"/>
      <c r="AH391" s="420"/>
      <c r="AI391" s="420"/>
    </row>
    <row r="392" spans="9:35" x14ac:dyDescent="0.15">
      <c r="I392" s="420"/>
      <c r="J392" s="420"/>
      <c r="K392" s="420"/>
      <c r="L392" s="420"/>
      <c r="M392" s="420"/>
      <c r="N392" s="420"/>
      <c r="O392" s="420"/>
      <c r="P392" s="420"/>
      <c r="Q392" s="420"/>
      <c r="R392" s="420"/>
      <c r="S392" s="420"/>
      <c r="T392" s="420"/>
      <c r="U392" s="420"/>
      <c r="V392" s="420"/>
      <c r="W392" s="420"/>
      <c r="X392" s="420"/>
      <c r="Y392" s="420"/>
      <c r="Z392" s="420"/>
      <c r="AA392" s="420"/>
      <c r="AB392" s="420"/>
      <c r="AC392" s="420"/>
      <c r="AD392" s="420"/>
      <c r="AE392" s="420"/>
      <c r="AF392" s="420"/>
      <c r="AG392" s="420"/>
      <c r="AH392" s="420"/>
      <c r="AI392" s="420"/>
    </row>
    <row r="393" spans="9:35" x14ac:dyDescent="0.15">
      <c r="I393" s="420"/>
      <c r="J393" s="420"/>
      <c r="K393" s="420"/>
      <c r="L393" s="420"/>
      <c r="M393" s="420"/>
      <c r="N393" s="420"/>
      <c r="O393" s="420"/>
      <c r="P393" s="420"/>
      <c r="Q393" s="420"/>
      <c r="R393" s="420"/>
      <c r="S393" s="420"/>
      <c r="T393" s="420"/>
      <c r="U393" s="420"/>
      <c r="V393" s="420"/>
      <c r="W393" s="420"/>
      <c r="X393" s="420"/>
      <c r="Y393" s="420"/>
      <c r="Z393" s="420"/>
      <c r="AA393" s="420"/>
      <c r="AB393" s="420"/>
      <c r="AC393" s="420"/>
      <c r="AD393" s="420"/>
      <c r="AE393" s="420"/>
      <c r="AF393" s="420"/>
      <c r="AG393" s="420"/>
      <c r="AH393" s="420"/>
      <c r="AI393" s="420"/>
    </row>
    <row r="394" spans="9:35" x14ac:dyDescent="0.15">
      <c r="I394" s="420"/>
      <c r="J394" s="420"/>
      <c r="K394" s="420"/>
      <c r="L394" s="420"/>
      <c r="M394" s="420"/>
      <c r="N394" s="420"/>
      <c r="O394" s="420"/>
      <c r="P394" s="420"/>
      <c r="Q394" s="420"/>
      <c r="R394" s="420"/>
      <c r="S394" s="420"/>
      <c r="T394" s="420"/>
      <c r="U394" s="420"/>
      <c r="V394" s="420"/>
      <c r="W394" s="420"/>
      <c r="X394" s="420"/>
      <c r="Y394" s="420"/>
      <c r="Z394" s="420"/>
      <c r="AA394" s="420"/>
      <c r="AB394" s="420"/>
      <c r="AC394" s="420"/>
      <c r="AD394" s="420"/>
      <c r="AE394" s="420"/>
      <c r="AF394" s="420"/>
      <c r="AG394" s="420"/>
      <c r="AH394" s="420"/>
      <c r="AI394" s="420"/>
    </row>
    <row r="395" spans="9:35" x14ac:dyDescent="0.15">
      <c r="I395" s="420"/>
      <c r="J395" s="420"/>
      <c r="K395" s="420"/>
      <c r="L395" s="420"/>
      <c r="M395" s="420"/>
      <c r="N395" s="420"/>
      <c r="O395" s="420"/>
      <c r="P395" s="420"/>
      <c r="Q395" s="420"/>
      <c r="R395" s="420"/>
      <c r="S395" s="420"/>
      <c r="T395" s="420"/>
      <c r="U395" s="420"/>
      <c r="V395" s="420"/>
      <c r="W395" s="420"/>
      <c r="X395" s="420"/>
      <c r="Y395" s="420"/>
      <c r="Z395" s="420"/>
      <c r="AA395" s="420"/>
      <c r="AB395" s="420"/>
      <c r="AC395" s="420"/>
      <c r="AD395" s="420"/>
      <c r="AE395" s="420"/>
      <c r="AF395" s="420"/>
      <c r="AG395" s="420"/>
      <c r="AH395" s="420"/>
      <c r="AI395" s="420"/>
    </row>
    <row r="396" spans="9:35" x14ac:dyDescent="0.15">
      <c r="I396" s="420"/>
      <c r="J396" s="420"/>
      <c r="K396" s="420"/>
      <c r="L396" s="420"/>
      <c r="M396" s="420"/>
      <c r="N396" s="420"/>
      <c r="O396" s="420"/>
      <c r="P396" s="420"/>
      <c r="Q396" s="420"/>
      <c r="R396" s="420"/>
      <c r="S396" s="420"/>
      <c r="T396" s="420"/>
      <c r="U396" s="420"/>
      <c r="V396" s="420"/>
      <c r="W396" s="420"/>
      <c r="X396" s="420"/>
      <c r="Y396" s="420"/>
      <c r="Z396" s="420"/>
      <c r="AA396" s="420"/>
      <c r="AB396" s="420"/>
      <c r="AC396" s="420"/>
      <c r="AD396" s="420"/>
      <c r="AE396" s="420"/>
      <c r="AF396" s="420"/>
      <c r="AG396" s="420"/>
      <c r="AH396" s="420"/>
      <c r="AI396" s="420"/>
    </row>
    <row r="397" spans="9:35" x14ac:dyDescent="0.15">
      <c r="I397" s="420"/>
      <c r="J397" s="420"/>
      <c r="K397" s="420"/>
      <c r="L397" s="420"/>
      <c r="M397" s="420"/>
      <c r="N397" s="420"/>
      <c r="O397" s="420"/>
      <c r="P397" s="420"/>
      <c r="Q397" s="420"/>
      <c r="R397" s="420"/>
      <c r="S397" s="420"/>
      <c r="T397" s="420"/>
      <c r="U397" s="420"/>
      <c r="V397" s="420"/>
      <c r="W397" s="420"/>
      <c r="X397" s="420"/>
      <c r="Y397" s="420"/>
      <c r="Z397" s="420"/>
      <c r="AA397" s="420"/>
      <c r="AB397" s="420"/>
      <c r="AC397" s="420"/>
      <c r="AD397" s="420"/>
      <c r="AE397" s="420"/>
      <c r="AF397" s="420"/>
      <c r="AG397" s="420"/>
      <c r="AH397" s="420"/>
      <c r="AI397" s="420"/>
    </row>
    <row r="398" spans="9:35" x14ac:dyDescent="0.15">
      <c r="I398" s="420"/>
      <c r="J398" s="420"/>
      <c r="K398" s="420"/>
      <c r="L398" s="420"/>
      <c r="M398" s="420"/>
      <c r="N398" s="420"/>
      <c r="O398" s="420"/>
      <c r="P398" s="420"/>
      <c r="Q398" s="420"/>
      <c r="R398" s="420"/>
      <c r="S398" s="420"/>
      <c r="T398" s="420"/>
      <c r="U398" s="420"/>
      <c r="V398" s="420"/>
      <c r="W398" s="420"/>
      <c r="X398" s="420"/>
      <c r="Y398" s="420"/>
      <c r="Z398" s="420"/>
      <c r="AA398" s="420"/>
      <c r="AB398" s="420"/>
      <c r="AC398" s="420"/>
      <c r="AD398" s="420"/>
      <c r="AE398" s="420"/>
      <c r="AF398" s="420"/>
      <c r="AG398" s="420"/>
      <c r="AH398" s="420"/>
      <c r="AI398" s="420"/>
    </row>
    <row r="399" spans="9:35" x14ac:dyDescent="0.15">
      <c r="I399" s="420"/>
      <c r="J399" s="420"/>
      <c r="K399" s="420"/>
      <c r="L399" s="420"/>
      <c r="M399" s="420"/>
      <c r="N399" s="420"/>
      <c r="O399" s="420"/>
      <c r="P399" s="420"/>
      <c r="Q399" s="420"/>
      <c r="R399" s="420"/>
      <c r="S399" s="420"/>
      <c r="T399" s="420"/>
      <c r="U399" s="420"/>
      <c r="V399" s="420"/>
      <c r="W399" s="420"/>
      <c r="X399" s="420"/>
      <c r="Y399" s="420"/>
      <c r="Z399" s="420"/>
      <c r="AA399" s="420"/>
      <c r="AB399" s="420"/>
      <c r="AC399" s="420"/>
      <c r="AD399" s="420"/>
      <c r="AE399" s="420"/>
      <c r="AF399" s="420"/>
      <c r="AG399" s="420"/>
      <c r="AH399" s="420"/>
      <c r="AI399" s="420"/>
    </row>
    <row r="400" spans="9:35" x14ac:dyDescent="0.15">
      <c r="I400" s="420"/>
      <c r="J400" s="420"/>
      <c r="K400" s="420"/>
      <c r="L400" s="420"/>
      <c r="M400" s="420"/>
      <c r="N400" s="420"/>
      <c r="O400" s="420"/>
      <c r="P400" s="420"/>
      <c r="Q400" s="420"/>
      <c r="R400" s="420"/>
      <c r="S400" s="420"/>
      <c r="T400" s="420"/>
      <c r="U400" s="420"/>
      <c r="V400" s="420"/>
      <c r="W400" s="420"/>
      <c r="X400" s="420"/>
      <c r="Y400" s="420"/>
      <c r="Z400" s="420"/>
      <c r="AA400" s="420"/>
      <c r="AB400" s="420"/>
      <c r="AC400" s="420"/>
      <c r="AD400" s="420"/>
      <c r="AE400" s="420"/>
      <c r="AF400" s="420"/>
      <c r="AG400" s="420"/>
      <c r="AH400" s="420"/>
      <c r="AI400" s="420"/>
    </row>
    <row r="401" spans="9:35" x14ac:dyDescent="0.15">
      <c r="I401" s="420"/>
      <c r="J401" s="420"/>
      <c r="K401" s="420"/>
      <c r="L401" s="420"/>
      <c r="M401" s="420"/>
      <c r="N401" s="420"/>
      <c r="O401" s="420"/>
      <c r="P401" s="420"/>
      <c r="Q401" s="420"/>
      <c r="R401" s="420"/>
      <c r="S401" s="420"/>
      <c r="T401" s="420"/>
      <c r="U401" s="420"/>
      <c r="V401" s="420"/>
      <c r="W401" s="420"/>
      <c r="X401" s="420"/>
      <c r="Y401" s="420"/>
      <c r="Z401" s="420"/>
      <c r="AA401" s="420"/>
      <c r="AB401" s="420"/>
      <c r="AC401" s="420"/>
      <c r="AD401" s="420"/>
      <c r="AE401" s="420"/>
      <c r="AF401" s="420"/>
      <c r="AG401" s="420"/>
      <c r="AH401" s="420"/>
      <c r="AI401" s="420"/>
    </row>
    <row r="402" spans="9:35" x14ac:dyDescent="0.15">
      <c r="I402" s="420"/>
      <c r="J402" s="420"/>
      <c r="K402" s="420"/>
      <c r="L402" s="420"/>
      <c r="M402" s="420"/>
      <c r="N402" s="420"/>
      <c r="O402" s="420"/>
      <c r="P402" s="420"/>
      <c r="Q402" s="420"/>
      <c r="R402" s="420"/>
      <c r="S402" s="420"/>
      <c r="T402" s="420"/>
      <c r="U402" s="420"/>
      <c r="V402" s="420"/>
      <c r="W402" s="420"/>
      <c r="X402" s="420"/>
      <c r="Y402" s="420"/>
      <c r="Z402" s="420"/>
      <c r="AA402" s="420"/>
      <c r="AB402" s="420"/>
      <c r="AC402" s="420"/>
      <c r="AD402" s="420"/>
      <c r="AE402" s="420"/>
      <c r="AF402" s="420"/>
      <c r="AG402" s="420"/>
      <c r="AH402" s="420"/>
      <c r="AI402" s="420"/>
    </row>
    <row r="403" spans="9:35" x14ac:dyDescent="0.15">
      <c r="I403" s="420"/>
      <c r="J403" s="420"/>
      <c r="K403" s="420"/>
      <c r="L403" s="420"/>
      <c r="M403" s="420"/>
      <c r="N403" s="420"/>
      <c r="O403" s="420"/>
      <c r="P403" s="420"/>
      <c r="Q403" s="420"/>
      <c r="R403" s="420"/>
      <c r="S403" s="420"/>
      <c r="T403" s="420"/>
      <c r="U403" s="420"/>
      <c r="V403" s="420"/>
      <c r="W403" s="420"/>
      <c r="X403" s="420"/>
      <c r="Y403" s="420"/>
      <c r="Z403" s="420"/>
      <c r="AA403" s="420"/>
      <c r="AB403" s="420"/>
      <c r="AC403" s="420"/>
      <c r="AD403" s="420"/>
      <c r="AE403" s="420"/>
      <c r="AF403" s="420"/>
      <c r="AG403" s="420"/>
      <c r="AH403" s="420"/>
      <c r="AI403" s="420"/>
    </row>
    <row r="404" spans="9:35" x14ac:dyDescent="0.15">
      <c r="I404" s="420"/>
      <c r="J404" s="420"/>
      <c r="K404" s="420"/>
      <c r="L404" s="420"/>
      <c r="M404" s="420"/>
      <c r="N404" s="420"/>
      <c r="O404" s="420"/>
      <c r="P404" s="420"/>
      <c r="Q404" s="420"/>
      <c r="R404" s="420"/>
      <c r="S404" s="420"/>
      <c r="T404" s="420"/>
      <c r="U404" s="420"/>
      <c r="V404" s="420"/>
      <c r="W404" s="420"/>
      <c r="X404" s="420"/>
      <c r="Y404" s="420"/>
      <c r="Z404" s="420"/>
      <c r="AA404" s="420"/>
      <c r="AB404" s="420"/>
      <c r="AC404" s="420"/>
      <c r="AD404" s="420"/>
      <c r="AE404" s="420"/>
      <c r="AF404" s="420"/>
      <c r="AG404" s="420"/>
      <c r="AH404" s="420"/>
      <c r="AI404" s="420"/>
    </row>
    <row r="405" spans="9:35" x14ac:dyDescent="0.15">
      <c r="I405" s="420"/>
      <c r="J405" s="420"/>
      <c r="K405" s="420"/>
      <c r="L405" s="420"/>
      <c r="M405" s="420"/>
      <c r="N405" s="420"/>
      <c r="O405" s="420"/>
      <c r="P405" s="420"/>
      <c r="Q405" s="420"/>
      <c r="R405" s="420"/>
      <c r="S405" s="420"/>
      <c r="T405" s="420"/>
      <c r="U405" s="420"/>
      <c r="V405" s="420"/>
      <c r="W405" s="420"/>
      <c r="X405" s="420"/>
      <c r="Y405" s="420"/>
      <c r="Z405" s="420"/>
      <c r="AA405" s="420"/>
      <c r="AB405" s="420"/>
      <c r="AC405" s="420"/>
      <c r="AD405" s="420"/>
      <c r="AE405" s="420"/>
      <c r="AF405" s="420"/>
      <c r="AG405" s="420"/>
      <c r="AH405" s="420"/>
      <c r="AI405" s="420"/>
    </row>
    <row r="406" spans="9:35" x14ac:dyDescent="0.15">
      <c r="I406" s="420"/>
      <c r="J406" s="420"/>
      <c r="K406" s="420"/>
      <c r="L406" s="420"/>
      <c r="M406" s="420"/>
      <c r="N406" s="420"/>
      <c r="O406" s="420"/>
      <c r="P406" s="420"/>
      <c r="Q406" s="420"/>
      <c r="R406" s="420"/>
      <c r="S406" s="420"/>
      <c r="T406" s="420"/>
      <c r="U406" s="420"/>
      <c r="V406" s="420"/>
      <c r="W406" s="420"/>
      <c r="X406" s="420"/>
      <c r="Y406" s="420"/>
      <c r="Z406" s="420"/>
      <c r="AA406" s="420"/>
      <c r="AB406" s="420"/>
      <c r="AC406" s="420"/>
      <c r="AD406" s="420"/>
      <c r="AE406" s="420"/>
      <c r="AF406" s="420"/>
      <c r="AG406" s="420"/>
      <c r="AH406" s="420"/>
      <c r="AI406" s="420"/>
    </row>
    <row r="407" spans="9:35" x14ac:dyDescent="0.15">
      <c r="I407" s="420"/>
      <c r="J407" s="420"/>
      <c r="K407" s="420"/>
      <c r="L407" s="420"/>
      <c r="M407" s="420"/>
      <c r="N407" s="420"/>
      <c r="O407" s="420"/>
      <c r="P407" s="420"/>
      <c r="Q407" s="420"/>
      <c r="R407" s="420"/>
      <c r="S407" s="420"/>
      <c r="T407" s="420"/>
      <c r="U407" s="420"/>
      <c r="V407" s="420"/>
      <c r="W407" s="420"/>
      <c r="X407" s="420"/>
      <c r="Y407" s="420"/>
      <c r="Z407" s="420"/>
      <c r="AA407" s="420"/>
      <c r="AB407" s="420"/>
      <c r="AC407" s="420"/>
      <c r="AD407" s="420"/>
      <c r="AE407" s="420"/>
      <c r="AF407" s="420"/>
      <c r="AG407" s="420"/>
      <c r="AH407" s="420"/>
      <c r="AI407" s="420"/>
    </row>
    <row r="408" spans="9:35" x14ac:dyDescent="0.15">
      <c r="I408" s="420"/>
      <c r="J408" s="420"/>
      <c r="K408" s="420"/>
      <c r="L408" s="420"/>
      <c r="M408" s="420"/>
      <c r="N408" s="420"/>
      <c r="O408" s="420"/>
      <c r="P408" s="420"/>
      <c r="Q408" s="420"/>
      <c r="R408" s="420"/>
      <c r="S408" s="420"/>
      <c r="T408" s="420"/>
      <c r="U408" s="420"/>
      <c r="V408" s="420"/>
      <c r="W408" s="420"/>
      <c r="X408" s="420"/>
      <c r="Y408" s="420"/>
      <c r="Z408" s="420"/>
      <c r="AA408" s="420"/>
      <c r="AB408" s="420"/>
      <c r="AC408" s="420"/>
      <c r="AD408" s="420"/>
      <c r="AE408" s="420"/>
      <c r="AF408" s="420"/>
      <c r="AG408" s="420"/>
      <c r="AH408" s="420"/>
      <c r="AI408" s="420"/>
    </row>
    <row r="409" spans="9:35" x14ac:dyDescent="0.15">
      <c r="I409" s="420"/>
      <c r="J409" s="420"/>
      <c r="K409" s="420"/>
      <c r="L409" s="420"/>
      <c r="M409" s="420"/>
      <c r="N409" s="420"/>
      <c r="O409" s="420"/>
      <c r="P409" s="420"/>
      <c r="Q409" s="420"/>
      <c r="R409" s="420"/>
      <c r="S409" s="420"/>
      <c r="T409" s="420"/>
      <c r="U409" s="420"/>
      <c r="V409" s="420"/>
      <c r="W409" s="420"/>
      <c r="X409" s="420"/>
      <c r="Y409" s="420"/>
      <c r="Z409" s="420"/>
      <c r="AA409" s="420"/>
      <c r="AB409" s="420"/>
      <c r="AC409" s="420"/>
      <c r="AD409" s="420"/>
      <c r="AE409" s="420"/>
      <c r="AF409" s="420"/>
      <c r="AG409" s="420"/>
      <c r="AH409" s="420"/>
      <c r="AI409" s="420"/>
    </row>
    <row r="410" spans="9:35" x14ac:dyDescent="0.15">
      <c r="I410" s="420"/>
      <c r="J410" s="420"/>
      <c r="K410" s="420"/>
      <c r="L410" s="420"/>
      <c r="M410" s="420"/>
      <c r="N410" s="420"/>
      <c r="O410" s="420"/>
      <c r="P410" s="420"/>
      <c r="Q410" s="420"/>
      <c r="R410" s="420"/>
      <c r="S410" s="420"/>
      <c r="T410" s="420"/>
      <c r="U410" s="420"/>
      <c r="V410" s="420"/>
      <c r="W410" s="420"/>
      <c r="X410" s="420"/>
      <c r="Y410" s="420"/>
      <c r="Z410" s="420"/>
      <c r="AA410" s="420"/>
      <c r="AB410" s="420"/>
      <c r="AC410" s="420"/>
      <c r="AD410" s="420"/>
      <c r="AE410" s="420"/>
      <c r="AF410" s="420"/>
      <c r="AG410" s="420"/>
      <c r="AH410" s="420"/>
      <c r="AI410" s="420"/>
    </row>
    <row r="411" spans="9:35" x14ac:dyDescent="0.15">
      <c r="I411" s="420"/>
      <c r="J411" s="420"/>
      <c r="K411" s="420"/>
      <c r="L411" s="420"/>
      <c r="M411" s="420"/>
      <c r="N411" s="420"/>
      <c r="O411" s="420"/>
      <c r="P411" s="420"/>
      <c r="Q411" s="420"/>
      <c r="R411" s="420"/>
      <c r="S411" s="420"/>
      <c r="T411" s="420"/>
      <c r="U411" s="420"/>
      <c r="V411" s="420"/>
      <c r="W411" s="420"/>
      <c r="X411" s="420"/>
      <c r="Y411" s="420"/>
      <c r="Z411" s="420"/>
      <c r="AA411" s="420"/>
      <c r="AB411" s="420"/>
      <c r="AC411" s="420"/>
      <c r="AD411" s="420"/>
      <c r="AE411" s="420"/>
      <c r="AF411" s="420"/>
      <c r="AG411" s="420"/>
      <c r="AH411" s="420"/>
      <c r="AI411" s="420"/>
    </row>
    <row r="412" spans="9:35" x14ac:dyDescent="0.15">
      <c r="I412" s="420"/>
      <c r="J412" s="420"/>
      <c r="K412" s="420"/>
      <c r="L412" s="420"/>
      <c r="M412" s="420"/>
      <c r="N412" s="420"/>
      <c r="O412" s="420"/>
      <c r="P412" s="420"/>
      <c r="Q412" s="420"/>
      <c r="R412" s="420"/>
      <c r="S412" s="420"/>
      <c r="T412" s="420"/>
      <c r="U412" s="420"/>
      <c r="V412" s="420"/>
      <c r="W412" s="420"/>
      <c r="X412" s="420"/>
      <c r="Y412" s="420"/>
      <c r="Z412" s="420"/>
      <c r="AA412" s="420"/>
      <c r="AB412" s="420"/>
      <c r="AC412" s="420"/>
      <c r="AD412" s="420"/>
      <c r="AE412" s="420"/>
      <c r="AF412" s="420"/>
      <c r="AG412" s="420"/>
      <c r="AH412" s="420"/>
      <c r="AI412" s="420"/>
    </row>
    <row r="413" spans="9:35" x14ac:dyDescent="0.15">
      <c r="I413" s="420"/>
      <c r="J413" s="420"/>
      <c r="K413" s="420"/>
      <c r="L413" s="420"/>
      <c r="M413" s="420"/>
      <c r="N413" s="420"/>
      <c r="O413" s="420"/>
      <c r="P413" s="420"/>
      <c r="Q413" s="420"/>
      <c r="R413" s="420"/>
      <c r="S413" s="420"/>
      <c r="T413" s="420"/>
      <c r="U413" s="420"/>
      <c r="V413" s="420"/>
      <c r="W413" s="420"/>
      <c r="X413" s="420"/>
      <c r="Y413" s="420"/>
      <c r="Z413" s="420"/>
      <c r="AA413" s="420"/>
      <c r="AB413" s="420"/>
      <c r="AC413" s="420"/>
      <c r="AD413" s="420"/>
      <c r="AE413" s="420"/>
      <c r="AF413" s="420"/>
      <c r="AG413" s="420"/>
      <c r="AH413" s="420"/>
      <c r="AI413" s="420"/>
    </row>
    <row r="414" spans="9:35" x14ac:dyDescent="0.15">
      <c r="I414" s="420"/>
      <c r="J414" s="420"/>
      <c r="K414" s="420"/>
      <c r="L414" s="420"/>
      <c r="M414" s="420"/>
      <c r="N414" s="420"/>
      <c r="O414" s="420"/>
      <c r="P414" s="420"/>
      <c r="Q414" s="420"/>
      <c r="R414" s="420"/>
      <c r="S414" s="420"/>
      <c r="T414" s="420"/>
      <c r="U414" s="420"/>
      <c r="V414" s="420"/>
      <c r="W414" s="420"/>
      <c r="X414" s="420"/>
      <c r="Y414" s="420"/>
      <c r="Z414" s="420"/>
      <c r="AA414" s="420"/>
      <c r="AB414" s="420"/>
      <c r="AC414" s="420"/>
      <c r="AD414" s="420"/>
      <c r="AE414" s="420"/>
      <c r="AF414" s="420"/>
      <c r="AG414" s="420"/>
      <c r="AH414" s="420"/>
      <c r="AI414" s="420"/>
    </row>
    <row r="415" spans="9:35" x14ac:dyDescent="0.15">
      <c r="I415" s="420"/>
      <c r="J415" s="420"/>
      <c r="K415" s="420"/>
      <c r="L415" s="420"/>
      <c r="M415" s="420"/>
      <c r="N415" s="420"/>
      <c r="O415" s="420"/>
      <c r="P415" s="420"/>
      <c r="Q415" s="420"/>
      <c r="R415" s="420"/>
      <c r="S415" s="420"/>
      <c r="T415" s="420"/>
      <c r="U415" s="420"/>
      <c r="V415" s="420"/>
      <c r="W415" s="420"/>
      <c r="X415" s="420"/>
      <c r="Y415" s="420"/>
      <c r="Z415" s="420"/>
      <c r="AA415" s="420"/>
      <c r="AB415" s="420"/>
      <c r="AC415" s="420"/>
      <c r="AD415" s="420"/>
      <c r="AE415" s="420"/>
      <c r="AF415" s="420"/>
      <c r="AG415" s="420"/>
      <c r="AH415" s="420"/>
      <c r="AI415" s="420"/>
    </row>
    <row r="416" spans="9:35" x14ac:dyDescent="0.15">
      <c r="I416" s="420"/>
      <c r="J416" s="420"/>
      <c r="K416" s="420"/>
      <c r="L416" s="420"/>
      <c r="M416" s="420"/>
      <c r="N416" s="420"/>
      <c r="O416" s="420"/>
      <c r="P416" s="420"/>
      <c r="Q416" s="420"/>
      <c r="R416" s="420"/>
      <c r="S416" s="420"/>
      <c r="T416" s="420"/>
      <c r="U416" s="420"/>
      <c r="V416" s="420"/>
      <c r="W416" s="420"/>
      <c r="X416" s="420"/>
      <c r="Y416" s="420"/>
      <c r="Z416" s="420"/>
      <c r="AA416" s="420"/>
      <c r="AB416" s="420"/>
      <c r="AC416" s="420"/>
      <c r="AD416" s="420"/>
      <c r="AE416" s="420"/>
      <c r="AF416" s="420"/>
      <c r="AG416" s="420"/>
      <c r="AH416" s="420"/>
      <c r="AI416" s="420"/>
    </row>
    <row r="417" spans="9:35" x14ac:dyDescent="0.15">
      <c r="I417" s="420"/>
      <c r="J417" s="420"/>
      <c r="K417" s="420"/>
      <c r="L417" s="420"/>
      <c r="M417" s="420"/>
      <c r="N417" s="420"/>
      <c r="O417" s="420"/>
      <c r="P417" s="420"/>
      <c r="Q417" s="420"/>
      <c r="R417" s="420"/>
      <c r="S417" s="420"/>
      <c r="T417" s="420"/>
      <c r="U417" s="420"/>
      <c r="V417" s="420"/>
      <c r="W417" s="420"/>
      <c r="X417" s="420"/>
      <c r="Y417" s="420"/>
      <c r="Z417" s="420"/>
      <c r="AA417" s="420"/>
      <c r="AB417" s="420"/>
      <c r="AC417" s="420"/>
      <c r="AD417" s="420"/>
      <c r="AE417" s="420"/>
      <c r="AF417" s="420"/>
      <c r="AG417" s="420"/>
      <c r="AH417" s="420"/>
      <c r="AI417" s="420"/>
    </row>
    <row r="418" spans="9:35" x14ac:dyDescent="0.15">
      <c r="I418" s="420"/>
      <c r="J418" s="420"/>
      <c r="K418" s="420"/>
      <c r="L418" s="420"/>
      <c r="M418" s="420"/>
      <c r="N418" s="420"/>
      <c r="O418" s="420"/>
      <c r="P418" s="420"/>
      <c r="Q418" s="420"/>
      <c r="R418" s="420"/>
      <c r="S418" s="420"/>
      <c r="T418" s="420"/>
      <c r="U418" s="420"/>
      <c r="V418" s="420"/>
      <c r="W418" s="420"/>
      <c r="X418" s="420"/>
      <c r="Y418" s="420"/>
      <c r="Z418" s="420"/>
      <c r="AA418" s="420"/>
      <c r="AB418" s="420"/>
      <c r="AC418" s="420"/>
      <c r="AD418" s="420"/>
      <c r="AE418" s="420"/>
      <c r="AF418" s="420"/>
      <c r="AG418" s="420"/>
      <c r="AH418" s="420"/>
      <c r="AI418" s="420"/>
    </row>
    <row r="419" spans="9:35" x14ac:dyDescent="0.15">
      <c r="I419" s="420"/>
      <c r="J419" s="420"/>
      <c r="K419" s="420"/>
      <c r="L419" s="420"/>
      <c r="M419" s="420"/>
      <c r="N419" s="420"/>
      <c r="O419" s="420"/>
      <c r="P419" s="420"/>
      <c r="Q419" s="420"/>
      <c r="R419" s="420"/>
      <c r="S419" s="420"/>
      <c r="T419" s="420"/>
      <c r="U419" s="420"/>
      <c r="V419" s="420"/>
      <c r="W419" s="420"/>
      <c r="X419" s="420"/>
      <c r="Y419" s="420"/>
      <c r="Z419" s="420"/>
      <c r="AA419" s="420"/>
      <c r="AB419" s="420"/>
      <c r="AC419" s="420"/>
      <c r="AD419" s="420"/>
      <c r="AE419" s="420"/>
      <c r="AF419" s="420"/>
      <c r="AG419" s="420"/>
      <c r="AH419" s="420"/>
      <c r="AI419" s="420"/>
    </row>
    <row r="420" spans="9:35" x14ac:dyDescent="0.15">
      <c r="I420" s="420"/>
      <c r="J420" s="420"/>
      <c r="K420" s="420"/>
      <c r="L420" s="420"/>
      <c r="M420" s="420"/>
      <c r="N420" s="420"/>
      <c r="O420" s="420"/>
      <c r="P420" s="420"/>
      <c r="Q420" s="420"/>
      <c r="R420" s="420"/>
      <c r="S420" s="420"/>
      <c r="T420" s="420"/>
      <c r="U420" s="420"/>
      <c r="V420" s="420"/>
      <c r="W420" s="420"/>
      <c r="X420" s="420"/>
      <c r="Y420" s="420"/>
      <c r="Z420" s="420"/>
      <c r="AA420" s="420"/>
      <c r="AB420" s="420"/>
      <c r="AC420" s="420"/>
      <c r="AD420" s="420"/>
      <c r="AE420" s="420"/>
      <c r="AF420" s="420"/>
      <c r="AG420" s="420"/>
      <c r="AH420" s="420"/>
      <c r="AI420" s="420"/>
    </row>
    <row r="421" spans="9:35" x14ac:dyDescent="0.15">
      <c r="I421" s="420"/>
      <c r="J421" s="420"/>
      <c r="K421" s="420"/>
      <c r="L421" s="420"/>
      <c r="M421" s="420"/>
      <c r="N421" s="420"/>
      <c r="O421" s="420"/>
      <c r="P421" s="420"/>
      <c r="Q421" s="420"/>
      <c r="R421" s="420"/>
      <c r="S421" s="420"/>
      <c r="T421" s="420"/>
      <c r="U421" s="420"/>
      <c r="V421" s="420"/>
      <c r="W421" s="420"/>
      <c r="X421" s="420"/>
      <c r="Y421" s="420"/>
      <c r="Z421" s="420"/>
      <c r="AA421" s="420"/>
      <c r="AB421" s="420"/>
      <c r="AC421" s="420"/>
      <c r="AD421" s="420"/>
      <c r="AE421" s="420"/>
      <c r="AF421" s="420"/>
      <c r="AG421" s="420"/>
      <c r="AH421" s="420"/>
      <c r="AI421" s="420"/>
    </row>
    <row r="422" spans="9:35" x14ac:dyDescent="0.15">
      <c r="I422" s="420"/>
      <c r="J422" s="420"/>
      <c r="K422" s="420"/>
      <c r="L422" s="420"/>
      <c r="M422" s="420"/>
      <c r="N422" s="420"/>
      <c r="O422" s="420"/>
      <c r="P422" s="420"/>
      <c r="Q422" s="420"/>
      <c r="R422" s="420"/>
      <c r="S422" s="420"/>
      <c r="T422" s="420"/>
      <c r="U422" s="420"/>
      <c r="V422" s="420"/>
      <c r="W422" s="420"/>
      <c r="X422" s="420"/>
      <c r="Y422" s="420"/>
      <c r="Z422" s="420"/>
      <c r="AA422" s="420"/>
      <c r="AB422" s="420"/>
      <c r="AC422" s="420"/>
      <c r="AD422" s="420"/>
      <c r="AE422" s="420"/>
      <c r="AF422" s="420"/>
      <c r="AG422" s="420"/>
      <c r="AH422" s="420"/>
      <c r="AI422" s="420"/>
    </row>
    <row r="423" spans="9:35" x14ac:dyDescent="0.15">
      <c r="I423" s="420"/>
      <c r="J423" s="420"/>
      <c r="K423" s="420"/>
      <c r="L423" s="420"/>
      <c r="M423" s="420"/>
      <c r="N423" s="420"/>
      <c r="O423" s="420"/>
      <c r="P423" s="420"/>
      <c r="Q423" s="420"/>
      <c r="R423" s="420"/>
      <c r="S423" s="420"/>
      <c r="T423" s="420"/>
      <c r="U423" s="420"/>
      <c r="V423" s="420"/>
      <c r="W423" s="420"/>
      <c r="X423" s="420"/>
      <c r="Y423" s="420"/>
      <c r="Z423" s="420"/>
      <c r="AA423" s="420"/>
      <c r="AB423" s="420"/>
      <c r="AC423" s="420"/>
      <c r="AD423" s="420"/>
      <c r="AE423" s="420"/>
      <c r="AF423" s="420"/>
      <c r="AG423" s="420"/>
      <c r="AH423" s="420"/>
      <c r="AI423" s="420"/>
    </row>
    <row r="424" spans="9:35" x14ac:dyDescent="0.15">
      <c r="I424" s="420"/>
      <c r="J424" s="420"/>
      <c r="K424" s="420"/>
      <c r="L424" s="420"/>
      <c r="M424" s="420"/>
      <c r="N424" s="420"/>
      <c r="O424" s="420"/>
      <c r="P424" s="420"/>
      <c r="Q424" s="420"/>
      <c r="R424" s="420"/>
      <c r="S424" s="420"/>
      <c r="T424" s="420"/>
      <c r="U424" s="420"/>
      <c r="V424" s="420"/>
      <c r="W424" s="420"/>
      <c r="X424" s="420"/>
      <c r="Y424" s="420"/>
      <c r="Z424" s="420"/>
      <c r="AA424" s="420"/>
      <c r="AB424" s="420"/>
      <c r="AC424" s="420"/>
      <c r="AD424" s="420"/>
      <c r="AE424" s="420"/>
      <c r="AF424" s="420"/>
      <c r="AG424" s="420"/>
      <c r="AH424" s="420"/>
      <c r="AI424" s="420"/>
    </row>
    <row r="425" spans="9:35" x14ac:dyDescent="0.15">
      <c r="I425" s="420"/>
      <c r="J425" s="420"/>
      <c r="K425" s="420"/>
      <c r="L425" s="420"/>
      <c r="M425" s="420"/>
      <c r="N425" s="420"/>
      <c r="O425" s="420"/>
      <c r="P425" s="420"/>
      <c r="Q425" s="420"/>
      <c r="R425" s="420"/>
      <c r="S425" s="420"/>
      <c r="T425" s="420"/>
      <c r="U425" s="420"/>
      <c r="V425" s="420"/>
      <c r="W425" s="420"/>
      <c r="X425" s="420"/>
      <c r="Y425" s="420"/>
      <c r="Z425" s="420"/>
      <c r="AA425" s="420"/>
      <c r="AB425" s="420"/>
      <c r="AC425" s="420"/>
      <c r="AD425" s="420"/>
      <c r="AE425" s="420"/>
      <c r="AF425" s="420"/>
      <c r="AG425" s="420"/>
      <c r="AH425" s="420"/>
      <c r="AI425" s="420"/>
    </row>
    <row r="426" spans="9:35" x14ac:dyDescent="0.15">
      <c r="I426" s="420"/>
      <c r="J426" s="420"/>
      <c r="K426" s="420"/>
      <c r="L426" s="420"/>
      <c r="M426" s="420"/>
      <c r="N426" s="420"/>
      <c r="O426" s="420"/>
      <c r="P426" s="420"/>
      <c r="Q426" s="420"/>
      <c r="R426" s="420"/>
      <c r="S426" s="420"/>
      <c r="T426" s="420"/>
      <c r="U426" s="420"/>
      <c r="V426" s="420"/>
      <c r="W426" s="420"/>
      <c r="X426" s="420"/>
      <c r="Y426" s="420"/>
      <c r="Z426" s="420"/>
      <c r="AA426" s="420"/>
      <c r="AB426" s="420"/>
      <c r="AC426" s="420"/>
      <c r="AD426" s="420"/>
      <c r="AE426" s="420"/>
      <c r="AF426" s="420"/>
      <c r="AG426" s="420"/>
      <c r="AH426" s="420"/>
      <c r="AI426" s="420"/>
    </row>
    <row r="427" spans="9:35" x14ac:dyDescent="0.15">
      <c r="I427" s="420"/>
      <c r="J427" s="420"/>
      <c r="K427" s="420"/>
      <c r="L427" s="420"/>
      <c r="M427" s="420"/>
      <c r="N427" s="420"/>
      <c r="O427" s="420"/>
      <c r="P427" s="420"/>
      <c r="Q427" s="420"/>
      <c r="R427" s="420"/>
      <c r="S427" s="420"/>
      <c r="T427" s="420"/>
      <c r="U427" s="420"/>
      <c r="V427" s="420"/>
      <c r="W427" s="420"/>
      <c r="X427" s="420"/>
      <c r="Y427" s="420"/>
      <c r="Z427" s="420"/>
      <c r="AA427" s="420"/>
      <c r="AB427" s="420"/>
      <c r="AC427" s="420"/>
      <c r="AD427" s="420"/>
      <c r="AE427" s="420"/>
      <c r="AF427" s="420"/>
      <c r="AG427" s="420"/>
      <c r="AH427" s="420"/>
      <c r="AI427" s="420"/>
    </row>
    <row r="428" spans="9:35" x14ac:dyDescent="0.15">
      <c r="I428" s="420"/>
      <c r="J428" s="420"/>
      <c r="K428" s="420"/>
      <c r="L428" s="420"/>
      <c r="M428" s="420"/>
      <c r="N428" s="420"/>
      <c r="O428" s="420"/>
      <c r="P428" s="420"/>
      <c r="Q428" s="420"/>
      <c r="R428" s="420"/>
      <c r="S428" s="420"/>
      <c r="T428" s="420"/>
      <c r="U428" s="420"/>
      <c r="V428" s="420"/>
      <c r="W428" s="420"/>
      <c r="X428" s="420"/>
      <c r="Y428" s="420"/>
      <c r="Z428" s="420"/>
      <c r="AA428" s="420"/>
      <c r="AB428" s="420"/>
      <c r="AC428" s="420"/>
      <c r="AD428" s="420"/>
      <c r="AE428" s="420"/>
      <c r="AF428" s="420"/>
      <c r="AG428" s="420"/>
      <c r="AH428" s="420"/>
      <c r="AI428" s="420"/>
    </row>
    <row r="429" spans="9:35" x14ac:dyDescent="0.15">
      <c r="I429" s="420"/>
      <c r="J429" s="420"/>
      <c r="K429" s="420"/>
      <c r="L429" s="420"/>
      <c r="M429" s="420"/>
      <c r="N429" s="420"/>
      <c r="O429" s="420"/>
      <c r="P429" s="420"/>
      <c r="Q429" s="420"/>
      <c r="R429" s="420"/>
      <c r="S429" s="420"/>
      <c r="T429" s="420"/>
      <c r="U429" s="420"/>
      <c r="V429" s="420"/>
      <c r="W429" s="420"/>
      <c r="X429" s="420"/>
      <c r="Y429" s="420"/>
      <c r="Z429" s="420"/>
      <c r="AA429" s="420"/>
      <c r="AB429" s="420"/>
      <c r="AC429" s="420"/>
      <c r="AD429" s="420"/>
      <c r="AE429" s="420"/>
      <c r="AF429" s="420"/>
      <c r="AG429" s="420"/>
      <c r="AH429" s="420"/>
      <c r="AI429" s="420"/>
    </row>
    <row r="430" spans="9:35" x14ac:dyDescent="0.15">
      <c r="I430" s="420"/>
      <c r="J430" s="420"/>
      <c r="K430" s="420"/>
      <c r="L430" s="420"/>
      <c r="M430" s="420"/>
      <c r="N430" s="420"/>
      <c r="O430" s="420"/>
      <c r="P430" s="420"/>
      <c r="Q430" s="420"/>
      <c r="R430" s="420"/>
      <c r="S430" s="420"/>
      <c r="T430" s="420"/>
      <c r="U430" s="420"/>
      <c r="V430" s="420"/>
      <c r="W430" s="420"/>
      <c r="X430" s="420"/>
      <c r="Y430" s="420"/>
      <c r="Z430" s="420"/>
      <c r="AA430" s="420"/>
      <c r="AB430" s="420"/>
      <c r="AC430" s="420"/>
      <c r="AD430" s="420"/>
      <c r="AE430" s="420"/>
      <c r="AF430" s="420"/>
      <c r="AG430" s="420"/>
      <c r="AH430" s="420"/>
      <c r="AI430" s="420"/>
    </row>
    <row r="431" spans="9:35" x14ac:dyDescent="0.15">
      <c r="I431" s="420"/>
      <c r="J431" s="420"/>
      <c r="K431" s="420"/>
      <c r="L431" s="420"/>
      <c r="M431" s="420"/>
      <c r="N431" s="420"/>
      <c r="O431" s="420"/>
      <c r="P431" s="420"/>
      <c r="Q431" s="420"/>
      <c r="R431" s="420"/>
      <c r="S431" s="420"/>
      <c r="T431" s="420"/>
      <c r="U431" s="420"/>
      <c r="V431" s="420"/>
      <c r="W431" s="420"/>
      <c r="X431" s="420"/>
      <c r="Y431" s="420"/>
      <c r="Z431" s="420"/>
      <c r="AA431" s="420"/>
      <c r="AB431" s="420"/>
      <c r="AC431" s="420"/>
      <c r="AD431" s="420"/>
      <c r="AE431" s="420"/>
      <c r="AF431" s="420"/>
      <c r="AG431" s="420"/>
      <c r="AH431" s="420"/>
      <c r="AI431" s="420"/>
    </row>
    <row r="432" spans="9:35" x14ac:dyDescent="0.15">
      <c r="I432" s="420"/>
      <c r="J432" s="420"/>
      <c r="K432" s="420"/>
      <c r="L432" s="420"/>
      <c r="M432" s="420"/>
      <c r="N432" s="420"/>
      <c r="O432" s="420"/>
      <c r="P432" s="420"/>
      <c r="Q432" s="420"/>
      <c r="R432" s="420"/>
      <c r="S432" s="420"/>
      <c r="T432" s="420"/>
      <c r="U432" s="420"/>
      <c r="V432" s="420"/>
      <c r="W432" s="420"/>
      <c r="X432" s="420"/>
      <c r="Y432" s="420"/>
      <c r="Z432" s="420"/>
      <c r="AA432" s="420"/>
      <c r="AB432" s="420"/>
      <c r="AC432" s="420"/>
      <c r="AD432" s="420"/>
      <c r="AE432" s="420"/>
      <c r="AF432" s="420"/>
      <c r="AG432" s="420"/>
      <c r="AH432" s="420"/>
      <c r="AI432" s="420"/>
    </row>
    <row r="433" spans="9:35" x14ac:dyDescent="0.15">
      <c r="I433" s="420"/>
      <c r="J433" s="420"/>
      <c r="K433" s="420"/>
      <c r="L433" s="420"/>
      <c r="M433" s="420"/>
      <c r="N433" s="420"/>
      <c r="O433" s="420"/>
      <c r="P433" s="420"/>
      <c r="Q433" s="420"/>
      <c r="R433" s="420"/>
      <c r="S433" s="420"/>
      <c r="T433" s="420"/>
      <c r="U433" s="420"/>
      <c r="V433" s="420"/>
      <c r="W433" s="420"/>
      <c r="X433" s="420"/>
      <c r="Y433" s="420"/>
      <c r="Z433" s="420"/>
      <c r="AA433" s="420"/>
      <c r="AB433" s="420"/>
      <c r="AC433" s="420"/>
      <c r="AD433" s="420"/>
      <c r="AE433" s="420"/>
      <c r="AF433" s="420"/>
      <c r="AG433" s="420"/>
      <c r="AH433" s="420"/>
      <c r="AI433" s="420"/>
    </row>
    <row r="434" spans="9:35" x14ac:dyDescent="0.15">
      <c r="I434" s="420"/>
      <c r="J434" s="420"/>
      <c r="K434" s="420"/>
      <c r="L434" s="420"/>
      <c r="M434" s="420"/>
      <c r="N434" s="420"/>
      <c r="O434" s="420"/>
      <c r="P434" s="420"/>
      <c r="Q434" s="420"/>
      <c r="R434" s="420"/>
      <c r="S434" s="420"/>
      <c r="T434" s="420"/>
      <c r="U434" s="420"/>
      <c r="V434" s="420"/>
      <c r="W434" s="420"/>
      <c r="X434" s="420"/>
      <c r="Y434" s="420"/>
      <c r="Z434" s="420"/>
      <c r="AA434" s="420"/>
      <c r="AB434" s="420"/>
      <c r="AC434" s="420"/>
      <c r="AD434" s="420"/>
      <c r="AE434" s="420"/>
      <c r="AF434" s="420"/>
      <c r="AG434" s="420"/>
      <c r="AH434" s="420"/>
      <c r="AI434" s="420"/>
    </row>
    <row r="435" spans="9:35" x14ac:dyDescent="0.15">
      <c r="I435" s="420"/>
      <c r="J435" s="420"/>
      <c r="K435" s="420"/>
      <c r="L435" s="420"/>
      <c r="M435" s="420"/>
      <c r="N435" s="420"/>
      <c r="O435" s="420"/>
      <c r="P435" s="420"/>
      <c r="Q435" s="420"/>
      <c r="R435" s="420"/>
      <c r="S435" s="420"/>
      <c r="T435" s="420"/>
      <c r="U435" s="420"/>
      <c r="V435" s="420"/>
      <c r="W435" s="420"/>
      <c r="X435" s="420"/>
      <c r="Y435" s="420"/>
      <c r="Z435" s="420"/>
      <c r="AA435" s="420"/>
      <c r="AB435" s="420"/>
      <c r="AC435" s="420"/>
      <c r="AD435" s="420"/>
      <c r="AE435" s="420"/>
      <c r="AF435" s="420"/>
      <c r="AG435" s="420"/>
      <c r="AH435" s="420"/>
      <c r="AI435" s="420"/>
    </row>
    <row r="436" spans="9:35" x14ac:dyDescent="0.15">
      <c r="I436" s="420"/>
      <c r="J436" s="420"/>
      <c r="K436" s="420"/>
      <c r="L436" s="420"/>
      <c r="M436" s="420"/>
      <c r="N436" s="420"/>
      <c r="O436" s="420"/>
      <c r="P436" s="420"/>
      <c r="Q436" s="420"/>
      <c r="R436" s="420"/>
      <c r="S436" s="420"/>
      <c r="T436" s="420"/>
      <c r="U436" s="420"/>
      <c r="V436" s="420"/>
      <c r="W436" s="420"/>
      <c r="X436" s="420"/>
      <c r="Y436" s="420"/>
      <c r="Z436" s="420"/>
      <c r="AA436" s="420"/>
      <c r="AB436" s="420"/>
      <c r="AC436" s="420"/>
      <c r="AD436" s="420"/>
      <c r="AE436" s="420"/>
      <c r="AF436" s="420"/>
      <c r="AG436" s="420"/>
      <c r="AH436" s="420"/>
      <c r="AI436" s="420"/>
    </row>
    <row r="437" spans="9:35" x14ac:dyDescent="0.15">
      <c r="I437" s="420"/>
      <c r="J437" s="420"/>
      <c r="K437" s="420"/>
      <c r="L437" s="420"/>
      <c r="M437" s="420"/>
      <c r="N437" s="420"/>
      <c r="O437" s="420"/>
      <c r="P437" s="420"/>
      <c r="Q437" s="420"/>
      <c r="R437" s="420"/>
      <c r="S437" s="420"/>
      <c r="T437" s="420"/>
      <c r="U437" s="420"/>
      <c r="V437" s="420"/>
      <c r="W437" s="420"/>
      <c r="X437" s="420"/>
      <c r="Y437" s="420"/>
      <c r="Z437" s="420"/>
      <c r="AA437" s="420"/>
      <c r="AB437" s="420"/>
      <c r="AC437" s="420"/>
      <c r="AD437" s="420"/>
      <c r="AE437" s="420"/>
      <c r="AF437" s="420"/>
      <c r="AG437" s="420"/>
      <c r="AH437" s="420"/>
      <c r="AI437" s="420"/>
    </row>
    <row r="438" spans="9:35" x14ac:dyDescent="0.15">
      <c r="I438" s="420"/>
      <c r="J438" s="420"/>
      <c r="K438" s="420"/>
      <c r="L438" s="420"/>
      <c r="M438" s="420"/>
      <c r="N438" s="420"/>
      <c r="O438" s="420"/>
      <c r="P438" s="420"/>
      <c r="Q438" s="420"/>
      <c r="R438" s="420"/>
      <c r="S438" s="420"/>
      <c r="T438" s="420"/>
      <c r="U438" s="420"/>
      <c r="V438" s="420"/>
      <c r="W438" s="420"/>
      <c r="X438" s="420"/>
      <c r="Y438" s="420"/>
      <c r="Z438" s="420"/>
      <c r="AA438" s="420"/>
      <c r="AB438" s="420"/>
      <c r="AC438" s="420"/>
      <c r="AD438" s="420"/>
      <c r="AE438" s="420"/>
      <c r="AF438" s="420"/>
      <c r="AG438" s="420"/>
      <c r="AH438" s="420"/>
      <c r="AI438" s="420"/>
    </row>
    <row r="439" spans="9:35" x14ac:dyDescent="0.15">
      <c r="I439" s="420"/>
      <c r="J439" s="420"/>
      <c r="K439" s="420"/>
      <c r="L439" s="420"/>
      <c r="M439" s="420"/>
      <c r="N439" s="420"/>
      <c r="O439" s="420"/>
      <c r="P439" s="420"/>
      <c r="Q439" s="420"/>
      <c r="R439" s="420"/>
      <c r="S439" s="420"/>
      <c r="T439" s="420"/>
      <c r="U439" s="420"/>
      <c r="V439" s="420"/>
      <c r="W439" s="420"/>
      <c r="X439" s="420"/>
      <c r="Y439" s="420"/>
      <c r="Z439" s="420"/>
      <c r="AA439" s="420"/>
      <c r="AB439" s="420"/>
      <c r="AC439" s="420"/>
      <c r="AD439" s="420"/>
      <c r="AE439" s="420"/>
      <c r="AF439" s="420"/>
      <c r="AG439" s="420"/>
      <c r="AH439" s="420"/>
      <c r="AI439" s="420"/>
    </row>
    <row r="440" spans="9:35" x14ac:dyDescent="0.15">
      <c r="I440" s="420"/>
      <c r="J440" s="420"/>
      <c r="K440" s="420"/>
      <c r="L440" s="420"/>
      <c r="M440" s="420"/>
      <c r="N440" s="420"/>
      <c r="O440" s="420"/>
      <c r="P440" s="420"/>
      <c r="Q440" s="420"/>
      <c r="R440" s="420"/>
      <c r="S440" s="420"/>
      <c r="T440" s="420"/>
      <c r="U440" s="420"/>
      <c r="V440" s="420"/>
      <c r="W440" s="420"/>
      <c r="X440" s="420"/>
      <c r="Y440" s="420"/>
      <c r="Z440" s="420"/>
      <c r="AA440" s="420"/>
      <c r="AB440" s="420"/>
      <c r="AC440" s="420"/>
      <c r="AD440" s="420"/>
      <c r="AE440" s="420"/>
      <c r="AF440" s="420"/>
      <c r="AG440" s="420"/>
      <c r="AH440" s="420"/>
      <c r="AI440" s="420"/>
    </row>
    <row r="441" spans="9:35" x14ac:dyDescent="0.15">
      <c r="I441" s="420"/>
      <c r="J441" s="420"/>
      <c r="K441" s="420"/>
      <c r="L441" s="420"/>
      <c r="M441" s="420"/>
      <c r="N441" s="420"/>
      <c r="O441" s="420"/>
      <c r="P441" s="420"/>
      <c r="Q441" s="420"/>
      <c r="R441" s="420"/>
      <c r="S441" s="420"/>
      <c r="T441" s="420"/>
      <c r="U441" s="420"/>
      <c r="V441" s="420"/>
      <c r="W441" s="420"/>
      <c r="X441" s="420"/>
      <c r="Y441" s="420"/>
      <c r="Z441" s="420"/>
      <c r="AA441" s="420"/>
      <c r="AB441" s="420"/>
      <c r="AC441" s="420"/>
      <c r="AD441" s="420"/>
      <c r="AE441" s="420"/>
      <c r="AF441" s="420"/>
      <c r="AG441" s="420"/>
      <c r="AH441" s="420"/>
      <c r="AI441" s="420"/>
    </row>
    <row r="442" spans="9:35" x14ac:dyDescent="0.15">
      <c r="I442" s="420"/>
      <c r="J442" s="420"/>
      <c r="K442" s="420"/>
      <c r="L442" s="420"/>
      <c r="M442" s="420"/>
      <c r="N442" s="420"/>
      <c r="O442" s="420"/>
      <c r="P442" s="420"/>
      <c r="Q442" s="420"/>
      <c r="R442" s="420"/>
      <c r="S442" s="420"/>
      <c r="T442" s="420"/>
      <c r="U442" s="420"/>
      <c r="V442" s="420"/>
      <c r="W442" s="420"/>
      <c r="X442" s="420"/>
      <c r="Y442" s="420"/>
      <c r="Z442" s="420"/>
      <c r="AA442" s="420"/>
      <c r="AB442" s="420"/>
      <c r="AC442" s="420"/>
      <c r="AD442" s="420"/>
      <c r="AE442" s="420"/>
      <c r="AF442" s="420"/>
      <c r="AG442" s="420"/>
      <c r="AH442" s="420"/>
      <c r="AI442" s="420"/>
    </row>
    <row r="443" spans="9:35" x14ac:dyDescent="0.15">
      <c r="I443" s="420"/>
      <c r="J443" s="420"/>
      <c r="K443" s="420"/>
      <c r="L443" s="420"/>
      <c r="M443" s="420"/>
      <c r="N443" s="420"/>
      <c r="O443" s="420"/>
      <c r="P443" s="420"/>
      <c r="Q443" s="420"/>
      <c r="R443" s="420"/>
      <c r="S443" s="420"/>
      <c r="T443" s="420"/>
      <c r="U443" s="420"/>
      <c r="V443" s="420"/>
      <c r="W443" s="420"/>
      <c r="X443" s="420"/>
      <c r="Y443" s="420"/>
      <c r="Z443" s="420"/>
      <c r="AA443" s="420"/>
      <c r="AB443" s="420"/>
      <c r="AC443" s="420"/>
      <c r="AD443" s="420"/>
      <c r="AE443" s="420"/>
      <c r="AF443" s="420"/>
      <c r="AG443" s="420"/>
      <c r="AH443" s="420"/>
      <c r="AI443" s="420"/>
    </row>
    <row r="444" spans="9:35" x14ac:dyDescent="0.15">
      <c r="I444" s="420"/>
      <c r="J444" s="420"/>
      <c r="K444" s="420"/>
      <c r="L444" s="420"/>
      <c r="M444" s="420"/>
      <c r="N444" s="420"/>
      <c r="O444" s="420"/>
      <c r="P444" s="420"/>
      <c r="Q444" s="420"/>
      <c r="R444" s="420"/>
      <c r="S444" s="420"/>
      <c r="T444" s="420"/>
      <c r="U444" s="420"/>
      <c r="V444" s="420"/>
      <c r="W444" s="420"/>
      <c r="X444" s="420"/>
      <c r="Y444" s="420"/>
      <c r="Z444" s="420"/>
      <c r="AA444" s="420"/>
      <c r="AB444" s="420"/>
      <c r="AC444" s="420"/>
      <c r="AD444" s="420"/>
      <c r="AE444" s="420"/>
      <c r="AF444" s="420"/>
      <c r="AG444" s="420"/>
      <c r="AH444" s="420"/>
      <c r="AI444" s="420"/>
    </row>
    <row r="445" spans="9:35" x14ac:dyDescent="0.15">
      <c r="I445" s="420"/>
      <c r="J445" s="420"/>
      <c r="K445" s="420"/>
      <c r="L445" s="420"/>
      <c r="M445" s="420"/>
      <c r="N445" s="420"/>
      <c r="O445" s="420"/>
      <c r="P445" s="420"/>
      <c r="Q445" s="420"/>
      <c r="R445" s="420"/>
      <c r="S445" s="420"/>
      <c r="T445" s="420"/>
      <c r="U445" s="420"/>
      <c r="V445" s="420"/>
      <c r="W445" s="420"/>
      <c r="X445" s="420"/>
      <c r="Y445" s="420"/>
      <c r="Z445" s="420"/>
      <c r="AA445" s="420"/>
      <c r="AB445" s="420"/>
      <c r="AC445" s="420"/>
      <c r="AD445" s="420"/>
      <c r="AE445" s="420"/>
      <c r="AF445" s="420"/>
      <c r="AG445" s="420"/>
      <c r="AH445" s="420"/>
      <c r="AI445" s="420"/>
    </row>
    <row r="446" spans="9:35" x14ac:dyDescent="0.15">
      <c r="I446" s="420"/>
      <c r="J446" s="420"/>
      <c r="K446" s="420"/>
      <c r="L446" s="420"/>
      <c r="M446" s="420"/>
      <c r="N446" s="420"/>
      <c r="O446" s="420"/>
      <c r="P446" s="420"/>
      <c r="Q446" s="420"/>
      <c r="R446" s="420"/>
      <c r="S446" s="420"/>
      <c r="T446" s="420"/>
      <c r="U446" s="420"/>
      <c r="V446" s="420"/>
      <c r="W446" s="420"/>
      <c r="X446" s="420"/>
      <c r="Y446" s="420"/>
      <c r="Z446" s="420"/>
      <c r="AA446" s="420"/>
      <c r="AB446" s="420"/>
      <c r="AC446" s="420"/>
      <c r="AD446" s="420"/>
      <c r="AE446" s="420"/>
      <c r="AF446" s="420"/>
      <c r="AG446" s="420"/>
      <c r="AH446" s="420"/>
      <c r="AI446" s="420"/>
    </row>
    <row r="447" spans="9:35" x14ac:dyDescent="0.15">
      <c r="I447" s="420"/>
      <c r="J447" s="420"/>
      <c r="K447" s="420"/>
      <c r="L447" s="420"/>
      <c r="M447" s="420"/>
      <c r="N447" s="420"/>
      <c r="O447" s="420"/>
      <c r="P447" s="420"/>
      <c r="Q447" s="420"/>
      <c r="R447" s="420"/>
      <c r="S447" s="420"/>
      <c r="T447" s="420"/>
      <c r="U447" s="420"/>
      <c r="V447" s="420"/>
      <c r="W447" s="420"/>
      <c r="X447" s="420"/>
      <c r="Y447" s="420"/>
      <c r="Z447" s="420"/>
      <c r="AA447" s="420"/>
      <c r="AB447" s="420"/>
      <c r="AC447" s="420"/>
      <c r="AD447" s="420"/>
      <c r="AE447" s="420"/>
      <c r="AF447" s="420"/>
      <c r="AG447" s="420"/>
      <c r="AH447" s="420"/>
      <c r="AI447" s="420"/>
    </row>
    <row r="448" spans="9:35" x14ac:dyDescent="0.15">
      <c r="I448" s="420"/>
      <c r="J448" s="420"/>
      <c r="K448" s="420"/>
      <c r="L448" s="420"/>
      <c r="M448" s="420"/>
      <c r="N448" s="420"/>
      <c r="O448" s="420"/>
      <c r="P448" s="420"/>
      <c r="Q448" s="420"/>
      <c r="R448" s="420"/>
      <c r="S448" s="420"/>
      <c r="T448" s="420"/>
      <c r="U448" s="420"/>
      <c r="V448" s="420"/>
      <c r="W448" s="420"/>
      <c r="X448" s="420"/>
      <c r="Y448" s="420"/>
      <c r="Z448" s="420"/>
      <c r="AA448" s="420"/>
      <c r="AB448" s="420"/>
      <c r="AC448" s="420"/>
      <c r="AD448" s="420"/>
      <c r="AE448" s="420"/>
      <c r="AF448" s="420"/>
      <c r="AG448" s="420"/>
      <c r="AH448" s="420"/>
      <c r="AI448" s="420"/>
    </row>
    <row r="449" spans="9:35" x14ac:dyDescent="0.15">
      <c r="I449" s="420"/>
      <c r="J449" s="420"/>
      <c r="K449" s="420"/>
      <c r="L449" s="420"/>
      <c r="M449" s="420"/>
      <c r="N449" s="420"/>
      <c r="O449" s="420"/>
      <c r="P449" s="420"/>
      <c r="Q449" s="420"/>
      <c r="R449" s="420"/>
      <c r="S449" s="420"/>
      <c r="T449" s="420"/>
      <c r="U449" s="420"/>
      <c r="V449" s="420"/>
      <c r="W449" s="420"/>
      <c r="X449" s="420"/>
      <c r="Y449" s="420"/>
      <c r="Z449" s="420"/>
      <c r="AA449" s="420"/>
      <c r="AB449" s="420"/>
      <c r="AC449" s="420"/>
      <c r="AD449" s="420"/>
      <c r="AE449" s="420"/>
      <c r="AF449" s="420"/>
      <c r="AG449" s="420"/>
      <c r="AH449" s="420"/>
      <c r="AI449" s="420"/>
    </row>
    <row r="450" spans="9:35" x14ac:dyDescent="0.15">
      <c r="I450" s="420"/>
      <c r="J450" s="420"/>
      <c r="K450" s="420"/>
      <c r="L450" s="420"/>
      <c r="M450" s="420"/>
      <c r="N450" s="420"/>
      <c r="O450" s="420"/>
      <c r="P450" s="420"/>
      <c r="Q450" s="420"/>
      <c r="R450" s="420"/>
      <c r="S450" s="420"/>
      <c r="T450" s="420"/>
      <c r="U450" s="420"/>
      <c r="V450" s="420"/>
      <c r="W450" s="420"/>
      <c r="X450" s="420"/>
      <c r="Y450" s="420"/>
      <c r="Z450" s="420"/>
      <c r="AA450" s="420"/>
      <c r="AB450" s="420"/>
      <c r="AC450" s="420"/>
      <c r="AD450" s="420"/>
      <c r="AE450" s="420"/>
      <c r="AF450" s="420"/>
      <c r="AG450" s="420"/>
      <c r="AH450" s="420"/>
      <c r="AI450" s="420"/>
    </row>
    <row r="451" spans="9:35" x14ac:dyDescent="0.15">
      <c r="I451" s="420"/>
      <c r="J451" s="420"/>
      <c r="K451" s="420"/>
      <c r="L451" s="420"/>
      <c r="M451" s="420"/>
      <c r="N451" s="420"/>
      <c r="O451" s="420"/>
      <c r="P451" s="420"/>
      <c r="Q451" s="420"/>
      <c r="R451" s="420"/>
      <c r="S451" s="420"/>
      <c r="T451" s="420"/>
      <c r="U451" s="420"/>
      <c r="V451" s="420"/>
      <c r="W451" s="420"/>
      <c r="X451" s="420"/>
      <c r="Y451" s="420"/>
      <c r="Z451" s="420"/>
      <c r="AA451" s="420"/>
      <c r="AB451" s="420"/>
      <c r="AC451" s="420"/>
      <c r="AD451" s="420"/>
      <c r="AE451" s="420"/>
      <c r="AF451" s="420"/>
      <c r="AG451" s="420"/>
      <c r="AH451" s="420"/>
      <c r="AI451" s="420"/>
    </row>
    <row r="452" spans="9:35" x14ac:dyDescent="0.15">
      <c r="I452" s="420"/>
      <c r="J452" s="420"/>
      <c r="K452" s="420"/>
      <c r="L452" s="420"/>
      <c r="M452" s="420"/>
      <c r="N452" s="420"/>
      <c r="O452" s="420"/>
      <c r="P452" s="420"/>
      <c r="Q452" s="420"/>
      <c r="R452" s="420"/>
      <c r="S452" s="420"/>
      <c r="T452" s="420"/>
      <c r="U452" s="420"/>
      <c r="V452" s="420"/>
      <c r="W452" s="420"/>
      <c r="X452" s="420"/>
      <c r="Y452" s="420"/>
      <c r="Z452" s="420"/>
      <c r="AA452" s="420"/>
      <c r="AB452" s="420"/>
      <c r="AC452" s="420"/>
      <c r="AD452" s="420"/>
      <c r="AE452" s="420"/>
      <c r="AF452" s="420"/>
      <c r="AG452" s="420"/>
      <c r="AH452" s="420"/>
      <c r="AI452" s="420"/>
    </row>
    <row r="453" spans="9:35" x14ac:dyDescent="0.15">
      <c r="I453" s="420"/>
      <c r="J453" s="420"/>
      <c r="K453" s="420"/>
      <c r="L453" s="420"/>
      <c r="M453" s="420"/>
      <c r="N453" s="420"/>
      <c r="O453" s="420"/>
      <c r="P453" s="420"/>
      <c r="Q453" s="420"/>
      <c r="R453" s="420"/>
      <c r="S453" s="420"/>
      <c r="T453" s="420"/>
      <c r="U453" s="420"/>
      <c r="V453" s="420"/>
      <c r="W453" s="420"/>
      <c r="X453" s="420"/>
      <c r="Y453" s="420"/>
      <c r="Z453" s="420"/>
      <c r="AA453" s="420"/>
      <c r="AB453" s="420"/>
      <c r="AC453" s="420"/>
      <c r="AD453" s="420"/>
      <c r="AE453" s="420"/>
      <c r="AF453" s="420"/>
      <c r="AG453" s="420"/>
      <c r="AH453" s="420"/>
      <c r="AI453" s="420"/>
    </row>
    <row r="454" spans="9:35" x14ac:dyDescent="0.15">
      <c r="I454" s="420"/>
      <c r="J454" s="420"/>
      <c r="K454" s="420"/>
      <c r="L454" s="420"/>
      <c r="M454" s="420"/>
      <c r="N454" s="420"/>
      <c r="O454" s="420"/>
      <c r="P454" s="420"/>
      <c r="Q454" s="420"/>
      <c r="R454" s="420"/>
      <c r="S454" s="420"/>
      <c r="T454" s="420"/>
      <c r="U454" s="420"/>
      <c r="V454" s="420"/>
      <c r="W454" s="420"/>
      <c r="X454" s="420"/>
      <c r="Y454" s="420"/>
      <c r="Z454" s="420"/>
      <c r="AA454" s="420"/>
      <c r="AB454" s="420"/>
      <c r="AC454" s="420"/>
      <c r="AD454" s="420"/>
      <c r="AE454" s="420"/>
      <c r="AF454" s="420"/>
      <c r="AG454" s="420"/>
      <c r="AH454" s="420"/>
      <c r="AI454" s="420"/>
    </row>
    <row r="455" spans="9:35" x14ac:dyDescent="0.15">
      <c r="I455" s="420"/>
      <c r="J455" s="420"/>
      <c r="K455" s="420"/>
      <c r="L455" s="420"/>
      <c r="M455" s="420"/>
      <c r="N455" s="420"/>
      <c r="O455" s="420"/>
      <c r="P455" s="420"/>
      <c r="Q455" s="420"/>
      <c r="R455" s="420"/>
      <c r="S455" s="420"/>
      <c r="T455" s="420"/>
      <c r="U455" s="420"/>
      <c r="V455" s="420"/>
      <c r="W455" s="420"/>
      <c r="X455" s="420"/>
      <c r="Y455" s="420"/>
      <c r="Z455" s="420"/>
      <c r="AA455" s="420"/>
      <c r="AB455" s="420"/>
      <c r="AC455" s="420"/>
      <c r="AD455" s="420"/>
      <c r="AE455" s="420"/>
      <c r="AF455" s="420"/>
      <c r="AG455" s="420"/>
      <c r="AH455" s="420"/>
      <c r="AI455" s="420"/>
    </row>
    <row r="456" spans="9:35" x14ac:dyDescent="0.15">
      <c r="I456" s="420"/>
      <c r="J456" s="420"/>
      <c r="K456" s="420"/>
      <c r="L456" s="420"/>
      <c r="M456" s="420"/>
      <c r="N456" s="420"/>
      <c r="O456" s="420"/>
      <c r="P456" s="420"/>
      <c r="Q456" s="420"/>
      <c r="R456" s="420"/>
      <c r="S456" s="420"/>
      <c r="T456" s="420"/>
      <c r="U456" s="420"/>
      <c r="V456" s="420"/>
      <c r="W456" s="420"/>
      <c r="X456" s="420"/>
      <c r="Y456" s="420"/>
      <c r="Z456" s="420"/>
      <c r="AA456" s="420"/>
      <c r="AB456" s="420"/>
      <c r="AC456" s="420"/>
      <c r="AD456" s="420"/>
      <c r="AE456" s="420"/>
      <c r="AF456" s="420"/>
      <c r="AG456" s="420"/>
      <c r="AH456" s="420"/>
      <c r="AI456" s="420"/>
    </row>
    <row r="457" spans="9:35" x14ac:dyDescent="0.15">
      <c r="I457" s="420"/>
      <c r="J457" s="420"/>
      <c r="K457" s="420"/>
      <c r="L457" s="420"/>
      <c r="M457" s="420"/>
      <c r="N457" s="420"/>
      <c r="O457" s="420"/>
      <c r="P457" s="420"/>
      <c r="Q457" s="420"/>
      <c r="R457" s="420"/>
      <c r="S457" s="420"/>
      <c r="T457" s="420"/>
      <c r="U457" s="420"/>
      <c r="V457" s="420"/>
      <c r="W457" s="420"/>
      <c r="X457" s="420"/>
      <c r="Y457" s="420"/>
      <c r="Z457" s="420"/>
      <c r="AA457" s="420"/>
      <c r="AB457" s="420"/>
      <c r="AC457" s="420"/>
      <c r="AD457" s="420"/>
      <c r="AE457" s="420"/>
      <c r="AF457" s="420"/>
      <c r="AG457" s="420"/>
      <c r="AH457" s="420"/>
      <c r="AI457" s="420"/>
    </row>
    <row r="458" spans="9:35" x14ac:dyDescent="0.15">
      <c r="I458" s="420"/>
      <c r="J458" s="420"/>
      <c r="K458" s="420"/>
      <c r="L458" s="420"/>
      <c r="M458" s="420"/>
      <c r="N458" s="420"/>
      <c r="O458" s="420"/>
      <c r="P458" s="420"/>
      <c r="Q458" s="420"/>
      <c r="R458" s="420"/>
      <c r="S458" s="420"/>
      <c r="T458" s="420"/>
      <c r="U458" s="420"/>
      <c r="V458" s="420"/>
      <c r="W458" s="420"/>
      <c r="X458" s="420"/>
      <c r="Y458" s="420"/>
      <c r="Z458" s="420"/>
      <c r="AA458" s="420"/>
      <c r="AB458" s="420"/>
      <c r="AC458" s="420"/>
      <c r="AD458" s="420"/>
      <c r="AE458" s="420"/>
      <c r="AF458" s="420"/>
      <c r="AG458" s="420"/>
      <c r="AH458" s="420"/>
      <c r="AI458" s="420"/>
    </row>
    <row r="459" spans="9:35" x14ac:dyDescent="0.15">
      <c r="I459" s="420"/>
      <c r="J459" s="420"/>
      <c r="K459" s="420"/>
      <c r="L459" s="420"/>
      <c r="M459" s="420"/>
      <c r="N459" s="420"/>
      <c r="O459" s="420"/>
      <c r="P459" s="420"/>
      <c r="Q459" s="420"/>
      <c r="R459" s="420"/>
      <c r="S459" s="420"/>
      <c r="T459" s="420"/>
      <c r="U459" s="420"/>
      <c r="V459" s="420"/>
      <c r="W459" s="420"/>
      <c r="X459" s="420"/>
      <c r="Y459" s="420"/>
      <c r="Z459" s="420"/>
      <c r="AA459" s="420"/>
      <c r="AB459" s="420"/>
      <c r="AC459" s="420"/>
      <c r="AD459" s="420"/>
      <c r="AE459" s="420"/>
      <c r="AF459" s="420"/>
      <c r="AG459" s="420"/>
      <c r="AH459" s="420"/>
      <c r="AI459" s="420"/>
    </row>
    <row r="460" spans="9:35" x14ac:dyDescent="0.15">
      <c r="I460" s="420"/>
      <c r="J460" s="420"/>
      <c r="K460" s="420"/>
      <c r="L460" s="420"/>
      <c r="M460" s="420"/>
      <c r="N460" s="420"/>
      <c r="O460" s="420"/>
      <c r="P460" s="420"/>
      <c r="Q460" s="420"/>
      <c r="R460" s="420"/>
      <c r="S460" s="420"/>
      <c r="T460" s="420"/>
      <c r="U460" s="420"/>
      <c r="V460" s="420"/>
      <c r="W460" s="420"/>
      <c r="X460" s="420"/>
      <c r="Y460" s="420"/>
      <c r="Z460" s="420"/>
      <c r="AA460" s="420"/>
      <c r="AB460" s="420"/>
      <c r="AC460" s="420"/>
      <c r="AD460" s="420"/>
      <c r="AE460" s="420"/>
      <c r="AF460" s="420"/>
      <c r="AG460" s="420"/>
      <c r="AH460" s="420"/>
      <c r="AI460" s="420"/>
    </row>
    <row r="461" spans="9:35" x14ac:dyDescent="0.15">
      <c r="I461" s="420"/>
      <c r="J461" s="420"/>
      <c r="K461" s="420"/>
      <c r="L461" s="420"/>
      <c r="M461" s="420"/>
      <c r="N461" s="420"/>
      <c r="O461" s="420"/>
      <c r="P461" s="420"/>
      <c r="Q461" s="420"/>
      <c r="R461" s="420"/>
      <c r="S461" s="420"/>
      <c r="T461" s="420"/>
      <c r="U461" s="420"/>
      <c r="V461" s="420"/>
      <c r="W461" s="420"/>
      <c r="X461" s="420"/>
      <c r="Y461" s="420"/>
      <c r="Z461" s="420"/>
      <c r="AA461" s="420"/>
      <c r="AB461" s="420"/>
      <c r="AC461" s="420"/>
      <c r="AD461" s="420"/>
      <c r="AE461" s="420"/>
      <c r="AF461" s="420"/>
      <c r="AG461" s="420"/>
      <c r="AH461" s="420"/>
      <c r="AI461" s="420"/>
    </row>
    <row r="462" spans="9:35" x14ac:dyDescent="0.15">
      <c r="I462" s="420"/>
      <c r="J462" s="420"/>
      <c r="K462" s="420"/>
      <c r="L462" s="420"/>
      <c r="M462" s="420"/>
      <c r="N462" s="420"/>
      <c r="O462" s="420"/>
      <c r="P462" s="420"/>
      <c r="Q462" s="420"/>
      <c r="R462" s="420"/>
      <c r="S462" s="420"/>
      <c r="T462" s="420"/>
      <c r="U462" s="420"/>
      <c r="V462" s="420"/>
      <c r="W462" s="420"/>
      <c r="X462" s="420"/>
      <c r="Y462" s="420"/>
      <c r="Z462" s="420"/>
      <c r="AA462" s="420"/>
      <c r="AB462" s="420"/>
      <c r="AC462" s="420"/>
      <c r="AD462" s="420"/>
      <c r="AE462" s="420"/>
      <c r="AF462" s="420"/>
      <c r="AG462" s="420"/>
      <c r="AH462" s="420"/>
      <c r="AI462" s="420"/>
    </row>
    <row r="463" spans="9:35" x14ac:dyDescent="0.15">
      <c r="I463" s="420"/>
      <c r="J463" s="420"/>
      <c r="K463" s="420"/>
      <c r="L463" s="420"/>
      <c r="M463" s="420"/>
      <c r="N463" s="420"/>
      <c r="O463" s="420"/>
      <c r="P463" s="420"/>
      <c r="Q463" s="420"/>
      <c r="R463" s="420"/>
      <c r="S463" s="420"/>
      <c r="T463" s="420"/>
      <c r="U463" s="420"/>
      <c r="V463" s="420"/>
      <c r="W463" s="420"/>
      <c r="X463" s="420"/>
      <c r="Y463" s="420"/>
      <c r="Z463" s="420"/>
      <c r="AA463" s="420"/>
      <c r="AB463" s="420"/>
      <c r="AC463" s="420"/>
      <c r="AD463" s="420"/>
      <c r="AE463" s="420"/>
      <c r="AF463" s="420"/>
      <c r="AG463" s="420"/>
      <c r="AH463" s="420"/>
      <c r="AI463" s="420"/>
    </row>
    <row r="464" spans="9:35" x14ac:dyDescent="0.15">
      <c r="I464" s="420"/>
      <c r="J464" s="420"/>
      <c r="K464" s="420"/>
      <c r="L464" s="420"/>
      <c r="M464" s="420"/>
      <c r="N464" s="420"/>
      <c r="O464" s="420"/>
      <c r="P464" s="420"/>
      <c r="Q464" s="420"/>
      <c r="R464" s="420"/>
      <c r="S464" s="420"/>
      <c r="T464" s="420"/>
      <c r="U464" s="420"/>
      <c r="V464" s="420"/>
      <c r="W464" s="420"/>
      <c r="X464" s="420"/>
      <c r="Y464" s="420"/>
      <c r="Z464" s="420"/>
      <c r="AA464" s="420"/>
      <c r="AB464" s="420"/>
      <c r="AC464" s="420"/>
      <c r="AD464" s="420"/>
      <c r="AE464" s="420"/>
      <c r="AF464" s="420"/>
      <c r="AG464" s="420"/>
      <c r="AH464" s="420"/>
      <c r="AI464" s="420"/>
    </row>
    <row r="465" spans="9:35" x14ac:dyDescent="0.15">
      <c r="I465" s="420"/>
      <c r="J465" s="420"/>
      <c r="K465" s="420"/>
      <c r="L465" s="420"/>
      <c r="M465" s="420"/>
      <c r="N465" s="420"/>
      <c r="O465" s="420"/>
      <c r="P465" s="420"/>
      <c r="Q465" s="420"/>
      <c r="R465" s="420"/>
      <c r="S465" s="420"/>
      <c r="T465" s="420"/>
      <c r="U465" s="420"/>
      <c r="V465" s="420"/>
      <c r="W465" s="420"/>
      <c r="X465" s="420"/>
      <c r="Y465" s="420"/>
      <c r="Z465" s="420"/>
      <c r="AA465" s="420"/>
      <c r="AB465" s="420"/>
      <c r="AC465" s="420"/>
      <c r="AD465" s="420"/>
      <c r="AE465" s="420"/>
      <c r="AF465" s="420"/>
      <c r="AG465" s="420"/>
      <c r="AH465" s="420"/>
      <c r="AI465" s="420"/>
    </row>
    <row r="466" spans="9:35" x14ac:dyDescent="0.15">
      <c r="I466" s="420"/>
      <c r="J466" s="420"/>
      <c r="K466" s="420"/>
      <c r="L466" s="420"/>
      <c r="M466" s="420"/>
      <c r="N466" s="420"/>
      <c r="O466" s="420"/>
      <c r="P466" s="420"/>
      <c r="Q466" s="420"/>
      <c r="R466" s="420"/>
      <c r="S466" s="420"/>
      <c r="T466" s="420"/>
      <c r="U466" s="420"/>
      <c r="V466" s="420"/>
      <c r="W466" s="420"/>
      <c r="X466" s="420"/>
      <c r="Y466" s="420"/>
      <c r="Z466" s="420"/>
      <c r="AA466" s="420"/>
      <c r="AB466" s="420"/>
      <c r="AC466" s="420"/>
      <c r="AD466" s="420"/>
      <c r="AE466" s="420"/>
      <c r="AF466" s="420"/>
      <c r="AG466" s="420"/>
      <c r="AH466" s="420"/>
      <c r="AI466" s="420"/>
    </row>
    <row r="467" spans="9:35" x14ac:dyDescent="0.15">
      <c r="I467" s="420"/>
      <c r="J467" s="420"/>
      <c r="K467" s="420"/>
      <c r="L467" s="420"/>
      <c r="M467" s="420"/>
      <c r="N467" s="420"/>
      <c r="O467" s="420"/>
      <c r="P467" s="420"/>
      <c r="Q467" s="420"/>
      <c r="R467" s="420"/>
      <c r="S467" s="420"/>
      <c r="T467" s="420"/>
      <c r="U467" s="420"/>
      <c r="V467" s="420"/>
      <c r="W467" s="420"/>
      <c r="X467" s="420"/>
      <c r="Y467" s="420"/>
      <c r="Z467" s="420"/>
      <c r="AA467" s="420"/>
      <c r="AB467" s="420"/>
      <c r="AC467" s="420"/>
      <c r="AD467" s="420"/>
      <c r="AE467" s="420"/>
      <c r="AF467" s="420"/>
      <c r="AG467" s="420"/>
      <c r="AH467" s="420"/>
      <c r="AI467" s="420"/>
    </row>
    <row r="468" spans="9:35" x14ac:dyDescent="0.15">
      <c r="I468" s="420"/>
      <c r="J468" s="420"/>
      <c r="K468" s="420"/>
      <c r="L468" s="420"/>
      <c r="M468" s="420"/>
      <c r="N468" s="420"/>
      <c r="O468" s="420"/>
      <c r="P468" s="420"/>
      <c r="Q468" s="420"/>
      <c r="R468" s="420"/>
      <c r="S468" s="420"/>
      <c r="T468" s="420"/>
      <c r="U468" s="420"/>
      <c r="V468" s="420"/>
      <c r="W468" s="420"/>
      <c r="X468" s="420"/>
      <c r="Y468" s="420"/>
      <c r="Z468" s="420"/>
      <c r="AA468" s="420"/>
      <c r="AB468" s="420"/>
      <c r="AC468" s="420"/>
      <c r="AD468" s="420"/>
      <c r="AE468" s="420"/>
      <c r="AF468" s="420"/>
      <c r="AG468" s="420"/>
      <c r="AH468" s="420"/>
      <c r="AI468" s="420"/>
    </row>
    <row r="469" spans="9:35" x14ac:dyDescent="0.15">
      <c r="I469" s="420"/>
      <c r="J469" s="420"/>
      <c r="K469" s="420"/>
      <c r="L469" s="420"/>
      <c r="M469" s="420"/>
      <c r="N469" s="420"/>
      <c r="O469" s="420"/>
      <c r="P469" s="420"/>
      <c r="Q469" s="420"/>
      <c r="R469" s="420"/>
      <c r="S469" s="420"/>
      <c r="T469" s="420"/>
      <c r="U469" s="420"/>
      <c r="V469" s="420"/>
      <c r="W469" s="420"/>
      <c r="X469" s="420"/>
      <c r="Y469" s="420"/>
      <c r="Z469" s="420"/>
      <c r="AA469" s="420"/>
      <c r="AB469" s="420"/>
      <c r="AC469" s="420"/>
      <c r="AD469" s="420"/>
      <c r="AE469" s="420"/>
      <c r="AF469" s="420"/>
      <c r="AG469" s="420"/>
      <c r="AH469" s="420"/>
      <c r="AI469" s="420"/>
    </row>
    <row r="470" spans="9:35" x14ac:dyDescent="0.15">
      <c r="I470" s="420"/>
      <c r="J470" s="420"/>
      <c r="K470" s="420"/>
      <c r="L470" s="420"/>
      <c r="M470" s="420"/>
      <c r="N470" s="420"/>
      <c r="O470" s="420"/>
      <c r="P470" s="420"/>
      <c r="Q470" s="420"/>
      <c r="R470" s="420"/>
      <c r="S470" s="420"/>
      <c r="T470" s="420"/>
      <c r="U470" s="420"/>
      <c r="V470" s="420"/>
      <c r="W470" s="420"/>
      <c r="X470" s="420"/>
      <c r="Y470" s="420"/>
      <c r="Z470" s="420"/>
      <c r="AA470" s="420"/>
      <c r="AB470" s="420"/>
      <c r="AC470" s="420"/>
      <c r="AD470" s="420"/>
      <c r="AE470" s="420"/>
      <c r="AF470" s="420"/>
      <c r="AG470" s="420"/>
      <c r="AH470" s="420"/>
      <c r="AI470" s="420"/>
    </row>
    <row r="471" spans="9:35" x14ac:dyDescent="0.15">
      <c r="I471" s="420"/>
      <c r="J471" s="420"/>
      <c r="K471" s="420"/>
      <c r="L471" s="420"/>
      <c r="M471" s="420"/>
      <c r="N471" s="420"/>
      <c r="O471" s="420"/>
      <c r="P471" s="420"/>
      <c r="Q471" s="420"/>
      <c r="R471" s="420"/>
      <c r="S471" s="420"/>
      <c r="T471" s="420"/>
      <c r="U471" s="420"/>
      <c r="V471" s="420"/>
      <c r="W471" s="420"/>
      <c r="X471" s="420"/>
      <c r="Y471" s="420"/>
      <c r="Z471" s="420"/>
      <c r="AA471" s="420"/>
      <c r="AB471" s="420"/>
      <c r="AC471" s="420"/>
      <c r="AD471" s="420"/>
      <c r="AE471" s="420"/>
      <c r="AF471" s="420"/>
      <c r="AG471" s="420"/>
      <c r="AH471" s="420"/>
      <c r="AI471" s="420"/>
    </row>
    <row r="472" spans="9:35" x14ac:dyDescent="0.15">
      <c r="I472" s="420"/>
      <c r="J472" s="420"/>
      <c r="K472" s="420"/>
      <c r="L472" s="420"/>
      <c r="M472" s="420"/>
      <c r="N472" s="420"/>
      <c r="O472" s="420"/>
      <c r="P472" s="420"/>
      <c r="Q472" s="420"/>
      <c r="R472" s="420"/>
      <c r="S472" s="420"/>
      <c r="T472" s="420"/>
      <c r="U472" s="420"/>
      <c r="V472" s="420"/>
      <c r="W472" s="420"/>
      <c r="X472" s="420"/>
      <c r="Y472" s="420"/>
      <c r="Z472" s="420"/>
      <c r="AA472" s="420"/>
      <c r="AB472" s="420"/>
      <c r="AC472" s="420"/>
      <c r="AD472" s="420"/>
      <c r="AE472" s="420"/>
      <c r="AF472" s="420"/>
      <c r="AG472" s="420"/>
      <c r="AH472" s="420"/>
      <c r="AI472" s="420"/>
    </row>
    <row r="473" spans="9:35" x14ac:dyDescent="0.15">
      <c r="I473" s="420"/>
      <c r="J473" s="420"/>
      <c r="K473" s="420"/>
      <c r="L473" s="420"/>
      <c r="M473" s="420"/>
      <c r="N473" s="420"/>
      <c r="O473" s="420"/>
      <c r="P473" s="420"/>
      <c r="Q473" s="420"/>
      <c r="R473" s="420"/>
      <c r="S473" s="420"/>
      <c r="T473" s="420"/>
      <c r="U473" s="420"/>
      <c r="V473" s="420"/>
      <c r="W473" s="420"/>
      <c r="X473" s="420"/>
      <c r="Y473" s="420"/>
      <c r="Z473" s="420"/>
      <c r="AA473" s="420"/>
      <c r="AB473" s="420"/>
      <c r="AC473" s="420"/>
      <c r="AD473" s="420"/>
      <c r="AE473" s="420"/>
      <c r="AF473" s="420"/>
      <c r="AG473" s="420"/>
      <c r="AH473" s="420"/>
      <c r="AI473" s="420"/>
    </row>
    <row r="474" spans="9:35" x14ac:dyDescent="0.15">
      <c r="I474" s="420"/>
      <c r="J474" s="420"/>
      <c r="K474" s="420"/>
      <c r="L474" s="420"/>
      <c r="M474" s="420"/>
      <c r="N474" s="420"/>
      <c r="O474" s="420"/>
      <c r="P474" s="420"/>
      <c r="Q474" s="420"/>
      <c r="R474" s="420"/>
      <c r="S474" s="420"/>
      <c r="T474" s="420"/>
      <c r="U474" s="420"/>
      <c r="V474" s="420"/>
      <c r="W474" s="420"/>
      <c r="X474" s="420"/>
      <c r="Y474" s="420"/>
      <c r="Z474" s="420"/>
      <c r="AA474" s="420"/>
      <c r="AB474" s="420"/>
      <c r="AC474" s="420"/>
      <c r="AD474" s="420"/>
      <c r="AE474" s="420"/>
      <c r="AF474" s="420"/>
      <c r="AG474" s="420"/>
      <c r="AH474" s="420"/>
      <c r="AI474" s="420"/>
    </row>
    <row r="475" spans="9:35" x14ac:dyDescent="0.15">
      <c r="I475" s="420"/>
      <c r="J475" s="420"/>
      <c r="K475" s="420"/>
      <c r="L475" s="420"/>
      <c r="M475" s="420"/>
      <c r="N475" s="420"/>
      <c r="O475" s="420"/>
      <c r="P475" s="420"/>
      <c r="Q475" s="420"/>
      <c r="R475" s="420"/>
      <c r="S475" s="420"/>
      <c r="T475" s="420"/>
      <c r="U475" s="420"/>
      <c r="V475" s="420"/>
      <c r="W475" s="420"/>
      <c r="X475" s="420"/>
      <c r="Y475" s="420"/>
      <c r="Z475" s="420"/>
      <c r="AA475" s="420"/>
      <c r="AB475" s="420"/>
      <c r="AC475" s="420"/>
      <c r="AD475" s="420"/>
      <c r="AE475" s="420"/>
      <c r="AF475" s="420"/>
      <c r="AG475" s="420"/>
      <c r="AH475" s="420"/>
      <c r="AI475" s="420"/>
    </row>
    <row r="476" spans="9:35" x14ac:dyDescent="0.15">
      <c r="I476" s="420"/>
      <c r="J476" s="420"/>
      <c r="K476" s="420"/>
      <c r="L476" s="420"/>
      <c r="M476" s="420"/>
      <c r="N476" s="420"/>
      <c r="O476" s="420"/>
      <c r="P476" s="420"/>
      <c r="Q476" s="420"/>
      <c r="R476" s="420"/>
      <c r="S476" s="420"/>
      <c r="T476" s="420"/>
      <c r="U476" s="420"/>
      <c r="V476" s="420"/>
      <c r="W476" s="420"/>
      <c r="X476" s="420"/>
      <c r="Y476" s="420"/>
      <c r="Z476" s="420"/>
      <c r="AA476" s="420"/>
      <c r="AB476" s="420"/>
      <c r="AC476" s="420"/>
      <c r="AD476" s="420"/>
      <c r="AE476" s="420"/>
      <c r="AF476" s="420"/>
      <c r="AG476" s="420"/>
      <c r="AH476" s="420"/>
      <c r="AI476" s="420"/>
    </row>
    <row r="477" spans="9:35" x14ac:dyDescent="0.15">
      <c r="I477" s="420"/>
      <c r="J477" s="420"/>
      <c r="K477" s="420"/>
      <c r="L477" s="420"/>
      <c r="M477" s="420"/>
      <c r="N477" s="420"/>
      <c r="O477" s="420"/>
      <c r="P477" s="420"/>
      <c r="Q477" s="420"/>
      <c r="R477" s="420"/>
      <c r="S477" s="420"/>
      <c r="T477" s="420"/>
      <c r="U477" s="420"/>
      <c r="V477" s="420"/>
      <c r="W477" s="420"/>
      <c r="X477" s="420"/>
      <c r="Y477" s="420"/>
      <c r="Z477" s="420"/>
      <c r="AA477" s="420"/>
      <c r="AB477" s="420"/>
      <c r="AC477" s="420"/>
      <c r="AD477" s="420"/>
      <c r="AE477" s="420"/>
      <c r="AF477" s="420"/>
      <c r="AG477" s="420"/>
      <c r="AH477" s="420"/>
      <c r="AI477" s="420"/>
    </row>
    <row r="478" spans="9:35" x14ac:dyDescent="0.15">
      <c r="I478" s="420"/>
      <c r="J478" s="420"/>
      <c r="K478" s="420"/>
      <c r="L478" s="420"/>
      <c r="M478" s="420"/>
      <c r="N478" s="420"/>
      <c r="O478" s="420"/>
      <c r="P478" s="420"/>
      <c r="Q478" s="420"/>
      <c r="R478" s="420"/>
      <c r="S478" s="420"/>
      <c r="T478" s="420"/>
      <c r="U478" s="420"/>
      <c r="V478" s="420"/>
      <c r="W478" s="420"/>
      <c r="X478" s="420"/>
      <c r="Y478" s="420"/>
      <c r="Z478" s="420"/>
      <c r="AA478" s="420"/>
      <c r="AB478" s="420"/>
      <c r="AC478" s="420"/>
      <c r="AD478" s="420"/>
      <c r="AE478" s="420"/>
      <c r="AF478" s="420"/>
      <c r="AG478" s="420"/>
      <c r="AH478" s="420"/>
      <c r="AI478" s="420"/>
    </row>
    <row r="479" spans="9:35" x14ac:dyDescent="0.15">
      <c r="I479" s="420"/>
      <c r="J479" s="420"/>
      <c r="K479" s="420"/>
      <c r="L479" s="420"/>
      <c r="M479" s="420"/>
      <c r="N479" s="420"/>
      <c r="O479" s="420"/>
      <c r="P479" s="420"/>
      <c r="Q479" s="420"/>
      <c r="R479" s="420"/>
      <c r="S479" s="420"/>
      <c r="T479" s="420"/>
      <c r="U479" s="420"/>
      <c r="V479" s="420"/>
      <c r="W479" s="420"/>
      <c r="X479" s="420"/>
      <c r="Y479" s="420"/>
      <c r="Z479" s="420"/>
      <c r="AA479" s="420"/>
      <c r="AB479" s="420"/>
      <c r="AC479" s="420"/>
      <c r="AD479" s="420"/>
      <c r="AE479" s="420"/>
      <c r="AF479" s="420"/>
      <c r="AG479" s="420"/>
      <c r="AH479" s="420"/>
      <c r="AI479" s="420"/>
    </row>
    <row r="480" spans="9:35" x14ac:dyDescent="0.15">
      <c r="I480" s="420"/>
      <c r="J480" s="420"/>
      <c r="K480" s="420"/>
      <c r="L480" s="420"/>
      <c r="M480" s="420"/>
      <c r="N480" s="420"/>
      <c r="O480" s="420"/>
      <c r="P480" s="420"/>
      <c r="Q480" s="420"/>
      <c r="R480" s="420"/>
      <c r="S480" s="420"/>
      <c r="T480" s="420"/>
      <c r="U480" s="420"/>
      <c r="V480" s="420"/>
      <c r="W480" s="420"/>
      <c r="X480" s="420"/>
      <c r="Y480" s="420"/>
      <c r="Z480" s="420"/>
      <c r="AA480" s="420"/>
      <c r="AB480" s="420"/>
      <c r="AC480" s="420"/>
      <c r="AD480" s="420"/>
      <c r="AE480" s="420"/>
      <c r="AF480" s="420"/>
      <c r="AG480" s="420"/>
      <c r="AH480" s="420"/>
      <c r="AI480" s="420"/>
    </row>
    <row r="481" spans="9:35" x14ac:dyDescent="0.15">
      <c r="I481" s="420"/>
      <c r="J481" s="420"/>
      <c r="K481" s="420"/>
      <c r="L481" s="420"/>
      <c r="M481" s="420"/>
      <c r="N481" s="420"/>
      <c r="O481" s="420"/>
      <c r="P481" s="420"/>
      <c r="Q481" s="420"/>
      <c r="R481" s="420"/>
      <c r="S481" s="420"/>
      <c r="T481" s="420"/>
      <c r="U481" s="420"/>
      <c r="V481" s="420"/>
      <c r="W481" s="420"/>
      <c r="X481" s="420"/>
      <c r="Y481" s="420"/>
      <c r="Z481" s="420"/>
      <c r="AA481" s="420"/>
      <c r="AB481" s="420"/>
      <c r="AC481" s="420"/>
      <c r="AD481" s="420"/>
      <c r="AE481" s="420"/>
      <c r="AF481" s="420"/>
      <c r="AG481" s="420"/>
      <c r="AH481" s="420"/>
      <c r="AI481" s="420"/>
    </row>
    <row r="482" spans="9:35" x14ac:dyDescent="0.15">
      <c r="I482" s="420"/>
      <c r="J482" s="420"/>
      <c r="K482" s="420"/>
      <c r="L482" s="420"/>
      <c r="M482" s="420"/>
      <c r="N482" s="420"/>
      <c r="O482" s="420"/>
      <c r="P482" s="420"/>
      <c r="Q482" s="420"/>
      <c r="R482" s="420"/>
      <c r="S482" s="420"/>
      <c r="T482" s="420"/>
      <c r="U482" s="420"/>
      <c r="V482" s="420"/>
      <c r="W482" s="420"/>
      <c r="X482" s="420"/>
      <c r="Y482" s="420"/>
      <c r="Z482" s="420"/>
      <c r="AA482" s="420"/>
      <c r="AB482" s="420"/>
      <c r="AC482" s="420"/>
      <c r="AD482" s="420"/>
      <c r="AE482" s="420"/>
      <c r="AF482" s="420"/>
      <c r="AG482" s="420"/>
      <c r="AH482" s="420"/>
      <c r="AI482" s="420"/>
    </row>
    <row r="483" spans="9:35" x14ac:dyDescent="0.15">
      <c r="I483" s="420"/>
      <c r="J483" s="420"/>
      <c r="K483" s="420"/>
      <c r="L483" s="420"/>
      <c r="M483" s="420"/>
      <c r="N483" s="420"/>
      <c r="O483" s="420"/>
      <c r="P483" s="420"/>
      <c r="Q483" s="420"/>
      <c r="R483" s="420"/>
      <c r="S483" s="420"/>
      <c r="T483" s="420"/>
      <c r="U483" s="420"/>
      <c r="V483" s="420"/>
      <c r="W483" s="420"/>
      <c r="X483" s="420"/>
      <c r="Y483" s="420"/>
      <c r="Z483" s="420"/>
      <c r="AA483" s="420"/>
      <c r="AB483" s="420"/>
      <c r="AC483" s="420"/>
      <c r="AD483" s="420"/>
      <c r="AE483" s="420"/>
      <c r="AF483" s="420"/>
      <c r="AG483" s="420"/>
      <c r="AH483" s="420"/>
      <c r="AI483" s="420"/>
    </row>
    <row r="484" spans="9:35" x14ac:dyDescent="0.15">
      <c r="I484" s="420"/>
      <c r="J484" s="420"/>
      <c r="K484" s="420"/>
      <c r="L484" s="420"/>
      <c r="M484" s="420"/>
      <c r="N484" s="420"/>
      <c r="O484" s="420"/>
      <c r="P484" s="420"/>
      <c r="Q484" s="420"/>
      <c r="R484" s="420"/>
      <c r="S484" s="420"/>
      <c r="T484" s="420"/>
      <c r="U484" s="420"/>
      <c r="V484" s="420"/>
      <c r="W484" s="420"/>
      <c r="X484" s="420"/>
      <c r="Y484" s="420"/>
      <c r="Z484" s="420"/>
      <c r="AA484" s="420"/>
      <c r="AB484" s="420"/>
      <c r="AC484" s="420"/>
      <c r="AD484" s="420"/>
      <c r="AE484" s="420"/>
      <c r="AF484" s="420"/>
      <c r="AG484" s="420"/>
      <c r="AH484" s="420"/>
      <c r="AI484" s="420"/>
    </row>
    <row r="485" spans="9:35" x14ac:dyDescent="0.15">
      <c r="I485" s="420"/>
      <c r="J485" s="420"/>
      <c r="K485" s="420"/>
      <c r="L485" s="420"/>
      <c r="M485" s="420"/>
      <c r="N485" s="420"/>
      <c r="O485" s="420"/>
      <c r="P485" s="420"/>
      <c r="Q485" s="420"/>
      <c r="R485" s="420"/>
      <c r="S485" s="420"/>
      <c r="T485" s="420"/>
      <c r="U485" s="420"/>
      <c r="V485" s="420"/>
      <c r="W485" s="420"/>
      <c r="X485" s="420"/>
      <c r="Y485" s="420"/>
      <c r="Z485" s="420"/>
      <c r="AA485" s="420"/>
      <c r="AB485" s="420"/>
      <c r="AC485" s="420"/>
      <c r="AD485" s="420"/>
      <c r="AE485" s="420"/>
      <c r="AF485" s="420"/>
      <c r="AG485" s="420"/>
      <c r="AH485" s="420"/>
      <c r="AI485" s="420"/>
    </row>
    <row r="486" spans="9:35" x14ac:dyDescent="0.15">
      <c r="I486" s="420"/>
      <c r="J486" s="420"/>
      <c r="K486" s="420"/>
      <c r="L486" s="420"/>
      <c r="M486" s="420"/>
      <c r="N486" s="420"/>
      <c r="O486" s="420"/>
      <c r="P486" s="420"/>
      <c r="Q486" s="420"/>
      <c r="R486" s="420"/>
      <c r="S486" s="420"/>
      <c r="T486" s="420"/>
      <c r="U486" s="420"/>
      <c r="V486" s="420"/>
      <c r="W486" s="420"/>
      <c r="X486" s="420"/>
      <c r="Y486" s="420"/>
      <c r="Z486" s="420"/>
      <c r="AA486" s="420"/>
      <c r="AB486" s="420"/>
      <c r="AC486" s="420"/>
      <c r="AD486" s="420"/>
      <c r="AE486" s="420"/>
      <c r="AF486" s="420"/>
      <c r="AG486" s="420"/>
      <c r="AH486" s="420"/>
      <c r="AI486" s="420"/>
    </row>
    <row r="487" spans="9:35" x14ac:dyDescent="0.15">
      <c r="I487" s="420"/>
      <c r="J487" s="420"/>
      <c r="K487" s="420"/>
      <c r="L487" s="420"/>
      <c r="M487" s="420"/>
      <c r="N487" s="420"/>
      <c r="O487" s="420"/>
      <c r="P487" s="420"/>
      <c r="Q487" s="420"/>
      <c r="R487" s="420"/>
      <c r="S487" s="420"/>
      <c r="T487" s="420"/>
      <c r="U487" s="420"/>
      <c r="V487" s="420"/>
      <c r="W487" s="420"/>
      <c r="X487" s="420"/>
      <c r="Y487" s="420"/>
      <c r="Z487" s="420"/>
      <c r="AA487" s="420"/>
      <c r="AB487" s="420"/>
      <c r="AC487" s="420"/>
      <c r="AD487" s="420"/>
      <c r="AE487" s="420"/>
      <c r="AF487" s="420"/>
      <c r="AG487" s="420"/>
      <c r="AH487" s="420"/>
      <c r="AI487" s="420"/>
    </row>
    <row r="488" spans="9:35" x14ac:dyDescent="0.15">
      <c r="I488" s="420"/>
      <c r="J488" s="420"/>
      <c r="K488" s="420"/>
      <c r="L488" s="420"/>
      <c r="M488" s="420"/>
      <c r="N488" s="420"/>
      <c r="O488" s="420"/>
      <c r="P488" s="420"/>
      <c r="Q488" s="420"/>
      <c r="R488" s="420"/>
      <c r="S488" s="420"/>
      <c r="T488" s="420"/>
      <c r="U488" s="420"/>
      <c r="V488" s="420"/>
      <c r="W488" s="420"/>
      <c r="X488" s="420"/>
      <c r="Y488" s="420"/>
      <c r="Z488" s="420"/>
      <c r="AA488" s="420"/>
      <c r="AB488" s="420"/>
      <c r="AC488" s="420"/>
      <c r="AD488" s="420"/>
      <c r="AE488" s="420"/>
      <c r="AF488" s="420"/>
      <c r="AG488" s="420"/>
      <c r="AH488" s="420"/>
      <c r="AI488" s="420"/>
    </row>
    <row r="489" spans="9:35" x14ac:dyDescent="0.15">
      <c r="I489" s="420"/>
      <c r="J489" s="420"/>
      <c r="K489" s="420"/>
      <c r="L489" s="420"/>
      <c r="M489" s="420"/>
      <c r="N489" s="420"/>
      <c r="O489" s="420"/>
      <c r="P489" s="420"/>
      <c r="Q489" s="420"/>
      <c r="R489" s="420"/>
      <c r="S489" s="420"/>
      <c r="T489" s="420"/>
      <c r="U489" s="420"/>
      <c r="V489" s="420"/>
      <c r="W489" s="420"/>
      <c r="X489" s="420"/>
      <c r="Y489" s="420"/>
      <c r="Z489" s="420"/>
      <c r="AA489" s="420"/>
      <c r="AB489" s="420"/>
      <c r="AC489" s="420"/>
      <c r="AD489" s="420"/>
      <c r="AE489" s="420"/>
      <c r="AF489" s="420"/>
      <c r="AG489" s="420"/>
      <c r="AH489" s="420"/>
      <c r="AI489" s="420"/>
    </row>
    <row r="490" spans="9:35" x14ac:dyDescent="0.15">
      <c r="I490" s="420"/>
      <c r="J490" s="420"/>
      <c r="K490" s="420"/>
      <c r="L490" s="420"/>
      <c r="M490" s="420"/>
      <c r="N490" s="420"/>
      <c r="O490" s="420"/>
      <c r="P490" s="420"/>
      <c r="Q490" s="420"/>
      <c r="R490" s="420"/>
      <c r="S490" s="420"/>
      <c r="T490" s="420"/>
      <c r="U490" s="420"/>
      <c r="V490" s="420"/>
      <c r="W490" s="420"/>
      <c r="X490" s="420"/>
      <c r="Y490" s="420"/>
      <c r="Z490" s="420"/>
      <c r="AA490" s="420"/>
      <c r="AB490" s="420"/>
      <c r="AC490" s="420"/>
      <c r="AD490" s="420"/>
      <c r="AE490" s="420"/>
      <c r="AF490" s="420"/>
      <c r="AG490" s="420"/>
      <c r="AH490" s="420"/>
      <c r="AI490" s="420"/>
    </row>
    <row r="491" spans="9:35" x14ac:dyDescent="0.15">
      <c r="I491" s="420"/>
      <c r="J491" s="420"/>
      <c r="K491" s="420"/>
      <c r="L491" s="420"/>
      <c r="M491" s="420"/>
      <c r="N491" s="420"/>
      <c r="O491" s="420"/>
      <c r="P491" s="420"/>
      <c r="Q491" s="420"/>
      <c r="R491" s="420"/>
      <c r="S491" s="420"/>
      <c r="T491" s="420"/>
      <c r="U491" s="420"/>
      <c r="V491" s="420"/>
      <c r="W491" s="420"/>
      <c r="X491" s="420"/>
      <c r="Y491" s="420"/>
      <c r="Z491" s="420"/>
      <c r="AA491" s="420"/>
      <c r="AB491" s="420"/>
      <c r="AC491" s="420"/>
      <c r="AD491" s="420"/>
      <c r="AE491" s="420"/>
      <c r="AF491" s="420"/>
      <c r="AG491" s="420"/>
      <c r="AH491" s="420"/>
      <c r="AI491" s="420"/>
    </row>
    <row r="492" spans="9:35" x14ac:dyDescent="0.15">
      <c r="I492" s="420"/>
      <c r="J492" s="420"/>
      <c r="K492" s="420"/>
      <c r="L492" s="420"/>
      <c r="M492" s="420"/>
      <c r="N492" s="420"/>
      <c r="O492" s="420"/>
      <c r="P492" s="420"/>
      <c r="Q492" s="420"/>
      <c r="R492" s="420"/>
      <c r="S492" s="420"/>
      <c r="T492" s="420"/>
      <c r="U492" s="420"/>
      <c r="V492" s="420"/>
      <c r="W492" s="420"/>
      <c r="X492" s="420"/>
      <c r="Y492" s="420"/>
      <c r="Z492" s="420"/>
      <c r="AA492" s="420"/>
      <c r="AB492" s="420"/>
      <c r="AC492" s="420"/>
      <c r="AD492" s="420"/>
      <c r="AE492" s="420"/>
      <c r="AF492" s="420"/>
      <c r="AG492" s="420"/>
      <c r="AH492" s="420"/>
      <c r="AI492" s="420"/>
    </row>
    <row r="493" spans="9:35" x14ac:dyDescent="0.15">
      <c r="I493" s="420"/>
      <c r="J493" s="420"/>
      <c r="K493" s="420"/>
      <c r="L493" s="420"/>
      <c r="M493" s="420"/>
      <c r="N493" s="420"/>
      <c r="O493" s="420"/>
      <c r="P493" s="420"/>
      <c r="Q493" s="420"/>
      <c r="R493" s="420"/>
      <c r="S493" s="420"/>
      <c r="T493" s="420"/>
      <c r="U493" s="420"/>
      <c r="V493" s="420"/>
      <c r="W493" s="420"/>
      <c r="X493" s="420"/>
      <c r="Y493" s="420"/>
      <c r="Z493" s="420"/>
      <c r="AA493" s="420"/>
      <c r="AB493" s="420"/>
      <c r="AC493" s="420"/>
      <c r="AD493" s="420"/>
      <c r="AE493" s="420"/>
      <c r="AF493" s="420"/>
      <c r="AG493" s="420"/>
      <c r="AH493" s="420"/>
      <c r="AI493" s="420"/>
    </row>
    <row r="494" spans="9:35" x14ac:dyDescent="0.15">
      <c r="I494" s="420"/>
      <c r="J494" s="420"/>
      <c r="K494" s="420"/>
      <c r="L494" s="420"/>
      <c r="M494" s="420"/>
      <c r="N494" s="420"/>
      <c r="O494" s="420"/>
      <c r="P494" s="420"/>
      <c r="Q494" s="420"/>
      <c r="R494" s="420"/>
      <c r="S494" s="420"/>
      <c r="T494" s="420"/>
      <c r="U494" s="420"/>
      <c r="V494" s="420"/>
      <c r="W494" s="420"/>
      <c r="X494" s="420"/>
      <c r="Y494" s="420"/>
      <c r="Z494" s="420"/>
      <c r="AA494" s="420"/>
      <c r="AB494" s="420"/>
      <c r="AC494" s="420"/>
      <c r="AD494" s="420"/>
      <c r="AE494" s="420"/>
      <c r="AF494" s="420"/>
      <c r="AG494" s="420"/>
      <c r="AH494" s="420"/>
      <c r="AI494" s="420"/>
    </row>
    <row r="495" spans="9:35" x14ac:dyDescent="0.15">
      <c r="I495" s="420"/>
      <c r="J495" s="420"/>
      <c r="K495" s="420"/>
      <c r="L495" s="420"/>
      <c r="M495" s="420"/>
      <c r="N495" s="420"/>
      <c r="O495" s="420"/>
      <c r="P495" s="420"/>
      <c r="Q495" s="420"/>
      <c r="R495" s="420"/>
      <c r="S495" s="420"/>
      <c r="T495" s="420"/>
      <c r="U495" s="420"/>
      <c r="V495" s="420"/>
      <c r="W495" s="420"/>
      <c r="X495" s="420"/>
      <c r="Y495" s="420"/>
      <c r="Z495" s="420"/>
      <c r="AA495" s="420"/>
      <c r="AB495" s="420"/>
      <c r="AC495" s="420"/>
      <c r="AD495" s="420"/>
      <c r="AE495" s="420"/>
      <c r="AF495" s="420"/>
      <c r="AG495" s="420"/>
      <c r="AH495" s="420"/>
      <c r="AI495" s="420"/>
    </row>
    <row r="496" spans="9:35" x14ac:dyDescent="0.15">
      <c r="I496" s="420"/>
      <c r="J496" s="420"/>
      <c r="K496" s="420"/>
      <c r="L496" s="420"/>
      <c r="M496" s="420"/>
      <c r="N496" s="420"/>
      <c r="O496" s="420"/>
      <c r="P496" s="420"/>
      <c r="Q496" s="420"/>
      <c r="R496" s="420"/>
      <c r="S496" s="420"/>
      <c r="T496" s="420"/>
      <c r="U496" s="420"/>
      <c r="V496" s="420"/>
      <c r="W496" s="420"/>
      <c r="X496" s="420"/>
      <c r="Y496" s="420"/>
      <c r="Z496" s="420"/>
      <c r="AA496" s="420"/>
      <c r="AB496" s="420"/>
      <c r="AC496" s="420"/>
      <c r="AD496" s="420"/>
      <c r="AE496" s="420"/>
      <c r="AF496" s="420"/>
      <c r="AG496" s="420"/>
      <c r="AH496" s="420"/>
      <c r="AI496" s="420"/>
    </row>
    <row r="497" spans="9:35" x14ac:dyDescent="0.15">
      <c r="I497" s="420"/>
      <c r="J497" s="420"/>
      <c r="K497" s="420"/>
      <c r="L497" s="420"/>
      <c r="M497" s="420"/>
      <c r="N497" s="420"/>
      <c r="O497" s="420"/>
      <c r="P497" s="420"/>
      <c r="Q497" s="420"/>
      <c r="R497" s="420"/>
      <c r="S497" s="420"/>
      <c r="T497" s="420"/>
      <c r="U497" s="420"/>
      <c r="V497" s="420"/>
      <c r="W497" s="420"/>
      <c r="X497" s="420"/>
      <c r="Y497" s="420"/>
      <c r="Z497" s="420"/>
      <c r="AA497" s="420"/>
      <c r="AB497" s="420"/>
      <c r="AC497" s="420"/>
      <c r="AD497" s="420"/>
      <c r="AE497" s="420"/>
      <c r="AF497" s="420"/>
      <c r="AG497" s="420"/>
      <c r="AH497" s="420"/>
      <c r="AI497" s="420"/>
    </row>
    <row r="498" spans="9:35" x14ac:dyDescent="0.15">
      <c r="I498" s="420"/>
      <c r="J498" s="420"/>
      <c r="K498" s="420"/>
      <c r="L498" s="420"/>
      <c r="M498" s="420"/>
      <c r="N498" s="420"/>
      <c r="O498" s="420"/>
      <c r="P498" s="420"/>
      <c r="Q498" s="420"/>
      <c r="R498" s="420"/>
      <c r="S498" s="420"/>
      <c r="T498" s="420"/>
      <c r="U498" s="420"/>
      <c r="V498" s="420"/>
      <c r="W498" s="420"/>
      <c r="X498" s="420"/>
      <c r="Y498" s="420"/>
      <c r="Z498" s="420"/>
      <c r="AA498" s="420"/>
      <c r="AB498" s="420"/>
      <c r="AC498" s="420"/>
      <c r="AD498" s="420"/>
      <c r="AE498" s="420"/>
      <c r="AF498" s="420"/>
      <c r="AG498" s="420"/>
      <c r="AH498" s="420"/>
      <c r="AI498" s="420"/>
    </row>
    <row r="499" spans="9:35" x14ac:dyDescent="0.15">
      <c r="I499" s="420"/>
      <c r="J499" s="420"/>
      <c r="K499" s="420"/>
      <c r="L499" s="420"/>
      <c r="M499" s="420"/>
      <c r="N499" s="420"/>
      <c r="O499" s="420"/>
      <c r="P499" s="420"/>
      <c r="Q499" s="420"/>
      <c r="R499" s="420"/>
      <c r="S499" s="420"/>
      <c r="T499" s="420"/>
      <c r="U499" s="420"/>
      <c r="V499" s="420"/>
      <c r="W499" s="420"/>
      <c r="X499" s="420"/>
      <c r="Y499" s="420"/>
      <c r="Z499" s="420"/>
      <c r="AA499" s="420"/>
      <c r="AB499" s="420"/>
      <c r="AC499" s="420"/>
      <c r="AD499" s="420"/>
      <c r="AE499" s="420"/>
      <c r="AF499" s="420"/>
      <c r="AG499" s="420"/>
      <c r="AH499" s="420"/>
      <c r="AI499" s="420"/>
    </row>
    <row r="500" spans="9:35" x14ac:dyDescent="0.15">
      <c r="I500" s="420"/>
      <c r="J500" s="420"/>
      <c r="K500" s="420"/>
      <c r="L500" s="420"/>
      <c r="M500" s="420"/>
      <c r="N500" s="420"/>
      <c r="O500" s="420"/>
      <c r="P500" s="420"/>
      <c r="Q500" s="420"/>
      <c r="R500" s="420"/>
      <c r="S500" s="420"/>
      <c r="T500" s="420"/>
      <c r="U500" s="420"/>
      <c r="V500" s="420"/>
      <c r="W500" s="420"/>
      <c r="X500" s="420"/>
      <c r="Y500" s="420"/>
      <c r="Z500" s="420"/>
      <c r="AA500" s="420"/>
      <c r="AB500" s="420"/>
      <c r="AC500" s="420"/>
      <c r="AD500" s="420"/>
      <c r="AE500" s="420"/>
      <c r="AF500" s="420"/>
      <c r="AG500" s="420"/>
      <c r="AH500" s="420"/>
      <c r="AI500" s="420"/>
    </row>
    <row r="501" spans="9:35" x14ac:dyDescent="0.15">
      <c r="I501" s="420"/>
      <c r="J501" s="420"/>
      <c r="K501" s="420"/>
      <c r="L501" s="420"/>
      <c r="M501" s="420"/>
      <c r="N501" s="420"/>
      <c r="O501" s="420"/>
      <c r="P501" s="420"/>
      <c r="Q501" s="420"/>
      <c r="R501" s="420"/>
      <c r="S501" s="420"/>
      <c r="T501" s="420"/>
      <c r="U501" s="420"/>
      <c r="V501" s="420"/>
      <c r="W501" s="420"/>
      <c r="X501" s="420"/>
      <c r="Y501" s="420"/>
      <c r="Z501" s="420"/>
      <c r="AA501" s="420"/>
      <c r="AB501" s="420"/>
      <c r="AC501" s="420"/>
      <c r="AD501" s="420"/>
      <c r="AE501" s="420"/>
      <c r="AF501" s="420"/>
      <c r="AG501" s="420"/>
      <c r="AH501" s="420"/>
      <c r="AI501" s="420"/>
    </row>
    <row r="502" spans="9:35" x14ac:dyDescent="0.15">
      <c r="I502" s="420"/>
      <c r="J502" s="420"/>
      <c r="K502" s="420"/>
      <c r="L502" s="420"/>
      <c r="M502" s="420"/>
      <c r="N502" s="420"/>
      <c r="O502" s="420"/>
      <c r="P502" s="420"/>
      <c r="Q502" s="420"/>
      <c r="R502" s="420"/>
      <c r="S502" s="420"/>
      <c r="T502" s="420"/>
      <c r="U502" s="420"/>
      <c r="V502" s="420"/>
      <c r="W502" s="420"/>
      <c r="X502" s="420"/>
      <c r="Y502" s="420"/>
      <c r="Z502" s="420"/>
      <c r="AA502" s="420"/>
      <c r="AB502" s="420"/>
      <c r="AC502" s="420"/>
      <c r="AD502" s="420"/>
      <c r="AE502" s="420"/>
      <c r="AF502" s="420"/>
      <c r="AG502" s="420"/>
      <c r="AH502" s="420"/>
      <c r="AI502" s="420"/>
    </row>
    <row r="503" spans="9:35" x14ac:dyDescent="0.15">
      <c r="I503" s="420"/>
      <c r="J503" s="420"/>
      <c r="K503" s="420"/>
      <c r="L503" s="420"/>
      <c r="M503" s="420"/>
      <c r="N503" s="420"/>
      <c r="O503" s="420"/>
      <c r="P503" s="420"/>
      <c r="Q503" s="420"/>
      <c r="R503" s="420"/>
      <c r="S503" s="420"/>
      <c r="T503" s="420"/>
      <c r="U503" s="420"/>
      <c r="V503" s="420"/>
      <c r="W503" s="420"/>
      <c r="X503" s="420"/>
      <c r="Y503" s="420"/>
      <c r="Z503" s="420"/>
      <c r="AA503" s="420"/>
      <c r="AB503" s="420"/>
      <c r="AC503" s="420"/>
      <c r="AD503" s="420"/>
      <c r="AE503" s="420"/>
      <c r="AF503" s="420"/>
      <c r="AG503" s="420"/>
      <c r="AH503" s="420"/>
      <c r="AI503" s="420"/>
    </row>
    <row r="504" spans="9:35" x14ac:dyDescent="0.15">
      <c r="I504" s="420"/>
      <c r="J504" s="420"/>
      <c r="K504" s="420"/>
      <c r="L504" s="420"/>
      <c r="M504" s="420"/>
      <c r="N504" s="420"/>
      <c r="O504" s="420"/>
      <c r="P504" s="420"/>
      <c r="Q504" s="420"/>
      <c r="R504" s="420"/>
      <c r="S504" s="420"/>
      <c r="T504" s="420"/>
      <c r="U504" s="420"/>
      <c r="V504" s="420"/>
      <c r="W504" s="420"/>
      <c r="X504" s="420"/>
      <c r="Y504" s="420"/>
      <c r="Z504" s="420"/>
      <c r="AA504" s="420"/>
      <c r="AB504" s="420"/>
      <c r="AC504" s="420"/>
      <c r="AD504" s="420"/>
      <c r="AE504" s="420"/>
      <c r="AF504" s="420"/>
      <c r="AG504" s="420"/>
      <c r="AH504" s="420"/>
      <c r="AI504" s="420"/>
    </row>
    <row r="505" spans="9:35" x14ac:dyDescent="0.15">
      <c r="I505" s="420"/>
      <c r="J505" s="420"/>
      <c r="K505" s="420"/>
      <c r="L505" s="420"/>
      <c r="M505" s="420"/>
      <c r="N505" s="420"/>
      <c r="O505" s="420"/>
      <c r="P505" s="420"/>
      <c r="Q505" s="420"/>
      <c r="R505" s="420"/>
      <c r="S505" s="420"/>
      <c r="T505" s="420"/>
      <c r="U505" s="420"/>
      <c r="V505" s="420"/>
      <c r="W505" s="420"/>
      <c r="X505" s="420"/>
      <c r="Y505" s="420"/>
      <c r="Z505" s="420"/>
      <c r="AA505" s="420"/>
      <c r="AB505" s="420"/>
      <c r="AC505" s="420"/>
      <c r="AD505" s="420"/>
      <c r="AE505" s="420"/>
      <c r="AF505" s="420"/>
      <c r="AG505" s="420"/>
      <c r="AH505" s="420"/>
      <c r="AI505" s="420"/>
    </row>
    <row r="506" spans="9:35" x14ac:dyDescent="0.15">
      <c r="I506" s="420"/>
      <c r="J506" s="420"/>
      <c r="K506" s="420"/>
      <c r="L506" s="420"/>
      <c r="M506" s="420"/>
      <c r="N506" s="420"/>
      <c r="O506" s="420"/>
      <c r="P506" s="420"/>
      <c r="Q506" s="420"/>
      <c r="R506" s="420"/>
      <c r="S506" s="420"/>
      <c r="T506" s="420"/>
      <c r="U506" s="420"/>
      <c r="V506" s="420"/>
      <c r="W506" s="420"/>
      <c r="X506" s="420"/>
      <c r="Y506" s="420"/>
      <c r="Z506" s="420"/>
      <c r="AA506" s="420"/>
      <c r="AB506" s="420"/>
      <c r="AC506" s="420"/>
      <c r="AD506" s="420"/>
      <c r="AE506" s="420"/>
      <c r="AF506" s="420"/>
      <c r="AG506" s="420"/>
      <c r="AH506" s="420"/>
      <c r="AI506" s="420"/>
    </row>
    <row r="507" spans="9:35" x14ac:dyDescent="0.15">
      <c r="I507" s="420"/>
      <c r="J507" s="420"/>
      <c r="K507" s="420"/>
      <c r="L507" s="420"/>
      <c r="M507" s="420"/>
      <c r="N507" s="420"/>
      <c r="O507" s="420"/>
      <c r="P507" s="420"/>
      <c r="Q507" s="420"/>
      <c r="R507" s="420"/>
      <c r="S507" s="420"/>
      <c r="T507" s="420"/>
      <c r="U507" s="420"/>
      <c r="V507" s="420"/>
      <c r="W507" s="420"/>
      <c r="X507" s="420"/>
      <c r="Y507" s="420"/>
      <c r="Z507" s="420"/>
      <c r="AA507" s="420"/>
      <c r="AB507" s="420"/>
      <c r="AC507" s="420"/>
      <c r="AD507" s="420"/>
      <c r="AE507" s="420"/>
      <c r="AF507" s="420"/>
      <c r="AG507" s="420"/>
      <c r="AH507" s="420"/>
      <c r="AI507" s="420"/>
    </row>
    <row r="508" spans="9:35" x14ac:dyDescent="0.15">
      <c r="I508" s="420"/>
      <c r="J508" s="420"/>
      <c r="K508" s="420"/>
      <c r="L508" s="420"/>
      <c r="M508" s="420"/>
      <c r="N508" s="420"/>
      <c r="O508" s="420"/>
      <c r="P508" s="420"/>
      <c r="Q508" s="420"/>
      <c r="R508" s="420"/>
      <c r="S508" s="420"/>
      <c r="T508" s="420"/>
      <c r="U508" s="420"/>
      <c r="V508" s="420"/>
      <c r="W508" s="420"/>
      <c r="X508" s="420"/>
      <c r="Y508" s="420"/>
      <c r="Z508" s="420"/>
      <c r="AA508" s="420"/>
      <c r="AB508" s="420"/>
      <c r="AC508" s="420"/>
      <c r="AD508" s="420"/>
      <c r="AE508" s="420"/>
      <c r="AF508" s="420"/>
      <c r="AG508" s="420"/>
      <c r="AH508" s="420"/>
      <c r="AI508" s="420"/>
    </row>
    <row r="509" spans="9:35" x14ac:dyDescent="0.15">
      <c r="I509" s="420"/>
      <c r="J509" s="420"/>
      <c r="K509" s="420"/>
      <c r="L509" s="420"/>
      <c r="M509" s="420"/>
      <c r="N509" s="420"/>
      <c r="O509" s="420"/>
      <c r="P509" s="420"/>
      <c r="Q509" s="420"/>
      <c r="R509" s="420"/>
      <c r="S509" s="420"/>
      <c r="T509" s="420"/>
      <c r="U509" s="420"/>
      <c r="V509" s="420"/>
      <c r="W509" s="420"/>
      <c r="X509" s="420"/>
      <c r="Y509" s="420"/>
      <c r="Z509" s="420"/>
      <c r="AA509" s="420"/>
      <c r="AB509" s="420"/>
      <c r="AC509" s="420"/>
      <c r="AD509" s="420"/>
      <c r="AE509" s="420"/>
      <c r="AF509" s="420"/>
      <c r="AG509" s="420"/>
      <c r="AH509" s="420"/>
      <c r="AI509" s="420"/>
    </row>
    <row r="510" spans="9:35" x14ac:dyDescent="0.15">
      <c r="I510" s="420"/>
      <c r="J510" s="420"/>
      <c r="K510" s="420"/>
      <c r="L510" s="420"/>
      <c r="M510" s="420"/>
      <c r="N510" s="420"/>
      <c r="O510" s="420"/>
      <c r="P510" s="420"/>
      <c r="Q510" s="420"/>
      <c r="R510" s="420"/>
      <c r="S510" s="420"/>
      <c r="T510" s="420"/>
      <c r="U510" s="420"/>
      <c r="V510" s="420"/>
      <c r="W510" s="420"/>
      <c r="X510" s="420"/>
      <c r="Y510" s="420"/>
      <c r="Z510" s="420"/>
      <c r="AA510" s="420"/>
      <c r="AB510" s="420"/>
      <c r="AC510" s="420"/>
      <c r="AD510" s="420"/>
      <c r="AE510" s="420"/>
      <c r="AF510" s="420"/>
      <c r="AG510" s="420"/>
      <c r="AH510" s="420"/>
      <c r="AI510" s="420"/>
    </row>
    <row r="511" spans="9:35" x14ac:dyDescent="0.15">
      <c r="I511" s="420"/>
      <c r="J511" s="420"/>
      <c r="K511" s="420"/>
      <c r="L511" s="420"/>
      <c r="M511" s="420"/>
      <c r="N511" s="420"/>
      <c r="O511" s="420"/>
      <c r="P511" s="420"/>
      <c r="Q511" s="420"/>
      <c r="R511" s="420"/>
      <c r="S511" s="420"/>
      <c r="T511" s="420"/>
      <c r="U511" s="420"/>
      <c r="V511" s="420"/>
      <c r="W511" s="420"/>
      <c r="X511" s="420"/>
      <c r="Y511" s="420"/>
      <c r="Z511" s="420"/>
      <c r="AA511" s="420"/>
      <c r="AB511" s="420"/>
      <c r="AC511" s="420"/>
      <c r="AD511" s="420"/>
      <c r="AE511" s="420"/>
      <c r="AF511" s="420"/>
      <c r="AG511" s="420"/>
      <c r="AH511" s="420"/>
      <c r="AI511" s="420"/>
    </row>
    <row r="512" spans="9:35" x14ac:dyDescent="0.15">
      <c r="I512" s="420"/>
      <c r="J512" s="420"/>
      <c r="K512" s="420"/>
      <c r="L512" s="420"/>
      <c r="M512" s="420"/>
      <c r="N512" s="420"/>
      <c r="O512" s="420"/>
      <c r="P512" s="420"/>
      <c r="Q512" s="420"/>
      <c r="R512" s="420"/>
      <c r="S512" s="420"/>
      <c r="T512" s="420"/>
      <c r="U512" s="420"/>
      <c r="V512" s="420"/>
      <c r="W512" s="420"/>
      <c r="X512" s="420"/>
      <c r="Y512" s="420"/>
      <c r="Z512" s="420"/>
      <c r="AA512" s="420"/>
      <c r="AB512" s="420"/>
      <c r="AC512" s="420"/>
      <c r="AD512" s="420"/>
      <c r="AE512" s="420"/>
      <c r="AF512" s="420"/>
      <c r="AG512" s="420"/>
      <c r="AH512" s="420"/>
      <c r="AI512" s="420"/>
    </row>
    <row r="513" spans="9:35" x14ac:dyDescent="0.15">
      <c r="I513" s="420"/>
      <c r="J513" s="420"/>
      <c r="K513" s="420"/>
      <c r="L513" s="420"/>
      <c r="M513" s="420"/>
      <c r="N513" s="420"/>
      <c r="O513" s="420"/>
      <c r="P513" s="420"/>
      <c r="Q513" s="420"/>
      <c r="R513" s="420"/>
      <c r="S513" s="420"/>
      <c r="T513" s="420"/>
      <c r="U513" s="420"/>
      <c r="V513" s="420"/>
      <c r="W513" s="420"/>
      <c r="X513" s="420"/>
      <c r="Y513" s="420"/>
      <c r="Z513" s="420"/>
      <c r="AA513" s="420"/>
      <c r="AB513" s="420"/>
      <c r="AC513" s="420"/>
      <c r="AD513" s="420"/>
      <c r="AE513" s="420"/>
      <c r="AF513" s="420"/>
      <c r="AG513" s="420"/>
      <c r="AH513" s="420"/>
      <c r="AI513" s="420"/>
    </row>
    <row r="514" spans="9:35" x14ac:dyDescent="0.15">
      <c r="I514" s="420"/>
      <c r="J514" s="420"/>
      <c r="K514" s="420"/>
      <c r="L514" s="420"/>
      <c r="M514" s="420"/>
      <c r="N514" s="420"/>
      <c r="O514" s="420"/>
      <c r="P514" s="420"/>
      <c r="Q514" s="420"/>
      <c r="R514" s="420"/>
      <c r="S514" s="420"/>
      <c r="T514" s="420"/>
      <c r="U514" s="420"/>
      <c r="V514" s="420"/>
      <c r="W514" s="420"/>
      <c r="X514" s="420"/>
      <c r="Y514" s="420"/>
      <c r="Z514" s="420"/>
      <c r="AA514" s="420"/>
      <c r="AB514" s="420"/>
      <c r="AC514" s="420"/>
      <c r="AD514" s="420"/>
      <c r="AE514" s="420"/>
      <c r="AF514" s="420"/>
      <c r="AG514" s="420"/>
      <c r="AH514" s="420"/>
      <c r="AI514" s="420"/>
    </row>
    <row r="515" spans="9:35" x14ac:dyDescent="0.15">
      <c r="I515" s="420"/>
      <c r="J515" s="420"/>
      <c r="K515" s="420"/>
      <c r="L515" s="420"/>
      <c r="M515" s="420"/>
      <c r="N515" s="420"/>
      <c r="O515" s="420"/>
      <c r="P515" s="420"/>
      <c r="Q515" s="420"/>
      <c r="R515" s="420"/>
      <c r="S515" s="420"/>
      <c r="T515" s="420"/>
      <c r="U515" s="420"/>
      <c r="V515" s="420"/>
      <c r="W515" s="420"/>
      <c r="X515" s="420"/>
      <c r="Y515" s="420"/>
      <c r="Z515" s="420"/>
      <c r="AA515" s="420"/>
      <c r="AB515" s="420"/>
      <c r="AC515" s="420"/>
      <c r="AD515" s="420"/>
      <c r="AE515" s="420"/>
      <c r="AF515" s="420"/>
      <c r="AG515" s="420"/>
      <c r="AH515" s="420"/>
      <c r="AI515" s="420"/>
    </row>
    <row r="516" spans="9:35" x14ac:dyDescent="0.15">
      <c r="I516" s="420"/>
      <c r="J516" s="420"/>
      <c r="K516" s="420"/>
      <c r="L516" s="420"/>
      <c r="M516" s="420"/>
      <c r="N516" s="420"/>
      <c r="O516" s="420"/>
      <c r="P516" s="420"/>
      <c r="Q516" s="420"/>
      <c r="R516" s="420"/>
      <c r="S516" s="420"/>
      <c r="T516" s="420"/>
      <c r="U516" s="420"/>
      <c r="V516" s="420"/>
      <c r="W516" s="420"/>
      <c r="X516" s="420"/>
      <c r="Y516" s="420"/>
      <c r="Z516" s="420"/>
      <c r="AA516" s="420"/>
      <c r="AB516" s="420"/>
      <c r="AC516" s="420"/>
      <c r="AD516" s="420"/>
      <c r="AE516" s="420"/>
      <c r="AF516" s="420"/>
      <c r="AG516" s="420"/>
      <c r="AH516" s="420"/>
      <c r="AI516" s="420"/>
    </row>
    <row r="517" spans="9:35" x14ac:dyDescent="0.15">
      <c r="I517" s="420"/>
      <c r="J517" s="420"/>
      <c r="K517" s="420"/>
      <c r="L517" s="420"/>
      <c r="M517" s="420"/>
      <c r="N517" s="420"/>
      <c r="O517" s="420"/>
      <c r="P517" s="420"/>
      <c r="Q517" s="420"/>
      <c r="R517" s="420"/>
      <c r="S517" s="420"/>
      <c r="T517" s="420"/>
      <c r="U517" s="420"/>
      <c r="V517" s="420"/>
      <c r="W517" s="420"/>
      <c r="X517" s="420"/>
      <c r="Y517" s="420"/>
      <c r="Z517" s="420"/>
      <c r="AA517" s="420"/>
      <c r="AB517" s="420"/>
      <c r="AC517" s="420"/>
      <c r="AD517" s="420"/>
      <c r="AE517" s="420"/>
      <c r="AF517" s="420"/>
      <c r="AG517" s="420"/>
      <c r="AH517" s="420"/>
      <c r="AI517" s="420"/>
    </row>
    <row r="518" spans="9:35" x14ac:dyDescent="0.15">
      <c r="I518" s="420"/>
      <c r="J518" s="420"/>
      <c r="K518" s="420"/>
      <c r="L518" s="420"/>
      <c r="M518" s="420"/>
      <c r="N518" s="420"/>
      <c r="O518" s="420"/>
      <c r="P518" s="420"/>
      <c r="Q518" s="420"/>
      <c r="R518" s="420"/>
      <c r="S518" s="420"/>
      <c r="T518" s="420"/>
      <c r="U518" s="420"/>
      <c r="V518" s="420"/>
      <c r="W518" s="420"/>
      <c r="X518" s="420"/>
      <c r="Y518" s="420"/>
      <c r="Z518" s="420"/>
      <c r="AA518" s="420"/>
      <c r="AB518" s="420"/>
      <c r="AC518" s="420"/>
      <c r="AD518" s="420"/>
      <c r="AE518" s="420"/>
      <c r="AF518" s="420"/>
      <c r="AG518" s="420"/>
      <c r="AH518" s="420"/>
      <c r="AI518" s="420"/>
    </row>
    <row r="519" spans="9:35" x14ac:dyDescent="0.15">
      <c r="I519" s="420"/>
      <c r="J519" s="420"/>
      <c r="K519" s="420"/>
      <c r="L519" s="420"/>
      <c r="M519" s="420"/>
      <c r="N519" s="420"/>
      <c r="O519" s="420"/>
      <c r="P519" s="420"/>
      <c r="Q519" s="420"/>
      <c r="R519" s="420"/>
      <c r="S519" s="420"/>
      <c r="T519" s="420"/>
      <c r="U519" s="420"/>
      <c r="V519" s="420"/>
      <c r="W519" s="420"/>
      <c r="X519" s="420"/>
      <c r="Y519" s="420"/>
      <c r="Z519" s="420"/>
      <c r="AA519" s="420"/>
      <c r="AB519" s="420"/>
      <c r="AC519" s="420"/>
      <c r="AD519" s="420"/>
      <c r="AE519" s="420"/>
      <c r="AF519" s="420"/>
      <c r="AG519" s="420"/>
      <c r="AH519" s="420"/>
      <c r="AI519" s="420"/>
    </row>
    <row r="520" spans="9:35" x14ac:dyDescent="0.15">
      <c r="I520" s="420"/>
      <c r="J520" s="420"/>
      <c r="K520" s="420"/>
      <c r="L520" s="420"/>
      <c r="M520" s="420"/>
      <c r="N520" s="420"/>
      <c r="O520" s="420"/>
      <c r="P520" s="420"/>
      <c r="Q520" s="420"/>
      <c r="R520" s="420"/>
      <c r="S520" s="420"/>
      <c r="T520" s="420"/>
      <c r="U520" s="420"/>
      <c r="V520" s="420"/>
      <c r="W520" s="420"/>
      <c r="X520" s="420"/>
      <c r="Y520" s="420"/>
      <c r="Z520" s="420"/>
      <c r="AA520" s="420"/>
      <c r="AB520" s="420"/>
      <c r="AC520" s="420"/>
      <c r="AD520" s="420"/>
      <c r="AE520" s="420"/>
      <c r="AF520" s="420"/>
      <c r="AG520" s="420"/>
      <c r="AH520" s="420"/>
      <c r="AI520" s="420"/>
    </row>
    <row r="521" spans="9:35" x14ac:dyDescent="0.15">
      <c r="I521" s="420"/>
      <c r="J521" s="420"/>
      <c r="K521" s="420"/>
      <c r="L521" s="420"/>
      <c r="M521" s="420"/>
      <c r="N521" s="420"/>
      <c r="O521" s="420"/>
      <c r="P521" s="420"/>
      <c r="Q521" s="420"/>
      <c r="R521" s="420"/>
      <c r="S521" s="420"/>
      <c r="T521" s="420"/>
      <c r="U521" s="420"/>
      <c r="V521" s="420"/>
      <c r="W521" s="420"/>
      <c r="X521" s="420"/>
      <c r="Y521" s="420"/>
      <c r="Z521" s="420"/>
      <c r="AA521" s="420"/>
      <c r="AB521" s="420"/>
      <c r="AC521" s="420"/>
      <c r="AD521" s="420"/>
      <c r="AE521" s="420"/>
      <c r="AF521" s="420"/>
      <c r="AG521" s="420"/>
      <c r="AH521" s="420"/>
      <c r="AI521" s="420"/>
    </row>
    <row r="522" spans="9:35" x14ac:dyDescent="0.15">
      <c r="I522" s="420"/>
      <c r="J522" s="420"/>
      <c r="K522" s="420"/>
      <c r="L522" s="420"/>
      <c r="M522" s="420"/>
      <c r="N522" s="420"/>
      <c r="O522" s="420"/>
      <c r="P522" s="420"/>
      <c r="Q522" s="420"/>
      <c r="R522" s="420"/>
      <c r="S522" s="420"/>
      <c r="T522" s="420"/>
      <c r="U522" s="420"/>
      <c r="V522" s="420"/>
      <c r="W522" s="420"/>
      <c r="X522" s="420"/>
      <c r="Y522" s="420"/>
      <c r="Z522" s="420"/>
      <c r="AA522" s="420"/>
      <c r="AB522" s="420"/>
      <c r="AC522" s="420"/>
      <c r="AD522" s="420"/>
      <c r="AE522" s="420"/>
      <c r="AF522" s="420"/>
      <c r="AG522" s="420"/>
      <c r="AH522" s="420"/>
      <c r="AI522" s="420"/>
    </row>
    <row r="523" spans="9:35" x14ac:dyDescent="0.15">
      <c r="I523" s="420"/>
      <c r="J523" s="420"/>
      <c r="K523" s="420"/>
      <c r="L523" s="420"/>
      <c r="M523" s="420"/>
      <c r="N523" s="420"/>
      <c r="O523" s="420"/>
      <c r="P523" s="420"/>
      <c r="Q523" s="420"/>
      <c r="R523" s="420"/>
      <c r="S523" s="420"/>
      <c r="T523" s="420"/>
      <c r="U523" s="420"/>
      <c r="V523" s="420"/>
      <c r="W523" s="420"/>
      <c r="X523" s="420"/>
      <c r="Y523" s="420"/>
      <c r="Z523" s="420"/>
      <c r="AA523" s="420"/>
      <c r="AB523" s="420"/>
      <c r="AC523" s="420"/>
      <c r="AD523" s="420"/>
      <c r="AE523" s="420"/>
      <c r="AF523" s="420"/>
      <c r="AG523" s="420"/>
      <c r="AH523" s="420"/>
      <c r="AI523" s="420"/>
    </row>
    <row r="524" spans="9:35" x14ac:dyDescent="0.15">
      <c r="I524" s="420"/>
      <c r="J524" s="420"/>
      <c r="K524" s="420"/>
      <c r="L524" s="420"/>
      <c r="M524" s="420"/>
      <c r="N524" s="420"/>
      <c r="O524" s="420"/>
      <c r="P524" s="420"/>
      <c r="Q524" s="420"/>
      <c r="R524" s="420"/>
      <c r="S524" s="420"/>
      <c r="T524" s="420"/>
      <c r="U524" s="420"/>
      <c r="V524" s="420"/>
      <c r="W524" s="420"/>
      <c r="X524" s="420"/>
      <c r="Y524" s="420"/>
      <c r="Z524" s="420"/>
      <c r="AA524" s="420"/>
      <c r="AB524" s="420"/>
      <c r="AC524" s="420"/>
      <c r="AD524" s="420"/>
      <c r="AE524" s="420"/>
      <c r="AF524" s="420"/>
      <c r="AG524" s="420"/>
      <c r="AH524" s="420"/>
      <c r="AI524" s="420"/>
    </row>
    <row r="525" spans="9:35" x14ac:dyDescent="0.15">
      <c r="I525" s="420"/>
      <c r="J525" s="420"/>
      <c r="K525" s="420"/>
      <c r="L525" s="420"/>
      <c r="M525" s="420"/>
      <c r="N525" s="420"/>
      <c r="O525" s="420"/>
      <c r="P525" s="420"/>
      <c r="Q525" s="420"/>
      <c r="R525" s="420"/>
      <c r="S525" s="420"/>
      <c r="T525" s="420"/>
      <c r="U525" s="420"/>
      <c r="V525" s="420"/>
      <c r="W525" s="420"/>
      <c r="X525" s="420"/>
      <c r="Y525" s="420"/>
      <c r="Z525" s="420"/>
      <c r="AA525" s="420"/>
      <c r="AB525" s="420"/>
      <c r="AC525" s="420"/>
      <c r="AD525" s="420"/>
      <c r="AE525" s="420"/>
      <c r="AF525" s="420"/>
      <c r="AG525" s="420"/>
      <c r="AH525" s="420"/>
      <c r="AI525" s="420"/>
    </row>
    <row r="526" spans="9:35" x14ac:dyDescent="0.15">
      <c r="I526" s="420"/>
      <c r="J526" s="420"/>
      <c r="K526" s="420"/>
      <c r="L526" s="420"/>
      <c r="M526" s="420"/>
      <c r="N526" s="420"/>
      <c r="O526" s="420"/>
      <c r="P526" s="420"/>
      <c r="Q526" s="420"/>
      <c r="R526" s="420"/>
      <c r="S526" s="420"/>
      <c r="T526" s="420"/>
      <c r="U526" s="420"/>
      <c r="V526" s="420"/>
      <c r="W526" s="420"/>
      <c r="X526" s="420"/>
      <c r="Y526" s="420"/>
      <c r="Z526" s="420"/>
      <c r="AA526" s="420"/>
      <c r="AB526" s="420"/>
      <c r="AC526" s="420"/>
      <c r="AD526" s="420"/>
      <c r="AE526" s="420"/>
      <c r="AF526" s="420"/>
      <c r="AG526" s="420"/>
      <c r="AH526" s="420"/>
      <c r="AI526" s="420"/>
    </row>
    <row r="527" spans="9:35" x14ac:dyDescent="0.15">
      <c r="I527" s="420"/>
      <c r="J527" s="420"/>
      <c r="K527" s="420"/>
      <c r="L527" s="420"/>
      <c r="M527" s="420"/>
      <c r="N527" s="420"/>
      <c r="O527" s="420"/>
      <c r="P527" s="420"/>
      <c r="Q527" s="420"/>
      <c r="R527" s="420"/>
      <c r="S527" s="420"/>
      <c r="T527" s="420"/>
      <c r="U527" s="420"/>
      <c r="V527" s="420"/>
      <c r="W527" s="420"/>
      <c r="X527" s="420"/>
      <c r="Y527" s="420"/>
      <c r="Z527" s="420"/>
      <c r="AA527" s="420"/>
      <c r="AB527" s="420"/>
      <c r="AC527" s="420"/>
      <c r="AD527" s="420"/>
      <c r="AE527" s="420"/>
      <c r="AF527" s="420"/>
      <c r="AG527" s="420"/>
      <c r="AH527" s="420"/>
      <c r="AI527" s="420"/>
    </row>
    <row r="528" spans="9:35" x14ac:dyDescent="0.15">
      <c r="I528" s="420"/>
      <c r="J528" s="420"/>
      <c r="K528" s="420"/>
      <c r="L528" s="420"/>
      <c r="M528" s="420"/>
      <c r="N528" s="420"/>
      <c r="O528" s="420"/>
      <c r="P528" s="420"/>
      <c r="Q528" s="420"/>
      <c r="R528" s="420"/>
      <c r="S528" s="420"/>
      <c r="T528" s="420"/>
      <c r="U528" s="420"/>
      <c r="V528" s="420"/>
      <c r="W528" s="420"/>
      <c r="X528" s="420"/>
      <c r="Y528" s="420"/>
      <c r="Z528" s="420"/>
      <c r="AA528" s="420"/>
      <c r="AB528" s="420"/>
      <c r="AC528" s="420"/>
      <c r="AD528" s="420"/>
      <c r="AE528" s="420"/>
      <c r="AF528" s="420"/>
      <c r="AG528" s="420"/>
      <c r="AH528" s="420"/>
      <c r="AI528" s="420"/>
    </row>
    <row r="529" spans="9:35" x14ac:dyDescent="0.15">
      <c r="I529" s="420"/>
      <c r="J529" s="420"/>
      <c r="K529" s="420"/>
      <c r="L529" s="420"/>
      <c r="M529" s="420"/>
      <c r="N529" s="420"/>
      <c r="O529" s="420"/>
      <c r="P529" s="420"/>
      <c r="Q529" s="420"/>
      <c r="R529" s="420"/>
      <c r="S529" s="420"/>
      <c r="T529" s="420"/>
      <c r="U529" s="420"/>
      <c r="V529" s="420"/>
      <c r="W529" s="420"/>
      <c r="X529" s="420"/>
      <c r="Y529" s="420"/>
      <c r="Z529" s="420"/>
      <c r="AA529" s="420"/>
      <c r="AB529" s="420"/>
      <c r="AC529" s="420"/>
      <c r="AD529" s="420"/>
      <c r="AE529" s="420"/>
      <c r="AF529" s="420"/>
      <c r="AG529" s="420"/>
      <c r="AH529" s="420"/>
      <c r="AI529" s="420"/>
    </row>
    <row r="530" spans="9:35" x14ac:dyDescent="0.15">
      <c r="I530" s="420"/>
      <c r="J530" s="420"/>
      <c r="K530" s="420"/>
      <c r="L530" s="420"/>
      <c r="M530" s="420"/>
      <c r="N530" s="420"/>
      <c r="O530" s="420"/>
      <c r="P530" s="420"/>
      <c r="Q530" s="420"/>
      <c r="R530" s="420"/>
      <c r="S530" s="420"/>
      <c r="T530" s="420"/>
      <c r="U530" s="420"/>
      <c r="V530" s="420"/>
      <c r="W530" s="420"/>
      <c r="X530" s="420"/>
      <c r="Y530" s="420"/>
      <c r="Z530" s="420"/>
      <c r="AA530" s="420"/>
      <c r="AB530" s="420"/>
      <c r="AC530" s="420"/>
      <c r="AD530" s="420"/>
      <c r="AE530" s="420"/>
      <c r="AF530" s="420"/>
      <c r="AG530" s="420"/>
      <c r="AH530" s="420"/>
      <c r="AI530" s="420"/>
    </row>
    <row r="531" spans="9:35" x14ac:dyDescent="0.15">
      <c r="I531" s="420"/>
      <c r="J531" s="420"/>
      <c r="K531" s="420"/>
      <c r="L531" s="420"/>
      <c r="M531" s="420"/>
      <c r="N531" s="420"/>
      <c r="O531" s="420"/>
      <c r="P531" s="420"/>
      <c r="Q531" s="420"/>
      <c r="R531" s="420"/>
      <c r="S531" s="420"/>
      <c r="T531" s="420"/>
      <c r="U531" s="420"/>
      <c r="V531" s="420"/>
      <c r="W531" s="420"/>
      <c r="X531" s="420"/>
      <c r="Y531" s="420"/>
      <c r="Z531" s="420"/>
      <c r="AA531" s="420"/>
      <c r="AB531" s="420"/>
      <c r="AC531" s="420"/>
      <c r="AD531" s="420"/>
      <c r="AE531" s="420"/>
      <c r="AF531" s="420"/>
      <c r="AG531" s="420"/>
      <c r="AH531" s="420"/>
      <c r="AI531" s="420"/>
    </row>
    <row r="532" spans="9:35" x14ac:dyDescent="0.15">
      <c r="I532" s="420"/>
      <c r="J532" s="420"/>
      <c r="K532" s="420"/>
      <c r="L532" s="420"/>
      <c r="M532" s="420"/>
      <c r="N532" s="420"/>
      <c r="O532" s="420"/>
      <c r="P532" s="420"/>
      <c r="Q532" s="420"/>
      <c r="R532" s="420"/>
      <c r="S532" s="420"/>
      <c r="T532" s="420"/>
      <c r="U532" s="420"/>
      <c r="V532" s="420"/>
      <c r="W532" s="420"/>
      <c r="X532" s="420"/>
      <c r="Y532" s="420"/>
      <c r="Z532" s="420"/>
      <c r="AA532" s="420"/>
      <c r="AB532" s="420"/>
      <c r="AC532" s="420"/>
      <c r="AD532" s="420"/>
      <c r="AE532" s="420"/>
      <c r="AF532" s="420"/>
      <c r="AG532" s="420"/>
      <c r="AH532" s="420"/>
      <c r="AI532" s="420"/>
    </row>
    <row r="533" spans="9:35" x14ac:dyDescent="0.15">
      <c r="I533" s="420"/>
      <c r="J533" s="420"/>
      <c r="K533" s="420"/>
      <c r="L533" s="420"/>
      <c r="M533" s="420"/>
      <c r="N533" s="420"/>
      <c r="O533" s="420"/>
      <c r="P533" s="420"/>
      <c r="Q533" s="420"/>
      <c r="R533" s="420"/>
      <c r="S533" s="420"/>
      <c r="T533" s="420"/>
      <c r="U533" s="420"/>
      <c r="V533" s="420"/>
      <c r="W533" s="420"/>
      <c r="X533" s="420"/>
      <c r="Y533" s="420"/>
      <c r="Z533" s="420"/>
      <c r="AA533" s="420"/>
      <c r="AB533" s="420"/>
      <c r="AC533" s="420"/>
      <c r="AD533" s="420"/>
      <c r="AE533" s="420"/>
      <c r="AF533" s="420"/>
      <c r="AG533" s="420"/>
      <c r="AH533" s="420"/>
      <c r="AI533" s="420"/>
    </row>
    <row r="534" spans="9:35" x14ac:dyDescent="0.15">
      <c r="I534" s="420"/>
      <c r="J534" s="420"/>
      <c r="K534" s="420"/>
      <c r="L534" s="420"/>
      <c r="M534" s="420"/>
      <c r="N534" s="420"/>
      <c r="O534" s="420"/>
      <c r="P534" s="420"/>
      <c r="Q534" s="420"/>
      <c r="R534" s="420"/>
      <c r="S534" s="420"/>
      <c r="T534" s="420"/>
      <c r="U534" s="420"/>
      <c r="V534" s="420"/>
      <c r="W534" s="420"/>
      <c r="X534" s="420"/>
      <c r="Y534" s="420"/>
      <c r="Z534" s="420"/>
      <c r="AA534" s="420"/>
      <c r="AB534" s="420"/>
      <c r="AC534" s="420"/>
      <c r="AD534" s="420"/>
      <c r="AE534" s="420"/>
      <c r="AF534" s="420"/>
      <c r="AG534" s="420"/>
      <c r="AH534" s="420"/>
      <c r="AI534" s="420"/>
    </row>
    <row r="535" spans="9:35" x14ac:dyDescent="0.15">
      <c r="I535" s="420"/>
      <c r="J535" s="420"/>
      <c r="K535" s="420"/>
      <c r="L535" s="420"/>
      <c r="M535" s="420"/>
      <c r="N535" s="420"/>
      <c r="O535" s="420"/>
      <c r="P535" s="420"/>
      <c r="Q535" s="420"/>
      <c r="R535" s="420"/>
      <c r="S535" s="420"/>
      <c r="T535" s="420"/>
      <c r="U535" s="420"/>
      <c r="V535" s="420"/>
      <c r="W535" s="420"/>
      <c r="X535" s="420"/>
      <c r="Y535" s="420"/>
      <c r="Z535" s="420"/>
      <c r="AA535" s="420"/>
      <c r="AB535" s="420"/>
      <c r="AC535" s="420"/>
      <c r="AD535" s="420"/>
      <c r="AE535" s="420"/>
      <c r="AF535" s="420"/>
      <c r="AG535" s="420"/>
      <c r="AH535" s="420"/>
      <c r="AI535" s="420"/>
    </row>
    <row r="536" spans="9:35" x14ac:dyDescent="0.15">
      <c r="I536" s="420"/>
      <c r="J536" s="420"/>
      <c r="K536" s="420"/>
      <c r="L536" s="420"/>
      <c r="M536" s="420"/>
      <c r="N536" s="420"/>
      <c r="O536" s="420"/>
      <c r="P536" s="420"/>
      <c r="Q536" s="420"/>
      <c r="R536" s="420"/>
      <c r="S536" s="420"/>
      <c r="T536" s="420"/>
      <c r="U536" s="420"/>
      <c r="V536" s="420"/>
      <c r="W536" s="420"/>
      <c r="X536" s="420"/>
      <c r="Y536" s="420"/>
      <c r="Z536" s="420"/>
      <c r="AA536" s="420"/>
      <c r="AB536" s="420"/>
      <c r="AC536" s="420"/>
      <c r="AD536" s="420"/>
      <c r="AE536" s="420"/>
      <c r="AF536" s="420"/>
      <c r="AG536" s="420"/>
      <c r="AH536" s="420"/>
      <c r="AI536" s="420"/>
    </row>
    <row r="537" spans="9:35" x14ac:dyDescent="0.15">
      <c r="I537" s="420"/>
      <c r="J537" s="420"/>
      <c r="K537" s="420"/>
      <c r="L537" s="420"/>
      <c r="M537" s="420"/>
      <c r="N537" s="420"/>
      <c r="O537" s="420"/>
      <c r="P537" s="420"/>
      <c r="Q537" s="420"/>
      <c r="R537" s="420"/>
      <c r="S537" s="420"/>
      <c r="T537" s="420"/>
      <c r="U537" s="420"/>
      <c r="V537" s="420"/>
      <c r="W537" s="420"/>
      <c r="X537" s="420"/>
      <c r="Y537" s="420"/>
      <c r="Z537" s="420"/>
      <c r="AA537" s="420"/>
      <c r="AB537" s="420"/>
      <c r="AC537" s="420"/>
      <c r="AD537" s="420"/>
      <c r="AE537" s="420"/>
      <c r="AF537" s="420"/>
      <c r="AG537" s="420"/>
      <c r="AH537" s="420"/>
      <c r="AI537" s="420"/>
    </row>
    <row r="538" spans="9:35" x14ac:dyDescent="0.15">
      <c r="I538" s="420"/>
      <c r="J538" s="420"/>
      <c r="K538" s="420"/>
      <c r="L538" s="420"/>
      <c r="M538" s="420"/>
      <c r="N538" s="420"/>
      <c r="O538" s="420"/>
      <c r="P538" s="420"/>
      <c r="Q538" s="420"/>
      <c r="R538" s="420"/>
      <c r="S538" s="420"/>
      <c r="T538" s="420"/>
      <c r="U538" s="420"/>
      <c r="V538" s="420"/>
      <c r="W538" s="420"/>
      <c r="X538" s="420"/>
      <c r="Y538" s="420"/>
      <c r="Z538" s="420"/>
      <c r="AA538" s="420"/>
      <c r="AB538" s="420"/>
      <c r="AC538" s="420"/>
      <c r="AD538" s="420"/>
      <c r="AE538" s="420"/>
      <c r="AF538" s="420"/>
      <c r="AG538" s="420"/>
      <c r="AH538" s="420"/>
      <c r="AI538" s="420"/>
    </row>
    <row r="539" spans="9:35" x14ac:dyDescent="0.15">
      <c r="I539" s="420"/>
      <c r="J539" s="420"/>
      <c r="K539" s="420"/>
      <c r="L539" s="420"/>
      <c r="M539" s="420"/>
      <c r="N539" s="420"/>
      <c r="O539" s="420"/>
      <c r="P539" s="420"/>
      <c r="Q539" s="420"/>
      <c r="R539" s="420"/>
      <c r="S539" s="420"/>
      <c r="T539" s="420"/>
      <c r="U539" s="420"/>
      <c r="V539" s="420"/>
      <c r="W539" s="420"/>
      <c r="X539" s="420"/>
      <c r="Y539" s="420"/>
      <c r="Z539" s="420"/>
      <c r="AA539" s="420"/>
      <c r="AB539" s="420"/>
      <c r="AC539" s="420"/>
      <c r="AD539" s="420"/>
      <c r="AE539" s="420"/>
      <c r="AF539" s="420"/>
      <c r="AG539" s="420"/>
      <c r="AH539" s="420"/>
      <c r="AI539" s="420"/>
    </row>
    <row r="540" spans="9:35" x14ac:dyDescent="0.15">
      <c r="I540" s="420"/>
      <c r="J540" s="420"/>
      <c r="K540" s="420"/>
      <c r="L540" s="420"/>
      <c r="M540" s="420"/>
      <c r="N540" s="420"/>
      <c r="O540" s="420"/>
      <c r="P540" s="420"/>
      <c r="Q540" s="420"/>
      <c r="R540" s="420"/>
      <c r="S540" s="420"/>
      <c r="T540" s="420"/>
      <c r="U540" s="420"/>
      <c r="V540" s="420"/>
      <c r="W540" s="420"/>
      <c r="X540" s="420"/>
      <c r="Y540" s="420"/>
      <c r="Z540" s="420"/>
      <c r="AA540" s="420"/>
      <c r="AB540" s="420"/>
      <c r="AC540" s="420"/>
      <c r="AD540" s="420"/>
      <c r="AE540" s="420"/>
      <c r="AF540" s="420"/>
      <c r="AG540" s="420"/>
      <c r="AH540" s="420"/>
      <c r="AI540" s="420"/>
    </row>
    <row r="541" spans="9:35" x14ac:dyDescent="0.15">
      <c r="I541" s="420"/>
      <c r="J541" s="420"/>
      <c r="K541" s="420"/>
      <c r="L541" s="420"/>
      <c r="M541" s="420"/>
      <c r="N541" s="420"/>
      <c r="O541" s="420"/>
      <c r="P541" s="420"/>
      <c r="Q541" s="420"/>
      <c r="R541" s="420"/>
      <c r="S541" s="420"/>
      <c r="T541" s="420"/>
      <c r="U541" s="420"/>
      <c r="V541" s="420"/>
      <c r="W541" s="420"/>
      <c r="X541" s="420"/>
      <c r="Y541" s="420"/>
      <c r="Z541" s="420"/>
      <c r="AA541" s="420"/>
      <c r="AB541" s="420"/>
      <c r="AC541" s="420"/>
      <c r="AD541" s="420"/>
      <c r="AE541" s="420"/>
      <c r="AF541" s="420"/>
      <c r="AG541" s="420"/>
      <c r="AH541" s="420"/>
      <c r="AI541" s="420"/>
    </row>
    <row r="542" spans="9:35" x14ac:dyDescent="0.15">
      <c r="I542" s="420"/>
      <c r="J542" s="420"/>
      <c r="K542" s="420"/>
      <c r="L542" s="420"/>
      <c r="M542" s="420"/>
      <c r="N542" s="420"/>
      <c r="O542" s="420"/>
      <c r="P542" s="420"/>
      <c r="Q542" s="420"/>
      <c r="R542" s="420"/>
      <c r="S542" s="420"/>
      <c r="T542" s="420"/>
      <c r="U542" s="420"/>
      <c r="V542" s="420"/>
      <c r="W542" s="420"/>
      <c r="X542" s="420"/>
      <c r="Y542" s="420"/>
      <c r="Z542" s="420"/>
      <c r="AA542" s="420"/>
      <c r="AB542" s="420"/>
      <c r="AC542" s="420"/>
      <c r="AD542" s="420"/>
      <c r="AE542" s="420"/>
      <c r="AF542" s="420"/>
      <c r="AG542" s="420"/>
      <c r="AH542" s="420"/>
      <c r="AI542" s="420"/>
    </row>
    <row r="543" spans="9:35" x14ac:dyDescent="0.15">
      <c r="I543" s="420"/>
      <c r="J543" s="420"/>
      <c r="K543" s="420"/>
      <c r="L543" s="420"/>
      <c r="M543" s="420"/>
      <c r="N543" s="420"/>
      <c r="O543" s="420"/>
      <c r="P543" s="420"/>
      <c r="Q543" s="420"/>
      <c r="R543" s="420"/>
      <c r="S543" s="420"/>
      <c r="T543" s="420"/>
      <c r="U543" s="420"/>
      <c r="V543" s="420"/>
      <c r="W543" s="420"/>
      <c r="X543" s="420"/>
      <c r="Y543" s="420"/>
      <c r="Z543" s="420"/>
      <c r="AA543" s="420"/>
      <c r="AB543" s="420"/>
      <c r="AC543" s="420"/>
      <c r="AD543" s="420"/>
      <c r="AE543" s="420"/>
      <c r="AF543" s="420"/>
      <c r="AG543" s="420"/>
      <c r="AH543" s="420"/>
      <c r="AI543" s="420"/>
    </row>
    <row r="544" spans="9:35" x14ac:dyDescent="0.15">
      <c r="I544" s="420"/>
      <c r="J544" s="420"/>
      <c r="K544" s="420"/>
      <c r="L544" s="420"/>
      <c r="M544" s="420"/>
      <c r="N544" s="420"/>
      <c r="O544" s="420"/>
      <c r="P544" s="420"/>
      <c r="Q544" s="420"/>
      <c r="R544" s="420"/>
      <c r="S544" s="420"/>
      <c r="T544" s="420"/>
      <c r="U544" s="420"/>
      <c r="V544" s="420"/>
      <c r="W544" s="420"/>
      <c r="X544" s="420"/>
      <c r="Y544" s="420"/>
      <c r="Z544" s="420"/>
      <c r="AA544" s="420"/>
      <c r="AB544" s="420"/>
      <c r="AC544" s="420"/>
      <c r="AD544" s="420"/>
      <c r="AE544" s="420"/>
      <c r="AF544" s="420"/>
      <c r="AG544" s="420"/>
      <c r="AH544" s="420"/>
      <c r="AI544" s="420"/>
    </row>
    <row r="545" spans="9:35" x14ac:dyDescent="0.15">
      <c r="I545" s="420"/>
      <c r="J545" s="420"/>
      <c r="K545" s="420"/>
      <c r="L545" s="420"/>
      <c r="M545" s="420"/>
      <c r="N545" s="420"/>
      <c r="O545" s="420"/>
      <c r="P545" s="420"/>
      <c r="Q545" s="420"/>
      <c r="R545" s="420"/>
      <c r="S545" s="420"/>
      <c r="T545" s="420"/>
      <c r="U545" s="420"/>
      <c r="V545" s="420"/>
      <c r="W545" s="420"/>
      <c r="X545" s="420"/>
      <c r="Y545" s="420"/>
      <c r="Z545" s="420"/>
      <c r="AA545" s="420"/>
      <c r="AB545" s="420"/>
      <c r="AC545" s="420"/>
      <c r="AD545" s="420"/>
      <c r="AE545" s="420"/>
      <c r="AF545" s="420"/>
      <c r="AG545" s="420"/>
      <c r="AH545" s="420"/>
      <c r="AI545" s="420"/>
    </row>
    <row r="546" spans="9:35" x14ac:dyDescent="0.15">
      <c r="I546" s="420"/>
      <c r="J546" s="420"/>
      <c r="K546" s="420"/>
      <c r="L546" s="420"/>
      <c r="M546" s="420"/>
      <c r="N546" s="420"/>
      <c r="O546" s="420"/>
      <c r="P546" s="420"/>
      <c r="Q546" s="420"/>
      <c r="R546" s="420"/>
      <c r="S546" s="420"/>
      <c r="T546" s="420"/>
      <c r="U546" s="420"/>
      <c r="V546" s="420"/>
      <c r="W546" s="420"/>
      <c r="X546" s="420"/>
      <c r="Y546" s="420"/>
      <c r="Z546" s="420"/>
      <c r="AA546" s="420"/>
      <c r="AB546" s="420"/>
      <c r="AC546" s="420"/>
      <c r="AD546" s="420"/>
      <c r="AE546" s="420"/>
      <c r="AF546" s="420"/>
      <c r="AG546" s="420"/>
      <c r="AH546" s="420"/>
      <c r="AI546" s="420"/>
    </row>
    <row r="547" spans="9:35" x14ac:dyDescent="0.15">
      <c r="I547" s="420"/>
      <c r="J547" s="420"/>
      <c r="K547" s="420"/>
      <c r="L547" s="420"/>
      <c r="M547" s="420"/>
      <c r="N547" s="420"/>
      <c r="O547" s="420"/>
      <c r="P547" s="420"/>
      <c r="Q547" s="420"/>
      <c r="R547" s="420"/>
      <c r="S547" s="420"/>
      <c r="T547" s="420"/>
      <c r="U547" s="420"/>
      <c r="V547" s="420"/>
      <c r="W547" s="420"/>
      <c r="X547" s="420"/>
      <c r="Y547" s="420"/>
      <c r="Z547" s="420"/>
      <c r="AA547" s="420"/>
      <c r="AB547" s="420"/>
      <c r="AC547" s="420"/>
      <c r="AD547" s="420"/>
      <c r="AE547" s="420"/>
      <c r="AF547" s="420"/>
      <c r="AG547" s="420"/>
      <c r="AH547" s="420"/>
      <c r="AI547" s="420"/>
    </row>
    <row r="548" spans="9:35" x14ac:dyDescent="0.15">
      <c r="I548" s="420"/>
      <c r="J548" s="420"/>
      <c r="K548" s="420"/>
      <c r="L548" s="420"/>
      <c r="M548" s="420"/>
      <c r="N548" s="420"/>
      <c r="O548" s="420"/>
      <c r="P548" s="420"/>
      <c r="Q548" s="420"/>
      <c r="R548" s="420"/>
      <c r="S548" s="420"/>
      <c r="T548" s="420"/>
      <c r="U548" s="420"/>
      <c r="V548" s="420"/>
      <c r="W548" s="420"/>
      <c r="X548" s="420"/>
      <c r="Y548" s="420"/>
      <c r="Z548" s="420"/>
      <c r="AA548" s="420"/>
      <c r="AB548" s="420"/>
      <c r="AC548" s="420"/>
      <c r="AD548" s="420"/>
      <c r="AE548" s="420"/>
      <c r="AF548" s="420"/>
      <c r="AG548" s="420"/>
      <c r="AH548" s="420"/>
      <c r="AI548" s="420"/>
    </row>
    <row r="549" spans="9:35" x14ac:dyDescent="0.15">
      <c r="I549" s="420"/>
      <c r="J549" s="420"/>
      <c r="K549" s="420"/>
      <c r="L549" s="420"/>
      <c r="M549" s="420"/>
      <c r="N549" s="420"/>
      <c r="O549" s="420"/>
      <c r="P549" s="420"/>
      <c r="Q549" s="420"/>
      <c r="R549" s="420"/>
      <c r="S549" s="420"/>
      <c r="T549" s="420"/>
      <c r="U549" s="420"/>
      <c r="V549" s="420"/>
      <c r="W549" s="420"/>
      <c r="X549" s="420"/>
      <c r="Y549" s="420"/>
      <c r="Z549" s="420"/>
      <c r="AA549" s="420"/>
      <c r="AB549" s="420"/>
      <c r="AC549" s="420"/>
      <c r="AD549" s="420"/>
      <c r="AE549" s="420"/>
      <c r="AF549" s="420"/>
      <c r="AG549" s="420"/>
      <c r="AH549" s="420"/>
      <c r="AI549" s="420"/>
    </row>
    <row r="550" spans="9:35" x14ac:dyDescent="0.15">
      <c r="I550" s="420"/>
      <c r="J550" s="420"/>
      <c r="K550" s="420"/>
      <c r="L550" s="420"/>
      <c r="M550" s="420"/>
      <c r="N550" s="420"/>
      <c r="O550" s="420"/>
      <c r="P550" s="420"/>
      <c r="Q550" s="420"/>
      <c r="R550" s="420"/>
      <c r="S550" s="420"/>
      <c r="T550" s="420"/>
      <c r="U550" s="420"/>
      <c r="V550" s="420"/>
      <c r="W550" s="420"/>
      <c r="X550" s="420"/>
      <c r="Y550" s="420"/>
      <c r="Z550" s="420"/>
      <c r="AA550" s="420"/>
      <c r="AB550" s="420"/>
      <c r="AC550" s="420"/>
      <c r="AD550" s="420"/>
      <c r="AE550" s="420"/>
      <c r="AF550" s="420"/>
      <c r="AG550" s="420"/>
      <c r="AH550" s="420"/>
      <c r="AI550" s="420"/>
    </row>
    <row r="551" spans="9:35" x14ac:dyDescent="0.15">
      <c r="I551" s="420"/>
      <c r="J551" s="420"/>
      <c r="K551" s="420"/>
      <c r="L551" s="420"/>
      <c r="M551" s="420"/>
      <c r="N551" s="420"/>
      <c r="O551" s="420"/>
      <c r="P551" s="420"/>
      <c r="Q551" s="420"/>
      <c r="R551" s="420"/>
      <c r="S551" s="420"/>
      <c r="T551" s="420"/>
      <c r="U551" s="420"/>
      <c r="V551" s="420"/>
      <c r="W551" s="420"/>
      <c r="X551" s="420"/>
      <c r="Y551" s="420"/>
      <c r="Z551" s="420"/>
      <c r="AA551" s="420"/>
      <c r="AB551" s="420"/>
      <c r="AC551" s="420"/>
      <c r="AD551" s="420"/>
      <c r="AE551" s="420"/>
      <c r="AF551" s="420"/>
      <c r="AG551" s="420"/>
      <c r="AH551" s="420"/>
      <c r="AI551" s="420"/>
    </row>
    <row r="552" spans="9:35" x14ac:dyDescent="0.15">
      <c r="I552" s="420"/>
      <c r="J552" s="420"/>
      <c r="K552" s="420"/>
      <c r="L552" s="420"/>
      <c r="M552" s="420"/>
      <c r="N552" s="420"/>
      <c r="O552" s="420"/>
      <c r="P552" s="420"/>
      <c r="Q552" s="420"/>
      <c r="R552" s="420"/>
      <c r="S552" s="420"/>
      <c r="T552" s="420"/>
      <c r="U552" s="420"/>
      <c r="V552" s="420"/>
      <c r="W552" s="420"/>
      <c r="X552" s="420"/>
      <c r="Y552" s="420"/>
      <c r="Z552" s="420"/>
      <c r="AA552" s="420"/>
      <c r="AB552" s="420"/>
      <c r="AC552" s="420"/>
      <c r="AD552" s="420"/>
      <c r="AE552" s="420"/>
      <c r="AF552" s="420"/>
      <c r="AG552" s="420"/>
      <c r="AH552" s="420"/>
      <c r="AI552" s="420"/>
    </row>
    <row r="553" spans="9:35" x14ac:dyDescent="0.15">
      <c r="I553" s="420"/>
      <c r="J553" s="420"/>
      <c r="K553" s="420"/>
      <c r="L553" s="420"/>
      <c r="M553" s="420"/>
      <c r="N553" s="420"/>
      <c r="O553" s="420"/>
      <c r="P553" s="420"/>
      <c r="Q553" s="420"/>
      <c r="R553" s="420"/>
      <c r="S553" s="420"/>
      <c r="T553" s="420"/>
      <c r="U553" s="420"/>
      <c r="V553" s="420"/>
      <c r="W553" s="420"/>
      <c r="X553" s="420"/>
      <c r="Y553" s="420"/>
      <c r="Z553" s="420"/>
      <c r="AA553" s="420"/>
      <c r="AB553" s="420"/>
      <c r="AC553" s="420"/>
      <c r="AD553" s="420"/>
      <c r="AE553" s="420"/>
      <c r="AF553" s="420"/>
      <c r="AG553" s="420"/>
      <c r="AH553" s="420"/>
      <c r="AI553" s="420"/>
    </row>
    <row r="554" spans="9:35" x14ac:dyDescent="0.15">
      <c r="I554" s="420"/>
      <c r="J554" s="420"/>
      <c r="K554" s="420"/>
      <c r="L554" s="420"/>
      <c r="M554" s="420"/>
      <c r="N554" s="420"/>
      <c r="O554" s="420"/>
      <c r="P554" s="420"/>
      <c r="Q554" s="420"/>
      <c r="R554" s="420"/>
      <c r="S554" s="420"/>
      <c r="T554" s="420"/>
      <c r="U554" s="420"/>
      <c r="V554" s="420"/>
      <c r="W554" s="420"/>
      <c r="X554" s="420"/>
      <c r="Y554" s="420"/>
      <c r="Z554" s="420"/>
      <c r="AA554" s="420"/>
      <c r="AB554" s="420"/>
      <c r="AC554" s="420"/>
      <c r="AD554" s="420"/>
      <c r="AE554" s="420"/>
      <c r="AF554" s="420"/>
      <c r="AG554" s="420"/>
      <c r="AH554" s="420"/>
      <c r="AI554" s="420"/>
    </row>
    <row r="555" spans="9:35" x14ac:dyDescent="0.15">
      <c r="I555" s="420"/>
      <c r="J555" s="420"/>
      <c r="K555" s="420"/>
      <c r="L555" s="420"/>
      <c r="M555" s="420"/>
      <c r="N555" s="420"/>
      <c r="O555" s="420"/>
      <c r="P555" s="420"/>
      <c r="Q555" s="420"/>
      <c r="R555" s="420"/>
      <c r="S555" s="420"/>
      <c r="T555" s="420"/>
      <c r="U555" s="420"/>
      <c r="V555" s="420"/>
      <c r="W555" s="420"/>
      <c r="X555" s="420"/>
      <c r="Y555" s="420"/>
      <c r="Z555" s="420"/>
      <c r="AA555" s="420"/>
      <c r="AB555" s="420"/>
      <c r="AC555" s="420"/>
      <c r="AD555" s="420"/>
      <c r="AE555" s="420"/>
      <c r="AF555" s="420"/>
      <c r="AG555" s="420"/>
      <c r="AH555" s="420"/>
      <c r="AI555" s="420"/>
    </row>
    <row r="556" spans="9:35" x14ac:dyDescent="0.15">
      <c r="I556" s="420"/>
      <c r="J556" s="420"/>
      <c r="K556" s="420"/>
      <c r="L556" s="420"/>
      <c r="M556" s="420"/>
      <c r="N556" s="420"/>
      <c r="O556" s="420"/>
      <c r="P556" s="420"/>
      <c r="Q556" s="420"/>
      <c r="R556" s="420"/>
      <c r="S556" s="420"/>
      <c r="T556" s="420"/>
      <c r="U556" s="420"/>
      <c r="V556" s="420"/>
      <c r="W556" s="420"/>
      <c r="X556" s="420"/>
      <c r="Y556" s="420"/>
      <c r="Z556" s="420"/>
      <c r="AA556" s="420"/>
      <c r="AB556" s="420"/>
      <c r="AC556" s="420"/>
      <c r="AD556" s="420"/>
      <c r="AE556" s="420"/>
      <c r="AF556" s="420"/>
      <c r="AG556" s="420"/>
      <c r="AH556" s="420"/>
      <c r="AI556" s="420"/>
    </row>
    <row r="557" spans="9:35" x14ac:dyDescent="0.15">
      <c r="I557" s="420"/>
      <c r="J557" s="420"/>
      <c r="K557" s="420"/>
      <c r="L557" s="420"/>
      <c r="M557" s="420"/>
      <c r="N557" s="420"/>
      <c r="O557" s="420"/>
      <c r="P557" s="420"/>
      <c r="Q557" s="420"/>
      <c r="R557" s="420"/>
      <c r="S557" s="420"/>
      <c r="T557" s="420"/>
      <c r="U557" s="420"/>
      <c r="V557" s="420"/>
      <c r="W557" s="420"/>
      <c r="X557" s="420"/>
      <c r="Y557" s="420"/>
      <c r="Z557" s="420"/>
      <c r="AA557" s="420"/>
      <c r="AB557" s="420"/>
      <c r="AC557" s="420"/>
      <c r="AD557" s="420"/>
      <c r="AE557" s="420"/>
      <c r="AF557" s="420"/>
      <c r="AG557" s="420"/>
      <c r="AH557" s="420"/>
      <c r="AI557" s="420"/>
    </row>
    <row r="558" spans="9:35" x14ac:dyDescent="0.15">
      <c r="I558" s="420"/>
      <c r="J558" s="420"/>
      <c r="K558" s="420"/>
      <c r="L558" s="420"/>
      <c r="M558" s="420"/>
      <c r="N558" s="420"/>
      <c r="O558" s="420"/>
      <c r="P558" s="420"/>
      <c r="Q558" s="420"/>
      <c r="R558" s="420"/>
      <c r="S558" s="420"/>
      <c r="T558" s="420"/>
      <c r="U558" s="420"/>
      <c r="V558" s="420"/>
      <c r="W558" s="420"/>
      <c r="X558" s="420"/>
      <c r="Y558" s="420"/>
      <c r="Z558" s="420"/>
      <c r="AA558" s="420"/>
      <c r="AB558" s="420"/>
      <c r="AC558" s="420"/>
      <c r="AD558" s="420"/>
      <c r="AE558" s="420"/>
      <c r="AF558" s="420"/>
      <c r="AG558" s="420"/>
      <c r="AH558" s="420"/>
      <c r="AI558" s="420"/>
    </row>
    <row r="559" spans="9:35" x14ac:dyDescent="0.15">
      <c r="I559" s="420"/>
      <c r="J559" s="420"/>
      <c r="K559" s="420"/>
      <c r="L559" s="420"/>
      <c r="M559" s="420"/>
      <c r="N559" s="420"/>
      <c r="O559" s="420"/>
      <c r="P559" s="420"/>
      <c r="Q559" s="420"/>
      <c r="R559" s="420"/>
      <c r="S559" s="420"/>
      <c r="T559" s="420"/>
      <c r="U559" s="420"/>
      <c r="V559" s="420"/>
      <c r="W559" s="420"/>
      <c r="X559" s="420"/>
      <c r="Y559" s="420"/>
      <c r="Z559" s="420"/>
      <c r="AA559" s="420"/>
      <c r="AB559" s="420"/>
      <c r="AC559" s="420"/>
      <c r="AD559" s="420"/>
      <c r="AE559" s="420"/>
      <c r="AF559" s="420"/>
      <c r="AG559" s="420"/>
      <c r="AH559" s="420"/>
      <c r="AI559" s="420"/>
    </row>
    <row r="560" spans="9:35" x14ac:dyDescent="0.15">
      <c r="I560" s="420"/>
      <c r="J560" s="420"/>
      <c r="K560" s="420"/>
      <c r="L560" s="420"/>
      <c r="M560" s="420"/>
      <c r="N560" s="420"/>
      <c r="O560" s="420"/>
      <c r="P560" s="420"/>
      <c r="Q560" s="420"/>
      <c r="R560" s="420"/>
      <c r="S560" s="420"/>
      <c r="T560" s="420"/>
      <c r="U560" s="420"/>
      <c r="V560" s="420"/>
      <c r="W560" s="420"/>
      <c r="X560" s="420"/>
      <c r="Y560" s="420"/>
      <c r="Z560" s="420"/>
      <c r="AA560" s="420"/>
      <c r="AB560" s="420"/>
      <c r="AC560" s="420"/>
      <c r="AD560" s="420"/>
      <c r="AE560" s="420"/>
      <c r="AF560" s="420"/>
      <c r="AG560" s="420"/>
      <c r="AH560" s="420"/>
      <c r="AI560" s="420"/>
    </row>
    <row r="561" spans="9:35" x14ac:dyDescent="0.15">
      <c r="I561" s="420"/>
      <c r="J561" s="420"/>
      <c r="K561" s="420"/>
      <c r="L561" s="420"/>
      <c r="M561" s="420"/>
      <c r="N561" s="420"/>
      <c r="O561" s="420"/>
      <c r="P561" s="420"/>
      <c r="Q561" s="420"/>
      <c r="R561" s="420"/>
      <c r="S561" s="420"/>
      <c r="T561" s="420"/>
      <c r="U561" s="420"/>
      <c r="V561" s="420"/>
      <c r="W561" s="420"/>
      <c r="X561" s="420"/>
      <c r="Y561" s="420"/>
      <c r="Z561" s="420"/>
      <c r="AA561" s="420"/>
      <c r="AB561" s="420"/>
      <c r="AC561" s="420"/>
      <c r="AD561" s="420"/>
      <c r="AE561" s="420"/>
      <c r="AF561" s="420"/>
      <c r="AG561" s="420"/>
      <c r="AH561" s="420"/>
      <c r="AI561" s="420"/>
    </row>
    <row r="562" spans="9:35" x14ac:dyDescent="0.15">
      <c r="I562" s="420"/>
      <c r="J562" s="420"/>
      <c r="K562" s="420"/>
      <c r="L562" s="420"/>
      <c r="M562" s="420"/>
      <c r="N562" s="420"/>
      <c r="O562" s="420"/>
      <c r="P562" s="420"/>
      <c r="Q562" s="420"/>
      <c r="R562" s="420"/>
      <c r="S562" s="420"/>
      <c r="T562" s="420"/>
      <c r="U562" s="420"/>
      <c r="V562" s="420"/>
      <c r="W562" s="420"/>
      <c r="X562" s="420"/>
      <c r="Y562" s="420"/>
      <c r="Z562" s="420"/>
      <c r="AA562" s="420"/>
      <c r="AB562" s="420"/>
      <c r="AC562" s="420"/>
      <c r="AD562" s="420"/>
      <c r="AE562" s="420"/>
      <c r="AF562" s="420"/>
      <c r="AG562" s="420"/>
      <c r="AH562" s="420"/>
      <c r="AI562" s="420"/>
    </row>
    <row r="563" spans="9:35" x14ac:dyDescent="0.15">
      <c r="I563" s="420"/>
      <c r="J563" s="420"/>
      <c r="K563" s="420"/>
      <c r="L563" s="420"/>
      <c r="M563" s="420"/>
      <c r="N563" s="420"/>
      <c r="O563" s="420"/>
      <c r="P563" s="420"/>
      <c r="Q563" s="420"/>
      <c r="R563" s="420"/>
      <c r="S563" s="420"/>
      <c r="T563" s="420"/>
      <c r="U563" s="420"/>
      <c r="V563" s="420"/>
      <c r="W563" s="420"/>
      <c r="X563" s="420"/>
      <c r="Y563" s="420"/>
      <c r="Z563" s="420"/>
      <c r="AA563" s="420"/>
      <c r="AB563" s="420"/>
      <c r="AC563" s="420"/>
      <c r="AD563" s="420"/>
      <c r="AE563" s="420"/>
      <c r="AF563" s="420"/>
      <c r="AG563" s="420"/>
      <c r="AH563" s="420"/>
      <c r="AI563" s="420"/>
    </row>
    <row r="564" spans="9:35" x14ac:dyDescent="0.15">
      <c r="I564" s="420"/>
      <c r="J564" s="420"/>
      <c r="K564" s="420"/>
      <c r="L564" s="420"/>
      <c r="M564" s="420"/>
      <c r="N564" s="420"/>
      <c r="O564" s="420"/>
      <c r="P564" s="420"/>
      <c r="Q564" s="420"/>
      <c r="R564" s="420"/>
      <c r="S564" s="420"/>
      <c r="T564" s="420"/>
      <c r="U564" s="420"/>
      <c r="V564" s="420"/>
      <c r="W564" s="420"/>
      <c r="X564" s="420"/>
      <c r="Y564" s="420"/>
      <c r="Z564" s="420"/>
      <c r="AA564" s="420"/>
      <c r="AB564" s="420"/>
      <c r="AC564" s="420"/>
      <c r="AD564" s="420"/>
      <c r="AE564" s="420"/>
      <c r="AF564" s="420"/>
      <c r="AG564" s="420"/>
      <c r="AH564" s="420"/>
      <c r="AI564" s="420"/>
    </row>
    <row r="565" spans="9:35" x14ac:dyDescent="0.15">
      <c r="I565" s="420"/>
      <c r="J565" s="420"/>
      <c r="K565" s="420"/>
      <c r="L565" s="420"/>
      <c r="M565" s="420"/>
      <c r="N565" s="420"/>
      <c r="O565" s="420"/>
      <c r="P565" s="420"/>
      <c r="Q565" s="420"/>
      <c r="R565" s="420"/>
      <c r="S565" s="420"/>
      <c r="T565" s="420"/>
      <c r="U565" s="420"/>
      <c r="V565" s="420"/>
      <c r="W565" s="420"/>
      <c r="X565" s="420"/>
      <c r="Y565" s="420"/>
      <c r="Z565" s="420"/>
      <c r="AA565" s="420"/>
      <c r="AB565" s="420"/>
      <c r="AC565" s="420"/>
      <c r="AD565" s="420"/>
      <c r="AE565" s="420"/>
      <c r="AF565" s="420"/>
      <c r="AG565" s="420"/>
      <c r="AH565" s="420"/>
      <c r="AI565" s="420"/>
    </row>
    <row r="566" spans="9:35" x14ac:dyDescent="0.15">
      <c r="I566" s="420"/>
      <c r="J566" s="420"/>
      <c r="K566" s="420"/>
      <c r="L566" s="420"/>
      <c r="M566" s="420"/>
      <c r="N566" s="420"/>
      <c r="O566" s="420"/>
      <c r="P566" s="420"/>
      <c r="Q566" s="420"/>
      <c r="R566" s="420"/>
      <c r="S566" s="420"/>
      <c r="T566" s="420"/>
      <c r="U566" s="420"/>
      <c r="V566" s="420"/>
      <c r="W566" s="420"/>
      <c r="X566" s="420"/>
      <c r="Y566" s="420"/>
      <c r="Z566" s="420"/>
      <c r="AA566" s="420"/>
      <c r="AB566" s="420"/>
      <c r="AC566" s="420"/>
      <c r="AD566" s="420"/>
      <c r="AE566" s="420"/>
      <c r="AF566" s="420"/>
      <c r="AG566" s="420"/>
      <c r="AH566" s="420"/>
      <c r="AI566" s="420"/>
    </row>
    <row r="567" spans="9:35" x14ac:dyDescent="0.15">
      <c r="I567" s="420"/>
      <c r="J567" s="420"/>
      <c r="K567" s="420"/>
      <c r="L567" s="420"/>
      <c r="M567" s="420"/>
      <c r="N567" s="420"/>
      <c r="O567" s="420"/>
      <c r="P567" s="420"/>
      <c r="Q567" s="420"/>
      <c r="R567" s="420"/>
      <c r="S567" s="420"/>
      <c r="T567" s="420"/>
      <c r="U567" s="420"/>
      <c r="V567" s="420"/>
      <c r="W567" s="420"/>
      <c r="X567" s="420"/>
      <c r="Y567" s="420"/>
      <c r="Z567" s="420"/>
      <c r="AA567" s="420"/>
      <c r="AB567" s="420"/>
      <c r="AC567" s="420"/>
      <c r="AD567" s="420"/>
      <c r="AE567" s="420"/>
      <c r="AF567" s="420"/>
      <c r="AG567" s="420"/>
      <c r="AH567" s="420"/>
      <c r="AI567" s="420"/>
    </row>
    <row r="568" spans="9:35" x14ac:dyDescent="0.15">
      <c r="I568" s="420"/>
      <c r="J568" s="420"/>
      <c r="K568" s="420"/>
      <c r="L568" s="420"/>
      <c r="M568" s="420"/>
      <c r="N568" s="420"/>
      <c r="O568" s="420"/>
      <c r="P568" s="420"/>
      <c r="Q568" s="420"/>
      <c r="R568" s="420"/>
      <c r="S568" s="420"/>
      <c r="T568" s="420"/>
      <c r="U568" s="420"/>
      <c r="V568" s="420"/>
      <c r="W568" s="420"/>
      <c r="X568" s="420"/>
      <c r="Y568" s="420"/>
      <c r="Z568" s="420"/>
      <c r="AA568" s="420"/>
      <c r="AB568" s="420"/>
      <c r="AC568" s="420"/>
      <c r="AD568" s="420"/>
      <c r="AE568" s="420"/>
      <c r="AF568" s="420"/>
      <c r="AG568" s="420"/>
      <c r="AH568" s="420"/>
      <c r="AI568" s="420"/>
    </row>
    <row r="569" spans="9:35" x14ac:dyDescent="0.15">
      <c r="I569" s="420"/>
      <c r="J569" s="420"/>
      <c r="K569" s="420"/>
      <c r="L569" s="420"/>
      <c r="M569" s="420"/>
      <c r="N569" s="420"/>
      <c r="O569" s="420"/>
      <c r="P569" s="420"/>
      <c r="Q569" s="420"/>
      <c r="R569" s="420"/>
      <c r="S569" s="420"/>
      <c r="T569" s="420"/>
      <c r="U569" s="420"/>
      <c r="V569" s="420"/>
      <c r="W569" s="420"/>
      <c r="X569" s="420"/>
      <c r="Y569" s="420"/>
      <c r="Z569" s="420"/>
      <c r="AA569" s="420"/>
      <c r="AB569" s="420"/>
      <c r="AC569" s="420"/>
      <c r="AD569" s="420"/>
      <c r="AE569" s="420"/>
      <c r="AF569" s="420"/>
      <c r="AG569" s="420"/>
      <c r="AH569" s="420"/>
      <c r="AI569" s="420"/>
    </row>
    <row r="570" spans="9:35" x14ac:dyDescent="0.15">
      <c r="I570" s="420"/>
      <c r="J570" s="420"/>
      <c r="K570" s="420"/>
      <c r="L570" s="420"/>
      <c r="M570" s="420"/>
      <c r="N570" s="420"/>
      <c r="O570" s="420"/>
      <c r="P570" s="420"/>
      <c r="Q570" s="420"/>
      <c r="R570" s="420"/>
      <c r="S570" s="420"/>
      <c r="T570" s="420"/>
      <c r="U570" s="420"/>
      <c r="V570" s="420"/>
      <c r="W570" s="420"/>
      <c r="X570" s="420"/>
      <c r="Y570" s="420"/>
      <c r="Z570" s="420"/>
      <c r="AA570" s="420"/>
      <c r="AB570" s="420"/>
      <c r="AC570" s="420"/>
      <c r="AD570" s="420"/>
      <c r="AE570" s="420"/>
      <c r="AF570" s="420"/>
      <c r="AG570" s="420"/>
      <c r="AH570" s="420"/>
      <c r="AI570" s="420"/>
    </row>
    <row r="571" spans="9:35" x14ac:dyDescent="0.15">
      <c r="I571" s="420"/>
      <c r="J571" s="420"/>
      <c r="K571" s="420"/>
      <c r="L571" s="420"/>
      <c r="M571" s="420"/>
      <c r="N571" s="420"/>
      <c r="O571" s="420"/>
      <c r="P571" s="420"/>
      <c r="Q571" s="420"/>
      <c r="R571" s="420"/>
      <c r="S571" s="420"/>
      <c r="T571" s="420"/>
      <c r="U571" s="420"/>
      <c r="V571" s="420"/>
      <c r="W571" s="420"/>
      <c r="X571" s="420"/>
      <c r="Y571" s="420"/>
      <c r="Z571" s="420"/>
      <c r="AA571" s="420"/>
      <c r="AB571" s="420"/>
      <c r="AC571" s="420"/>
      <c r="AD571" s="420"/>
      <c r="AE571" s="420"/>
      <c r="AF571" s="420"/>
      <c r="AG571" s="420"/>
      <c r="AH571" s="420"/>
      <c r="AI571" s="420"/>
    </row>
    <row r="572" spans="9:35" x14ac:dyDescent="0.15">
      <c r="I572" s="420"/>
      <c r="J572" s="420"/>
      <c r="K572" s="420"/>
      <c r="L572" s="420"/>
      <c r="M572" s="420"/>
      <c r="N572" s="420"/>
      <c r="O572" s="420"/>
      <c r="P572" s="420"/>
      <c r="Q572" s="420"/>
      <c r="R572" s="420"/>
      <c r="S572" s="420"/>
      <c r="T572" s="420"/>
      <c r="U572" s="420"/>
      <c r="V572" s="420"/>
      <c r="W572" s="420"/>
      <c r="X572" s="420"/>
      <c r="Y572" s="420"/>
      <c r="Z572" s="420"/>
      <c r="AA572" s="420"/>
      <c r="AB572" s="420"/>
      <c r="AC572" s="420"/>
      <c r="AD572" s="420"/>
      <c r="AE572" s="420"/>
      <c r="AF572" s="420"/>
      <c r="AG572" s="420"/>
      <c r="AH572" s="420"/>
      <c r="AI572" s="420"/>
    </row>
    <row r="573" spans="9:35" x14ac:dyDescent="0.15">
      <c r="I573" s="420"/>
      <c r="J573" s="420"/>
      <c r="K573" s="420"/>
      <c r="L573" s="420"/>
      <c r="M573" s="420"/>
      <c r="N573" s="420"/>
      <c r="O573" s="420"/>
      <c r="P573" s="420"/>
      <c r="Q573" s="420"/>
      <c r="R573" s="420"/>
      <c r="S573" s="420"/>
      <c r="T573" s="420"/>
      <c r="U573" s="420"/>
      <c r="V573" s="420"/>
      <c r="W573" s="420"/>
      <c r="X573" s="420"/>
      <c r="Y573" s="420"/>
      <c r="Z573" s="420"/>
      <c r="AA573" s="420"/>
      <c r="AB573" s="420"/>
      <c r="AC573" s="420"/>
      <c r="AD573" s="420"/>
      <c r="AE573" s="420"/>
      <c r="AF573" s="420"/>
      <c r="AG573" s="420"/>
      <c r="AH573" s="420"/>
      <c r="AI573" s="420"/>
    </row>
    <row r="574" spans="9:35" x14ac:dyDescent="0.15">
      <c r="I574" s="420"/>
      <c r="J574" s="420"/>
      <c r="K574" s="420"/>
      <c r="L574" s="420"/>
      <c r="M574" s="420"/>
      <c r="N574" s="420"/>
      <c r="O574" s="420"/>
      <c r="P574" s="420"/>
      <c r="Q574" s="420"/>
      <c r="R574" s="420"/>
      <c r="S574" s="420"/>
      <c r="T574" s="420"/>
      <c r="U574" s="420"/>
      <c r="V574" s="420"/>
      <c r="W574" s="420"/>
      <c r="X574" s="420"/>
      <c r="Y574" s="420"/>
      <c r="Z574" s="420"/>
      <c r="AA574" s="420"/>
      <c r="AB574" s="420"/>
      <c r="AC574" s="420"/>
      <c r="AD574" s="420"/>
      <c r="AE574" s="420"/>
      <c r="AF574" s="420"/>
      <c r="AG574" s="420"/>
      <c r="AH574" s="420"/>
      <c r="AI574" s="420"/>
    </row>
    <row r="575" spans="9:35" x14ac:dyDescent="0.15">
      <c r="I575" s="420"/>
      <c r="J575" s="420"/>
      <c r="K575" s="420"/>
      <c r="L575" s="420"/>
      <c r="M575" s="420"/>
      <c r="N575" s="420"/>
      <c r="O575" s="420"/>
      <c r="P575" s="420"/>
      <c r="Q575" s="420"/>
      <c r="R575" s="420"/>
      <c r="S575" s="420"/>
      <c r="T575" s="420"/>
      <c r="U575" s="420"/>
      <c r="V575" s="420"/>
      <c r="W575" s="420"/>
      <c r="X575" s="420"/>
      <c r="Y575" s="420"/>
      <c r="Z575" s="420"/>
      <c r="AA575" s="420"/>
      <c r="AB575" s="420"/>
      <c r="AC575" s="420"/>
      <c r="AD575" s="420"/>
      <c r="AE575" s="420"/>
      <c r="AF575" s="420"/>
      <c r="AG575" s="420"/>
      <c r="AH575" s="420"/>
      <c r="AI575" s="420"/>
    </row>
    <row r="576" spans="9:35" x14ac:dyDescent="0.15">
      <c r="I576" s="420"/>
      <c r="J576" s="420"/>
      <c r="K576" s="420"/>
      <c r="L576" s="420"/>
      <c r="M576" s="420"/>
      <c r="N576" s="420"/>
      <c r="O576" s="420"/>
      <c r="P576" s="420"/>
      <c r="Q576" s="420"/>
      <c r="R576" s="420"/>
      <c r="S576" s="420"/>
      <c r="T576" s="420"/>
      <c r="U576" s="420"/>
      <c r="V576" s="420"/>
      <c r="W576" s="420"/>
      <c r="X576" s="420"/>
      <c r="Y576" s="420"/>
      <c r="Z576" s="420"/>
      <c r="AA576" s="420"/>
      <c r="AB576" s="420"/>
      <c r="AC576" s="420"/>
      <c r="AD576" s="420"/>
      <c r="AE576" s="420"/>
      <c r="AF576" s="420"/>
      <c r="AG576" s="420"/>
      <c r="AH576" s="420"/>
      <c r="AI576" s="420"/>
    </row>
    <row r="577" spans="9:35" x14ac:dyDescent="0.15">
      <c r="I577" s="420"/>
      <c r="J577" s="420"/>
      <c r="K577" s="420"/>
      <c r="L577" s="420"/>
      <c r="M577" s="420"/>
      <c r="N577" s="420"/>
      <c r="O577" s="420"/>
      <c r="P577" s="420"/>
      <c r="Q577" s="420"/>
      <c r="R577" s="420"/>
      <c r="S577" s="420"/>
      <c r="T577" s="420"/>
      <c r="U577" s="420"/>
      <c r="V577" s="420"/>
      <c r="W577" s="420"/>
      <c r="X577" s="420"/>
      <c r="Y577" s="420"/>
      <c r="Z577" s="420"/>
      <c r="AA577" s="420"/>
      <c r="AB577" s="420"/>
      <c r="AC577" s="420"/>
      <c r="AD577" s="420"/>
      <c r="AE577" s="420"/>
      <c r="AF577" s="420"/>
      <c r="AG577" s="420"/>
      <c r="AH577" s="420"/>
      <c r="AI577" s="420"/>
    </row>
    <row r="578" spans="9:35" x14ac:dyDescent="0.15">
      <c r="I578" s="420"/>
      <c r="J578" s="420"/>
      <c r="K578" s="420"/>
      <c r="L578" s="420"/>
      <c r="M578" s="420"/>
      <c r="N578" s="420"/>
      <c r="O578" s="420"/>
      <c r="P578" s="420"/>
      <c r="Q578" s="420"/>
      <c r="R578" s="420"/>
      <c r="S578" s="420"/>
      <c r="T578" s="420"/>
      <c r="U578" s="420"/>
      <c r="V578" s="420"/>
      <c r="W578" s="420"/>
      <c r="X578" s="420"/>
      <c r="Y578" s="420"/>
      <c r="Z578" s="420"/>
      <c r="AA578" s="420"/>
      <c r="AB578" s="420"/>
      <c r="AC578" s="420"/>
      <c r="AD578" s="420"/>
      <c r="AE578" s="420"/>
      <c r="AF578" s="420"/>
      <c r="AG578" s="420"/>
      <c r="AH578" s="420"/>
      <c r="AI578" s="420"/>
    </row>
    <row r="579" spans="9:35" x14ac:dyDescent="0.15">
      <c r="I579" s="420"/>
      <c r="J579" s="420"/>
      <c r="K579" s="420"/>
      <c r="L579" s="420"/>
      <c r="M579" s="420"/>
      <c r="N579" s="420"/>
      <c r="O579" s="420"/>
      <c r="P579" s="420"/>
      <c r="Q579" s="420"/>
      <c r="R579" s="420"/>
      <c r="S579" s="420"/>
      <c r="T579" s="420"/>
      <c r="U579" s="420"/>
      <c r="V579" s="420"/>
      <c r="W579" s="420"/>
      <c r="X579" s="420"/>
      <c r="Y579" s="420"/>
      <c r="Z579" s="420"/>
      <c r="AA579" s="420"/>
      <c r="AB579" s="420"/>
      <c r="AC579" s="420"/>
      <c r="AD579" s="420"/>
      <c r="AE579" s="420"/>
      <c r="AF579" s="420"/>
      <c r="AG579" s="420"/>
      <c r="AH579" s="420"/>
      <c r="AI579" s="420"/>
    </row>
    <row r="580" spans="9:35" x14ac:dyDescent="0.15">
      <c r="I580" s="420"/>
      <c r="J580" s="420"/>
      <c r="K580" s="420"/>
      <c r="L580" s="420"/>
      <c r="M580" s="420"/>
      <c r="N580" s="420"/>
      <c r="O580" s="420"/>
      <c r="P580" s="420"/>
      <c r="Q580" s="420"/>
      <c r="R580" s="420"/>
      <c r="S580" s="420"/>
      <c r="T580" s="420"/>
      <c r="U580" s="420"/>
      <c r="V580" s="420"/>
      <c r="W580" s="420"/>
      <c r="X580" s="420"/>
      <c r="Y580" s="420"/>
      <c r="Z580" s="420"/>
      <c r="AA580" s="420"/>
      <c r="AB580" s="420"/>
      <c r="AC580" s="420"/>
      <c r="AD580" s="420"/>
      <c r="AE580" s="420"/>
      <c r="AF580" s="420"/>
      <c r="AG580" s="420"/>
      <c r="AH580" s="420"/>
      <c r="AI580" s="420"/>
    </row>
    <row r="581" spans="9:35" x14ac:dyDescent="0.15">
      <c r="I581" s="420"/>
      <c r="J581" s="420"/>
      <c r="K581" s="420"/>
      <c r="L581" s="420"/>
      <c r="M581" s="420"/>
      <c r="N581" s="420"/>
      <c r="O581" s="420"/>
      <c r="P581" s="420"/>
      <c r="Q581" s="420"/>
      <c r="R581" s="420"/>
      <c r="S581" s="420"/>
      <c r="T581" s="420"/>
      <c r="U581" s="420"/>
      <c r="V581" s="420"/>
      <c r="W581" s="420"/>
      <c r="X581" s="420"/>
      <c r="Y581" s="420"/>
      <c r="Z581" s="420"/>
      <c r="AA581" s="420"/>
      <c r="AB581" s="420"/>
      <c r="AC581" s="420"/>
      <c r="AD581" s="420"/>
      <c r="AE581" s="420"/>
      <c r="AF581" s="420"/>
      <c r="AG581" s="420"/>
      <c r="AH581" s="420"/>
      <c r="AI581" s="420"/>
    </row>
    <row r="582" spans="9:35" x14ac:dyDescent="0.15">
      <c r="I582" s="420"/>
      <c r="J582" s="420"/>
      <c r="K582" s="420"/>
      <c r="L582" s="420"/>
      <c r="M582" s="420"/>
      <c r="N582" s="420"/>
      <c r="O582" s="420"/>
      <c r="P582" s="420"/>
      <c r="Q582" s="420"/>
      <c r="R582" s="420"/>
      <c r="S582" s="420"/>
      <c r="T582" s="420"/>
      <c r="U582" s="420"/>
      <c r="V582" s="420"/>
      <c r="W582" s="420"/>
      <c r="X582" s="420"/>
      <c r="Y582" s="420"/>
      <c r="Z582" s="420"/>
      <c r="AA582" s="420"/>
      <c r="AB582" s="420"/>
      <c r="AC582" s="420"/>
      <c r="AD582" s="420"/>
      <c r="AE582" s="420"/>
      <c r="AF582" s="420"/>
      <c r="AG582" s="420"/>
      <c r="AH582" s="420"/>
      <c r="AI582" s="420"/>
    </row>
    <row r="583" spans="9:35" x14ac:dyDescent="0.15">
      <c r="I583" s="420"/>
      <c r="J583" s="420"/>
      <c r="K583" s="420"/>
      <c r="L583" s="420"/>
      <c r="M583" s="420"/>
      <c r="N583" s="420"/>
      <c r="O583" s="420"/>
      <c r="P583" s="420"/>
      <c r="Q583" s="420"/>
      <c r="R583" s="420"/>
      <c r="S583" s="420"/>
      <c r="T583" s="420"/>
      <c r="U583" s="420"/>
      <c r="V583" s="420"/>
      <c r="W583" s="420"/>
      <c r="X583" s="420"/>
      <c r="Y583" s="420"/>
      <c r="Z583" s="420"/>
      <c r="AA583" s="420"/>
      <c r="AB583" s="420"/>
      <c r="AC583" s="420"/>
      <c r="AD583" s="420"/>
      <c r="AE583" s="420"/>
      <c r="AF583" s="420"/>
      <c r="AG583" s="420"/>
      <c r="AH583" s="420"/>
      <c r="AI583" s="420"/>
    </row>
    <row r="584" spans="9:35" x14ac:dyDescent="0.15">
      <c r="I584" s="420"/>
      <c r="J584" s="420"/>
      <c r="K584" s="420"/>
      <c r="L584" s="420"/>
      <c r="M584" s="420"/>
      <c r="N584" s="420"/>
      <c r="O584" s="420"/>
      <c r="P584" s="420"/>
      <c r="Q584" s="420"/>
      <c r="R584" s="420"/>
      <c r="S584" s="420"/>
      <c r="T584" s="420"/>
      <c r="U584" s="420"/>
      <c r="V584" s="420"/>
      <c r="W584" s="420"/>
      <c r="X584" s="420"/>
      <c r="Y584" s="420"/>
      <c r="Z584" s="420"/>
      <c r="AA584" s="420"/>
      <c r="AB584" s="420"/>
      <c r="AC584" s="420"/>
      <c r="AD584" s="420"/>
      <c r="AE584" s="420"/>
      <c r="AF584" s="420"/>
      <c r="AG584" s="420"/>
      <c r="AH584" s="420"/>
      <c r="AI584" s="420"/>
    </row>
    <row r="585" spans="9:35" x14ac:dyDescent="0.15">
      <c r="I585" s="420"/>
      <c r="J585" s="420"/>
      <c r="K585" s="420"/>
      <c r="L585" s="420"/>
      <c r="M585" s="420"/>
      <c r="N585" s="420"/>
      <c r="O585" s="420"/>
      <c r="P585" s="420"/>
      <c r="Q585" s="420"/>
      <c r="R585" s="420"/>
      <c r="S585" s="420"/>
      <c r="T585" s="420"/>
      <c r="U585" s="420"/>
      <c r="V585" s="420"/>
      <c r="W585" s="420"/>
      <c r="X585" s="420"/>
      <c r="Y585" s="420"/>
      <c r="Z585" s="420"/>
      <c r="AA585" s="420"/>
      <c r="AB585" s="420"/>
      <c r="AC585" s="420"/>
      <c r="AD585" s="420"/>
      <c r="AE585" s="420"/>
      <c r="AF585" s="420"/>
      <c r="AG585" s="420"/>
      <c r="AH585" s="420"/>
      <c r="AI585" s="420"/>
    </row>
    <row r="586" spans="9:35" x14ac:dyDescent="0.15">
      <c r="I586" s="420"/>
      <c r="J586" s="420"/>
      <c r="K586" s="420"/>
      <c r="L586" s="420"/>
      <c r="M586" s="420"/>
      <c r="N586" s="420"/>
      <c r="O586" s="420"/>
      <c r="P586" s="420"/>
      <c r="Q586" s="420"/>
      <c r="R586" s="420"/>
      <c r="S586" s="420"/>
      <c r="T586" s="420"/>
      <c r="U586" s="420"/>
      <c r="V586" s="420"/>
      <c r="W586" s="420"/>
      <c r="X586" s="420"/>
      <c r="Y586" s="420"/>
      <c r="Z586" s="420"/>
      <c r="AA586" s="420"/>
      <c r="AB586" s="420"/>
      <c r="AC586" s="420"/>
      <c r="AD586" s="420"/>
      <c r="AE586" s="420"/>
      <c r="AF586" s="420"/>
      <c r="AG586" s="420"/>
      <c r="AH586" s="420"/>
      <c r="AI586" s="420"/>
    </row>
    <row r="587" spans="9:35" x14ac:dyDescent="0.15">
      <c r="I587" s="420"/>
      <c r="J587" s="420"/>
      <c r="K587" s="420"/>
      <c r="L587" s="420"/>
      <c r="M587" s="420"/>
      <c r="N587" s="420"/>
      <c r="O587" s="420"/>
      <c r="P587" s="420"/>
      <c r="Q587" s="420"/>
      <c r="R587" s="420"/>
      <c r="S587" s="420"/>
      <c r="T587" s="420"/>
      <c r="U587" s="420"/>
      <c r="V587" s="420"/>
      <c r="W587" s="420"/>
      <c r="X587" s="420"/>
      <c r="Y587" s="420"/>
      <c r="Z587" s="420"/>
      <c r="AA587" s="420"/>
      <c r="AB587" s="420"/>
      <c r="AC587" s="420"/>
      <c r="AD587" s="420"/>
      <c r="AE587" s="420"/>
      <c r="AF587" s="420"/>
      <c r="AG587" s="420"/>
      <c r="AH587" s="420"/>
      <c r="AI587" s="420"/>
    </row>
    <row r="588" spans="9:35" x14ac:dyDescent="0.15">
      <c r="I588" s="420"/>
      <c r="J588" s="420"/>
      <c r="K588" s="420"/>
      <c r="L588" s="420"/>
      <c r="M588" s="420"/>
      <c r="N588" s="420"/>
      <c r="O588" s="420"/>
      <c r="P588" s="420"/>
      <c r="Q588" s="420"/>
      <c r="R588" s="420"/>
      <c r="S588" s="420"/>
      <c r="T588" s="420"/>
      <c r="U588" s="420"/>
      <c r="V588" s="420"/>
      <c r="W588" s="420"/>
      <c r="X588" s="420"/>
      <c r="Y588" s="420"/>
      <c r="Z588" s="420"/>
      <c r="AA588" s="420"/>
      <c r="AB588" s="420"/>
      <c r="AC588" s="420"/>
      <c r="AD588" s="420"/>
      <c r="AE588" s="420"/>
      <c r="AF588" s="420"/>
      <c r="AG588" s="420"/>
      <c r="AH588" s="420"/>
      <c r="AI588" s="420"/>
    </row>
    <row r="589" spans="9:35" x14ac:dyDescent="0.15">
      <c r="I589" s="420"/>
      <c r="J589" s="420"/>
      <c r="K589" s="420"/>
      <c r="L589" s="420"/>
      <c r="M589" s="420"/>
      <c r="N589" s="420"/>
      <c r="O589" s="420"/>
      <c r="P589" s="420"/>
      <c r="Q589" s="420"/>
      <c r="R589" s="420"/>
      <c r="S589" s="420"/>
      <c r="T589" s="420"/>
      <c r="U589" s="420"/>
      <c r="V589" s="420"/>
      <c r="W589" s="420"/>
      <c r="X589" s="420"/>
      <c r="Y589" s="420"/>
      <c r="Z589" s="420"/>
      <c r="AA589" s="420"/>
      <c r="AB589" s="420"/>
      <c r="AC589" s="420"/>
      <c r="AD589" s="420"/>
      <c r="AE589" s="420"/>
      <c r="AF589" s="420"/>
      <c r="AG589" s="420"/>
      <c r="AH589" s="420"/>
      <c r="AI589" s="420"/>
    </row>
    <row r="590" spans="9:35" x14ac:dyDescent="0.15">
      <c r="I590" s="420"/>
      <c r="J590" s="420"/>
      <c r="K590" s="420"/>
      <c r="L590" s="420"/>
      <c r="M590" s="420"/>
      <c r="N590" s="420"/>
      <c r="O590" s="420"/>
      <c r="P590" s="420"/>
      <c r="Q590" s="420"/>
      <c r="R590" s="420"/>
      <c r="S590" s="420"/>
      <c r="T590" s="420"/>
      <c r="U590" s="420"/>
      <c r="V590" s="420"/>
      <c r="W590" s="420"/>
      <c r="X590" s="420"/>
      <c r="Y590" s="420"/>
      <c r="Z590" s="420"/>
      <c r="AA590" s="420"/>
      <c r="AB590" s="420"/>
      <c r="AC590" s="420"/>
      <c r="AD590" s="420"/>
      <c r="AE590" s="420"/>
      <c r="AF590" s="420"/>
      <c r="AG590" s="420"/>
      <c r="AH590" s="420"/>
      <c r="AI590" s="420"/>
    </row>
    <row r="591" spans="9:35" x14ac:dyDescent="0.15">
      <c r="I591" s="420"/>
      <c r="J591" s="420"/>
      <c r="K591" s="420"/>
      <c r="L591" s="420"/>
      <c r="M591" s="420"/>
      <c r="N591" s="420"/>
      <c r="O591" s="420"/>
      <c r="P591" s="420"/>
      <c r="Q591" s="420"/>
      <c r="R591" s="420"/>
      <c r="S591" s="420"/>
      <c r="T591" s="420"/>
      <c r="U591" s="420"/>
      <c r="V591" s="420"/>
      <c r="W591" s="420"/>
      <c r="X591" s="420"/>
      <c r="Y591" s="420"/>
      <c r="Z591" s="420"/>
      <c r="AA591" s="420"/>
      <c r="AB591" s="420"/>
      <c r="AC591" s="420"/>
      <c r="AD591" s="420"/>
      <c r="AE591" s="420"/>
      <c r="AF591" s="420"/>
      <c r="AG591" s="420"/>
      <c r="AH591" s="420"/>
      <c r="AI591" s="420"/>
    </row>
    <row r="592" spans="9:35" x14ac:dyDescent="0.15">
      <c r="I592" s="420"/>
      <c r="J592" s="420"/>
      <c r="K592" s="420"/>
      <c r="L592" s="420"/>
      <c r="M592" s="420"/>
      <c r="N592" s="420"/>
      <c r="O592" s="420"/>
      <c r="P592" s="420"/>
      <c r="Q592" s="420"/>
      <c r="R592" s="420"/>
      <c r="S592" s="420"/>
      <c r="T592" s="420"/>
      <c r="U592" s="420"/>
      <c r="V592" s="420"/>
      <c r="W592" s="420"/>
      <c r="X592" s="420"/>
      <c r="Y592" s="420"/>
      <c r="Z592" s="420"/>
      <c r="AA592" s="420"/>
      <c r="AB592" s="420"/>
      <c r="AC592" s="420"/>
      <c r="AD592" s="420"/>
      <c r="AE592" s="420"/>
      <c r="AF592" s="420"/>
      <c r="AG592" s="420"/>
      <c r="AH592" s="420"/>
      <c r="AI592" s="420"/>
    </row>
    <row r="593" spans="9:35" x14ac:dyDescent="0.15">
      <c r="I593" s="420"/>
      <c r="J593" s="420"/>
      <c r="K593" s="420"/>
      <c r="L593" s="420"/>
      <c r="M593" s="420"/>
      <c r="N593" s="420"/>
      <c r="O593" s="420"/>
      <c r="P593" s="420"/>
      <c r="Q593" s="420"/>
      <c r="R593" s="420"/>
      <c r="S593" s="420"/>
      <c r="T593" s="420"/>
      <c r="U593" s="420"/>
      <c r="V593" s="420"/>
      <c r="W593" s="420"/>
      <c r="X593" s="420"/>
      <c r="Y593" s="420"/>
      <c r="Z593" s="420"/>
      <c r="AA593" s="420"/>
      <c r="AB593" s="420"/>
      <c r="AC593" s="420"/>
      <c r="AD593" s="420"/>
      <c r="AE593" s="420"/>
      <c r="AF593" s="420"/>
      <c r="AG593" s="420"/>
      <c r="AH593" s="420"/>
      <c r="AI593" s="420"/>
    </row>
    <row r="594" spans="9:35" x14ac:dyDescent="0.15">
      <c r="I594" s="420"/>
      <c r="J594" s="420"/>
      <c r="K594" s="420"/>
      <c r="L594" s="420"/>
      <c r="M594" s="420"/>
      <c r="N594" s="420"/>
      <c r="O594" s="420"/>
      <c r="P594" s="420"/>
      <c r="Q594" s="420"/>
      <c r="R594" s="420"/>
      <c r="S594" s="420"/>
      <c r="T594" s="420"/>
      <c r="U594" s="420"/>
      <c r="V594" s="420"/>
      <c r="W594" s="420"/>
      <c r="X594" s="420"/>
      <c r="Y594" s="420"/>
      <c r="Z594" s="420"/>
      <c r="AA594" s="420"/>
      <c r="AB594" s="420"/>
      <c r="AC594" s="420"/>
      <c r="AD594" s="420"/>
      <c r="AE594" s="420"/>
      <c r="AF594" s="420"/>
      <c r="AG594" s="420"/>
      <c r="AH594" s="420"/>
      <c r="AI594" s="420"/>
    </row>
    <row r="595" spans="9:35" x14ac:dyDescent="0.15">
      <c r="I595" s="420"/>
      <c r="J595" s="420"/>
      <c r="K595" s="420"/>
      <c r="L595" s="420"/>
      <c r="M595" s="420"/>
      <c r="N595" s="420"/>
      <c r="O595" s="420"/>
      <c r="P595" s="420"/>
      <c r="Q595" s="420"/>
      <c r="R595" s="420"/>
      <c r="S595" s="420"/>
      <c r="T595" s="420"/>
      <c r="U595" s="420"/>
      <c r="V595" s="420"/>
      <c r="W595" s="420"/>
      <c r="X595" s="420"/>
      <c r="Y595" s="420"/>
      <c r="Z595" s="420"/>
      <c r="AA595" s="420"/>
      <c r="AB595" s="420"/>
      <c r="AC595" s="420"/>
      <c r="AD595" s="420"/>
      <c r="AE595" s="420"/>
      <c r="AF595" s="420"/>
      <c r="AG595" s="420"/>
      <c r="AH595" s="420"/>
      <c r="AI595" s="420"/>
    </row>
    <row r="596" spans="9:35" x14ac:dyDescent="0.15">
      <c r="I596" s="420"/>
      <c r="J596" s="420"/>
      <c r="K596" s="420"/>
      <c r="L596" s="420"/>
      <c r="M596" s="420"/>
      <c r="N596" s="420"/>
      <c r="O596" s="420"/>
      <c r="P596" s="420"/>
      <c r="Q596" s="420"/>
      <c r="R596" s="420"/>
      <c r="S596" s="420"/>
      <c r="T596" s="420"/>
      <c r="U596" s="420"/>
      <c r="V596" s="420"/>
      <c r="W596" s="420"/>
      <c r="X596" s="420"/>
      <c r="Y596" s="420"/>
      <c r="Z596" s="420"/>
      <c r="AA596" s="420"/>
      <c r="AB596" s="420"/>
      <c r="AC596" s="420"/>
      <c r="AD596" s="420"/>
      <c r="AE596" s="420"/>
      <c r="AF596" s="420"/>
      <c r="AG596" s="420"/>
      <c r="AH596" s="420"/>
      <c r="AI596" s="420"/>
    </row>
    <row r="597" spans="9:35" x14ac:dyDescent="0.15">
      <c r="I597" s="420"/>
      <c r="J597" s="420"/>
      <c r="K597" s="420"/>
      <c r="L597" s="420"/>
      <c r="M597" s="420"/>
      <c r="N597" s="420"/>
      <c r="O597" s="420"/>
      <c r="P597" s="420"/>
      <c r="Q597" s="420"/>
      <c r="R597" s="420"/>
      <c r="S597" s="420"/>
      <c r="T597" s="420"/>
      <c r="U597" s="420"/>
      <c r="V597" s="420"/>
      <c r="W597" s="420"/>
      <c r="X597" s="420"/>
      <c r="Y597" s="420"/>
      <c r="Z597" s="420"/>
      <c r="AA597" s="420"/>
      <c r="AB597" s="420"/>
      <c r="AC597" s="420"/>
      <c r="AD597" s="420"/>
      <c r="AE597" s="420"/>
      <c r="AF597" s="420"/>
      <c r="AG597" s="420"/>
      <c r="AH597" s="420"/>
      <c r="AI597" s="420"/>
    </row>
    <row r="598" spans="9:35" x14ac:dyDescent="0.15">
      <c r="I598" s="420"/>
      <c r="J598" s="420"/>
      <c r="K598" s="420"/>
      <c r="L598" s="420"/>
      <c r="M598" s="420"/>
      <c r="N598" s="420"/>
      <c r="O598" s="420"/>
      <c r="P598" s="420"/>
      <c r="Q598" s="420"/>
      <c r="R598" s="420"/>
      <c r="S598" s="420"/>
      <c r="T598" s="420"/>
      <c r="U598" s="420"/>
      <c r="V598" s="420"/>
      <c r="W598" s="420"/>
      <c r="X598" s="420"/>
      <c r="Y598" s="420"/>
      <c r="Z598" s="420"/>
      <c r="AA598" s="420"/>
      <c r="AB598" s="420"/>
      <c r="AC598" s="420"/>
      <c r="AD598" s="420"/>
      <c r="AE598" s="420"/>
      <c r="AF598" s="420"/>
      <c r="AG598" s="420"/>
      <c r="AH598" s="420"/>
      <c r="AI598" s="420"/>
    </row>
    <row r="599" spans="9:35" x14ac:dyDescent="0.15">
      <c r="I599" s="420"/>
      <c r="J599" s="420"/>
      <c r="K599" s="420"/>
      <c r="L599" s="420"/>
      <c r="M599" s="420"/>
      <c r="N599" s="420"/>
      <c r="O599" s="420"/>
      <c r="P599" s="420"/>
      <c r="Q599" s="420"/>
      <c r="R599" s="420"/>
      <c r="S599" s="420"/>
      <c r="T599" s="420"/>
      <c r="U599" s="420"/>
      <c r="V599" s="420"/>
      <c r="W599" s="420"/>
      <c r="X599" s="420"/>
      <c r="Y599" s="420"/>
      <c r="Z599" s="420"/>
      <c r="AA599" s="420"/>
      <c r="AB599" s="420"/>
      <c r="AC599" s="420"/>
      <c r="AD599" s="420"/>
      <c r="AE599" s="420"/>
      <c r="AF599" s="420"/>
      <c r="AG599" s="420"/>
      <c r="AH599" s="420"/>
      <c r="AI599" s="420"/>
    </row>
    <row r="600" spans="9:35" x14ac:dyDescent="0.15">
      <c r="I600" s="420"/>
      <c r="J600" s="420"/>
      <c r="K600" s="420"/>
      <c r="L600" s="420"/>
      <c r="M600" s="420"/>
      <c r="N600" s="420"/>
      <c r="O600" s="420"/>
      <c r="P600" s="420"/>
      <c r="Q600" s="420"/>
      <c r="R600" s="420"/>
      <c r="S600" s="420"/>
      <c r="T600" s="420"/>
      <c r="U600" s="420"/>
      <c r="V600" s="420"/>
      <c r="W600" s="420"/>
      <c r="X600" s="420"/>
      <c r="Y600" s="420"/>
      <c r="Z600" s="420"/>
      <c r="AA600" s="420"/>
      <c r="AB600" s="420"/>
      <c r="AC600" s="420"/>
      <c r="AD600" s="420"/>
      <c r="AE600" s="420"/>
      <c r="AF600" s="420"/>
      <c r="AG600" s="420"/>
      <c r="AH600" s="420"/>
      <c r="AI600" s="420"/>
    </row>
    <row r="601" spans="9:35" x14ac:dyDescent="0.15">
      <c r="I601" s="420"/>
      <c r="J601" s="420"/>
      <c r="K601" s="420"/>
      <c r="L601" s="420"/>
      <c r="M601" s="420"/>
      <c r="N601" s="420"/>
      <c r="O601" s="420"/>
      <c r="P601" s="420"/>
      <c r="Q601" s="420"/>
      <c r="R601" s="420"/>
      <c r="S601" s="420"/>
      <c r="T601" s="420"/>
      <c r="U601" s="420"/>
      <c r="V601" s="420"/>
      <c r="W601" s="420"/>
      <c r="X601" s="420"/>
      <c r="Y601" s="420"/>
      <c r="Z601" s="420"/>
      <c r="AA601" s="420"/>
      <c r="AB601" s="420"/>
      <c r="AC601" s="420"/>
      <c r="AD601" s="420"/>
      <c r="AE601" s="420"/>
      <c r="AF601" s="420"/>
      <c r="AG601" s="420"/>
      <c r="AH601" s="420"/>
      <c r="AI601" s="420"/>
    </row>
    <row r="602" spans="9:35" x14ac:dyDescent="0.15">
      <c r="I602" s="420"/>
      <c r="J602" s="420"/>
      <c r="K602" s="420"/>
      <c r="L602" s="420"/>
      <c r="M602" s="420"/>
      <c r="N602" s="420"/>
      <c r="O602" s="420"/>
      <c r="P602" s="420"/>
      <c r="Q602" s="420"/>
      <c r="R602" s="420"/>
      <c r="S602" s="420"/>
      <c r="T602" s="420"/>
      <c r="U602" s="420"/>
      <c r="V602" s="420"/>
      <c r="W602" s="420"/>
      <c r="X602" s="420"/>
      <c r="Y602" s="420"/>
      <c r="Z602" s="420"/>
      <c r="AA602" s="420"/>
      <c r="AB602" s="420"/>
      <c r="AC602" s="420"/>
      <c r="AD602" s="420"/>
      <c r="AE602" s="420"/>
      <c r="AF602" s="420"/>
      <c r="AG602" s="420"/>
      <c r="AH602" s="420"/>
      <c r="AI602" s="420"/>
    </row>
    <row r="603" spans="9:35" x14ac:dyDescent="0.15">
      <c r="I603" s="420"/>
      <c r="J603" s="420"/>
      <c r="K603" s="420"/>
      <c r="L603" s="420"/>
      <c r="M603" s="420"/>
      <c r="N603" s="420"/>
      <c r="O603" s="420"/>
      <c r="P603" s="420"/>
      <c r="Q603" s="420"/>
      <c r="R603" s="420"/>
      <c r="S603" s="420"/>
      <c r="T603" s="420"/>
      <c r="U603" s="420"/>
      <c r="V603" s="420"/>
      <c r="W603" s="420"/>
      <c r="X603" s="420"/>
      <c r="Y603" s="420"/>
      <c r="Z603" s="420"/>
      <c r="AA603" s="420"/>
      <c r="AB603" s="420"/>
      <c r="AC603" s="420"/>
      <c r="AD603" s="420"/>
      <c r="AE603" s="420"/>
      <c r="AF603" s="420"/>
      <c r="AG603" s="420"/>
      <c r="AH603" s="420"/>
      <c r="AI603" s="420"/>
    </row>
    <row r="604" spans="9:35" x14ac:dyDescent="0.15">
      <c r="I604" s="420"/>
      <c r="J604" s="420"/>
      <c r="K604" s="420"/>
      <c r="L604" s="420"/>
      <c r="M604" s="420"/>
      <c r="N604" s="420"/>
      <c r="O604" s="420"/>
      <c r="P604" s="420"/>
      <c r="Q604" s="420"/>
      <c r="R604" s="420"/>
      <c r="S604" s="420"/>
      <c r="T604" s="420"/>
      <c r="U604" s="420"/>
      <c r="V604" s="420"/>
      <c r="W604" s="420"/>
      <c r="X604" s="420"/>
      <c r="Y604" s="420"/>
      <c r="Z604" s="420"/>
      <c r="AA604" s="420"/>
      <c r="AB604" s="420"/>
      <c r="AC604" s="420"/>
      <c r="AD604" s="420"/>
      <c r="AE604" s="420"/>
      <c r="AF604" s="420"/>
      <c r="AG604" s="420"/>
      <c r="AH604" s="420"/>
      <c r="AI604" s="420"/>
    </row>
    <row r="605" spans="9:35" x14ac:dyDescent="0.15">
      <c r="I605" s="420"/>
      <c r="J605" s="420"/>
      <c r="K605" s="420"/>
      <c r="L605" s="420"/>
      <c r="M605" s="420"/>
      <c r="N605" s="420"/>
      <c r="O605" s="420"/>
      <c r="P605" s="420"/>
      <c r="Q605" s="420"/>
      <c r="R605" s="420"/>
      <c r="S605" s="420"/>
      <c r="T605" s="420"/>
      <c r="U605" s="420"/>
      <c r="V605" s="420"/>
      <c r="W605" s="420"/>
      <c r="X605" s="420"/>
      <c r="Y605" s="420"/>
      <c r="Z605" s="420"/>
      <c r="AA605" s="420"/>
      <c r="AB605" s="420"/>
      <c r="AC605" s="420"/>
      <c r="AD605" s="420"/>
      <c r="AE605" s="420"/>
      <c r="AF605" s="420"/>
      <c r="AG605" s="420"/>
      <c r="AH605" s="420"/>
      <c r="AI605" s="420"/>
    </row>
    <row r="606" spans="9:35" x14ac:dyDescent="0.15">
      <c r="I606" s="420"/>
      <c r="J606" s="420"/>
      <c r="K606" s="420"/>
      <c r="L606" s="420"/>
      <c r="M606" s="420"/>
      <c r="N606" s="420"/>
      <c r="O606" s="420"/>
      <c r="P606" s="420"/>
      <c r="Q606" s="420"/>
      <c r="R606" s="420"/>
      <c r="S606" s="420"/>
      <c r="T606" s="420"/>
      <c r="U606" s="420"/>
      <c r="V606" s="420"/>
      <c r="W606" s="420"/>
      <c r="X606" s="420"/>
      <c r="Y606" s="420"/>
      <c r="Z606" s="420"/>
      <c r="AA606" s="420"/>
      <c r="AB606" s="420"/>
      <c r="AC606" s="420"/>
      <c r="AD606" s="420"/>
      <c r="AE606" s="420"/>
      <c r="AF606" s="420"/>
      <c r="AG606" s="420"/>
      <c r="AH606" s="420"/>
      <c r="AI606" s="420"/>
    </row>
    <row r="607" spans="9:35" x14ac:dyDescent="0.15">
      <c r="I607" s="420"/>
      <c r="J607" s="420"/>
      <c r="K607" s="420"/>
      <c r="L607" s="420"/>
      <c r="M607" s="420"/>
      <c r="N607" s="420"/>
      <c r="O607" s="420"/>
      <c r="P607" s="420"/>
      <c r="Q607" s="420"/>
      <c r="R607" s="420"/>
      <c r="S607" s="420"/>
      <c r="T607" s="420"/>
      <c r="U607" s="420"/>
      <c r="V607" s="420"/>
      <c r="W607" s="420"/>
      <c r="X607" s="420"/>
      <c r="Y607" s="420"/>
      <c r="Z607" s="420"/>
      <c r="AA607" s="420"/>
      <c r="AB607" s="420"/>
      <c r="AC607" s="420"/>
      <c r="AD607" s="420"/>
      <c r="AE607" s="420"/>
      <c r="AF607" s="420"/>
      <c r="AG607" s="420"/>
      <c r="AH607" s="420"/>
      <c r="AI607" s="420"/>
    </row>
    <row r="608" spans="9:35" x14ac:dyDescent="0.15">
      <c r="I608" s="420"/>
      <c r="J608" s="420"/>
      <c r="K608" s="420"/>
      <c r="L608" s="420"/>
      <c r="M608" s="420"/>
      <c r="N608" s="420"/>
      <c r="O608" s="420"/>
      <c r="P608" s="420"/>
      <c r="Q608" s="420"/>
      <c r="R608" s="420"/>
      <c r="S608" s="420"/>
      <c r="T608" s="420"/>
      <c r="U608" s="420"/>
      <c r="V608" s="420"/>
      <c r="W608" s="420"/>
      <c r="X608" s="420"/>
      <c r="Y608" s="420"/>
      <c r="Z608" s="420"/>
      <c r="AA608" s="420"/>
      <c r="AB608" s="420"/>
      <c r="AC608" s="420"/>
      <c r="AD608" s="420"/>
      <c r="AE608" s="420"/>
      <c r="AF608" s="420"/>
      <c r="AG608" s="420"/>
      <c r="AH608" s="420"/>
      <c r="AI608" s="420"/>
    </row>
    <row r="609" spans="9:35" x14ac:dyDescent="0.15">
      <c r="I609" s="420"/>
      <c r="J609" s="420"/>
      <c r="K609" s="420"/>
      <c r="L609" s="420"/>
      <c r="M609" s="420"/>
      <c r="N609" s="420"/>
      <c r="O609" s="420"/>
      <c r="P609" s="420"/>
      <c r="Q609" s="420"/>
      <c r="R609" s="420"/>
      <c r="S609" s="420"/>
      <c r="T609" s="420"/>
      <c r="U609" s="420"/>
      <c r="V609" s="420"/>
      <c r="W609" s="420"/>
      <c r="X609" s="420"/>
      <c r="Y609" s="420"/>
      <c r="Z609" s="420"/>
      <c r="AA609" s="420"/>
      <c r="AB609" s="420"/>
      <c r="AC609" s="420"/>
      <c r="AD609" s="420"/>
      <c r="AE609" s="420"/>
      <c r="AF609" s="420"/>
      <c r="AG609" s="420"/>
      <c r="AH609" s="420"/>
      <c r="AI609" s="420"/>
    </row>
    <row r="610" spans="9:35" x14ac:dyDescent="0.15">
      <c r="I610" s="420"/>
      <c r="J610" s="420"/>
      <c r="K610" s="420"/>
      <c r="L610" s="420"/>
      <c r="M610" s="420"/>
      <c r="N610" s="420"/>
      <c r="O610" s="420"/>
      <c r="P610" s="420"/>
      <c r="Q610" s="420"/>
      <c r="R610" s="420"/>
      <c r="S610" s="420"/>
      <c r="T610" s="420"/>
      <c r="U610" s="420"/>
      <c r="V610" s="420"/>
      <c r="W610" s="420"/>
      <c r="X610" s="420"/>
      <c r="Y610" s="420"/>
      <c r="Z610" s="420"/>
      <c r="AA610" s="420"/>
      <c r="AB610" s="420"/>
      <c r="AC610" s="420"/>
      <c r="AD610" s="420"/>
      <c r="AE610" s="420"/>
      <c r="AF610" s="420"/>
      <c r="AG610" s="420"/>
      <c r="AH610" s="420"/>
      <c r="AI610" s="420"/>
    </row>
    <row r="611" spans="9:35" x14ac:dyDescent="0.15">
      <c r="I611" s="420"/>
      <c r="J611" s="420"/>
      <c r="K611" s="420"/>
      <c r="L611" s="420"/>
      <c r="M611" s="420"/>
      <c r="N611" s="420"/>
      <c r="O611" s="420"/>
      <c r="P611" s="420"/>
      <c r="Q611" s="420"/>
      <c r="R611" s="420"/>
      <c r="S611" s="420"/>
      <c r="T611" s="420"/>
      <c r="U611" s="420"/>
      <c r="V611" s="420"/>
      <c r="W611" s="420"/>
      <c r="X611" s="420"/>
      <c r="Y611" s="420"/>
      <c r="Z611" s="420"/>
      <c r="AA611" s="420"/>
      <c r="AB611" s="420"/>
      <c r="AC611" s="420"/>
      <c r="AD611" s="420"/>
      <c r="AE611" s="420"/>
      <c r="AF611" s="420"/>
      <c r="AG611" s="420"/>
      <c r="AH611" s="420"/>
      <c r="AI611" s="420"/>
    </row>
    <row r="612" spans="9:35" x14ac:dyDescent="0.15">
      <c r="I612" s="420"/>
      <c r="J612" s="420"/>
      <c r="K612" s="420"/>
      <c r="L612" s="420"/>
      <c r="M612" s="420"/>
      <c r="N612" s="420"/>
      <c r="O612" s="420"/>
      <c r="P612" s="420"/>
      <c r="Q612" s="420"/>
      <c r="R612" s="420"/>
      <c r="S612" s="420"/>
      <c r="T612" s="420"/>
      <c r="U612" s="420"/>
      <c r="V612" s="420"/>
      <c r="W612" s="420"/>
      <c r="X612" s="420"/>
      <c r="Y612" s="420"/>
      <c r="Z612" s="420"/>
      <c r="AA612" s="420"/>
      <c r="AB612" s="420"/>
      <c r="AC612" s="420"/>
      <c r="AD612" s="420"/>
      <c r="AE612" s="420"/>
      <c r="AF612" s="420"/>
      <c r="AG612" s="420"/>
      <c r="AH612" s="420"/>
      <c r="AI612" s="420"/>
    </row>
  </sheetData>
  <sheetProtection password="DD24" sheet="1" objects="1" scenarios="1"/>
  <phoneticPr fontId="2"/>
  <conditionalFormatting sqref="C4:H292">
    <cfRule type="expression" dxfId="6" priority="1">
      <formula>MOD(ROW(),2)=0</formula>
    </cfRule>
    <cfRule type="expression" priority="2">
      <formula>MOD(ROW(),2)=0</formula>
    </cfRule>
    <cfRule type="expression" dxfId="5" priority="3">
      <formula>MOD(ROW(),2)=0</formula>
    </cfRule>
  </conditionalFormatting>
  <conditionalFormatting sqref="H55:H60">
    <cfRule type="expression" dxfId="4" priority="6">
      <formula>MOD(ROW(),2)=0</formula>
    </cfRule>
  </conditionalFormatting>
  <pageMargins left="0.78740157480314965" right="0.78740157480314965" top="0.98425196850393704" bottom="0.98425196850393704" header="0.51181102362204722" footer="0.51181102362204722"/>
  <pageSetup paperSize="8" scale="77" fitToHeight="0" orientation="portrait" verticalDpi="300" r:id="rId1"/>
  <headerFooter alignWithMargins="0"/>
  <ignoredErrors>
    <ignoredError sqref="G295:G300"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J601"/>
  <sheetViews>
    <sheetView showGridLines="0" view="pageBreakPreview" zoomScaleNormal="100" zoomScaleSheetLayoutView="100" workbookViewId="0">
      <pane ySplit="3" topLeftCell="A4" activePane="bottomLeft" state="frozen"/>
      <selection pane="bottomLeft" activeCell="F23" sqref="F23"/>
    </sheetView>
  </sheetViews>
  <sheetFormatPr defaultColWidth="9" defaultRowHeight="15.75" x14ac:dyDescent="0.15"/>
  <cols>
    <col min="1" max="1" width="3.5" style="1191" customWidth="1"/>
    <col min="2" max="2" width="14.375" style="1191" customWidth="1"/>
    <col min="3" max="3" width="50.625" style="1191" bestFit="1" customWidth="1"/>
    <col min="4" max="5" width="24" style="1192" customWidth="1"/>
    <col min="6" max="6" width="18.25" style="1192" customWidth="1"/>
    <col min="7" max="8" width="17.125" style="1192" customWidth="1"/>
    <col min="9" max="9" width="9" style="1191" customWidth="1"/>
    <col min="10" max="16384" width="9" style="1191"/>
  </cols>
  <sheetData>
    <row r="1" spans="1:36" x14ac:dyDescent="0.15">
      <c r="A1" s="1"/>
      <c r="B1" s="1"/>
      <c r="C1" s="1"/>
      <c r="D1" s="3"/>
      <c r="E1" s="3"/>
      <c r="F1" s="3"/>
      <c r="G1" s="3"/>
      <c r="H1" s="3"/>
    </row>
    <row r="2" spans="1:36" s="1293" customFormat="1" ht="16.149999999999999" customHeight="1" x14ac:dyDescent="0.15">
      <c r="A2" s="135"/>
      <c r="B2" s="1143" t="s">
        <v>699</v>
      </c>
      <c r="C2" s="1144" t="s">
        <v>533</v>
      </c>
      <c r="D2" s="1145" t="s">
        <v>1989</v>
      </c>
      <c r="E2" s="1145" t="s">
        <v>1990</v>
      </c>
      <c r="F2" s="1145" t="s">
        <v>1991</v>
      </c>
      <c r="G2" s="1146" t="s">
        <v>1992</v>
      </c>
      <c r="H2" s="1147" t="s">
        <v>1993</v>
      </c>
    </row>
    <row r="3" spans="1:36" s="1293" customFormat="1" ht="16.149999999999999" customHeight="1" x14ac:dyDescent="0.15">
      <c r="A3" s="135"/>
      <c r="B3" s="874"/>
      <c r="C3" s="875"/>
      <c r="D3" s="879" t="s">
        <v>0</v>
      </c>
      <c r="E3" s="879" t="s">
        <v>0</v>
      </c>
      <c r="F3" s="879" t="s">
        <v>1879</v>
      </c>
      <c r="G3" s="879"/>
      <c r="H3" s="1149" t="s">
        <v>1994</v>
      </c>
    </row>
    <row r="4" spans="1:36" s="27" customFormat="1" ht="16.149999999999999" customHeight="1" x14ac:dyDescent="0.15">
      <c r="B4" s="884" t="s">
        <v>6</v>
      </c>
      <c r="C4" s="1150" t="s">
        <v>595</v>
      </c>
      <c r="D4" s="447">
        <v>31139.8</v>
      </c>
      <c r="E4" s="780">
        <v>31133.29</v>
      </c>
      <c r="F4" s="377">
        <v>99.979094278062163</v>
      </c>
      <c r="G4" s="539">
        <v>100</v>
      </c>
      <c r="H4" s="757">
        <v>2780</v>
      </c>
      <c r="I4" s="1293"/>
      <c r="J4" s="1293"/>
      <c r="K4" s="1293"/>
      <c r="L4" s="1293"/>
      <c r="M4" s="1293"/>
      <c r="N4" s="1293"/>
      <c r="O4" s="1293"/>
      <c r="P4" s="1293"/>
      <c r="Q4" s="1293"/>
      <c r="R4" s="1293"/>
      <c r="S4" s="1293"/>
      <c r="T4" s="1293"/>
      <c r="U4" s="1293"/>
      <c r="V4" s="1293"/>
      <c r="W4" s="1293"/>
      <c r="X4" s="1293"/>
      <c r="Y4" s="1293"/>
      <c r="Z4" s="1293"/>
      <c r="AA4" s="1293"/>
      <c r="AB4" s="1293"/>
      <c r="AC4" s="1293"/>
      <c r="AD4" s="1293"/>
      <c r="AE4" s="1293"/>
      <c r="AF4" s="1293"/>
      <c r="AG4" s="1293"/>
      <c r="AH4" s="1293"/>
      <c r="AI4" s="1293"/>
      <c r="AJ4" s="1293"/>
    </row>
    <row r="5" spans="1:36" s="27" customFormat="1" ht="16.149999999999999" customHeight="1" x14ac:dyDescent="0.15">
      <c r="B5" s="884" t="s">
        <v>3</v>
      </c>
      <c r="C5" s="1151" t="s">
        <v>277</v>
      </c>
      <c r="D5" s="445">
        <v>25127.119999999999</v>
      </c>
      <c r="E5" s="445">
        <v>25127.119999999999</v>
      </c>
      <c r="F5" s="368">
        <v>100</v>
      </c>
      <c r="G5" s="325">
        <v>6</v>
      </c>
      <c r="H5" s="759" t="s">
        <v>2142</v>
      </c>
      <c r="I5" s="1293"/>
      <c r="J5" s="1293"/>
      <c r="K5" s="1293"/>
      <c r="L5" s="1293"/>
      <c r="M5" s="1293"/>
      <c r="N5" s="1293"/>
      <c r="O5" s="1293"/>
      <c r="P5" s="1293"/>
      <c r="Q5" s="1293"/>
      <c r="R5" s="1293"/>
      <c r="S5" s="1293"/>
      <c r="T5" s="1293"/>
      <c r="U5" s="1293"/>
      <c r="V5" s="1293"/>
      <c r="W5" s="1293"/>
      <c r="X5" s="1293"/>
      <c r="Y5" s="1293"/>
      <c r="Z5" s="1293"/>
      <c r="AA5" s="1293"/>
      <c r="AB5" s="1293"/>
      <c r="AC5" s="1293"/>
      <c r="AD5" s="1293"/>
      <c r="AE5" s="1293"/>
      <c r="AF5" s="1293"/>
      <c r="AG5" s="1293"/>
      <c r="AH5" s="1293"/>
      <c r="AI5" s="1293"/>
      <c r="AJ5" s="1293"/>
    </row>
    <row r="6" spans="1:36" s="27" customFormat="1" ht="16.149999999999999" customHeight="1" x14ac:dyDescent="0.15">
      <c r="B6" s="884" t="s">
        <v>7</v>
      </c>
      <c r="C6" s="1150" t="s">
        <v>278</v>
      </c>
      <c r="D6" s="447">
        <v>16384.189999999999</v>
      </c>
      <c r="E6" s="780">
        <v>16139.519999999999</v>
      </c>
      <c r="F6" s="377">
        <v>98.5</v>
      </c>
      <c r="G6" s="539">
        <v>2</v>
      </c>
      <c r="H6" s="759" t="s">
        <v>2142</v>
      </c>
      <c r="I6" s="1293"/>
      <c r="J6" s="1293"/>
      <c r="K6" s="1293"/>
      <c r="L6" s="1293"/>
      <c r="M6" s="1293"/>
      <c r="N6" s="1293"/>
      <c r="O6" s="1293"/>
      <c r="P6" s="1293"/>
      <c r="Q6" s="1293"/>
      <c r="R6" s="1293"/>
      <c r="S6" s="1293"/>
      <c r="T6" s="1293"/>
      <c r="U6" s="1293"/>
      <c r="V6" s="1293"/>
      <c r="W6" s="1293"/>
      <c r="X6" s="1293"/>
      <c r="Y6" s="1293"/>
      <c r="Z6" s="1293"/>
      <c r="AA6" s="1293"/>
      <c r="AB6" s="1293"/>
      <c r="AC6" s="1293"/>
      <c r="AD6" s="1293"/>
      <c r="AE6" s="1293"/>
      <c r="AF6" s="1293"/>
      <c r="AG6" s="1293"/>
      <c r="AH6" s="1293"/>
      <c r="AI6" s="1293"/>
      <c r="AJ6" s="1293"/>
    </row>
    <row r="7" spans="1:36" s="27" customFormat="1" ht="16.149999999999999" customHeight="1" x14ac:dyDescent="0.15">
      <c r="B7" s="884" t="s">
        <v>5</v>
      </c>
      <c r="C7" s="1151" t="s">
        <v>1304</v>
      </c>
      <c r="D7" s="445">
        <v>6709.2199999999993</v>
      </c>
      <c r="E7" s="445">
        <v>6709.2199999999993</v>
      </c>
      <c r="F7" s="368">
        <v>100</v>
      </c>
      <c r="G7" s="325">
        <v>17</v>
      </c>
      <c r="H7" s="759">
        <v>449</v>
      </c>
      <c r="I7" s="1293"/>
      <c r="J7" s="1293"/>
      <c r="K7" s="1293"/>
      <c r="L7" s="1293"/>
      <c r="M7" s="1293"/>
      <c r="N7" s="1293"/>
      <c r="O7" s="1293"/>
      <c r="P7" s="1293"/>
      <c r="Q7" s="1293"/>
      <c r="R7" s="1293"/>
      <c r="S7" s="1293"/>
      <c r="T7" s="1293"/>
      <c r="U7" s="1293"/>
      <c r="V7" s="1293"/>
      <c r="W7" s="1293"/>
      <c r="X7" s="1293"/>
      <c r="Y7" s="1293"/>
      <c r="Z7" s="1293"/>
      <c r="AA7" s="1293"/>
      <c r="AB7" s="1293"/>
      <c r="AC7" s="1293"/>
      <c r="AD7" s="1293"/>
      <c r="AE7" s="1293"/>
      <c r="AF7" s="1293"/>
      <c r="AG7" s="1293"/>
      <c r="AH7" s="1293"/>
      <c r="AI7" s="1293"/>
      <c r="AJ7" s="1293"/>
    </row>
    <row r="8" spans="1:36" s="27" customFormat="1" ht="16.149999999999999" customHeight="1" x14ac:dyDescent="0.15">
      <c r="B8" s="884" t="s">
        <v>9</v>
      </c>
      <c r="C8" s="1150" t="s">
        <v>1458</v>
      </c>
      <c r="D8" s="447">
        <v>3489.0899999999997</v>
      </c>
      <c r="E8" s="780">
        <v>3489.0899999999997</v>
      </c>
      <c r="F8" s="377">
        <v>100</v>
      </c>
      <c r="G8" s="539">
        <v>7</v>
      </c>
      <c r="H8" s="757">
        <v>468</v>
      </c>
      <c r="I8" s="1293"/>
      <c r="J8" s="1293"/>
      <c r="K8" s="1293"/>
      <c r="L8" s="1293"/>
      <c r="M8" s="1293"/>
      <c r="N8" s="1293"/>
      <c r="O8" s="1293"/>
      <c r="P8" s="1293"/>
      <c r="Q8" s="1293"/>
      <c r="R8" s="1293"/>
      <c r="S8" s="1293"/>
      <c r="T8" s="1293"/>
      <c r="U8" s="1293"/>
      <c r="V8" s="1293"/>
      <c r="W8" s="1293"/>
      <c r="X8" s="1293"/>
      <c r="Y8" s="1293"/>
      <c r="Z8" s="1293"/>
      <c r="AA8" s="1293"/>
      <c r="AB8" s="1293"/>
      <c r="AC8" s="1293"/>
      <c r="AD8" s="1293"/>
      <c r="AE8" s="1293"/>
      <c r="AF8" s="1293"/>
      <c r="AG8" s="1293"/>
      <c r="AH8" s="1293"/>
      <c r="AI8" s="1293"/>
      <c r="AJ8" s="1293"/>
    </row>
    <row r="9" spans="1:36" s="27" customFormat="1" ht="16.149999999999999" customHeight="1" x14ac:dyDescent="0.15">
      <c r="B9" s="884" t="s">
        <v>10</v>
      </c>
      <c r="C9" s="1151" t="s">
        <v>283</v>
      </c>
      <c r="D9" s="445">
        <v>8821.24</v>
      </c>
      <c r="E9" s="445">
        <v>8821.24</v>
      </c>
      <c r="F9" s="368">
        <v>100</v>
      </c>
      <c r="G9" s="325">
        <v>1</v>
      </c>
      <c r="H9" s="759" t="s">
        <v>2142</v>
      </c>
      <c r="I9" s="1293"/>
      <c r="J9" s="1293"/>
      <c r="K9" s="1293"/>
      <c r="L9" s="1293"/>
      <c r="M9" s="1293"/>
      <c r="N9" s="1293"/>
      <c r="O9" s="1293"/>
      <c r="P9" s="1293"/>
      <c r="Q9" s="1293"/>
      <c r="R9" s="1293"/>
      <c r="S9" s="1293"/>
      <c r="T9" s="1293"/>
      <c r="U9" s="1293"/>
      <c r="V9" s="1293"/>
      <c r="W9" s="1293"/>
      <c r="X9" s="1293"/>
      <c r="Y9" s="1293"/>
      <c r="Z9" s="1293"/>
      <c r="AA9" s="1293"/>
      <c r="AB9" s="1293"/>
      <c r="AC9" s="1293"/>
      <c r="AD9" s="1293"/>
      <c r="AE9" s="1293"/>
      <c r="AF9" s="1293"/>
      <c r="AG9" s="1293"/>
      <c r="AH9" s="1293"/>
      <c r="AI9" s="1293"/>
      <c r="AJ9" s="1293"/>
    </row>
    <row r="10" spans="1:36" s="27" customFormat="1" ht="16.149999999999999" customHeight="1" x14ac:dyDescent="0.15">
      <c r="B10" s="884" t="s">
        <v>11</v>
      </c>
      <c r="C10" s="1150" t="s">
        <v>1459</v>
      </c>
      <c r="D10" s="447">
        <v>8165.1</v>
      </c>
      <c r="E10" s="780">
        <v>8165.1</v>
      </c>
      <c r="F10" s="377">
        <v>100</v>
      </c>
      <c r="G10" s="539">
        <v>10</v>
      </c>
      <c r="H10" s="757">
        <v>333</v>
      </c>
      <c r="I10" s="1293"/>
      <c r="J10" s="1293"/>
      <c r="K10" s="1293"/>
      <c r="L10" s="1293"/>
      <c r="M10" s="1293"/>
      <c r="N10" s="1293"/>
      <c r="O10" s="1293"/>
      <c r="P10" s="1293"/>
      <c r="Q10" s="1293"/>
      <c r="R10" s="1293"/>
      <c r="S10" s="1293"/>
      <c r="T10" s="1293"/>
      <c r="U10" s="1293"/>
      <c r="V10" s="1293"/>
      <c r="W10" s="1293"/>
      <c r="X10" s="1293"/>
      <c r="Y10" s="1293"/>
      <c r="Z10" s="1293"/>
      <c r="AA10" s="1293"/>
      <c r="AB10" s="1293"/>
      <c r="AC10" s="1293"/>
      <c r="AD10" s="1293"/>
      <c r="AE10" s="1293"/>
      <c r="AF10" s="1293"/>
      <c r="AG10" s="1293"/>
      <c r="AH10" s="1293"/>
      <c r="AI10" s="1293"/>
      <c r="AJ10" s="1293"/>
    </row>
    <row r="11" spans="1:36" s="27" customFormat="1" ht="16.149999999999999" customHeight="1" x14ac:dyDescent="0.15">
      <c r="B11" s="884" t="s">
        <v>12</v>
      </c>
      <c r="C11" s="1151" t="s">
        <v>285</v>
      </c>
      <c r="D11" s="445">
        <v>5683.0899999999992</v>
      </c>
      <c r="E11" s="445">
        <v>5683.0899999999992</v>
      </c>
      <c r="F11" s="368">
        <v>100</v>
      </c>
      <c r="G11" s="325">
        <v>20</v>
      </c>
      <c r="H11" s="759">
        <v>440</v>
      </c>
      <c r="I11" s="1293"/>
      <c r="J11" s="1293"/>
      <c r="K11" s="1293"/>
      <c r="L11" s="1293"/>
      <c r="M11" s="1293"/>
      <c r="N11" s="1293"/>
      <c r="O11" s="1293"/>
      <c r="P11" s="1293"/>
      <c r="Q11" s="1293"/>
      <c r="R11" s="1293"/>
      <c r="S11" s="1293"/>
      <c r="T11" s="1293"/>
      <c r="U11" s="1293"/>
      <c r="V11" s="1293"/>
      <c r="W11" s="1293"/>
      <c r="X11" s="1293"/>
      <c r="Y11" s="1293"/>
      <c r="Z11" s="1293"/>
      <c r="AA11" s="1293"/>
      <c r="AB11" s="1293"/>
      <c r="AC11" s="1293"/>
      <c r="AD11" s="1293"/>
      <c r="AE11" s="1293"/>
      <c r="AF11" s="1293"/>
      <c r="AG11" s="1293"/>
      <c r="AH11" s="1293"/>
      <c r="AI11" s="1293"/>
      <c r="AJ11" s="1293"/>
    </row>
    <row r="12" spans="1:36" s="27" customFormat="1" ht="16.149999999999999" customHeight="1" x14ac:dyDescent="0.15">
      <c r="B12" s="884" t="s">
        <v>13</v>
      </c>
      <c r="C12" s="1150" t="s">
        <v>286</v>
      </c>
      <c r="D12" s="447">
        <v>3358</v>
      </c>
      <c r="E12" s="780">
        <v>3358</v>
      </c>
      <c r="F12" s="377">
        <v>100</v>
      </c>
      <c r="G12" s="539">
        <v>8</v>
      </c>
      <c r="H12" s="757">
        <v>241</v>
      </c>
      <c r="I12" s="1293"/>
      <c r="J12" s="1293"/>
      <c r="K12" s="1293"/>
      <c r="L12" s="1293"/>
      <c r="M12" s="1293"/>
      <c r="N12" s="1293"/>
      <c r="O12" s="1293"/>
      <c r="P12" s="1293"/>
      <c r="Q12" s="1293"/>
      <c r="R12" s="1293"/>
      <c r="S12" s="1293"/>
      <c r="T12" s="1293"/>
      <c r="U12" s="1293"/>
      <c r="V12" s="1293"/>
      <c r="W12" s="1293"/>
      <c r="X12" s="1293"/>
      <c r="Y12" s="1293"/>
      <c r="Z12" s="1293"/>
      <c r="AA12" s="1293"/>
      <c r="AB12" s="1293"/>
      <c r="AC12" s="1293"/>
      <c r="AD12" s="1293"/>
      <c r="AE12" s="1293"/>
      <c r="AF12" s="1293"/>
      <c r="AG12" s="1293"/>
      <c r="AH12" s="1293"/>
      <c r="AI12" s="1293"/>
      <c r="AJ12" s="1293"/>
    </row>
    <row r="13" spans="1:36" s="27" customFormat="1" ht="16.149999999999999" customHeight="1" x14ac:dyDescent="0.15">
      <c r="B13" s="884" t="s">
        <v>15</v>
      </c>
      <c r="C13" s="1151" t="s">
        <v>287</v>
      </c>
      <c r="D13" s="445">
        <v>4117.26</v>
      </c>
      <c r="E13" s="445">
        <v>4117.26</v>
      </c>
      <c r="F13" s="368">
        <v>100</v>
      </c>
      <c r="G13" s="325">
        <v>7</v>
      </c>
      <c r="H13" s="759">
        <v>201</v>
      </c>
      <c r="I13" s="1293"/>
      <c r="J13" s="1293"/>
      <c r="K13" s="1293"/>
      <c r="L13" s="1293"/>
      <c r="M13" s="1293"/>
      <c r="N13" s="1293"/>
      <c r="O13" s="1293"/>
      <c r="P13" s="1293"/>
      <c r="Q13" s="1293"/>
      <c r="R13" s="1293"/>
      <c r="S13" s="1293"/>
      <c r="T13" s="1293"/>
      <c r="U13" s="1293"/>
      <c r="V13" s="1293"/>
      <c r="W13" s="1293"/>
      <c r="X13" s="1293"/>
      <c r="Y13" s="1293"/>
      <c r="Z13" s="1293"/>
      <c r="AA13" s="1293"/>
      <c r="AB13" s="1293"/>
      <c r="AC13" s="1293"/>
      <c r="AD13" s="1293"/>
      <c r="AE13" s="1293"/>
      <c r="AF13" s="1293"/>
      <c r="AG13" s="1293"/>
      <c r="AH13" s="1293"/>
      <c r="AI13" s="1293"/>
      <c r="AJ13" s="1293"/>
    </row>
    <row r="14" spans="1:36" s="27" customFormat="1" ht="16.149999999999999" customHeight="1" x14ac:dyDescent="0.15">
      <c r="B14" s="884" t="s">
        <v>17</v>
      </c>
      <c r="C14" s="1150" t="s">
        <v>1309</v>
      </c>
      <c r="D14" s="447">
        <v>4160.9399999999996</v>
      </c>
      <c r="E14" s="780">
        <v>4160.9399999999996</v>
      </c>
      <c r="F14" s="377">
        <v>100</v>
      </c>
      <c r="G14" s="539">
        <v>4</v>
      </c>
      <c r="H14" s="757">
        <v>279</v>
      </c>
      <c r="I14" s="1293"/>
      <c r="J14" s="1293"/>
      <c r="K14" s="1293"/>
      <c r="L14" s="1293"/>
      <c r="M14" s="1293"/>
      <c r="N14" s="1293"/>
      <c r="O14" s="1293"/>
      <c r="P14" s="1293"/>
      <c r="Q14" s="1293"/>
      <c r="R14" s="1293"/>
      <c r="S14" s="1293"/>
      <c r="T14" s="1293"/>
      <c r="U14" s="1293"/>
      <c r="V14" s="1293"/>
      <c r="W14" s="1293"/>
      <c r="X14" s="1293"/>
      <c r="Y14" s="1293"/>
      <c r="Z14" s="1293"/>
      <c r="AA14" s="1293"/>
      <c r="AB14" s="1293"/>
      <c r="AC14" s="1293"/>
      <c r="AD14" s="1293"/>
      <c r="AE14" s="1293"/>
      <c r="AF14" s="1293"/>
      <c r="AG14" s="1293"/>
      <c r="AH14" s="1293"/>
      <c r="AI14" s="1293"/>
      <c r="AJ14" s="1293"/>
    </row>
    <row r="15" spans="1:36" s="27" customFormat="1" ht="16.149999999999999" customHeight="1" x14ac:dyDescent="0.15">
      <c r="B15" s="884" t="s">
        <v>18</v>
      </c>
      <c r="C15" s="1151" t="s">
        <v>289</v>
      </c>
      <c r="D15" s="445">
        <v>2450.0600000000004</v>
      </c>
      <c r="E15" s="445">
        <v>2450.0600000000004</v>
      </c>
      <c r="F15" s="368">
        <v>100</v>
      </c>
      <c r="G15" s="325">
        <v>6</v>
      </c>
      <c r="H15" s="759">
        <v>198</v>
      </c>
      <c r="I15" s="1293"/>
      <c r="J15" s="1293"/>
      <c r="K15" s="1293"/>
      <c r="L15" s="1293"/>
      <c r="M15" s="1293"/>
      <c r="N15" s="1293"/>
      <c r="O15" s="1293"/>
      <c r="P15" s="1293"/>
      <c r="Q15" s="1293"/>
      <c r="R15" s="1293"/>
      <c r="S15" s="1293"/>
      <c r="T15" s="1293"/>
      <c r="U15" s="1293"/>
      <c r="V15" s="1293"/>
      <c r="W15" s="1293"/>
      <c r="X15" s="1293"/>
      <c r="Y15" s="1293"/>
      <c r="Z15" s="1293"/>
      <c r="AA15" s="1293"/>
      <c r="AB15" s="1293"/>
      <c r="AC15" s="1293"/>
      <c r="AD15" s="1293"/>
      <c r="AE15" s="1293"/>
      <c r="AF15" s="1293"/>
      <c r="AG15" s="1293"/>
      <c r="AH15" s="1293"/>
      <c r="AI15" s="1293"/>
      <c r="AJ15" s="1293"/>
    </row>
    <row r="16" spans="1:36" s="27" customFormat="1" ht="16.149999999999999" customHeight="1" x14ac:dyDescent="0.15">
      <c r="B16" s="884" t="s">
        <v>19</v>
      </c>
      <c r="C16" s="1150" t="s">
        <v>290</v>
      </c>
      <c r="D16" s="447">
        <v>3472.6999999999994</v>
      </c>
      <c r="E16" s="780">
        <v>3472.6999999999994</v>
      </c>
      <c r="F16" s="377">
        <v>100</v>
      </c>
      <c r="G16" s="539">
        <v>8</v>
      </c>
      <c r="H16" s="757">
        <v>251</v>
      </c>
      <c r="I16" s="1293"/>
      <c r="J16" s="1293"/>
      <c r="K16" s="1293"/>
      <c r="L16" s="1293"/>
      <c r="M16" s="1293"/>
      <c r="N16" s="1293"/>
      <c r="O16" s="1293"/>
      <c r="P16" s="1293"/>
      <c r="Q16" s="1293"/>
      <c r="R16" s="1293"/>
      <c r="S16" s="1293"/>
      <c r="T16" s="1293"/>
      <c r="U16" s="1293"/>
      <c r="V16" s="1293"/>
      <c r="W16" s="1293"/>
      <c r="X16" s="1293"/>
      <c r="Y16" s="1293"/>
      <c r="Z16" s="1293"/>
      <c r="AA16" s="1293"/>
      <c r="AB16" s="1293"/>
      <c r="AC16" s="1293"/>
      <c r="AD16" s="1293"/>
      <c r="AE16" s="1293"/>
      <c r="AF16" s="1293"/>
      <c r="AG16" s="1293"/>
      <c r="AH16" s="1293"/>
      <c r="AI16" s="1293"/>
      <c r="AJ16" s="1293"/>
    </row>
    <row r="17" spans="2:36" s="27" customFormat="1" ht="16.149999999999999" customHeight="1" x14ac:dyDescent="0.15">
      <c r="B17" s="884" t="s">
        <v>20</v>
      </c>
      <c r="C17" s="1151" t="s">
        <v>1310</v>
      </c>
      <c r="D17" s="445">
        <v>5545.13</v>
      </c>
      <c r="E17" s="445">
        <v>5545.13</v>
      </c>
      <c r="F17" s="368">
        <v>100</v>
      </c>
      <c r="G17" s="325">
        <v>13</v>
      </c>
      <c r="H17" s="759">
        <v>373</v>
      </c>
      <c r="I17" s="1293"/>
      <c r="J17" s="1293"/>
      <c r="K17" s="1293"/>
      <c r="L17" s="1293"/>
      <c r="M17" s="1293"/>
      <c r="N17" s="1293"/>
      <c r="O17" s="1293"/>
      <c r="P17" s="1293"/>
      <c r="Q17" s="1293"/>
      <c r="R17" s="1293"/>
      <c r="S17" s="1293"/>
      <c r="T17" s="1293"/>
      <c r="U17" s="1293"/>
      <c r="V17" s="1293"/>
      <c r="W17" s="1293"/>
      <c r="X17" s="1293"/>
      <c r="Y17" s="1293"/>
      <c r="Z17" s="1293"/>
      <c r="AA17" s="1293"/>
      <c r="AB17" s="1293"/>
      <c r="AC17" s="1293"/>
      <c r="AD17" s="1293"/>
      <c r="AE17" s="1293"/>
      <c r="AF17" s="1293"/>
      <c r="AG17" s="1293"/>
      <c r="AH17" s="1293"/>
      <c r="AI17" s="1293"/>
      <c r="AJ17" s="1293"/>
    </row>
    <row r="18" spans="2:36" s="27" customFormat="1" ht="16.149999999999999" customHeight="1" x14ac:dyDescent="0.15">
      <c r="B18" s="884" t="s">
        <v>21</v>
      </c>
      <c r="C18" s="1150" t="s">
        <v>292</v>
      </c>
      <c r="D18" s="447">
        <v>4554.9799999999996</v>
      </c>
      <c r="E18" s="780">
        <v>4554.9799999999996</v>
      </c>
      <c r="F18" s="377">
        <v>100</v>
      </c>
      <c r="G18" s="539">
        <v>7</v>
      </c>
      <c r="H18" s="757">
        <v>169</v>
      </c>
      <c r="I18" s="1293"/>
      <c r="J18" s="1293"/>
      <c r="K18" s="1293"/>
      <c r="L18" s="1293"/>
      <c r="M18" s="1293"/>
      <c r="N18" s="1293"/>
      <c r="O18" s="1293"/>
      <c r="P18" s="1293"/>
      <c r="Q18" s="1293"/>
      <c r="R18" s="1293"/>
      <c r="S18" s="1293"/>
      <c r="T18" s="1293"/>
      <c r="U18" s="1293"/>
      <c r="V18" s="1293"/>
      <c r="W18" s="1293"/>
      <c r="X18" s="1293"/>
      <c r="Y18" s="1293"/>
      <c r="Z18" s="1293"/>
      <c r="AA18" s="1293"/>
      <c r="AB18" s="1293"/>
      <c r="AC18" s="1293"/>
      <c r="AD18" s="1293"/>
      <c r="AE18" s="1293"/>
      <c r="AF18" s="1293"/>
      <c r="AG18" s="1293"/>
      <c r="AH18" s="1293"/>
      <c r="AI18" s="1293"/>
      <c r="AJ18" s="1293"/>
    </row>
    <row r="19" spans="2:36" s="27" customFormat="1" ht="16.149999999999999" customHeight="1" x14ac:dyDescent="0.15">
      <c r="B19" s="884" t="s">
        <v>22</v>
      </c>
      <c r="C19" s="1151" t="s">
        <v>293</v>
      </c>
      <c r="D19" s="445">
        <v>3037.37</v>
      </c>
      <c r="E19" s="445">
        <v>3037.37</v>
      </c>
      <c r="F19" s="368">
        <v>100</v>
      </c>
      <c r="G19" s="325">
        <v>5</v>
      </c>
      <c r="H19" s="759">
        <v>178</v>
      </c>
      <c r="I19" s="1293"/>
      <c r="J19" s="1293"/>
      <c r="K19" s="1293"/>
      <c r="L19" s="1293"/>
      <c r="M19" s="1293"/>
      <c r="N19" s="1293"/>
      <c r="O19" s="1293"/>
      <c r="P19" s="1293"/>
      <c r="Q19" s="1293"/>
      <c r="R19" s="1293"/>
      <c r="S19" s="1293"/>
      <c r="T19" s="1293"/>
      <c r="U19" s="1293"/>
      <c r="V19" s="1293"/>
      <c r="W19" s="1293"/>
      <c r="X19" s="1293"/>
      <c r="Y19" s="1293"/>
      <c r="Z19" s="1293"/>
      <c r="AA19" s="1293"/>
      <c r="AB19" s="1293"/>
      <c r="AC19" s="1293"/>
      <c r="AD19" s="1293"/>
      <c r="AE19" s="1293"/>
      <c r="AF19" s="1293"/>
      <c r="AG19" s="1293"/>
      <c r="AH19" s="1293"/>
      <c r="AI19" s="1293"/>
      <c r="AJ19" s="1293"/>
    </row>
    <row r="20" spans="2:36" s="27" customFormat="1" ht="16.149999999999999" customHeight="1" x14ac:dyDescent="0.15">
      <c r="B20" s="884" t="s">
        <v>23</v>
      </c>
      <c r="C20" s="1150" t="s">
        <v>294</v>
      </c>
      <c r="D20" s="447">
        <v>2854.83</v>
      </c>
      <c r="E20" s="780">
        <v>2854.83</v>
      </c>
      <c r="F20" s="377">
        <v>100</v>
      </c>
      <c r="G20" s="539">
        <v>7</v>
      </c>
      <c r="H20" s="757">
        <v>140</v>
      </c>
      <c r="I20" s="1293"/>
      <c r="J20" s="1293"/>
      <c r="K20" s="1293"/>
      <c r="L20" s="1293"/>
      <c r="M20" s="1293"/>
      <c r="N20" s="1293"/>
      <c r="O20" s="1293"/>
      <c r="P20" s="1293"/>
      <c r="Q20" s="1293"/>
      <c r="R20" s="1293"/>
      <c r="S20" s="1293"/>
      <c r="T20" s="1293"/>
      <c r="U20" s="1293"/>
      <c r="V20" s="1293"/>
      <c r="W20" s="1293"/>
      <c r="X20" s="1293"/>
      <c r="Y20" s="1293"/>
      <c r="Z20" s="1293"/>
      <c r="AA20" s="1293"/>
      <c r="AB20" s="1293"/>
      <c r="AC20" s="1293"/>
      <c r="AD20" s="1293"/>
      <c r="AE20" s="1293"/>
      <c r="AF20" s="1293"/>
      <c r="AG20" s="1293"/>
      <c r="AH20" s="1293"/>
      <c r="AI20" s="1293"/>
      <c r="AJ20" s="1293"/>
    </row>
    <row r="21" spans="2:36" s="27" customFormat="1" ht="16.149999999999999" customHeight="1" x14ac:dyDescent="0.15">
      <c r="B21" s="884" t="s">
        <v>24</v>
      </c>
      <c r="C21" s="1151" t="s">
        <v>1460</v>
      </c>
      <c r="D21" s="445">
        <v>4076.38</v>
      </c>
      <c r="E21" s="445">
        <v>4076.38</v>
      </c>
      <c r="F21" s="368">
        <v>100</v>
      </c>
      <c r="G21" s="325">
        <v>8</v>
      </c>
      <c r="H21" s="759">
        <v>183</v>
      </c>
      <c r="I21" s="1293"/>
      <c r="J21" s="1293"/>
      <c r="K21" s="1293"/>
      <c r="L21" s="1293"/>
      <c r="M21" s="1293"/>
      <c r="N21" s="1293"/>
      <c r="O21" s="1293"/>
      <c r="P21" s="1293"/>
      <c r="Q21" s="1293"/>
      <c r="R21" s="1293"/>
      <c r="S21" s="1293"/>
      <c r="T21" s="1293"/>
      <c r="U21" s="1293"/>
      <c r="V21" s="1293"/>
      <c r="W21" s="1293"/>
      <c r="X21" s="1293"/>
      <c r="Y21" s="1293"/>
      <c r="Z21" s="1293"/>
      <c r="AA21" s="1293"/>
      <c r="AB21" s="1293"/>
      <c r="AC21" s="1293"/>
      <c r="AD21" s="1293"/>
      <c r="AE21" s="1293"/>
      <c r="AF21" s="1293"/>
      <c r="AG21" s="1293"/>
      <c r="AH21" s="1293"/>
      <c r="AI21" s="1293"/>
      <c r="AJ21" s="1293"/>
    </row>
    <row r="22" spans="2:36" s="27" customFormat="1" ht="16.149999999999999" customHeight="1" x14ac:dyDescent="0.15">
      <c r="B22" s="884" t="s">
        <v>25</v>
      </c>
      <c r="C22" s="1150" t="s">
        <v>1312</v>
      </c>
      <c r="D22" s="447">
        <v>3361.48</v>
      </c>
      <c r="E22" s="780">
        <v>3361.48</v>
      </c>
      <c r="F22" s="377">
        <v>100</v>
      </c>
      <c r="G22" s="539">
        <v>15</v>
      </c>
      <c r="H22" s="757">
        <v>168</v>
      </c>
      <c r="I22" s="1293"/>
      <c r="J22" s="1293"/>
      <c r="K22" s="1293"/>
      <c r="L22" s="1293"/>
      <c r="M22" s="1293"/>
      <c r="N22" s="1293"/>
      <c r="O22" s="1293"/>
      <c r="P22" s="1293"/>
      <c r="Q22" s="1293"/>
      <c r="R22" s="1293"/>
      <c r="S22" s="1293"/>
      <c r="T22" s="1293"/>
      <c r="U22" s="1293"/>
      <c r="V22" s="1293"/>
      <c r="W22" s="1293"/>
      <c r="X22" s="1293"/>
      <c r="Y22" s="1293"/>
      <c r="Z22" s="1293"/>
      <c r="AA22" s="1293"/>
      <c r="AB22" s="1293"/>
      <c r="AC22" s="1293"/>
      <c r="AD22" s="1293"/>
      <c r="AE22" s="1293"/>
      <c r="AF22" s="1293"/>
      <c r="AG22" s="1293"/>
      <c r="AH22" s="1293"/>
      <c r="AI22" s="1293"/>
      <c r="AJ22" s="1293"/>
    </row>
    <row r="23" spans="2:36" s="27" customFormat="1" ht="16.149999999999999" customHeight="1" x14ac:dyDescent="0.15">
      <c r="B23" s="884" t="s">
        <v>26</v>
      </c>
      <c r="C23" s="1151" t="s">
        <v>297</v>
      </c>
      <c r="D23" s="445">
        <v>2074.6600000000003</v>
      </c>
      <c r="E23" s="445">
        <v>2074.6600000000003</v>
      </c>
      <c r="F23" s="368">
        <v>100</v>
      </c>
      <c r="G23" s="325">
        <v>8</v>
      </c>
      <c r="H23" s="759">
        <v>154</v>
      </c>
      <c r="I23" s="1293"/>
      <c r="J23" s="1293"/>
      <c r="K23" s="1293"/>
      <c r="L23" s="1293"/>
      <c r="M23" s="1293"/>
      <c r="N23" s="1293"/>
      <c r="O23" s="1293"/>
      <c r="P23" s="1293"/>
      <c r="Q23" s="1293"/>
      <c r="R23" s="1293"/>
      <c r="S23" s="1293"/>
      <c r="T23" s="1293"/>
      <c r="U23" s="1293"/>
      <c r="V23" s="1293"/>
      <c r="W23" s="1293"/>
      <c r="X23" s="1293"/>
      <c r="Y23" s="1293"/>
      <c r="Z23" s="1293"/>
      <c r="AA23" s="1293"/>
      <c r="AB23" s="1293"/>
      <c r="AC23" s="1293"/>
      <c r="AD23" s="1293"/>
      <c r="AE23" s="1293"/>
      <c r="AF23" s="1293"/>
      <c r="AG23" s="1293"/>
      <c r="AH23" s="1293"/>
      <c r="AI23" s="1293"/>
      <c r="AJ23" s="1293"/>
    </row>
    <row r="24" spans="2:36" s="27" customFormat="1" ht="16.149999999999999" customHeight="1" x14ac:dyDescent="0.15">
      <c r="B24" s="884" t="s">
        <v>28</v>
      </c>
      <c r="C24" s="1150" t="s">
        <v>298</v>
      </c>
      <c r="D24" s="447">
        <v>2054.2099999999996</v>
      </c>
      <c r="E24" s="780">
        <v>2054.2099999999996</v>
      </c>
      <c r="F24" s="377">
        <v>100</v>
      </c>
      <c r="G24" s="539">
        <v>9</v>
      </c>
      <c r="H24" s="757">
        <v>119</v>
      </c>
      <c r="I24" s="1293"/>
      <c r="J24" s="1293"/>
      <c r="K24" s="1293"/>
      <c r="L24" s="1293"/>
      <c r="M24" s="1293"/>
      <c r="N24" s="1293"/>
      <c r="O24" s="1293"/>
      <c r="P24" s="1293"/>
      <c r="Q24" s="1293"/>
      <c r="R24" s="1293"/>
      <c r="S24" s="1293"/>
      <c r="T24" s="1293"/>
      <c r="U24" s="1293"/>
      <c r="V24" s="1293"/>
      <c r="W24" s="1293"/>
      <c r="X24" s="1293"/>
      <c r="Y24" s="1293"/>
      <c r="Z24" s="1293"/>
      <c r="AA24" s="1293"/>
      <c r="AB24" s="1293"/>
      <c r="AC24" s="1293"/>
      <c r="AD24" s="1293"/>
      <c r="AE24" s="1293"/>
      <c r="AF24" s="1293"/>
      <c r="AG24" s="1293"/>
      <c r="AH24" s="1293"/>
      <c r="AI24" s="1293"/>
      <c r="AJ24" s="1293"/>
    </row>
    <row r="25" spans="2:36" s="27" customFormat="1" ht="16.149999999999999" customHeight="1" x14ac:dyDescent="0.15">
      <c r="B25" s="884" t="s">
        <v>30</v>
      </c>
      <c r="C25" s="1151" t="s">
        <v>299</v>
      </c>
      <c r="D25" s="445">
        <v>1859.43</v>
      </c>
      <c r="E25" s="445">
        <v>1859.43</v>
      </c>
      <c r="F25" s="368">
        <v>100</v>
      </c>
      <c r="G25" s="325">
        <v>7</v>
      </c>
      <c r="H25" s="759">
        <v>101</v>
      </c>
      <c r="I25" s="1293"/>
      <c r="J25" s="1293"/>
      <c r="K25" s="1293"/>
      <c r="L25" s="1293"/>
      <c r="M25" s="1293"/>
      <c r="N25" s="1293"/>
      <c r="O25" s="1293"/>
      <c r="P25" s="1293"/>
      <c r="Q25" s="1293"/>
      <c r="R25" s="1293"/>
      <c r="S25" s="1293"/>
      <c r="T25" s="1293"/>
      <c r="U25" s="1293"/>
      <c r="V25" s="1293"/>
      <c r="W25" s="1293"/>
      <c r="X25" s="1293"/>
      <c r="Y25" s="1293"/>
      <c r="Z25" s="1293"/>
      <c r="AA25" s="1293"/>
      <c r="AB25" s="1293"/>
      <c r="AC25" s="1293"/>
      <c r="AD25" s="1293"/>
      <c r="AE25" s="1293"/>
      <c r="AF25" s="1293"/>
      <c r="AG25" s="1293"/>
      <c r="AH25" s="1293"/>
      <c r="AI25" s="1293"/>
      <c r="AJ25" s="1293"/>
    </row>
    <row r="26" spans="2:36" s="27" customFormat="1" ht="16.149999999999999" customHeight="1" x14ac:dyDescent="0.15">
      <c r="B26" s="884" t="s">
        <v>31</v>
      </c>
      <c r="C26" s="1150" t="s">
        <v>300</v>
      </c>
      <c r="D26" s="447">
        <v>4869.8100000000004</v>
      </c>
      <c r="E26" s="780">
        <v>4869.8100000000004</v>
      </c>
      <c r="F26" s="377">
        <v>100</v>
      </c>
      <c r="G26" s="539">
        <v>9</v>
      </c>
      <c r="H26" s="757">
        <v>444</v>
      </c>
      <c r="I26" s="1293"/>
      <c r="J26" s="1293"/>
      <c r="K26" s="1293"/>
      <c r="L26" s="1293"/>
      <c r="M26" s="1293"/>
      <c r="N26" s="1293"/>
      <c r="O26" s="1293"/>
      <c r="P26" s="1293"/>
      <c r="Q26" s="1293"/>
      <c r="R26" s="1293"/>
      <c r="S26" s="1293"/>
      <c r="T26" s="1293"/>
      <c r="U26" s="1293"/>
      <c r="V26" s="1293"/>
      <c r="W26" s="1293"/>
      <c r="X26" s="1293"/>
      <c r="Y26" s="1293"/>
      <c r="Z26" s="1293"/>
      <c r="AA26" s="1293"/>
      <c r="AB26" s="1293"/>
      <c r="AC26" s="1293"/>
      <c r="AD26" s="1293"/>
      <c r="AE26" s="1293"/>
      <c r="AF26" s="1293"/>
      <c r="AG26" s="1293"/>
      <c r="AH26" s="1293"/>
      <c r="AI26" s="1293"/>
      <c r="AJ26" s="1293"/>
    </row>
    <row r="27" spans="2:36" s="27" customFormat="1" ht="16.149999999999999" customHeight="1" x14ac:dyDescent="0.15">
      <c r="B27" s="884" t="s">
        <v>33</v>
      </c>
      <c r="C27" s="1151" t="s">
        <v>302</v>
      </c>
      <c r="D27" s="445">
        <v>3820.09</v>
      </c>
      <c r="E27" s="445">
        <v>3820.09</v>
      </c>
      <c r="F27" s="368">
        <v>100</v>
      </c>
      <c r="G27" s="325">
        <v>1</v>
      </c>
      <c r="H27" s="759" t="s">
        <v>2142</v>
      </c>
      <c r="I27" s="1293"/>
      <c r="J27" s="1293"/>
      <c r="K27" s="1293"/>
      <c r="L27" s="1293"/>
      <c r="M27" s="1293"/>
      <c r="N27" s="1293"/>
      <c r="O27" s="1293"/>
      <c r="P27" s="1293"/>
      <c r="Q27" s="1293"/>
      <c r="R27" s="1293"/>
      <c r="S27" s="1293"/>
      <c r="T27" s="1293"/>
      <c r="U27" s="1293"/>
      <c r="V27" s="1293"/>
      <c r="W27" s="1293"/>
      <c r="X27" s="1293"/>
      <c r="Y27" s="1293"/>
      <c r="Z27" s="1293"/>
      <c r="AA27" s="1293"/>
      <c r="AB27" s="1293"/>
      <c r="AC27" s="1293"/>
      <c r="AD27" s="1293"/>
      <c r="AE27" s="1293"/>
      <c r="AF27" s="1293"/>
      <c r="AG27" s="1293"/>
      <c r="AH27" s="1293"/>
      <c r="AI27" s="1293"/>
      <c r="AJ27" s="1293"/>
    </row>
    <row r="28" spans="2:36" s="27" customFormat="1" ht="16.149999999999999" customHeight="1" x14ac:dyDescent="0.15">
      <c r="B28" s="884" t="s">
        <v>36</v>
      </c>
      <c r="C28" s="1150" t="s">
        <v>303</v>
      </c>
      <c r="D28" s="447">
        <v>3900.8499999999995</v>
      </c>
      <c r="E28" s="780">
        <v>3844.9799999999996</v>
      </c>
      <c r="F28" s="377">
        <v>98.567748054911107</v>
      </c>
      <c r="G28" s="539">
        <v>10</v>
      </c>
      <c r="H28" s="757">
        <v>149</v>
      </c>
      <c r="I28" s="1293"/>
      <c r="J28" s="1293"/>
      <c r="K28" s="1293"/>
      <c r="L28" s="1293"/>
      <c r="M28" s="1293"/>
      <c r="N28" s="1293"/>
      <c r="O28" s="1293"/>
      <c r="P28" s="1293"/>
      <c r="Q28" s="1293"/>
      <c r="R28" s="1293"/>
      <c r="S28" s="1293"/>
      <c r="T28" s="1293"/>
      <c r="U28" s="1293"/>
      <c r="V28" s="1293"/>
      <c r="W28" s="1293"/>
      <c r="X28" s="1293"/>
      <c r="Y28" s="1293"/>
      <c r="Z28" s="1293"/>
      <c r="AA28" s="1293"/>
      <c r="AB28" s="1293"/>
      <c r="AC28" s="1293"/>
      <c r="AD28" s="1293"/>
      <c r="AE28" s="1293"/>
      <c r="AF28" s="1293"/>
      <c r="AG28" s="1293"/>
      <c r="AH28" s="1293"/>
      <c r="AI28" s="1293"/>
      <c r="AJ28" s="1293"/>
    </row>
    <row r="29" spans="2:36" s="27" customFormat="1" ht="16.149999999999999" customHeight="1" x14ac:dyDescent="0.15">
      <c r="B29" s="884" t="s">
        <v>37</v>
      </c>
      <c r="C29" s="1151" t="s">
        <v>1313</v>
      </c>
      <c r="D29" s="445">
        <v>1936.3999999999999</v>
      </c>
      <c r="E29" s="445">
        <v>1936.3999999999999</v>
      </c>
      <c r="F29" s="368">
        <v>100</v>
      </c>
      <c r="G29" s="325">
        <v>8</v>
      </c>
      <c r="H29" s="759">
        <v>112</v>
      </c>
      <c r="I29" s="1293"/>
      <c r="J29" s="1293"/>
      <c r="K29" s="1293"/>
      <c r="L29" s="1293"/>
      <c r="M29" s="1293"/>
      <c r="N29" s="1293"/>
      <c r="O29" s="1293"/>
      <c r="P29" s="1293"/>
      <c r="Q29" s="1293"/>
      <c r="R29" s="1293"/>
      <c r="S29" s="1293"/>
      <c r="T29" s="1293"/>
      <c r="U29" s="1293"/>
      <c r="V29" s="1293"/>
      <c r="W29" s="1293"/>
      <c r="X29" s="1293"/>
      <c r="Y29" s="1293"/>
      <c r="Z29" s="1293"/>
      <c r="AA29" s="1293"/>
      <c r="AB29" s="1293"/>
      <c r="AC29" s="1293"/>
      <c r="AD29" s="1293"/>
      <c r="AE29" s="1293"/>
      <c r="AF29" s="1293"/>
      <c r="AG29" s="1293"/>
      <c r="AH29" s="1293"/>
      <c r="AI29" s="1293"/>
      <c r="AJ29" s="1293"/>
    </row>
    <row r="30" spans="2:36" s="27" customFormat="1" ht="16.149999999999999" customHeight="1" x14ac:dyDescent="0.15">
      <c r="B30" s="884" t="s">
        <v>38</v>
      </c>
      <c r="C30" s="1150" t="s">
        <v>305</v>
      </c>
      <c r="D30" s="447">
        <v>6851.4799999999987</v>
      </c>
      <c r="E30" s="780">
        <v>6851.4799999999987</v>
      </c>
      <c r="F30" s="377">
        <v>100</v>
      </c>
      <c r="G30" s="539">
        <v>17</v>
      </c>
      <c r="H30" s="757">
        <v>267</v>
      </c>
      <c r="I30" s="1293"/>
      <c r="J30" s="1293"/>
      <c r="K30" s="1293"/>
      <c r="L30" s="1293"/>
      <c r="M30" s="1293"/>
      <c r="N30" s="1293"/>
      <c r="O30" s="1293"/>
      <c r="P30" s="1293"/>
      <c r="Q30" s="1293"/>
      <c r="R30" s="1293"/>
      <c r="S30" s="1293"/>
      <c r="T30" s="1293"/>
      <c r="U30" s="1293"/>
      <c r="V30" s="1293"/>
      <c r="W30" s="1293"/>
      <c r="X30" s="1293"/>
      <c r="Y30" s="1293"/>
      <c r="Z30" s="1293"/>
      <c r="AA30" s="1293"/>
      <c r="AB30" s="1293"/>
      <c r="AC30" s="1293"/>
      <c r="AD30" s="1293"/>
      <c r="AE30" s="1293"/>
      <c r="AF30" s="1293"/>
      <c r="AG30" s="1293"/>
      <c r="AH30" s="1293"/>
      <c r="AI30" s="1293"/>
      <c r="AJ30" s="1293"/>
    </row>
    <row r="31" spans="2:36" s="27" customFormat="1" ht="16.149999999999999" customHeight="1" x14ac:dyDescent="0.15">
      <c r="B31" s="884" t="s">
        <v>39</v>
      </c>
      <c r="C31" s="1151" t="s">
        <v>1314</v>
      </c>
      <c r="D31" s="445">
        <v>8266.6700000000019</v>
      </c>
      <c r="E31" s="445">
        <v>8266.6700000000019</v>
      </c>
      <c r="F31" s="368">
        <v>100</v>
      </c>
      <c r="G31" s="325">
        <v>32</v>
      </c>
      <c r="H31" s="759">
        <v>526</v>
      </c>
      <c r="I31" s="1293"/>
      <c r="J31" s="1293"/>
      <c r="K31" s="1293"/>
      <c r="L31" s="1293"/>
      <c r="M31" s="1293"/>
      <c r="N31" s="1293"/>
      <c r="O31" s="1293"/>
      <c r="P31" s="1293"/>
      <c r="Q31" s="1293"/>
      <c r="R31" s="1293"/>
      <c r="S31" s="1293"/>
      <c r="T31" s="1293"/>
      <c r="U31" s="1293"/>
      <c r="V31" s="1293"/>
      <c r="W31" s="1293"/>
      <c r="X31" s="1293"/>
      <c r="Y31" s="1293"/>
      <c r="Z31" s="1293"/>
      <c r="AA31" s="1293"/>
      <c r="AB31" s="1293"/>
      <c r="AC31" s="1293"/>
      <c r="AD31" s="1293"/>
      <c r="AE31" s="1293"/>
      <c r="AF31" s="1293"/>
      <c r="AG31" s="1293"/>
      <c r="AH31" s="1293"/>
      <c r="AI31" s="1293"/>
      <c r="AJ31" s="1293"/>
    </row>
    <row r="32" spans="2:36" s="27" customFormat="1" ht="16.149999999999999" customHeight="1" x14ac:dyDescent="0.15">
      <c r="B32" s="884" t="s">
        <v>40</v>
      </c>
      <c r="C32" s="1150" t="s">
        <v>1461</v>
      </c>
      <c r="D32" s="447">
        <v>6866.6</v>
      </c>
      <c r="E32" s="780">
        <v>6866.6</v>
      </c>
      <c r="F32" s="377">
        <v>100</v>
      </c>
      <c r="G32" s="539">
        <v>37</v>
      </c>
      <c r="H32" s="757">
        <v>323</v>
      </c>
      <c r="I32" s="1293"/>
      <c r="J32" s="1293"/>
      <c r="K32" s="1293"/>
      <c r="L32" s="1293"/>
      <c r="M32" s="1293"/>
      <c r="N32" s="1293"/>
      <c r="O32" s="1293"/>
      <c r="P32" s="1293"/>
      <c r="Q32" s="1293"/>
      <c r="R32" s="1293"/>
      <c r="S32" s="1293"/>
      <c r="T32" s="1293"/>
      <c r="U32" s="1293"/>
      <c r="V32" s="1293"/>
      <c r="W32" s="1293"/>
      <c r="X32" s="1293"/>
      <c r="Y32" s="1293"/>
      <c r="Z32" s="1293"/>
      <c r="AA32" s="1293"/>
      <c r="AB32" s="1293"/>
      <c r="AC32" s="1293"/>
      <c r="AD32" s="1293"/>
      <c r="AE32" s="1293"/>
      <c r="AF32" s="1293"/>
      <c r="AG32" s="1293"/>
      <c r="AH32" s="1293"/>
      <c r="AI32" s="1293"/>
      <c r="AJ32" s="1293"/>
    </row>
    <row r="33" spans="2:36" s="27" customFormat="1" ht="16.149999999999999" customHeight="1" x14ac:dyDescent="0.15">
      <c r="B33" s="884" t="s">
        <v>41</v>
      </c>
      <c r="C33" s="1151" t="s">
        <v>1316</v>
      </c>
      <c r="D33" s="445">
        <v>8074.8300000000017</v>
      </c>
      <c r="E33" s="445">
        <v>8074.8300000000017</v>
      </c>
      <c r="F33" s="368">
        <v>100</v>
      </c>
      <c r="G33" s="325">
        <v>8</v>
      </c>
      <c r="H33" s="759">
        <v>115</v>
      </c>
      <c r="I33" s="1293"/>
      <c r="J33" s="1293"/>
      <c r="K33" s="1293"/>
      <c r="L33" s="1293"/>
      <c r="M33" s="1293"/>
      <c r="N33" s="1293"/>
      <c r="O33" s="1293"/>
      <c r="P33" s="1293"/>
      <c r="Q33" s="1293"/>
      <c r="R33" s="1293"/>
      <c r="S33" s="1293"/>
      <c r="T33" s="1293"/>
      <c r="U33" s="1293"/>
      <c r="V33" s="1293"/>
      <c r="W33" s="1293"/>
      <c r="X33" s="1293"/>
      <c r="Y33" s="1293"/>
      <c r="Z33" s="1293"/>
      <c r="AA33" s="1293"/>
      <c r="AB33" s="1293"/>
      <c r="AC33" s="1293"/>
      <c r="AD33" s="1293"/>
      <c r="AE33" s="1293"/>
      <c r="AF33" s="1293"/>
      <c r="AG33" s="1293"/>
      <c r="AH33" s="1293"/>
      <c r="AI33" s="1293"/>
      <c r="AJ33" s="1293"/>
    </row>
    <row r="34" spans="2:36" s="27" customFormat="1" ht="16.149999999999999" customHeight="1" x14ac:dyDescent="0.15">
      <c r="B34" s="884" t="s">
        <v>733</v>
      </c>
      <c r="C34" s="1150" t="s">
        <v>1462</v>
      </c>
      <c r="D34" s="447">
        <v>4019.84</v>
      </c>
      <c r="E34" s="780">
        <v>4019.84</v>
      </c>
      <c r="F34" s="377">
        <v>100</v>
      </c>
      <c r="G34" s="539">
        <v>11</v>
      </c>
      <c r="H34" s="757">
        <v>306</v>
      </c>
      <c r="I34" s="1293"/>
      <c r="J34" s="1293"/>
      <c r="K34" s="1293"/>
      <c r="L34" s="1293"/>
      <c r="M34" s="1293"/>
      <c r="N34" s="1293"/>
      <c r="O34" s="1293"/>
      <c r="P34" s="1293"/>
      <c r="Q34" s="1293"/>
      <c r="R34" s="1293"/>
      <c r="S34" s="1293"/>
      <c r="T34" s="1293"/>
      <c r="U34" s="1293"/>
      <c r="V34" s="1293"/>
      <c r="W34" s="1293"/>
      <c r="X34" s="1293"/>
      <c r="Y34" s="1293"/>
      <c r="Z34" s="1293"/>
      <c r="AA34" s="1293"/>
      <c r="AB34" s="1293"/>
      <c r="AC34" s="1293"/>
      <c r="AD34" s="1293"/>
      <c r="AE34" s="1293"/>
      <c r="AF34" s="1293"/>
      <c r="AG34" s="1293"/>
      <c r="AH34" s="1293"/>
      <c r="AI34" s="1293"/>
      <c r="AJ34" s="1293"/>
    </row>
    <row r="35" spans="2:36" s="27" customFormat="1" ht="16.149999999999999" customHeight="1" x14ac:dyDescent="0.15">
      <c r="B35" s="884" t="s">
        <v>734</v>
      </c>
      <c r="C35" s="1151" t="s">
        <v>812</v>
      </c>
      <c r="D35" s="445">
        <v>2055.5299999999997</v>
      </c>
      <c r="E35" s="445">
        <v>2055.5299999999997</v>
      </c>
      <c r="F35" s="368">
        <v>100</v>
      </c>
      <c r="G35" s="325">
        <v>7</v>
      </c>
      <c r="H35" s="759">
        <v>191</v>
      </c>
      <c r="I35" s="1293"/>
      <c r="J35" s="1293"/>
      <c r="K35" s="1293"/>
      <c r="L35" s="1293"/>
      <c r="M35" s="1293"/>
      <c r="N35" s="1293"/>
      <c r="O35" s="1293"/>
      <c r="P35" s="1293"/>
      <c r="Q35" s="1293"/>
      <c r="R35" s="1293"/>
      <c r="S35" s="1293"/>
      <c r="T35" s="1293"/>
      <c r="U35" s="1293"/>
      <c r="V35" s="1293"/>
      <c r="W35" s="1293"/>
      <c r="X35" s="1293"/>
      <c r="Y35" s="1293"/>
      <c r="Z35" s="1293"/>
      <c r="AA35" s="1293"/>
      <c r="AB35" s="1293"/>
      <c r="AC35" s="1293"/>
      <c r="AD35" s="1293"/>
      <c r="AE35" s="1293"/>
      <c r="AF35" s="1293"/>
      <c r="AG35" s="1293"/>
      <c r="AH35" s="1293"/>
      <c r="AI35" s="1293"/>
      <c r="AJ35" s="1293"/>
    </row>
    <row r="36" spans="2:36" s="27" customFormat="1" ht="16.149999999999999" customHeight="1" x14ac:dyDescent="0.15">
      <c r="B36" s="884" t="s">
        <v>736</v>
      </c>
      <c r="C36" s="1150" t="s">
        <v>813</v>
      </c>
      <c r="D36" s="447">
        <v>2667.77</v>
      </c>
      <c r="E36" s="780">
        <v>2667.77</v>
      </c>
      <c r="F36" s="377">
        <v>100</v>
      </c>
      <c r="G36" s="539">
        <v>1</v>
      </c>
      <c r="H36" s="759" t="s">
        <v>2142</v>
      </c>
      <c r="I36" s="1293"/>
      <c r="J36" s="1293"/>
      <c r="K36" s="1293"/>
      <c r="L36" s="1293"/>
      <c r="M36" s="1293"/>
      <c r="N36" s="1293"/>
      <c r="O36" s="1293"/>
      <c r="P36" s="1293"/>
      <c r="Q36" s="1293"/>
      <c r="R36" s="1293"/>
      <c r="S36" s="1293"/>
      <c r="T36" s="1293"/>
      <c r="U36" s="1293"/>
      <c r="V36" s="1293"/>
      <c r="W36" s="1293"/>
      <c r="X36" s="1293"/>
      <c r="Y36" s="1293"/>
      <c r="Z36" s="1293"/>
      <c r="AA36" s="1293"/>
      <c r="AB36" s="1293"/>
      <c r="AC36" s="1293"/>
      <c r="AD36" s="1293"/>
      <c r="AE36" s="1293"/>
      <c r="AF36" s="1293"/>
      <c r="AG36" s="1293"/>
      <c r="AH36" s="1293"/>
      <c r="AI36" s="1293"/>
      <c r="AJ36" s="1293"/>
    </row>
    <row r="37" spans="2:36" s="27" customFormat="1" ht="16.149999999999999" customHeight="1" x14ac:dyDescent="0.15">
      <c r="B37" s="884" t="s">
        <v>1218</v>
      </c>
      <c r="C37" s="1151" t="s">
        <v>1317</v>
      </c>
      <c r="D37" s="445">
        <v>34270.050000000003</v>
      </c>
      <c r="E37" s="445">
        <v>34270.050000000003</v>
      </c>
      <c r="F37" s="368">
        <v>100</v>
      </c>
      <c r="G37" s="325">
        <v>1</v>
      </c>
      <c r="H37" s="759" t="s">
        <v>2142</v>
      </c>
      <c r="I37" s="1293"/>
      <c r="J37" s="1293"/>
      <c r="K37" s="1293"/>
      <c r="L37" s="1293"/>
      <c r="M37" s="1293"/>
      <c r="N37" s="1293"/>
      <c r="O37" s="1293"/>
      <c r="P37" s="1293"/>
      <c r="Q37" s="1293"/>
      <c r="R37" s="1293"/>
      <c r="S37" s="1293"/>
      <c r="T37" s="1293"/>
      <c r="U37" s="1293"/>
      <c r="V37" s="1293"/>
      <c r="W37" s="1293"/>
      <c r="X37" s="1293"/>
      <c r="Y37" s="1293"/>
      <c r="Z37" s="1293"/>
      <c r="AA37" s="1293"/>
      <c r="AB37" s="1293"/>
      <c r="AC37" s="1293"/>
      <c r="AD37" s="1293"/>
      <c r="AE37" s="1293"/>
      <c r="AF37" s="1293"/>
      <c r="AG37" s="1293"/>
      <c r="AH37" s="1293"/>
      <c r="AI37" s="1293"/>
      <c r="AJ37" s="1293"/>
    </row>
    <row r="38" spans="2:36" s="27" customFormat="1" ht="16.149999999999999" customHeight="1" x14ac:dyDescent="0.15">
      <c r="B38" s="884" t="s">
        <v>1219</v>
      </c>
      <c r="C38" s="1150" t="s">
        <v>1318</v>
      </c>
      <c r="D38" s="447">
        <v>24288.079999999998</v>
      </c>
      <c r="E38" s="780">
        <v>24288.079999999998</v>
      </c>
      <c r="F38" s="377">
        <v>100</v>
      </c>
      <c r="G38" s="539">
        <v>6</v>
      </c>
      <c r="H38" s="757">
        <v>1182</v>
      </c>
      <c r="I38" s="1293"/>
      <c r="J38" s="1293"/>
      <c r="K38" s="1293"/>
      <c r="L38" s="1293"/>
      <c r="M38" s="1293"/>
      <c r="N38" s="1293"/>
      <c r="O38" s="1293"/>
      <c r="P38" s="1293"/>
      <c r="Q38" s="1293"/>
      <c r="R38" s="1293"/>
      <c r="S38" s="1293"/>
      <c r="T38" s="1293"/>
      <c r="U38" s="1293"/>
      <c r="V38" s="1293"/>
      <c r="W38" s="1293"/>
      <c r="X38" s="1293"/>
      <c r="Y38" s="1293"/>
      <c r="Z38" s="1293"/>
      <c r="AA38" s="1293"/>
      <c r="AB38" s="1293"/>
      <c r="AC38" s="1293"/>
      <c r="AD38" s="1293"/>
      <c r="AE38" s="1293"/>
      <c r="AF38" s="1293"/>
      <c r="AG38" s="1293"/>
      <c r="AH38" s="1293"/>
      <c r="AI38" s="1293"/>
      <c r="AJ38" s="1293"/>
    </row>
    <row r="39" spans="2:36" s="27" customFormat="1" ht="16.149999999999999" customHeight="1" x14ac:dyDescent="0.15">
      <c r="B39" s="884" t="s">
        <v>1220</v>
      </c>
      <c r="C39" s="1151" t="s">
        <v>1428</v>
      </c>
      <c r="D39" s="445">
        <v>7014.6200000000008</v>
      </c>
      <c r="E39" s="445">
        <v>7014.6200000000008</v>
      </c>
      <c r="F39" s="368">
        <v>100</v>
      </c>
      <c r="G39" s="325">
        <v>8</v>
      </c>
      <c r="H39" s="759">
        <v>353</v>
      </c>
      <c r="I39" s="1293"/>
      <c r="J39" s="1293"/>
      <c r="K39" s="1293"/>
      <c r="L39" s="1293"/>
      <c r="M39" s="1293"/>
      <c r="N39" s="1293"/>
      <c r="O39" s="1293"/>
      <c r="P39" s="1293"/>
      <c r="Q39" s="1293"/>
      <c r="R39" s="1293"/>
      <c r="S39" s="1293"/>
      <c r="T39" s="1293"/>
      <c r="U39" s="1293"/>
      <c r="V39" s="1293"/>
      <c r="W39" s="1293"/>
      <c r="X39" s="1293"/>
      <c r="Y39" s="1293"/>
      <c r="Z39" s="1293"/>
      <c r="AA39" s="1293"/>
      <c r="AB39" s="1293"/>
      <c r="AC39" s="1293"/>
      <c r="AD39" s="1293"/>
      <c r="AE39" s="1293"/>
      <c r="AF39" s="1293"/>
      <c r="AG39" s="1293"/>
      <c r="AH39" s="1293"/>
      <c r="AI39" s="1293"/>
      <c r="AJ39" s="1293"/>
    </row>
    <row r="40" spans="2:36" s="27" customFormat="1" ht="16.149999999999999" customHeight="1" x14ac:dyDescent="0.15">
      <c r="B40" s="884" t="s">
        <v>1222</v>
      </c>
      <c r="C40" s="1150" t="s">
        <v>1429</v>
      </c>
      <c r="D40" s="447">
        <v>7719.0400000000036</v>
      </c>
      <c r="E40" s="780">
        <v>7719.0400000000036</v>
      </c>
      <c r="F40" s="377">
        <v>100</v>
      </c>
      <c r="G40" s="539">
        <v>9</v>
      </c>
      <c r="H40" s="757">
        <v>407</v>
      </c>
      <c r="I40" s="1293"/>
      <c r="J40" s="1293"/>
      <c r="K40" s="1293"/>
      <c r="L40" s="1293"/>
      <c r="M40" s="1293"/>
      <c r="N40" s="1293"/>
      <c r="O40" s="1293"/>
      <c r="P40" s="1293"/>
      <c r="Q40" s="1293"/>
      <c r="R40" s="1293"/>
      <c r="S40" s="1293"/>
      <c r="T40" s="1293"/>
      <c r="U40" s="1293"/>
      <c r="V40" s="1293"/>
      <c r="W40" s="1293"/>
      <c r="X40" s="1293"/>
      <c r="Y40" s="1293"/>
      <c r="Z40" s="1293"/>
      <c r="AA40" s="1293"/>
      <c r="AB40" s="1293"/>
      <c r="AC40" s="1293"/>
      <c r="AD40" s="1293"/>
      <c r="AE40" s="1293"/>
      <c r="AF40" s="1293"/>
      <c r="AG40" s="1293"/>
      <c r="AH40" s="1293"/>
      <c r="AI40" s="1293"/>
      <c r="AJ40" s="1293"/>
    </row>
    <row r="41" spans="2:36" s="27" customFormat="1" ht="16.149999999999999" customHeight="1" x14ac:dyDescent="0.15">
      <c r="B41" s="884" t="s">
        <v>1223</v>
      </c>
      <c r="C41" s="1151" t="s">
        <v>1321</v>
      </c>
      <c r="D41" s="445">
        <v>10914.199999999999</v>
      </c>
      <c r="E41" s="445">
        <v>8929.7999999999993</v>
      </c>
      <c r="F41" s="368">
        <v>81.8</v>
      </c>
      <c r="G41" s="325">
        <v>2</v>
      </c>
      <c r="H41" s="759" t="s">
        <v>2142</v>
      </c>
      <c r="I41" s="1293"/>
      <c r="J41" s="1293"/>
      <c r="K41" s="1293"/>
      <c r="L41" s="1293"/>
      <c r="M41" s="1293"/>
      <c r="N41" s="1293"/>
      <c r="O41" s="1293"/>
      <c r="P41" s="1293"/>
      <c r="Q41" s="1293"/>
      <c r="R41" s="1293"/>
      <c r="S41" s="1293"/>
      <c r="T41" s="1293"/>
      <c r="U41" s="1293"/>
      <c r="V41" s="1293"/>
      <c r="W41" s="1293"/>
      <c r="X41" s="1293"/>
      <c r="Y41" s="1293"/>
      <c r="Z41" s="1293"/>
      <c r="AA41" s="1293"/>
      <c r="AB41" s="1293"/>
      <c r="AC41" s="1293"/>
      <c r="AD41" s="1293"/>
      <c r="AE41" s="1293"/>
      <c r="AF41" s="1293"/>
      <c r="AG41" s="1293"/>
      <c r="AH41" s="1293"/>
      <c r="AI41" s="1293"/>
      <c r="AJ41" s="1293"/>
    </row>
    <row r="42" spans="2:36" s="27" customFormat="1" ht="16.149999999999999" customHeight="1" x14ac:dyDescent="0.15">
      <c r="B42" s="884" t="s">
        <v>1224</v>
      </c>
      <c r="C42" s="1150" t="s">
        <v>1430</v>
      </c>
      <c r="D42" s="447">
        <v>6032.24</v>
      </c>
      <c r="E42" s="780">
        <v>6032.24</v>
      </c>
      <c r="F42" s="377">
        <v>100</v>
      </c>
      <c r="G42" s="539">
        <v>11</v>
      </c>
      <c r="H42" s="757">
        <v>329</v>
      </c>
      <c r="I42" s="1293"/>
      <c r="J42" s="1293"/>
      <c r="K42" s="1293"/>
      <c r="L42" s="1293"/>
      <c r="M42" s="1293"/>
      <c r="N42" s="1293"/>
      <c r="O42" s="1293"/>
      <c r="P42" s="1293"/>
      <c r="Q42" s="1293"/>
      <c r="R42" s="1293"/>
      <c r="S42" s="1293"/>
      <c r="T42" s="1293"/>
      <c r="U42" s="1293"/>
      <c r="V42" s="1293"/>
      <c r="W42" s="1293"/>
      <c r="X42" s="1293"/>
      <c r="Y42" s="1293"/>
      <c r="Z42" s="1293"/>
      <c r="AA42" s="1293"/>
      <c r="AB42" s="1293"/>
      <c r="AC42" s="1293"/>
      <c r="AD42" s="1293"/>
      <c r="AE42" s="1293"/>
      <c r="AF42" s="1293"/>
      <c r="AG42" s="1293"/>
      <c r="AH42" s="1293"/>
      <c r="AI42" s="1293"/>
      <c r="AJ42" s="1293"/>
    </row>
    <row r="43" spans="2:36" s="27" customFormat="1" ht="16.149999999999999" customHeight="1" x14ac:dyDescent="0.15">
      <c r="B43" s="884" t="s">
        <v>1225</v>
      </c>
      <c r="C43" s="1151" t="s">
        <v>1431</v>
      </c>
      <c r="D43" s="445">
        <v>7429.16</v>
      </c>
      <c r="E43" s="445">
        <v>7429.16</v>
      </c>
      <c r="F43" s="368">
        <v>100</v>
      </c>
      <c r="G43" s="325">
        <v>3</v>
      </c>
      <c r="H43" s="759">
        <v>364</v>
      </c>
      <c r="I43" s="1293"/>
      <c r="J43" s="1293"/>
      <c r="K43" s="1293"/>
      <c r="L43" s="1293"/>
      <c r="M43" s="1293"/>
      <c r="N43" s="1293"/>
      <c r="O43" s="1293"/>
      <c r="P43" s="1293"/>
      <c r="Q43" s="1293"/>
      <c r="R43" s="1293"/>
      <c r="S43" s="1293"/>
      <c r="T43" s="1293"/>
      <c r="U43" s="1293"/>
      <c r="V43" s="1293"/>
      <c r="W43" s="1293"/>
      <c r="X43" s="1293"/>
      <c r="Y43" s="1293"/>
      <c r="Z43" s="1293"/>
      <c r="AA43" s="1293"/>
      <c r="AB43" s="1293"/>
      <c r="AC43" s="1293"/>
      <c r="AD43" s="1293"/>
      <c r="AE43" s="1293"/>
      <c r="AF43" s="1293"/>
      <c r="AG43" s="1293"/>
      <c r="AH43" s="1293"/>
      <c r="AI43" s="1293"/>
      <c r="AJ43" s="1293"/>
    </row>
    <row r="44" spans="2:36" s="27" customFormat="1" ht="16.149999999999999" customHeight="1" x14ac:dyDescent="0.15">
      <c r="B44" s="884" t="s">
        <v>1227</v>
      </c>
      <c r="C44" s="1150" t="s">
        <v>1432</v>
      </c>
      <c r="D44" s="447">
        <v>3524.17</v>
      </c>
      <c r="E44" s="780">
        <v>3524.17</v>
      </c>
      <c r="F44" s="377">
        <v>100</v>
      </c>
      <c r="G44" s="539">
        <v>7</v>
      </c>
      <c r="H44" s="757">
        <v>174</v>
      </c>
      <c r="I44" s="1293"/>
      <c r="J44" s="1293"/>
      <c r="K44" s="1293"/>
      <c r="L44" s="1293"/>
      <c r="M44" s="1293"/>
      <c r="N44" s="1293"/>
      <c r="O44" s="1293"/>
      <c r="P44" s="1293"/>
      <c r="Q44" s="1293"/>
      <c r="R44" s="1293"/>
      <c r="S44" s="1293"/>
      <c r="T44" s="1293"/>
      <c r="U44" s="1293"/>
      <c r="V44" s="1293"/>
      <c r="W44" s="1293"/>
      <c r="X44" s="1293"/>
      <c r="Y44" s="1293"/>
      <c r="Z44" s="1293"/>
      <c r="AA44" s="1293"/>
      <c r="AB44" s="1293"/>
      <c r="AC44" s="1293"/>
      <c r="AD44" s="1293"/>
      <c r="AE44" s="1293"/>
      <c r="AF44" s="1293"/>
      <c r="AG44" s="1293"/>
      <c r="AH44" s="1293"/>
      <c r="AI44" s="1293"/>
      <c r="AJ44" s="1293"/>
    </row>
    <row r="45" spans="2:36" s="27" customFormat="1" ht="16.149999999999999" customHeight="1" x14ac:dyDescent="0.15">
      <c r="B45" s="884" t="s">
        <v>1229</v>
      </c>
      <c r="C45" s="1151" t="s">
        <v>1433</v>
      </c>
      <c r="D45" s="445">
        <v>1812.5199999999998</v>
      </c>
      <c r="E45" s="445">
        <v>1812.5199999999998</v>
      </c>
      <c r="F45" s="368">
        <v>100</v>
      </c>
      <c r="G45" s="325">
        <v>8</v>
      </c>
      <c r="H45" s="759">
        <v>116</v>
      </c>
      <c r="I45" s="1293"/>
      <c r="J45" s="1293"/>
      <c r="K45" s="1293"/>
      <c r="L45" s="1293"/>
      <c r="M45" s="1293"/>
      <c r="N45" s="1293"/>
      <c r="O45" s="1293"/>
      <c r="P45" s="1293"/>
      <c r="Q45" s="1293"/>
      <c r="R45" s="1293"/>
      <c r="S45" s="1293"/>
      <c r="T45" s="1293"/>
      <c r="U45" s="1293"/>
      <c r="V45" s="1293"/>
      <c r="W45" s="1293"/>
      <c r="X45" s="1293"/>
      <c r="Y45" s="1293"/>
      <c r="Z45" s="1293"/>
      <c r="AA45" s="1293"/>
      <c r="AB45" s="1293"/>
      <c r="AC45" s="1293"/>
      <c r="AD45" s="1293"/>
      <c r="AE45" s="1293"/>
      <c r="AF45" s="1293"/>
      <c r="AG45" s="1293"/>
      <c r="AH45" s="1293"/>
      <c r="AI45" s="1293"/>
      <c r="AJ45" s="1293"/>
    </row>
    <row r="46" spans="2:36" s="27" customFormat="1" ht="16.149999999999999" customHeight="1" x14ac:dyDescent="0.15">
      <c r="B46" s="884" t="s">
        <v>1231</v>
      </c>
      <c r="C46" s="1150" t="s">
        <v>1326</v>
      </c>
      <c r="D46" s="447">
        <v>5866.66</v>
      </c>
      <c r="E46" s="780">
        <v>5866.66</v>
      </c>
      <c r="F46" s="377">
        <v>100</v>
      </c>
      <c r="G46" s="539">
        <v>10</v>
      </c>
      <c r="H46" s="757">
        <v>208</v>
      </c>
      <c r="I46" s="1293"/>
      <c r="J46" s="1293"/>
      <c r="K46" s="1293"/>
      <c r="L46" s="1293"/>
      <c r="M46" s="1293"/>
      <c r="N46" s="1293"/>
      <c r="O46" s="1293"/>
      <c r="P46" s="1293"/>
      <c r="Q46" s="1293"/>
      <c r="R46" s="1293"/>
      <c r="S46" s="1293"/>
      <c r="T46" s="1293"/>
      <c r="U46" s="1293"/>
      <c r="V46" s="1293"/>
      <c r="W46" s="1293"/>
      <c r="X46" s="1293"/>
      <c r="Y46" s="1293"/>
      <c r="Z46" s="1293"/>
      <c r="AA46" s="1293"/>
      <c r="AB46" s="1293"/>
      <c r="AC46" s="1293"/>
      <c r="AD46" s="1293"/>
      <c r="AE46" s="1293"/>
      <c r="AF46" s="1293"/>
      <c r="AG46" s="1293"/>
      <c r="AH46" s="1293"/>
      <c r="AI46" s="1293"/>
      <c r="AJ46" s="1293"/>
    </row>
    <row r="47" spans="2:36" s="27" customFormat="1" ht="16.149999999999999" customHeight="1" x14ac:dyDescent="0.15">
      <c r="B47" s="884" t="s">
        <v>1642</v>
      </c>
      <c r="C47" s="1151" t="s">
        <v>1995</v>
      </c>
      <c r="D47" s="445">
        <v>2971.76</v>
      </c>
      <c r="E47" s="779">
        <v>2971.76</v>
      </c>
      <c r="F47" s="369">
        <v>100</v>
      </c>
      <c r="G47" s="564">
        <v>4</v>
      </c>
      <c r="H47" s="759">
        <v>250</v>
      </c>
      <c r="I47" s="1293"/>
      <c r="J47" s="1293"/>
      <c r="K47" s="1293"/>
      <c r="L47" s="1293"/>
      <c r="M47" s="1293"/>
      <c r="N47" s="1293"/>
      <c r="O47" s="1293"/>
      <c r="P47" s="1293"/>
      <c r="Q47" s="1293"/>
      <c r="R47" s="1293"/>
      <c r="S47" s="1293"/>
      <c r="T47" s="1293"/>
      <c r="U47" s="1293"/>
      <c r="V47" s="1293"/>
      <c r="W47" s="1293"/>
      <c r="X47" s="1293"/>
      <c r="Y47" s="1293"/>
      <c r="Z47" s="1293"/>
      <c r="AA47" s="1293"/>
      <c r="AB47" s="1293"/>
      <c r="AC47" s="1293"/>
      <c r="AD47" s="1293"/>
      <c r="AE47" s="1293"/>
      <c r="AF47" s="1293"/>
      <c r="AG47" s="1293"/>
      <c r="AH47" s="1293"/>
      <c r="AI47" s="1293"/>
      <c r="AJ47" s="1293"/>
    </row>
    <row r="48" spans="2:36" s="27" customFormat="1" ht="16.149999999999999" customHeight="1" x14ac:dyDescent="0.15">
      <c r="B48" s="884" t="s">
        <v>1645</v>
      </c>
      <c r="C48" s="1151" t="s">
        <v>1646</v>
      </c>
      <c r="D48" s="445">
        <v>1871.0800000000002</v>
      </c>
      <c r="E48" s="779">
        <v>1871.0800000000002</v>
      </c>
      <c r="F48" s="369">
        <v>100</v>
      </c>
      <c r="G48" s="564">
        <v>9</v>
      </c>
      <c r="H48" s="759">
        <v>171</v>
      </c>
      <c r="I48" s="1293"/>
      <c r="J48" s="1293"/>
      <c r="K48" s="1293"/>
      <c r="L48" s="1293"/>
      <c r="M48" s="1293"/>
      <c r="N48" s="1293"/>
      <c r="O48" s="1293"/>
      <c r="P48" s="1293"/>
      <c r="Q48" s="1293"/>
      <c r="R48" s="1293"/>
      <c r="S48" s="1293"/>
      <c r="T48" s="1293"/>
      <c r="U48" s="1293"/>
      <c r="V48" s="1293"/>
      <c r="W48" s="1293"/>
      <c r="X48" s="1293"/>
      <c r="Y48" s="1293"/>
      <c r="Z48" s="1293"/>
      <c r="AA48" s="1293"/>
      <c r="AB48" s="1293"/>
      <c r="AC48" s="1293"/>
      <c r="AD48" s="1293"/>
      <c r="AE48" s="1293"/>
      <c r="AF48" s="1293"/>
      <c r="AG48" s="1293"/>
      <c r="AH48" s="1293"/>
      <c r="AI48" s="1293"/>
      <c r="AJ48" s="1293"/>
    </row>
    <row r="49" spans="2:36" s="27" customFormat="1" ht="16.149999999999999" customHeight="1" x14ac:dyDescent="0.15">
      <c r="B49" s="884" t="s">
        <v>1918</v>
      </c>
      <c r="C49" s="1151" t="s">
        <v>1996</v>
      </c>
      <c r="D49" s="445">
        <v>2267.4600000000005</v>
      </c>
      <c r="E49" s="779">
        <v>2267.4600000000005</v>
      </c>
      <c r="F49" s="369">
        <v>100</v>
      </c>
      <c r="G49" s="564">
        <v>10</v>
      </c>
      <c r="H49" s="759">
        <v>218</v>
      </c>
      <c r="I49" s="1293"/>
      <c r="J49" s="1293"/>
      <c r="K49" s="1293"/>
      <c r="L49" s="1293"/>
      <c r="M49" s="1293"/>
      <c r="N49" s="1293"/>
      <c r="O49" s="1293"/>
      <c r="P49" s="1293"/>
      <c r="Q49" s="1293"/>
      <c r="R49" s="1293"/>
      <c r="S49" s="1293"/>
      <c r="T49" s="1293"/>
      <c r="U49" s="1293"/>
      <c r="V49" s="1293"/>
      <c r="W49" s="1293"/>
      <c r="X49" s="1293"/>
      <c r="Y49" s="1293"/>
      <c r="Z49" s="1293"/>
      <c r="AA49" s="1293"/>
      <c r="AB49" s="1293"/>
      <c r="AC49" s="1293"/>
      <c r="AD49" s="1293"/>
      <c r="AE49" s="1293"/>
      <c r="AF49" s="1293"/>
      <c r="AG49" s="1293"/>
      <c r="AH49" s="1293"/>
      <c r="AI49" s="1293"/>
      <c r="AJ49" s="1293"/>
    </row>
    <row r="50" spans="2:36" s="27" customFormat="1" ht="16.149999999999999" customHeight="1" x14ac:dyDescent="0.15">
      <c r="B50" s="884" t="s">
        <v>1920</v>
      </c>
      <c r="C50" s="1151" t="s">
        <v>1997</v>
      </c>
      <c r="D50" s="445">
        <v>1463.3600000000001</v>
      </c>
      <c r="E50" s="779">
        <v>1463.3600000000001</v>
      </c>
      <c r="F50" s="369">
        <v>100</v>
      </c>
      <c r="G50" s="564">
        <v>8</v>
      </c>
      <c r="H50" s="759">
        <v>118</v>
      </c>
      <c r="I50" s="1293"/>
      <c r="J50" s="1293"/>
      <c r="K50" s="1293"/>
      <c r="L50" s="1293"/>
      <c r="M50" s="1293"/>
      <c r="N50" s="1293"/>
      <c r="O50" s="1293"/>
      <c r="P50" s="1293"/>
      <c r="Q50" s="1293"/>
      <c r="R50" s="1293"/>
      <c r="S50" s="1293"/>
      <c r="T50" s="1293"/>
      <c r="U50" s="1293"/>
      <c r="V50" s="1293"/>
      <c r="W50" s="1293"/>
      <c r="X50" s="1293"/>
      <c r="Y50" s="1293"/>
      <c r="Z50" s="1293"/>
      <c r="AA50" s="1293"/>
      <c r="AB50" s="1293"/>
      <c r="AC50" s="1293"/>
      <c r="AD50" s="1293"/>
      <c r="AE50" s="1293"/>
      <c r="AF50" s="1293"/>
      <c r="AG50" s="1293"/>
      <c r="AH50" s="1293"/>
      <c r="AI50" s="1293"/>
      <c r="AJ50" s="1293"/>
    </row>
    <row r="51" spans="2:36" s="27" customFormat="1" ht="16.149999999999999" customHeight="1" x14ac:dyDescent="0.15">
      <c r="B51" s="884" t="s">
        <v>43</v>
      </c>
      <c r="C51" s="1151" t="s">
        <v>309</v>
      </c>
      <c r="D51" s="445">
        <v>13568.130000000001</v>
      </c>
      <c r="E51" s="445">
        <v>13568.130000000001</v>
      </c>
      <c r="F51" s="368">
        <v>100</v>
      </c>
      <c r="G51" s="325">
        <v>49</v>
      </c>
      <c r="H51" s="759">
        <v>476</v>
      </c>
      <c r="I51" s="1293"/>
      <c r="J51" s="1293"/>
      <c r="K51" s="1293"/>
      <c r="L51" s="1293"/>
      <c r="M51" s="1293"/>
      <c r="N51" s="1293"/>
      <c r="O51" s="1293"/>
      <c r="P51" s="1293"/>
      <c r="Q51" s="1293"/>
      <c r="R51" s="1293"/>
      <c r="S51" s="1293"/>
      <c r="T51" s="1293"/>
      <c r="U51" s="1293"/>
      <c r="V51" s="1293"/>
      <c r="W51" s="1293"/>
      <c r="X51" s="1293"/>
      <c r="Y51" s="1293"/>
      <c r="Z51" s="1293"/>
      <c r="AA51" s="1293"/>
      <c r="AB51" s="1293"/>
      <c r="AC51" s="1293"/>
      <c r="AD51" s="1293"/>
      <c r="AE51" s="1293"/>
      <c r="AF51" s="1293"/>
      <c r="AG51" s="1293"/>
      <c r="AH51" s="1293"/>
      <c r="AI51" s="1293"/>
      <c r="AJ51" s="1293"/>
    </row>
    <row r="52" spans="2:36" s="27" customFormat="1" ht="16.149999999999999" customHeight="1" x14ac:dyDescent="0.15">
      <c r="B52" s="884" t="s">
        <v>44</v>
      </c>
      <c r="C52" s="1150" t="s">
        <v>310</v>
      </c>
      <c r="D52" s="447">
        <v>6559.34</v>
      </c>
      <c r="E52" s="780">
        <v>6559.34</v>
      </c>
      <c r="F52" s="377">
        <v>100</v>
      </c>
      <c r="G52" s="539">
        <v>4</v>
      </c>
      <c r="H52" s="757">
        <v>286</v>
      </c>
      <c r="I52" s="1293"/>
      <c r="J52" s="1293"/>
      <c r="K52" s="1293"/>
      <c r="L52" s="1293"/>
      <c r="M52" s="1293"/>
      <c r="N52" s="1293"/>
      <c r="O52" s="1293"/>
      <c r="P52" s="1293"/>
      <c r="Q52" s="1293"/>
      <c r="R52" s="1293"/>
      <c r="S52" s="1293"/>
      <c r="T52" s="1293"/>
      <c r="U52" s="1293"/>
      <c r="V52" s="1293"/>
      <c r="W52" s="1293"/>
      <c r="X52" s="1293"/>
      <c r="Y52" s="1293"/>
      <c r="Z52" s="1293"/>
      <c r="AA52" s="1293"/>
      <c r="AB52" s="1293"/>
      <c r="AC52" s="1293"/>
      <c r="AD52" s="1293"/>
      <c r="AE52" s="1293"/>
      <c r="AF52" s="1293"/>
      <c r="AG52" s="1293"/>
      <c r="AH52" s="1293"/>
      <c r="AI52" s="1293"/>
      <c r="AJ52" s="1293"/>
    </row>
    <row r="53" spans="2:36" s="27" customFormat="1" ht="16.149999999999999" customHeight="1" x14ac:dyDescent="0.15">
      <c r="B53" s="884" t="s">
        <v>46</v>
      </c>
      <c r="C53" s="1151" t="s">
        <v>1327</v>
      </c>
      <c r="D53" s="445">
        <v>6033.4</v>
      </c>
      <c r="E53" s="445">
        <v>6033.4</v>
      </c>
      <c r="F53" s="368">
        <v>100</v>
      </c>
      <c r="G53" s="325">
        <v>38</v>
      </c>
      <c r="H53" s="759">
        <v>177</v>
      </c>
      <c r="I53" s="1293"/>
      <c r="J53" s="1293"/>
      <c r="K53" s="1293"/>
      <c r="L53" s="1293"/>
      <c r="M53" s="1293"/>
      <c r="N53" s="1293"/>
      <c r="O53" s="1293"/>
      <c r="P53" s="1293"/>
      <c r="Q53" s="1293"/>
      <c r="R53" s="1293"/>
      <c r="S53" s="1293"/>
      <c r="T53" s="1293"/>
      <c r="U53" s="1293"/>
      <c r="V53" s="1293"/>
      <c r="W53" s="1293"/>
      <c r="X53" s="1293"/>
      <c r="Y53" s="1293"/>
      <c r="Z53" s="1293"/>
      <c r="AA53" s="1293"/>
      <c r="AB53" s="1293"/>
      <c r="AC53" s="1293"/>
      <c r="AD53" s="1293"/>
      <c r="AE53" s="1293"/>
      <c r="AF53" s="1293"/>
      <c r="AG53" s="1293"/>
      <c r="AH53" s="1293"/>
      <c r="AI53" s="1293"/>
      <c r="AJ53" s="1293"/>
    </row>
    <row r="54" spans="2:36" s="27" customFormat="1" ht="16.149999999999999" customHeight="1" x14ac:dyDescent="0.15">
      <c r="B54" s="884" t="s">
        <v>47</v>
      </c>
      <c r="C54" s="1150" t="s">
        <v>1998</v>
      </c>
      <c r="D54" s="447">
        <v>5882.1999999999989</v>
      </c>
      <c r="E54" s="780">
        <v>5528.7099999999991</v>
      </c>
      <c r="F54" s="377">
        <v>94</v>
      </c>
      <c r="G54" s="539">
        <v>28</v>
      </c>
      <c r="H54" s="757">
        <v>167</v>
      </c>
      <c r="I54" s="1293"/>
      <c r="J54" s="1293"/>
      <c r="K54" s="1293"/>
      <c r="L54" s="1293"/>
      <c r="M54" s="1293"/>
      <c r="N54" s="1293"/>
      <c r="O54" s="1293"/>
      <c r="P54" s="1293"/>
      <c r="Q54" s="1293"/>
      <c r="R54" s="1293"/>
      <c r="S54" s="1293"/>
      <c r="T54" s="1293"/>
      <c r="U54" s="1293"/>
      <c r="V54" s="1293"/>
      <c r="W54" s="1293"/>
      <c r="X54" s="1293"/>
      <c r="Y54" s="1293"/>
      <c r="Z54" s="1293"/>
      <c r="AA54" s="1293"/>
      <c r="AB54" s="1293"/>
      <c r="AC54" s="1293"/>
      <c r="AD54" s="1293"/>
      <c r="AE54" s="1293"/>
      <c r="AF54" s="1293"/>
      <c r="AG54" s="1293"/>
      <c r="AH54" s="1293"/>
      <c r="AI54" s="1293"/>
      <c r="AJ54" s="1293"/>
    </row>
    <row r="55" spans="2:36" s="27" customFormat="1" ht="16.149999999999999" customHeight="1" x14ac:dyDescent="0.15">
      <c r="B55" s="884" t="s">
        <v>48</v>
      </c>
      <c r="C55" s="1151" t="s">
        <v>1463</v>
      </c>
      <c r="D55" s="445">
        <v>3282.8999999999996</v>
      </c>
      <c r="E55" s="445">
        <v>3282.8999999999996</v>
      </c>
      <c r="F55" s="368">
        <v>100</v>
      </c>
      <c r="G55" s="325">
        <v>20</v>
      </c>
      <c r="H55" s="759">
        <v>118</v>
      </c>
      <c r="I55" s="1293"/>
      <c r="J55" s="1293"/>
      <c r="K55" s="1293"/>
      <c r="L55" s="1293"/>
      <c r="M55" s="1293"/>
      <c r="N55" s="1293"/>
      <c r="O55" s="1293"/>
      <c r="P55" s="1293"/>
      <c r="Q55" s="1293"/>
      <c r="R55" s="1293"/>
      <c r="S55" s="1293"/>
      <c r="T55" s="1293"/>
      <c r="U55" s="1293"/>
      <c r="V55" s="1293"/>
      <c r="W55" s="1293"/>
      <c r="X55" s="1293"/>
      <c r="Y55" s="1293"/>
      <c r="Z55" s="1293"/>
      <c r="AA55" s="1293"/>
      <c r="AB55" s="1293"/>
      <c r="AC55" s="1293"/>
      <c r="AD55" s="1293"/>
      <c r="AE55" s="1293"/>
      <c r="AF55" s="1293"/>
      <c r="AG55" s="1293"/>
      <c r="AH55" s="1293"/>
      <c r="AI55" s="1293"/>
      <c r="AJ55" s="1293"/>
    </row>
    <row r="56" spans="2:36" s="27" customFormat="1" ht="16.149999999999999" customHeight="1" x14ac:dyDescent="0.15">
      <c r="B56" s="884" t="s">
        <v>49</v>
      </c>
      <c r="C56" s="1150" t="s">
        <v>1464</v>
      </c>
      <c r="D56" s="447">
        <v>4655.74</v>
      </c>
      <c r="E56" s="780">
        <v>4655.74</v>
      </c>
      <c r="F56" s="377">
        <v>100</v>
      </c>
      <c r="G56" s="539">
        <v>18</v>
      </c>
      <c r="H56" s="757">
        <v>151</v>
      </c>
      <c r="I56" s="1293"/>
      <c r="J56" s="1293"/>
      <c r="K56" s="1293"/>
      <c r="L56" s="1293"/>
      <c r="M56" s="1293"/>
      <c r="N56" s="1293"/>
      <c r="O56" s="1293"/>
      <c r="P56" s="1293"/>
      <c r="Q56" s="1293"/>
      <c r="R56" s="1293"/>
      <c r="S56" s="1293"/>
      <c r="T56" s="1293"/>
      <c r="U56" s="1293"/>
      <c r="V56" s="1293"/>
      <c r="W56" s="1293"/>
      <c r="X56" s="1293"/>
      <c r="Y56" s="1293"/>
      <c r="Z56" s="1293"/>
      <c r="AA56" s="1293"/>
      <c r="AB56" s="1293"/>
      <c r="AC56" s="1293"/>
      <c r="AD56" s="1293"/>
      <c r="AE56" s="1293"/>
      <c r="AF56" s="1293"/>
      <c r="AG56" s="1293"/>
      <c r="AH56" s="1293"/>
      <c r="AI56" s="1293"/>
      <c r="AJ56" s="1293"/>
    </row>
    <row r="57" spans="2:36" s="27" customFormat="1" ht="16.149999999999999" customHeight="1" x14ac:dyDescent="0.15">
      <c r="B57" s="884" t="s">
        <v>50</v>
      </c>
      <c r="C57" s="1151" t="s">
        <v>315</v>
      </c>
      <c r="D57" s="445">
        <v>34616.839999999997</v>
      </c>
      <c r="E57" s="445">
        <v>34616.839999999997</v>
      </c>
      <c r="F57" s="368">
        <v>100</v>
      </c>
      <c r="G57" s="325">
        <v>1</v>
      </c>
      <c r="H57" s="759" t="s">
        <v>2142</v>
      </c>
      <c r="I57" s="1293"/>
      <c r="J57" s="1293"/>
      <c r="K57" s="1293"/>
      <c r="L57" s="1293"/>
      <c r="M57" s="1293"/>
      <c r="N57" s="1293"/>
      <c r="O57" s="1293"/>
      <c r="P57" s="1293"/>
      <c r="Q57" s="1293"/>
      <c r="R57" s="1293"/>
      <c r="S57" s="1293"/>
      <c r="T57" s="1293"/>
      <c r="U57" s="1293"/>
      <c r="V57" s="1293"/>
      <c r="W57" s="1293"/>
      <c r="X57" s="1293"/>
      <c r="Y57" s="1293"/>
      <c r="Z57" s="1293"/>
      <c r="AA57" s="1293"/>
      <c r="AB57" s="1293"/>
      <c r="AC57" s="1293"/>
      <c r="AD57" s="1293"/>
      <c r="AE57" s="1293"/>
      <c r="AF57" s="1293"/>
      <c r="AG57" s="1293"/>
      <c r="AH57" s="1293"/>
      <c r="AI57" s="1293"/>
      <c r="AJ57" s="1293"/>
    </row>
    <row r="58" spans="2:36" s="27" customFormat="1" ht="16.149999999999999" customHeight="1" x14ac:dyDescent="0.15">
      <c r="B58" s="884" t="s">
        <v>51</v>
      </c>
      <c r="C58" s="1150" t="s">
        <v>316</v>
      </c>
      <c r="D58" s="447">
        <v>21171.040000000001</v>
      </c>
      <c r="E58" s="780">
        <v>21108.7</v>
      </c>
      <c r="F58" s="377">
        <v>99.705541154331584</v>
      </c>
      <c r="G58" s="539">
        <v>42</v>
      </c>
      <c r="H58" s="757">
        <v>688</v>
      </c>
      <c r="I58" s="1293"/>
      <c r="J58" s="1293"/>
      <c r="K58" s="1293"/>
      <c r="L58" s="1293"/>
      <c r="M58" s="1293"/>
      <c r="N58" s="1293"/>
      <c r="O58" s="1293"/>
      <c r="P58" s="1293"/>
      <c r="Q58" s="1293"/>
      <c r="R58" s="1293"/>
      <c r="S58" s="1293"/>
      <c r="T58" s="1293"/>
      <c r="U58" s="1293"/>
      <c r="V58" s="1293"/>
      <c r="W58" s="1293"/>
      <c r="X58" s="1293"/>
      <c r="Y58" s="1293"/>
      <c r="Z58" s="1293"/>
      <c r="AA58" s="1293"/>
      <c r="AB58" s="1293"/>
      <c r="AC58" s="1293"/>
      <c r="AD58" s="1293"/>
      <c r="AE58" s="1293"/>
      <c r="AF58" s="1293"/>
      <c r="AG58" s="1293"/>
      <c r="AH58" s="1293"/>
      <c r="AI58" s="1293"/>
      <c r="AJ58" s="1293"/>
    </row>
    <row r="59" spans="2:36" s="27" customFormat="1" ht="16.149999999999999" customHeight="1" x14ac:dyDescent="0.15">
      <c r="B59" s="884" t="s">
        <v>52</v>
      </c>
      <c r="C59" s="1151" t="s">
        <v>317</v>
      </c>
      <c r="D59" s="445">
        <v>16977.789999999997</v>
      </c>
      <c r="E59" s="445">
        <v>16703.289999999997</v>
      </c>
      <c r="F59" s="368">
        <v>98.4</v>
      </c>
      <c r="G59" s="325">
        <v>26</v>
      </c>
      <c r="H59" s="759">
        <v>591</v>
      </c>
      <c r="I59" s="1293"/>
      <c r="J59" s="1293"/>
      <c r="K59" s="1293"/>
      <c r="L59" s="1293"/>
      <c r="M59" s="1293"/>
      <c r="N59" s="1293"/>
      <c r="O59" s="1293"/>
      <c r="P59" s="1293"/>
      <c r="Q59" s="1293"/>
      <c r="R59" s="1293"/>
      <c r="S59" s="1293"/>
      <c r="T59" s="1293"/>
      <c r="U59" s="1293"/>
      <c r="V59" s="1293"/>
      <c r="W59" s="1293"/>
      <c r="X59" s="1293"/>
      <c r="Y59" s="1293"/>
      <c r="Z59" s="1293"/>
      <c r="AA59" s="1293"/>
      <c r="AB59" s="1293"/>
      <c r="AC59" s="1293"/>
      <c r="AD59" s="1293"/>
      <c r="AE59" s="1293"/>
      <c r="AF59" s="1293"/>
      <c r="AG59" s="1293"/>
      <c r="AH59" s="1293"/>
      <c r="AI59" s="1293"/>
      <c r="AJ59" s="1293"/>
    </row>
    <row r="60" spans="2:36" s="27" customFormat="1" ht="16.149999999999999" customHeight="1" x14ac:dyDescent="0.15">
      <c r="B60" s="884" t="s">
        <v>53</v>
      </c>
      <c r="C60" s="1150" t="s">
        <v>318</v>
      </c>
      <c r="D60" s="447">
        <v>5213.0199999999986</v>
      </c>
      <c r="E60" s="780">
        <v>5213.0199999999986</v>
      </c>
      <c r="F60" s="377">
        <v>100</v>
      </c>
      <c r="G60" s="539">
        <v>16</v>
      </c>
      <c r="H60" s="757">
        <v>273</v>
      </c>
      <c r="I60" s="1293"/>
      <c r="J60" s="1293"/>
      <c r="K60" s="1293"/>
      <c r="L60" s="1293"/>
      <c r="M60" s="1293"/>
      <c r="N60" s="1293"/>
      <c r="O60" s="1293"/>
      <c r="P60" s="1293"/>
      <c r="Q60" s="1293"/>
      <c r="R60" s="1293"/>
      <c r="S60" s="1293"/>
      <c r="T60" s="1293"/>
      <c r="U60" s="1293"/>
      <c r="V60" s="1293"/>
      <c r="W60" s="1293"/>
      <c r="X60" s="1293"/>
      <c r="Y60" s="1293"/>
      <c r="Z60" s="1293"/>
      <c r="AA60" s="1293"/>
      <c r="AB60" s="1293"/>
      <c r="AC60" s="1293"/>
      <c r="AD60" s="1293"/>
      <c r="AE60" s="1293"/>
      <c r="AF60" s="1293"/>
      <c r="AG60" s="1293"/>
      <c r="AH60" s="1293"/>
      <c r="AI60" s="1293"/>
      <c r="AJ60" s="1293"/>
    </row>
    <row r="61" spans="2:36" s="27" customFormat="1" ht="16.149999999999999" customHeight="1" x14ac:dyDescent="0.15">
      <c r="B61" s="884" t="s">
        <v>54</v>
      </c>
      <c r="C61" s="1151" t="s">
        <v>319</v>
      </c>
      <c r="D61" s="445">
        <v>11558.680000000002</v>
      </c>
      <c r="E61" s="445">
        <v>11558.680000000002</v>
      </c>
      <c r="F61" s="368">
        <v>100</v>
      </c>
      <c r="G61" s="325">
        <v>19</v>
      </c>
      <c r="H61" s="759">
        <v>335</v>
      </c>
      <c r="I61" s="1293"/>
      <c r="J61" s="1293"/>
      <c r="K61" s="1293"/>
      <c r="L61" s="1293"/>
      <c r="M61" s="1293"/>
      <c r="N61" s="1293"/>
      <c r="O61" s="1293"/>
      <c r="P61" s="1293"/>
      <c r="Q61" s="1293"/>
      <c r="R61" s="1293"/>
      <c r="S61" s="1293"/>
      <c r="T61" s="1293"/>
      <c r="U61" s="1293"/>
      <c r="V61" s="1293"/>
      <c r="W61" s="1293"/>
      <c r="X61" s="1293"/>
      <c r="Y61" s="1293"/>
      <c r="Z61" s="1293"/>
      <c r="AA61" s="1293"/>
      <c r="AB61" s="1293"/>
      <c r="AC61" s="1293"/>
      <c r="AD61" s="1293"/>
      <c r="AE61" s="1293"/>
      <c r="AF61" s="1293"/>
      <c r="AG61" s="1293"/>
      <c r="AH61" s="1293"/>
      <c r="AI61" s="1293"/>
      <c r="AJ61" s="1293"/>
    </row>
    <row r="62" spans="2:36" s="27" customFormat="1" ht="16.149999999999999" customHeight="1" x14ac:dyDescent="0.15">
      <c r="B62" s="884" t="s">
        <v>55</v>
      </c>
      <c r="C62" s="1150" t="s">
        <v>320</v>
      </c>
      <c r="D62" s="447">
        <v>7828.170000000001</v>
      </c>
      <c r="E62" s="780">
        <v>7828.170000000001</v>
      </c>
      <c r="F62" s="377">
        <v>100</v>
      </c>
      <c r="G62" s="539">
        <v>20</v>
      </c>
      <c r="H62" s="757">
        <v>238</v>
      </c>
      <c r="I62" s="1293"/>
      <c r="J62" s="1293"/>
      <c r="K62" s="1293"/>
      <c r="L62" s="1293"/>
      <c r="M62" s="1293"/>
      <c r="N62" s="1293"/>
      <c r="O62" s="1293"/>
      <c r="P62" s="1293"/>
      <c r="Q62" s="1293"/>
      <c r="R62" s="1293"/>
      <c r="S62" s="1293"/>
      <c r="T62" s="1293"/>
      <c r="U62" s="1293"/>
      <c r="V62" s="1293"/>
      <c r="W62" s="1293"/>
      <c r="X62" s="1293"/>
      <c r="Y62" s="1293"/>
      <c r="Z62" s="1293"/>
      <c r="AA62" s="1293"/>
      <c r="AB62" s="1293"/>
      <c r="AC62" s="1293"/>
      <c r="AD62" s="1293"/>
      <c r="AE62" s="1293"/>
      <c r="AF62" s="1293"/>
      <c r="AG62" s="1293"/>
      <c r="AH62" s="1293"/>
      <c r="AI62" s="1293"/>
      <c r="AJ62" s="1293"/>
    </row>
    <row r="63" spans="2:36" s="27" customFormat="1" ht="16.149999999999999" customHeight="1" x14ac:dyDescent="0.15">
      <c r="B63" s="884" t="s">
        <v>56</v>
      </c>
      <c r="C63" s="1151" t="s">
        <v>1331</v>
      </c>
      <c r="D63" s="445">
        <v>7520.72</v>
      </c>
      <c r="E63" s="445">
        <v>7520.72</v>
      </c>
      <c r="F63" s="368">
        <v>100</v>
      </c>
      <c r="G63" s="325">
        <v>54</v>
      </c>
      <c r="H63" s="759">
        <v>290</v>
      </c>
      <c r="I63" s="1293"/>
      <c r="J63" s="1293"/>
      <c r="K63" s="1293"/>
      <c r="L63" s="1293"/>
      <c r="M63" s="1293"/>
      <c r="N63" s="1293"/>
      <c r="O63" s="1293"/>
      <c r="P63" s="1293"/>
      <c r="Q63" s="1293"/>
      <c r="R63" s="1293"/>
      <c r="S63" s="1293"/>
      <c r="T63" s="1293"/>
      <c r="U63" s="1293"/>
      <c r="V63" s="1293"/>
      <c r="W63" s="1293"/>
      <c r="X63" s="1293"/>
      <c r="Y63" s="1293"/>
      <c r="Z63" s="1293"/>
      <c r="AA63" s="1293"/>
      <c r="AB63" s="1293"/>
      <c r="AC63" s="1293"/>
      <c r="AD63" s="1293"/>
      <c r="AE63" s="1293"/>
      <c r="AF63" s="1293"/>
      <c r="AG63" s="1293"/>
      <c r="AH63" s="1293"/>
      <c r="AI63" s="1293"/>
      <c r="AJ63" s="1293"/>
    </row>
    <row r="64" spans="2:36" s="27" customFormat="1" ht="16.149999999999999" customHeight="1" thickBot="1" x14ac:dyDescent="0.2">
      <c r="B64" s="920" t="s">
        <v>57</v>
      </c>
      <c r="C64" s="1152" t="s">
        <v>1332</v>
      </c>
      <c r="D64" s="1153">
        <v>3751.8500000000004</v>
      </c>
      <c r="E64" s="1154">
        <v>3751.8500000000004</v>
      </c>
      <c r="F64" s="722">
        <v>100</v>
      </c>
      <c r="G64" s="552">
        <v>22</v>
      </c>
      <c r="H64" s="763">
        <v>128</v>
      </c>
      <c r="I64" s="1293"/>
      <c r="J64" s="1293"/>
      <c r="K64" s="1293"/>
      <c r="L64" s="1293"/>
      <c r="M64" s="1293"/>
      <c r="N64" s="1293"/>
      <c r="O64" s="1293"/>
      <c r="P64" s="1293"/>
      <c r="Q64" s="1293"/>
      <c r="R64" s="1293"/>
      <c r="S64" s="1293"/>
      <c r="T64" s="1293"/>
      <c r="U64" s="1293"/>
      <c r="V64" s="1293"/>
      <c r="W64" s="1293"/>
      <c r="X64" s="1293"/>
      <c r="Y64" s="1293"/>
      <c r="Z64" s="1293"/>
      <c r="AA64" s="1293"/>
      <c r="AB64" s="1293"/>
      <c r="AC64" s="1293"/>
      <c r="AD64" s="1293"/>
      <c r="AE64" s="1293"/>
      <c r="AF64" s="1293"/>
      <c r="AG64" s="1293"/>
      <c r="AH64" s="1293"/>
      <c r="AI64" s="1293"/>
      <c r="AJ64" s="1293"/>
    </row>
    <row r="65" spans="2:36" s="27" customFormat="1" ht="16.149999999999999" customHeight="1" thickTop="1" x14ac:dyDescent="0.15">
      <c r="B65" s="929" t="s">
        <v>59</v>
      </c>
      <c r="C65" s="1150" t="s">
        <v>324</v>
      </c>
      <c r="D65" s="447">
        <v>29383.65</v>
      </c>
      <c r="E65" s="780">
        <v>29383.65</v>
      </c>
      <c r="F65" s="377">
        <v>100</v>
      </c>
      <c r="G65" s="539">
        <v>1</v>
      </c>
      <c r="H65" s="757" t="s">
        <v>2144</v>
      </c>
      <c r="I65" s="1293"/>
      <c r="J65" s="1293"/>
      <c r="K65" s="1293"/>
      <c r="L65" s="1293"/>
      <c r="M65" s="1293"/>
      <c r="N65" s="1293"/>
      <c r="O65" s="1293"/>
      <c r="P65" s="1293"/>
      <c r="Q65" s="1293"/>
      <c r="R65" s="1293"/>
      <c r="S65" s="1293"/>
      <c r="T65" s="1293"/>
      <c r="U65" s="1293"/>
      <c r="V65" s="1293"/>
      <c r="W65" s="1293"/>
      <c r="X65" s="1293"/>
      <c r="Y65" s="1293"/>
      <c r="Z65" s="1293"/>
      <c r="AA65" s="1293"/>
      <c r="AB65" s="1293"/>
      <c r="AC65" s="1293"/>
      <c r="AD65" s="1293"/>
      <c r="AE65" s="1293"/>
      <c r="AF65" s="1293"/>
      <c r="AG65" s="1293"/>
      <c r="AH65" s="1293"/>
      <c r="AI65" s="1293"/>
      <c r="AJ65" s="1293"/>
    </row>
    <row r="66" spans="2:36" s="27" customFormat="1" ht="16.149999999999999" customHeight="1" x14ac:dyDescent="0.15">
      <c r="B66" s="929" t="s">
        <v>60</v>
      </c>
      <c r="C66" s="1151" t="s">
        <v>271</v>
      </c>
      <c r="D66" s="445">
        <v>6295.22</v>
      </c>
      <c r="E66" s="445">
        <v>6295.22</v>
      </c>
      <c r="F66" s="368">
        <v>100</v>
      </c>
      <c r="G66" s="325">
        <v>10</v>
      </c>
      <c r="H66" s="759">
        <v>400</v>
      </c>
      <c r="I66" s="1293"/>
      <c r="J66" s="1293"/>
      <c r="K66" s="1293"/>
      <c r="L66" s="1293"/>
      <c r="M66" s="1293"/>
      <c r="N66" s="1293"/>
      <c r="O66" s="1293"/>
      <c r="P66" s="1293"/>
      <c r="Q66" s="1293"/>
      <c r="R66" s="1293"/>
      <c r="S66" s="1293"/>
      <c r="T66" s="1293"/>
      <c r="U66" s="1293"/>
      <c r="V66" s="1293"/>
      <c r="W66" s="1293"/>
      <c r="X66" s="1293"/>
      <c r="Y66" s="1293"/>
      <c r="Z66" s="1293"/>
      <c r="AA66" s="1293"/>
      <c r="AB66" s="1293"/>
      <c r="AC66" s="1293"/>
      <c r="AD66" s="1293"/>
      <c r="AE66" s="1293"/>
      <c r="AF66" s="1293"/>
      <c r="AG66" s="1293"/>
      <c r="AH66" s="1293"/>
      <c r="AI66" s="1293"/>
      <c r="AJ66" s="1293"/>
    </row>
    <row r="67" spans="2:36" s="27" customFormat="1" ht="16.149999999999999" customHeight="1" x14ac:dyDescent="0.15">
      <c r="B67" s="929" t="s">
        <v>61</v>
      </c>
      <c r="C67" s="1150" t="s">
        <v>325</v>
      </c>
      <c r="D67" s="447">
        <v>18810.309999999998</v>
      </c>
      <c r="E67" s="780">
        <v>18810.309999999998</v>
      </c>
      <c r="F67" s="377">
        <v>100</v>
      </c>
      <c r="G67" s="539">
        <v>1</v>
      </c>
      <c r="H67" s="759" t="s">
        <v>2143</v>
      </c>
      <c r="I67" s="1293"/>
      <c r="J67" s="1293"/>
      <c r="K67" s="1293"/>
      <c r="L67" s="1293"/>
      <c r="M67" s="1293"/>
      <c r="N67" s="1293"/>
      <c r="O67" s="1293"/>
      <c r="P67" s="1293"/>
      <c r="Q67" s="1293"/>
      <c r="R67" s="1293"/>
      <c r="S67" s="1293"/>
      <c r="T67" s="1293"/>
      <c r="U67" s="1293"/>
      <c r="V67" s="1293"/>
      <c r="W67" s="1293"/>
      <c r="X67" s="1293"/>
      <c r="Y67" s="1293"/>
      <c r="Z67" s="1293"/>
      <c r="AA67" s="1293"/>
      <c r="AB67" s="1293"/>
      <c r="AC67" s="1293"/>
      <c r="AD67" s="1293"/>
      <c r="AE67" s="1293"/>
      <c r="AF67" s="1293"/>
      <c r="AG67" s="1293"/>
      <c r="AH67" s="1293"/>
      <c r="AI67" s="1293"/>
      <c r="AJ67" s="1293"/>
    </row>
    <row r="68" spans="2:36" s="27" customFormat="1" ht="16.149999999999999" customHeight="1" x14ac:dyDescent="0.15">
      <c r="B68" s="929" t="s">
        <v>62</v>
      </c>
      <c r="C68" s="1151" t="s">
        <v>326</v>
      </c>
      <c r="D68" s="445">
        <v>3611.5899999999997</v>
      </c>
      <c r="E68" s="445">
        <v>3611.5899999999997</v>
      </c>
      <c r="F68" s="368">
        <v>100</v>
      </c>
      <c r="G68" s="325">
        <v>14</v>
      </c>
      <c r="H68" s="759">
        <v>297</v>
      </c>
      <c r="I68" s="1293"/>
      <c r="J68" s="1293"/>
      <c r="K68" s="1293"/>
      <c r="L68" s="1293"/>
      <c r="M68" s="1293"/>
      <c r="N68" s="1293"/>
      <c r="O68" s="1293"/>
      <c r="P68" s="1293"/>
      <c r="Q68" s="1293"/>
      <c r="R68" s="1293"/>
      <c r="S68" s="1293"/>
      <c r="T68" s="1293"/>
      <c r="U68" s="1293"/>
      <c r="V68" s="1293"/>
      <c r="W68" s="1293"/>
      <c r="X68" s="1293"/>
      <c r="Y68" s="1293"/>
      <c r="Z68" s="1293"/>
      <c r="AA68" s="1293"/>
      <c r="AB68" s="1293"/>
      <c r="AC68" s="1293"/>
      <c r="AD68" s="1293"/>
      <c r="AE68" s="1293"/>
      <c r="AF68" s="1293"/>
      <c r="AG68" s="1293"/>
      <c r="AH68" s="1293"/>
      <c r="AI68" s="1293"/>
      <c r="AJ68" s="1293"/>
    </row>
    <row r="69" spans="2:36" s="27" customFormat="1" ht="16.149999999999999" customHeight="1" x14ac:dyDescent="0.15">
      <c r="B69" s="929" t="s">
        <v>63</v>
      </c>
      <c r="C69" s="1150" t="s">
        <v>327</v>
      </c>
      <c r="D69" s="447">
        <v>2693.94</v>
      </c>
      <c r="E69" s="780">
        <v>2693.94</v>
      </c>
      <c r="F69" s="377">
        <v>100</v>
      </c>
      <c r="G69" s="539">
        <v>13</v>
      </c>
      <c r="H69" s="757">
        <v>238</v>
      </c>
      <c r="I69" s="1293"/>
      <c r="J69" s="1293"/>
      <c r="K69" s="1293"/>
      <c r="L69" s="1293"/>
      <c r="M69" s="1293"/>
      <c r="N69" s="1293"/>
      <c r="O69" s="1293"/>
      <c r="P69" s="1293"/>
      <c r="Q69" s="1293"/>
      <c r="R69" s="1293"/>
      <c r="S69" s="1293"/>
      <c r="T69" s="1293"/>
      <c r="U69" s="1293"/>
      <c r="V69" s="1293"/>
      <c r="W69" s="1293"/>
      <c r="X69" s="1293"/>
      <c r="Y69" s="1293"/>
      <c r="Z69" s="1293"/>
      <c r="AA69" s="1293"/>
      <c r="AB69" s="1293"/>
      <c r="AC69" s="1293"/>
      <c r="AD69" s="1293"/>
      <c r="AE69" s="1293"/>
      <c r="AF69" s="1293"/>
      <c r="AG69" s="1293"/>
      <c r="AH69" s="1293"/>
      <c r="AI69" s="1293"/>
      <c r="AJ69" s="1293"/>
    </row>
    <row r="70" spans="2:36" s="27" customFormat="1" ht="16.149999999999999" customHeight="1" x14ac:dyDescent="0.15">
      <c r="B70" s="929" t="s">
        <v>64</v>
      </c>
      <c r="C70" s="1151" t="s">
        <v>2</v>
      </c>
      <c r="D70" s="445">
        <v>2891.32</v>
      </c>
      <c r="E70" s="445">
        <v>2891.32</v>
      </c>
      <c r="F70" s="368">
        <v>100</v>
      </c>
      <c r="G70" s="325">
        <v>7</v>
      </c>
      <c r="H70" s="759">
        <v>126</v>
      </c>
      <c r="I70" s="1293"/>
      <c r="J70" s="1293"/>
      <c r="K70" s="1293"/>
      <c r="L70" s="1293"/>
      <c r="M70" s="1293"/>
      <c r="N70" s="1293"/>
      <c r="O70" s="1293"/>
      <c r="P70" s="1293"/>
      <c r="Q70" s="1293"/>
      <c r="R70" s="1293"/>
      <c r="S70" s="1293"/>
      <c r="T70" s="1293"/>
      <c r="U70" s="1293"/>
      <c r="V70" s="1293"/>
      <c r="W70" s="1293"/>
      <c r="X70" s="1293"/>
      <c r="Y70" s="1293"/>
      <c r="Z70" s="1293"/>
      <c r="AA70" s="1293"/>
      <c r="AB70" s="1293"/>
      <c r="AC70" s="1293"/>
      <c r="AD70" s="1293"/>
      <c r="AE70" s="1293"/>
      <c r="AF70" s="1293"/>
      <c r="AG70" s="1293"/>
      <c r="AH70" s="1293"/>
      <c r="AI70" s="1293"/>
      <c r="AJ70" s="1293"/>
    </row>
    <row r="71" spans="2:36" s="27" customFormat="1" ht="16.149999999999999" customHeight="1" x14ac:dyDescent="0.15">
      <c r="B71" s="929" t="s">
        <v>65</v>
      </c>
      <c r="C71" s="1150" t="s">
        <v>328</v>
      </c>
      <c r="D71" s="447">
        <v>14367.98</v>
      </c>
      <c r="E71" s="780">
        <v>14367.98</v>
      </c>
      <c r="F71" s="377">
        <v>100</v>
      </c>
      <c r="G71" s="539">
        <v>1</v>
      </c>
      <c r="H71" s="759" t="s">
        <v>2142</v>
      </c>
      <c r="I71" s="1293"/>
      <c r="J71" s="1293"/>
      <c r="K71" s="1293"/>
      <c r="L71" s="1293"/>
      <c r="M71" s="1293"/>
      <c r="N71" s="1293"/>
      <c r="O71" s="1293"/>
      <c r="P71" s="1293"/>
      <c r="Q71" s="1293"/>
      <c r="R71" s="1293"/>
      <c r="S71" s="1293"/>
      <c r="T71" s="1293"/>
      <c r="U71" s="1293"/>
      <c r="V71" s="1293"/>
      <c r="W71" s="1293"/>
      <c r="X71" s="1293"/>
      <c r="Y71" s="1293"/>
      <c r="Z71" s="1293"/>
      <c r="AA71" s="1293"/>
      <c r="AB71" s="1293"/>
      <c r="AC71" s="1293"/>
      <c r="AD71" s="1293"/>
      <c r="AE71" s="1293"/>
      <c r="AF71" s="1293"/>
      <c r="AG71" s="1293"/>
      <c r="AH71" s="1293"/>
      <c r="AI71" s="1293"/>
      <c r="AJ71" s="1293"/>
    </row>
    <row r="72" spans="2:36" s="27" customFormat="1" ht="16.149999999999999" customHeight="1" x14ac:dyDescent="0.15">
      <c r="B72" s="929" t="s">
        <v>66</v>
      </c>
      <c r="C72" s="1151" t="s">
        <v>329</v>
      </c>
      <c r="D72" s="445">
        <v>12385.18</v>
      </c>
      <c r="E72" s="445">
        <v>12385.18</v>
      </c>
      <c r="F72" s="368">
        <v>100</v>
      </c>
      <c r="G72" s="325">
        <v>1</v>
      </c>
      <c r="H72" s="759" t="s">
        <v>2142</v>
      </c>
      <c r="I72" s="1293"/>
      <c r="J72" s="1293"/>
      <c r="K72" s="1293"/>
      <c r="L72" s="1293"/>
      <c r="M72" s="1293"/>
      <c r="N72" s="1293"/>
      <c r="O72" s="1293"/>
      <c r="P72" s="1293"/>
      <c r="Q72" s="1293"/>
      <c r="R72" s="1293"/>
      <c r="S72" s="1293"/>
      <c r="T72" s="1293"/>
      <c r="U72" s="1293"/>
      <c r="V72" s="1293"/>
      <c r="W72" s="1293"/>
      <c r="X72" s="1293"/>
      <c r="Y72" s="1293"/>
      <c r="Z72" s="1293"/>
      <c r="AA72" s="1293"/>
      <c r="AB72" s="1293"/>
      <c r="AC72" s="1293"/>
      <c r="AD72" s="1293"/>
      <c r="AE72" s="1293"/>
      <c r="AF72" s="1293"/>
      <c r="AG72" s="1293"/>
      <c r="AH72" s="1293"/>
      <c r="AI72" s="1293"/>
      <c r="AJ72" s="1293"/>
    </row>
    <row r="73" spans="2:36" s="27" customFormat="1" ht="16.149999999999999" customHeight="1" x14ac:dyDescent="0.15">
      <c r="B73" s="929" t="s">
        <v>67</v>
      </c>
      <c r="C73" s="1150" t="s">
        <v>272</v>
      </c>
      <c r="D73" s="447">
        <v>7480.63</v>
      </c>
      <c r="E73" s="780">
        <v>7480.63</v>
      </c>
      <c r="F73" s="377">
        <v>100</v>
      </c>
      <c r="G73" s="539">
        <v>1</v>
      </c>
      <c r="H73" s="759" t="s">
        <v>2142</v>
      </c>
      <c r="I73" s="1293"/>
      <c r="J73" s="1293"/>
      <c r="K73" s="1293"/>
      <c r="L73" s="1293"/>
      <c r="M73" s="1293"/>
      <c r="N73" s="1293"/>
      <c r="O73" s="1293"/>
      <c r="P73" s="1293"/>
      <c r="Q73" s="1293"/>
      <c r="R73" s="1293"/>
      <c r="S73" s="1293"/>
      <c r="T73" s="1293"/>
      <c r="U73" s="1293"/>
      <c r="V73" s="1293"/>
      <c r="W73" s="1293"/>
      <c r="X73" s="1293"/>
      <c r="Y73" s="1293"/>
      <c r="Z73" s="1293"/>
      <c r="AA73" s="1293"/>
      <c r="AB73" s="1293"/>
      <c r="AC73" s="1293"/>
      <c r="AD73" s="1293"/>
      <c r="AE73" s="1293"/>
      <c r="AF73" s="1293"/>
      <c r="AG73" s="1293"/>
      <c r="AH73" s="1293"/>
      <c r="AI73" s="1293"/>
      <c r="AJ73" s="1293"/>
    </row>
    <row r="74" spans="2:36" s="27" customFormat="1" ht="16.149999999999999" customHeight="1" x14ac:dyDescent="0.15">
      <c r="B74" s="929" t="s">
        <v>68</v>
      </c>
      <c r="C74" s="1151" t="s">
        <v>330</v>
      </c>
      <c r="D74" s="445">
        <v>1791.3399999999997</v>
      </c>
      <c r="E74" s="445">
        <v>1791.3399999999997</v>
      </c>
      <c r="F74" s="368">
        <v>100</v>
      </c>
      <c r="G74" s="325">
        <v>10</v>
      </c>
      <c r="H74" s="759">
        <v>127</v>
      </c>
      <c r="I74" s="1293"/>
      <c r="J74" s="1293"/>
      <c r="K74" s="1293"/>
      <c r="L74" s="1293"/>
      <c r="M74" s="1293"/>
      <c r="N74" s="1293"/>
      <c r="O74" s="1293"/>
      <c r="P74" s="1293"/>
      <c r="Q74" s="1293"/>
      <c r="R74" s="1293"/>
      <c r="S74" s="1293"/>
      <c r="T74" s="1293"/>
      <c r="U74" s="1293"/>
      <c r="V74" s="1293"/>
      <c r="W74" s="1293"/>
      <c r="X74" s="1293"/>
      <c r="Y74" s="1293"/>
      <c r="Z74" s="1293"/>
      <c r="AA74" s="1293"/>
      <c r="AB74" s="1293"/>
      <c r="AC74" s="1293"/>
      <c r="AD74" s="1293"/>
      <c r="AE74" s="1293"/>
      <c r="AF74" s="1293"/>
      <c r="AG74" s="1293"/>
      <c r="AH74" s="1293"/>
      <c r="AI74" s="1293"/>
      <c r="AJ74" s="1293"/>
    </row>
    <row r="75" spans="2:36" s="27" customFormat="1" ht="16.149999999999999" customHeight="1" x14ac:dyDescent="0.15">
      <c r="B75" s="929" t="s">
        <v>69</v>
      </c>
      <c r="C75" s="1150" t="s">
        <v>331</v>
      </c>
      <c r="D75" s="447">
        <v>2286.4699999999998</v>
      </c>
      <c r="E75" s="780">
        <v>2286.4699999999998</v>
      </c>
      <c r="F75" s="377">
        <v>100</v>
      </c>
      <c r="G75" s="539">
        <v>1</v>
      </c>
      <c r="H75" s="759" t="s">
        <v>2142</v>
      </c>
      <c r="I75" s="1293"/>
      <c r="J75" s="1293"/>
      <c r="K75" s="1293"/>
      <c r="L75" s="1293"/>
      <c r="M75" s="1293"/>
      <c r="N75" s="1293"/>
      <c r="O75" s="1293"/>
      <c r="P75" s="1293"/>
      <c r="Q75" s="1293"/>
      <c r="R75" s="1293"/>
      <c r="S75" s="1293"/>
      <c r="T75" s="1293"/>
      <c r="U75" s="1293"/>
      <c r="V75" s="1293"/>
      <c r="W75" s="1293"/>
      <c r="X75" s="1293"/>
      <c r="Y75" s="1293"/>
      <c r="Z75" s="1293"/>
      <c r="AA75" s="1293"/>
      <c r="AB75" s="1293"/>
      <c r="AC75" s="1293"/>
      <c r="AD75" s="1293"/>
      <c r="AE75" s="1293"/>
      <c r="AF75" s="1293"/>
      <c r="AG75" s="1293"/>
      <c r="AH75" s="1293"/>
      <c r="AI75" s="1293"/>
      <c r="AJ75" s="1293"/>
    </row>
    <row r="76" spans="2:36" s="27" customFormat="1" ht="16.149999999999999" customHeight="1" x14ac:dyDescent="0.15">
      <c r="B76" s="929" t="s">
        <v>70</v>
      </c>
      <c r="C76" s="1151" t="s">
        <v>332</v>
      </c>
      <c r="D76" s="445">
        <v>2457.36</v>
      </c>
      <c r="E76" s="445">
        <v>2457.36</v>
      </c>
      <c r="F76" s="368">
        <v>100</v>
      </c>
      <c r="G76" s="325">
        <v>7</v>
      </c>
      <c r="H76" s="759">
        <v>120</v>
      </c>
      <c r="I76" s="1293"/>
      <c r="J76" s="1293"/>
      <c r="K76" s="1293"/>
      <c r="L76" s="1293"/>
      <c r="M76" s="1293"/>
      <c r="N76" s="1293"/>
      <c r="O76" s="1293"/>
      <c r="P76" s="1293"/>
      <c r="Q76" s="1293"/>
      <c r="R76" s="1293"/>
      <c r="S76" s="1293"/>
      <c r="T76" s="1293"/>
      <c r="U76" s="1293"/>
      <c r="V76" s="1293"/>
      <c r="W76" s="1293"/>
      <c r="X76" s="1293"/>
      <c r="Y76" s="1293"/>
      <c r="Z76" s="1293"/>
      <c r="AA76" s="1293"/>
      <c r="AB76" s="1293"/>
      <c r="AC76" s="1293"/>
      <c r="AD76" s="1293"/>
      <c r="AE76" s="1293"/>
      <c r="AF76" s="1293"/>
      <c r="AG76" s="1293"/>
      <c r="AH76" s="1293"/>
      <c r="AI76" s="1293"/>
      <c r="AJ76" s="1293"/>
    </row>
    <row r="77" spans="2:36" s="27" customFormat="1" ht="16.149999999999999" customHeight="1" x14ac:dyDescent="0.15">
      <c r="B77" s="929" t="s">
        <v>71</v>
      </c>
      <c r="C77" s="1150" t="s">
        <v>333</v>
      </c>
      <c r="D77" s="447">
        <v>6217.85</v>
      </c>
      <c r="E77" s="780">
        <v>6217.85</v>
      </c>
      <c r="F77" s="377">
        <v>100</v>
      </c>
      <c r="G77" s="539">
        <v>1</v>
      </c>
      <c r="H77" s="759" t="s">
        <v>2142</v>
      </c>
      <c r="I77" s="1293"/>
      <c r="J77" s="1293"/>
      <c r="K77" s="1293"/>
      <c r="L77" s="1293"/>
      <c r="M77" s="1293"/>
      <c r="N77" s="1293"/>
      <c r="O77" s="1293"/>
      <c r="P77" s="1293"/>
      <c r="Q77" s="1293"/>
      <c r="R77" s="1293"/>
      <c r="S77" s="1293"/>
      <c r="T77" s="1293"/>
      <c r="U77" s="1293"/>
      <c r="V77" s="1293"/>
      <c r="W77" s="1293"/>
      <c r="X77" s="1293"/>
      <c r="Y77" s="1293"/>
      <c r="Z77" s="1293"/>
      <c r="AA77" s="1293"/>
      <c r="AB77" s="1293"/>
      <c r="AC77" s="1293"/>
      <c r="AD77" s="1293"/>
      <c r="AE77" s="1293"/>
      <c r="AF77" s="1293"/>
      <c r="AG77" s="1293"/>
      <c r="AH77" s="1293"/>
      <c r="AI77" s="1293"/>
      <c r="AJ77" s="1293"/>
    </row>
    <row r="78" spans="2:36" s="27" customFormat="1" ht="16.149999999999999" customHeight="1" x14ac:dyDescent="0.15">
      <c r="B78" s="929" t="s">
        <v>72</v>
      </c>
      <c r="C78" s="1151" t="s">
        <v>2159</v>
      </c>
      <c r="D78" s="445">
        <v>3381.19</v>
      </c>
      <c r="E78" s="445">
        <v>3381.19</v>
      </c>
      <c r="F78" s="368">
        <v>100</v>
      </c>
      <c r="G78" s="325">
        <v>1</v>
      </c>
      <c r="H78" s="759" t="s">
        <v>2142</v>
      </c>
      <c r="I78" s="1293"/>
      <c r="J78" s="1293"/>
      <c r="K78" s="1293"/>
      <c r="L78" s="1293"/>
      <c r="M78" s="1293"/>
      <c r="N78" s="1293"/>
      <c r="O78" s="1293"/>
      <c r="P78" s="1293"/>
      <c r="Q78" s="1293"/>
      <c r="R78" s="1293"/>
      <c r="S78" s="1293"/>
      <c r="T78" s="1293"/>
      <c r="U78" s="1293"/>
      <c r="V78" s="1293"/>
      <c r="W78" s="1293"/>
      <c r="X78" s="1293"/>
      <c r="Y78" s="1293"/>
      <c r="Z78" s="1293"/>
      <c r="AA78" s="1293"/>
      <c r="AB78" s="1293"/>
      <c r="AC78" s="1293"/>
      <c r="AD78" s="1293"/>
      <c r="AE78" s="1293"/>
      <c r="AF78" s="1293"/>
      <c r="AG78" s="1293"/>
      <c r="AH78" s="1293"/>
      <c r="AI78" s="1293"/>
      <c r="AJ78" s="1293"/>
    </row>
    <row r="79" spans="2:36" s="27" customFormat="1" ht="16.149999999999999" customHeight="1" x14ac:dyDescent="0.15">
      <c r="B79" s="929" t="s">
        <v>73</v>
      </c>
      <c r="C79" s="1150" t="s">
        <v>2161</v>
      </c>
      <c r="D79" s="447">
        <v>4183.63</v>
      </c>
      <c r="E79" s="780">
        <v>4183.63</v>
      </c>
      <c r="F79" s="377">
        <v>100</v>
      </c>
      <c r="G79" s="539">
        <v>1</v>
      </c>
      <c r="H79" s="759" t="s">
        <v>2142</v>
      </c>
      <c r="I79" s="1293"/>
      <c r="J79" s="1293"/>
      <c r="K79" s="1293"/>
      <c r="L79" s="1293"/>
      <c r="M79" s="1293"/>
      <c r="N79" s="1293"/>
      <c r="O79" s="1293"/>
      <c r="P79" s="1293"/>
      <c r="Q79" s="1293"/>
      <c r="R79" s="1293"/>
      <c r="S79" s="1293"/>
      <c r="T79" s="1293"/>
      <c r="U79" s="1293"/>
      <c r="V79" s="1293"/>
      <c r="W79" s="1293"/>
      <c r="X79" s="1293"/>
      <c r="Y79" s="1293"/>
      <c r="Z79" s="1293"/>
      <c r="AA79" s="1293"/>
      <c r="AB79" s="1293"/>
      <c r="AC79" s="1293"/>
      <c r="AD79" s="1293"/>
      <c r="AE79" s="1293"/>
      <c r="AF79" s="1293"/>
      <c r="AG79" s="1293"/>
      <c r="AH79" s="1293"/>
      <c r="AI79" s="1293"/>
      <c r="AJ79" s="1293"/>
    </row>
    <row r="80" spans="2:36" s="27" customFormat="1" ht="16.149999999999999" customHeight="1" x14ac:dyDescent="0.15">
      <c r="B80" s="929" t="s">
        <v>75</v>
      </c>
      <c r="C80" s="1151" t="s">
        <v>2157</v>
      </c>
      <c r="D80" s="445">
        <v>1725.61</v>
      </c>
      <c r="E80" s="445">
        <v>1725.61</v>
      </c>
      <c r="F80" s="368">
        <v>100</v>
      </c>
      <c r="G80" s="325">
        <v>1</v>
      </c>
      <c r="H80" s="759" t="s">
        <v>2142</v>
      </c>
      <c r="I80" s="1293"/>
      <c r="J80" s="1293"/>
      <c r="K80" s="1293"/>
      <c r="L80" s="1293"/>
      <c r="M80" s="1293"/>
      <c r="N80" s="1293"/>
      <c r="O80" s="1293"/>
      <c r="P80" s="1293"/>
      <c r="Q80" s="1293"/>
      <c r="R80" s="1293"/>
      <c r="S80" s="1293"/>
      <c r="T80" s="1293"/>
      <c r="U80" s="1293"/>
      <c r="V80" s="1293"/>
      <c r="W80" s="1293"/>
      <c r="X80" s="1293"/>
      <c r="Y80" s="1293"/>
      <c r="Z80" s="1293"/>
      <c r="AA80" s="1293"/>
      <c r="AB80" s="1293"/>
      <c r="AC80" s="1293"/>
      <c r="AD80" s="1293"/>
      <c r="AE80" s="1293"/>
      <c r="AF80" s="1293"/>
      <c r="AG80" s="1293"/>
      <c r="AH80" s="1293"/>
      <c r="AI80" s="1293"/>
      <c r="AJ80" s="1293"/>
    </row>
    <row r="81" spans="2:36" s="27" customFormat="1" ht="16.149999999999999" customHeight="1" x14ac:dyDescent="0.15">
      <c r="B81" s="929" t="s">
        <v>76</v>
      </c>
      <c r="C81" s="1150" t="s">
        <v>2156</v>
      </c>
      <c r="D81" s="447">
        <v>3057.02</v>
      </c>
      <c r="E81" s="780">
        <v>3057.02</v>
      </c>
      <c r="F81" s="377">
        <v>100</v>
      </c>
      <c r="G81" s="539">
        <v>1</v>
      </c>
      <c r="H81" s="759" t="s">
        <v>2142</v>
      </c>
      <c r="I81" s="1293"/>
      <c r="J81" s="1293"/>
      <c r="K81" s="1293"/>
      <c r="L81" s="1293"/>
      <c r="M81" s="1293"/>
      <c r="N81" s="1293"/>
      <c r="O81" s="1293"/>
      <c r="P81" s="1293"/>
      <c r="Q81" s="1293"/>
      <c r="R81" s="1293"/>
      <c r="S81" s="1293"/>
      <c r="T81" s="1293"/>
      <c r="U81" s="1293"/>
      <c r="V81" s="1293"/>
      <c r="W81" s="1293"/>
      <c r="X81" s="1293"/>
      <c r="Y81" s="1293"/>
      <c r="Z81" s="1293"/>
      <c r="AA81" s="1293"/>
      <c r="AB81" s="1293"/>
      <c r="AC81" s="1293"/>
      <c r="AD81" s="1293"/>
      <c r="AE81" s="1293"/>
      <c r="AF81" s="1293"/>
      <c r="AG81" s="1293"/>
      <c r="AH81" s="1293"/>
      <c r="AI81" s="1293"/>
      <c r="AJ81" s="1293"/>
    </row>
    <row r="82" spans="2:36" s="27" customFormat="1" ht="16.149999999999999" customHeight="1" x14ac:dyDescent="0.15">
      <c r="B82" s="929" t="s">
        <v>77</v>
      </c>
      <c r="C82" s="1151" t="s">
        <v>2155</v>
      </c>
      <c r="D82" s="445">
        <v>1923.6400000000003</v>
      </c>
      <c r="E82" s="445">
        <v>1923.6400000000003</v>
      </c>
      <c r="F82" s="368">
        <v>100</v>
      </c>
      <c r="G82" s="325">
        <v>1</v>
      </c>
      <c r="H82" s="759" t="s">
        <v>2142</v>
      </c>
      <c r="I82" s="1293"/>
      <c r="J82" s="1293"/>
      <c r="K82" s="1293"/>
      <c r="L82" s="1293"/>
      <c r="M82" s="1293"/>
      <c r="N82" s="1293"/>
      <c r="O82" s="1293"/>
      <c r="P82" s="1293"/>
      <c r="Q82" s="1293"/>
      <c r="R82" s="1293"/>
      <c r="S82" s="1293"/>
      <c r="T82" s="1293"/>
      <c r="U82" s="1293"/>
      <c r="V82" s="1293"/>
      <c r="W82" s="1293"/>
      <c r="X82" s="1293"/>
      <c r="Y82" s="1293"/>
      <c r="Z82" s="1293"/>
      <c r="AA82" s="1293"/>
      <c r="AB82" s="1293"/>
      <c r="AC82" s="1293"/>
      <c r="AD82" s="1293"/>
      <c r="AE82" s="1293"/>
      <c r="AF82" s="1293"/>
      <c r="AG82" s="1293"/>
      <c r="AH82" s="1293"/>
      <c r="AI82" s="1293"/>
      <c r="AJ82" s="1293"/>
    </row>
    <row r="83" spans="2:36" s="27" customFormat="1" ht="16.149999999999999" customHeight="1" x14ac:dyDescent="0.15">
      <c r="B83" s="929" t="s">
        <v>78</v>
      </c>
      <c r="C83" s="1150" t="s">
        <v>2154</v>
      </c>
      <c r="D83" s="447">
        <v>1930.05</v>
      </c>
      <c r="E83" s="780">
        <v>1930.05</v>
      </c>
      <c r="F83" s="377">
        <v>100</v>
      </c>
      <c r="G83" s="539">
        <v>1</v>
      </c>
      <c r="H83" s="759" t="s">
        <v>2142</v>
      </c>
      <c r="I83" s="1293"/>
      <c r="J83" s="1293"/>
      <c r="K83" s="1293"/>
      <c r="L83" s="1293"/>
      <c r="M83" s="1293"/>
      <c r="N83" s="1293"/>
      <c r="O83" s="1293"/>
      <c r="P83" s="1293"/>
      <c r="Q83" s="1293"/>
      <c r="R83" s="1293"/>
      <c r="S83" s="1293"/>
      <c r="T83" s="1293"/>
      <c r="U83" s="1293"/>
      <c r="V83" s="1293"/>
      <c r="W83" s="1293"/>
      <c r="X83" s="1293"/>
      <c r="Y83" s="1293"/>
      <c r="Z83" s="1293"/>
      <c r="AA83" s="1293"/>
      <c r="AB83" s="1293"/>
      <c r="AC83" s="1293"/>
      <c r="AD83" s="1293"/>
      <c r="AE83" s="1293"/>
      <c r="AF83" s="1293"/>
      <c r="AG83" s="1293"/>
      <c r="AH83" s="1293"/>
      <c r="AI83" s="1293"/>
      <c r="AJ83" s="1293"/>
    </row>
    <row r="84" spans="2:36" s="27" customFormat="1" ht="16.149999999999999" customHeight="1" x14ac:dyDescent="0.15">
      <c r="B84" s="929" t="s">
        <v>79</v>
      </c>
      <c r="C84" s="1151" t="s">
        <v>2153</v>
      </c>
      <c r="D84" s="445">
        <v>4105</v>
      </c>
      <c r="E84" s="445">
        <v>4105</v>
      </c>
      <c r="F84" s="368">
        <v>100</v>
      </c>
      <c r="G84" s="325">
        <v>1</v>
      </c>
      <c r="H84" s="759" t="s">
        <v>2142</v>
      </c>
      <c r="I84" s="1293"/>
      <c r="J84" s="1293"/>
      <c r="K84" s="1293"/>
      <c r="L84" s="1293"/>
      <c r="M84" s="1293"/>
      <c r="N84" s="1293"/>
      <c r="O84" s="1293"/>
      <c r="P84" s="1293"/>
      <c r="Q84" s="1293"/>
      <c r="R84" s="1293"/>
      <c r="S84" s="1293"/>
      <c r="T84" s="1293"/>
      <c r="U84" s="1293"/>
      <c r="V84" s="1293"/>
      <c r="W84" s="1293"/>
      <c r="X84" s="1293"/>
      <c r="Y84" s="1293"/>
      <c r="Z84" s="1293"/>
      <c r="AA84" s="1293"/>
      <c r="AB84" s="1293"/>
      <c r="AC84" s="1293"/>
      <c r="AD84" s="1293"/>
      <c r="AE84" s="1293"/>
      <c r="AF84" s="1293"/>
      <c r="AG84" s="1293"/>
      <c r="AH84" s="1293"/>
      <c r="AI84" s="1293"/>
      <c r="AJ84" s="1293"/>
    </row>
    <row r="85" spans="2:36" s="27" customFormat="1" ht="16.149999999999999" customHeight="1" x14ac:dyDescent="0.15">
      <c r="B85" s="929" t="s">
        <v>80</v>
      </c>
      <c r="C85" s="1150" t="s">
        <v>2162</v>
      </c>
      <c r="D85" s="447">
        <v>1305.78</v>
      </c>
      <c r="E85" s="780">
        <v>1305.78</v>
      </c>
      <c r="F85" s="377">
        <v>100</v>
      </c>
      <c r="G85" s="539">
        <v>1</v>
      </c>
      <c r="H85" s="759" t="s">
        <v>2142</v>
      </c>
      <c r="I85" s="1293"/>
      <c r="J85" s="1293"/>
      <c r="K85" s="1293"/>
      <c r="L85" s="1293"/>
      <c r="M85" s="1293"/>
      <c r="N85" s="1293"/>
      <c r="O85" s="1293"/>
      <c r="P85" s="1293"/>
      <c r="Q85" s="1293"/>
      <c r="R85" s="1293"/>
      <c r="S85" s="1293"/>
      <c r="T85" s="1293"/>
      <c r="U85" s="1293"/>
      <c r="V85" s="1293"/>
      <c r="W85" s="1293"/>
      <c r="X85" s="1293"/>
      <c r="Y85" s="1293"/>
      <c r="Z85" s="1293"/>
      <c r="AA85" s="1293"/>
      <c r="AB85" s="1293"/>
      <c r="AC85" s="1293"/>
      <c r="AD85" s="1293"/>
      <c r="AE85" s="1293"/>
      <c r="AF85" s="1293"/>
      <c r="AG85" s="1293"/>
      <c r="AH85" s="1293"/>
      <c r="AI85" s="1293"/>
      <c r="AJ85" s="1293"/>
    </row>
    <row r="86" spans="2:36" s="27" customFormat="1" ht="16.149999999999999" customHeight="1" x14ac:dyDescent="0.15">
      <c r="B86" s="929" t="s">
        <v>82</v>
      </c>
      <c r="C86" s="1151" t="s">
        <v>2163</v>
      </c>
      <c r="D86" s="445">
        <v>989.77</v>
      </c>
      <c r="E86" s="445">
        <v>989.77</v>
      </c>
      <c r="F86" s="368">
        <v>100</v>
      </c>
      <c r="G86" s="325">
        <v>1</v>
      </c>
      <c r="H86" s="759" t="s">
        <v>2142</v>
      </c>
      <c r="I86" s="1293"/>
      <c r="J86" s="1293"/>
      <c r="K86" s="1293"/>
      <c r="L86" s="1293"/>
      <c r="M86" s="1293"/>
      <c r="N86" s="1293"/>
      <c r="O86" s="1293"/>
      <c r="P86" s="1293"/>
      <c r="Q86" s="1293"/>
      <c r="R86" s="1293"/>
      <c r="S86" s="1293"/>
      <c r="T86" s="1293"/>
      <c r="U86" s="1293"/>
      <c r="V86" s="1293"/>
      <c r="W86" s="1293"/>
      <c r="X86" s="1293"/>
      <c r="Y86" s="1293"/>
      <c r="Z86" s="1293"/>
      <c r="AA86" s="1293"/>
      <c r="AB86" s="1293"/>
      <c r="AC86" s="1293"/>
      <c r="AD86" s="1293"/>
      <c r="AE86" s="1293"/>
      <c r="AF86" s="1293"/>
      <c r="AG86" s="1293"/>
      <c r="AH86" s="1293"/>
      <c r="AI86" s="1293"/>
      <c r="AJ86" s="1293"/>
    </row>
    <row r="87" spans="2:36" s="27" customFormat="1" ht="16.149999999999999" customHeight="1" x14ac:dyDescent="0.15">
      <c r="B87" s="929" t="s">
        <v>83</v>
      </c>
      <c r="C87" s="1150" t="s">
        <v>2150</v>
      </c>
      <c r="D87" s="447">
        <v>2783.79</v>
      </c>
      <c r="E87" s="780">
        <v>2783.79</v>
      </c>
      <c r="F87" s="377">
        <v>100</v>
      </c>
      <c r="G87" s="539">
        <v>1</v>
      </c>
      <c r="H87" s="759" t="s">
        <v>2142</v>
      </c>
      <c r="I87" s="1293"/>
      <c r="J87" s="1293"/>
      <c r="K87" s="1293"/>
      <c r="L87" s="1293"/>
      <c r="M87" s="1293"/>
      <c r="N87" s="1293"/>
      <c r="O87" s="1293"/>
      <c r="P87" s="1293"/>
      <c r="Q87" s="1293"/>
      <c r="R87" s="1293"/>
      <c r="S87" s="1293"/>
      <c r="T87" s="1293"/>
      <c r="U87" s="1293"/>
      <c r="V87" s="1293"/>
      <c r="W87" s="1293"/>
      <c r="X87" s="1293"/>
      <c r="Y87" s="1293"/>
      <c r="Z87" s="1293"/>
      <c r="AA87" s="1293"/>
      <c r="AB87" s="1293"/>
      <c r="AC87" s="1293"/>
      <c r="AD87" s="1293"/>
      <c r="AE87" s="1293"/>
      <c r="AF87" s="1293"/>
      <c r="AG87" s="1293"/>
      <c r="AH87" s="1293"/>
      <c r="AI87" s="1293"/>
      <c r="AJ87" s="1293"/>
    </row>
    <row r="88" spans="2:36" s="27" customFormat="1" ht="16.149999999999999" customHeight="1" x14ac:dyDescent="0.15">
      <c r="B88" s="929" t="s">
        <v>84</v>
      </c>
      <c r="C88" s="1151" t="s">
        <v>2149</v>
      </c>
      <c r="D88" s="445">
        <v>1646.9700000000003</v>
      </c>
      <c r="E88" s="445">
        <v>1646.9700000000003</v>
      </c>
      <c r="F88" s="368">
        <v>100</v>
      </c>
      <c r="G88" s="325">
        <v>1</v>
      </c>
      <c r="H88" s="759" t="s">
        <v>2142</v>
      </c>
      <c r="I88" s="1293"/>
      <c r="J88" s="1293"/>
      <c r="K88" s="1293"/>
      <c r="L88" s="1293"/>
      <c r="M88" s="1293"/>
      <c r="N88" s="1293"/>
      <c r="O88" s="1293"/>
      <c r="P88" s="1293"/>
      <c r="Q88" s="1293"/>
      <c r="R88" s="1293"/>
      <c r="S88" s="1293"/>
      <c r="T88" s="1293"/>
      <c r="U88" s="1293"/>
      <c r="V88" s="1293"/>
      <c r="W88" s="1293"/>
      <c r="X88" s="1293"/>
      <c r="Y88" s="1293"/>
      <c r="Z88" s="1293"/>
      <c r="AA88" s="1293"/>
      <c r="AB88" s="1293"/>
      <c r="AC88" s="1293"/>
      <c r="AD88" s="1293"/>
      <c r="AE88" s="1293"/>
      <c r="AF88" s="1293"/>
      <c r="AG88" s="1293"/>
      <c r="AH88" s="1293"/>
      <c r="AI88" s="1293"/>
      <c r="AJ88" s="1293"/>
    </row>
    <row r="89" spans="2:36" s="27" customFormat="1" ht="16.149999999999999" customHeight="1" x14ac:dyDescent="0.15">
      <c r="B89" s="929" t="s">
        <v>85</v>
      </c>
      <c r="C89" s="1150" t="s">
        <v>2148</v>
      </c>
      <c r="D89" s="447">
        <v>2462.4</v>
      </c>
      <c r="E89" s="780">
        <v>2462.4</v>
      </c>
      <c r="F89" s="377">
        <v>100</v>
      </c>
      <c r="G89" s="539">
        <v>1</v>
      </c>
      <c r="H89" s="759" t="s">
        <v>2142</v>
      </c>
      <c r="I89" s="1293"/>
      <c r="J89" s="1293"/>
      <c r="K89" s="1293"/>
      <c r="L89" s="1293"/>
      <c r="M89" s="1293"/>
      <c r="N89" s="1293"/>
      <c r="O89" s="1293"/>
      <c r="P89" s="1293"/>
      <c r="Q89" s="1293"/>
      <c r="R89" s="1293"/>
      <c r="S89" s="1293"/>
      <c r="T89" s="1293"/>
      <c r="U89" s="1293"/>
      <c r="V89" s="1293"/>
      <c r="W89" s="1293"/>
      <c r="X89" s="1293"/>
      <c r="Y89" s="1293"/>
      <c r="Z89" s="1293"/>
      <c r="AA89" s="1293"/>
      <c r="AB89" s="1293"/>
      <c r="AC89" s="1293"/>
      <c r="AD89" s="1293"/>
      <c r="AE89" s="1293"/>
      <c r="AF89" s="1293"/>
      <c r="AG89" s="1293"/>
      <c r="AH89" s="1293"/>
      <c r="AI89" s="1293"/>
      <c r="AJ89" s="1293"/>
    </row>
    <row r="90" spans="2:36" s="27" customFormat="1" ht="16.149999999999999" customHeight="1" x14ac:dyDescent="0.15">
      <c r="B90" s="929" t="s">
        <v>86</v>
      </c>
      <c r="C90" s="1151" t="s">
        <v>2164</v>
      </c>
      <c r="D90" s="445">
        <v>892.56</v>
      </c>
      <c r="E90" s="445">
        <v>892.56</v>
      </c>
      <c r="F90" s="368">
        <v>100</v>
      </c>
      <c r="G90" s="325">
        <v>1</v>
      </c>
      <c r="H90" s="759" t="s">
        <v>2142</v>
      </c>
      <c r="I90" s="1293"/>
      <c r="J90" s="1293"/>
      <c r="K90" s="1293"/>
      <c r="L90" s="1293"/>
      <c r="M90" s="1293"/>
      <c r="N90" s="1293"/>
      <c r="O90" s="1293"/>
      <c r="P90" s="1293"/>
      <c r="Q90" s="1293"/>
      <c r="R90" s="1293"/>
      <c r="S90" s="1293"/>
      <c r="T90" s="1293"/>
      <c r="U90" s="1293"/>
      <c r="V90" s="1293"/>
      <c r="W90" s="1293"/>
      <c r="X90" s="1293"/>
      <c r="Y90" s="1293"/>
      <c r="Z90" s="1293"/>
      <c r="AA90" s="1293"/>
      <c r="AB90" s="1293"/>
      <c r="AC90" s="1293"/>
      <c r="AD90" s="1293"/>
      <c r="AE90" s="1293"/>
      <c r="AF90" s="1293"/>
      <c r="AG90" s="1293"/>
      <c r="AH90" s="1293"/>
      <c r="AI90" s="1293"/>
      <c r="AJ90" s="1293"/>
    </row>
    <row r="91" spans="2:36" s="27" customFormat="1" ht="16.149999999999999" customHeight="1" x14ac:dyDescent="0.15">
      <c r="B91" s="929" t="s">
        <v>87</v>
      </c>
      <c r="C91" s="1150" t="s">
        <v>2146</v>
      </c>
      <c r="D91" s="447">
        <v>1793</v>
      </c>
      <c r="E91" s="780">
        <v>1793</v>
      </c>
      <c r="F91" s="377">
        <v>100</v>
      </c>
      <c r="G91" s="539">
        <v>1</v>
      </c>
      <c r="H91" s="759" t="s">
        <v>2142</v>
      </c>
      <c r="I91" s="1293"/>
      <c r="J91" s="1293"/>
      <c r="K91" s="1293"/>
      <c r="L91" s="1293"/>
      <c r="M91" s="1293"/>
      <c r="N91" s="1293"/>
      <c r="O91" s="1293"/>
      <c r="P91" s="1293"/>
      <c r="Q91" s="1293"/>
      <c r="R91" s="1293"/>
      <c r="S91" s="1293"/>
      <c r="T91" s="1293"/>
      <c r="U91" s="1293"/>
      <c r="V91" s="1293"/>
      <c r="W91" s="1293"/>
      <c r="X91" s="1293"/>
      <c r="Y91" s="1293"/>
      <c r="Z91" s="1293"/>
      <c r="AA91" s="1293"/>
      <c r="AB91" s="1293"/>
      <c r="AC91" s="1293"/>
      <c r="AD91" s="1293"/>
      <c r="AE91" s="1293"/>
      <c r="AF91" s="1293"/>
      <c r="AG91" s="1293"/>
      <c r="AH91" s="1293"/>
      <c r="AI91" s="1293"/>
      <c r="AJ91" s="1293"/>
    </row>
    <row r="92" spans="2:36" s="27" customFormat="1" ht="16.149999999999999" customHeight="1" x14ac:dyDescent="0.15">
      <c r="B92" s="929" t="s">
        <v>88</v>
      </c>
      <c r="C92" s="1151" t="s">
        <v>1465</v>
      </c>
      <c r="D92" s="445">
        <v>4004.09</v>
      </c>
      <c r="E92" s="445">
        <v>4004.09</v>
      </c>
      <c r="F92" s="368">
        <v>100</v>
      </c>
      <c r="G92" s="325">
        <v>1</v>
      </c>
      <c r="H92" s="759" t="s">
        <v>2142</v>
      </c>
      <c r="I92" s="1293"/>
      <c r="J92" s="1293"/>
      <c r="K92" s="1293"/>
      <c r="L92" s="1293"/>
      <c r="M92" s="1293"/>
      <c r="N92" s="1293"/>
      <c r="O92" s="1293"/>
      <c r="P92" s="1293"/>
      <c r="Q92" s="1293"/>
      <c r="R92" s="1293"/>
      <c r="S92" s="1293"/>
      <c r="T92" s="1293"/>
      <c r="U92" s="1293"/>
      <c r="V92" s="1293"/>
      <c r="W92" s="1293"/>
      <c r="X92" s="1293"/>
      <c r="Y92" s="1293"/>
      <c r="Z92" s="1293"/>
      <c r="AA92" s="1293"/>
      <c r="AB92" s="1293"/>
      <c r="AC92" s="1293"/>
      <c r="AD92" s="1293"/>
      <c r="AE92" s="1293"/>
      <c r="AF92" s="1293"/>
      <c r="AG92" s="1293"/>
      <c r="AH92" s="1293"/>
      <c r="AI92" s="1293"/>
      <c r="AJ92" s="1293"/>
    </row>
    <row r="93" spans="2:36" s="27" customFormat="1" ht="16.149999999999999" customHeight="1" x14ac:dyDescent="0.15">
      <c r="B93" s="929" t="s">
        <v>89</v>
      </c>
      <c r="C93" s="1150" t="s">
        <v>350</v>
      </c>
      <c r="D93" s="447">
        <v>1277.06</v>
      </c>
      <c r="E93" s="780">
        <v>1277.06</v>
      </c>
      <c r="F93" s="377">
        <v>100</v>
      </c>
      <c r="G93" s="539">
        <v>10</v>
      </c>
      <c r="H93" s="757">
        <v>95</v>
      </c>
      <c r="I93" s="1293"/>
      <c r="J93" s="1293"/>
      <c r="K93" s="1293"/>
      <c r="L93" s="1293"/>
      <c r="M93" s="1293"/>
      <c r="N93" s="1293"/>
      <c r="O93" s="1293"/>
      <c r="P93" s="1293"/>
      <c r="Q93" s="1293"/>
      <c r="R93" s="1293"/>
      <c r="S93" s="1293"/>
      <c r="T93" s="1293"/>
      <c r="U93" s="1293"/>
      <c r="V93" s="1293"/>
      <c r="W93" s="1293"/>
      <c r="X93" s="1293"/>
      <c r="Y93" s="1293"/>
      <c r="Z93" s="1293"/>
      <c r="AA93" s="1293"/>
      <c r="AB93" s="1293"/>
      <c r="AC93" s="1293"/>
      <c r="AD93" s="1293"/>
      <c r="AE93" s="1293"/>
      <c r="AF93" s="1293"/>
      <c r="AG93" s="1293"/>
      <c r="AH93" s="1293"/>
      <c r="AI93" s="1293"/>
      <c r="AJ93" s="1293"/>
    </row>
    <row r="94" spans="2:36" s="27" customFormat="1" ht="16.149999999999999" customHeight="1" x14ac:dyDescent="0.15">
      <c r="B94" s="929" t="s">
        <v>1262</v>
      </c>
      <c r="C94" s="1151" t="s">
        <v>1339</v>
      </c>
      <c r="D94" s="445">
        <v>61768.18</v>
      </c>
      <c r="E94" s="445">
        <v>61768.18</v>
      </c>
      <c r="F94" s="368">
        <v>100</v>
      </c>
      <c r="G94" s="325">
        <v>2</v>
      </c>
      <c r="H94" s="759" t="s">
        <v>2142</v>
      </c>
      <c r="I94" s="1293"/>
      <c r="J94" s="1293"/>
      <c r="K94" s="1293"/>
      <c r="L94" s="1293"/>
      <c r="M94" s="1293"/>
      <c r="N94" s="1293"/>
      <c r="O94" s="1293"/>
      <c r="P94" s="1293"/>
      <c r="Q94" s="1293"/>
      <c r="R94" s="1293"/>
      <c r="S94" s="1293"/>
      <c r="T94" s="1293"/>
      <c r="U94" s="1293"/>
      <c r="V94" s="1293"/>
      <c r="W94" s="1293"/>
      <c r="X94" s="1293"/>
      <c r="Y94" s="1293"/>
      <c r="Z94" s="1293"/>
      <c r="AA94" s="1293"/>
      <c r="AB94" s="1293"/>
      <c r="AC94" s="1293"/>
      <c r="AD94" s="1293"/>
      <c r="AE94" s="1293"/>
      <c r="AF94" s="1293"/>
      <c r="AG94" s="1293"/>
      <c r="AH94" s="1293"/>
      <c r="AI94" s="1293"/>
      <c r="AJ94" s="1293"/>
    </row>
    <row r="95" spans="2:36" s="27" customFormat="1" ht="16.149999999999999" customHeight="1" x14ac:dyDescent="0.15">
      <c r="B95" s="929" t="s">
        <v>1263</v>
      </c>
      <c r="C95" s="1150" t="s">
        <v>1340</v>
      </c>
      <c r="D95" s="447">
        <v>14960.69</v>
      </c>
      <c r="E95" s="780">
        <v>14960.69</v>
      </c>
      <c r="F95" s="377">
        <v>100</v>
      </c>
      <c r="G95" s="539">
        <v>3</v>
      </c>
      <c r="H95" s="757">
        <v>516</v>
      </c>
      <c r="I95" s="1293"/>
      <c r="J95" s="1293"/>
      <c r="K95" s="1293"/>
      <c r="L95" s="1293"/>
      <c r="M95" s="1293"/>
      <c r="N95" s="1293"/>
      <c r="O95" s="1293"/>
      <c r="P95" s="1293"/>
      <c r="Q95" s="1293"/>
      <c r="R95" s="1293"/>
      <c r="S95" s="1293"/>
      <c r="T95" s="1293"/>
      <c r="U95" s="1293"/>
      <c r="V95" s="1293"/>
      <c r="W95" s="1293"/>
      <c r="X95" s="1293"/>
      <c r="Y95" s="1293"/>
      <c r="Z95" s="1293"/>
      <c r="AA95" s="1293"/>
      <c r="AB95" s="1293"/>
      <c r="AC95" s="1293"/>
      <c r="AD95" s="1293"/>
      <c r="AE95" s="1293"/>
      <c r="AF95" s="1293"/>
      <c r="AG95" s="1293"/>
      <c r="AH95" s="1293"/>
      <c r="AI95" s="1293"/>
      <c r="AJ95" s="1293"/>
    </row>
    <row r="96" spans="2:36" s="27" customFormat="1" ht="16.149999999999999" customHeight="1" x14ac:dyDescent="0.15">
      <c r="B96" s="929" t="s">
        <v>1999</v>
      </c>
      <c r="C96" s="1150" t="s">
        <v>1467</v>
      </c>
      <c r="D96" s="447">
        <v>1607.89</v>
      </c>
      <c r="E96" s="780">
        <v>1607.89</v>
      </c>
      <c r="F96" s="377">
        <v>100</v>
      </c>
      <c r="G96" s="539">
        <v>1</v>
      </c>
      <c r="H96" s="759" t="s">
        <v>2142</v>
      </c>
      <c r="I96" s="1293"/>
      <c r="J96" s="1293"/>
      <c r="K96" s="1293"/>
      <c r="L96" s="1293"/>
      <c r="M96" s="1293"/>
      <c r="N96" s="1293"/>
      <c r="O96" s="1293"/>
      <c r="P96" s="1293"/>
      <c r="Q96" s="1293"/>
      <c r="R96" s="1293"/>
      <c r="S96" s="1293"/>
      <c r="T96" s="1293"/>
      <c r="U96" s="1293"/>
      <c r="V96" s="1293"/>
      <c r="W96" s="1293"/>
      <c r="X96" s="1293"/>
      <c r="Y96" s="1293"/>
      <c r="Z96" s="1293"/>
      <c r="AA96" s="1293"/>
      <c r="AB96" s="1293"/>
      <c r="AC96" s="1293"/>
      <c r="AD96" s="1293"/>
      <c r="AE96" s="1293"/>
      <c r="AF96" s="1293"/>
      <c r="AG96" s="1293"/>
      <c r="AH96" s="1293"/>
      <c r="AI96" s="1293"/>
      <c r="AJ96" s="1293"/>
    </row>
    <row r="97" spans="2:36" s="27" customFormat="1" ht="16.149999999999999" customHeight="1" x14ac:dyDescent="0.15">
      <c r="B97" s="929" t="s">
        <v>1677</v>
      </c>
      <c r="C97" s="1150" t="s">
        <v>1678</v>
      </c>
      <c r="D97" s="447">
        <v>1175.42</v>
      </c>
      <c r="E97" s="780">
        <v>1175.42</v>
      </c>
      <c r="F97" s="377">
        <v>100</v>
      </c>
      <c r="G97" s="539">
        <v>9</v>
      </c>
      <c r="H97" s="757">
        <v>86</v>
      </c>
      <c r="I97" s="1293"/>
      <c r="J97" s="1293"/>
      <c r="K97" s="1293"/>
      <c r="L97" s="1293"/>
      <c r="M97" s="1293"/>
      <c r="N97" s="1293"/>
      <c r="O97" s="1293"/>
      <c r="P97" s="1293"/>
      <c r="Q97" s="1293"/>
      <c r="R97" s="1293"/>
      <c r="S97" s="1293"/>
      <c r="T97" s="1293"/>
      <c r="U97" s="1293"/>
      <c r="V97" s="1293"/>
      <c r="W97" s="1293"/>
      <c r="X97" s="1293"/>
      <c r="Y97" s="1293"/>
      <c r="Z97" s="1293"/>
      <c r="AA97" s="1293"/>
      <c r="AB97" s="1293"/>
      <c r="AC97" s="1293"/>
      <c r="AD97" s="1293"/>
      <c r="AE97" s="1293"/>
      <c r="AF97" s="1293"/>
      <c r="AG97" s="1293"/>
      <c r="AH97" s="1293"/>
      <c r="AI97" s="1293"/>
      <c r="AJ97" s="1293"/>
    </row>
    <row r="98" spans="2:36" s="27" customFormat="1" ht="16.149999999999999" customHeight="1" x14ac:dyDescent="0.15">
      <c r="B98" s="929" t="s">
        <v>1679</v>
      </c>
      <c r="C98" s="1150" t="s">
        <v>1680</v>
      </c>
      <c r="D98" s="447">
        <v>1023.6</v>
      </c>
      <c r="E98" s="780">
        <v>1023.6</v>
      </c>
      <c r="F98" s="377">
        <v>100</v>
      </c>
      <c r="G98" s="539">
        <v>9</v>
      </c>
      <c r="H98" s="757">
        <v>66</v>
      </c>
      <c r="I98" s="1293"/>
      <c r="J98" s="1293"/>
      <c r="K98" s="1293"/>
      <c r="L98" s="1293"/>
      <c r="M98" s="1293"/>
      <c r="N98" s="1293"/>
      <c r="O98" s="1293"/>
      <c r="P98" s="1293"/>
      <c r="Q98" s="1293"/>
      <c r="R98" s="1293"/>
      <c r="S98" s="1293"/>
      <c r="T98" s="1293"/>
      <c r="U98" s="1293"/>
      <c r="V98" s="1293"/>
      <c r="W98" s="1293"/>
      <c r="X98" s="1293"/>
      <c r="Y98" s="1293"/>
      <c r="Z98" s="1293"/>
      <c r="AA98" s="1293"/>
      <c r="AB98" s="1293"/>
      <c r="AC98" s="1293"/>
      <c r="AD98" s="1293"/>
      <c r="AE98" s="1293"/>
      <c r="AF98" s="1293"/>
      <c r="AG98" s="1293"/>
      <c r="AH98" s="1293"/>
      <c r="AI98" s="1293"/>
      <c r="AJ98" s="1293"/>
    </row>
    <row r="99" spans="2:36" s="27" customFormat="1" ht="16.149999999999999" customHeight="1" x14ac:dyDescent="0.15">
      <c r="B99" s="929" t="s">
        <v>1681</v>
      </c>
      <c r="C99" s="1150" t="s">
        <v>1682</v>
      </c>
      <c r="D99" s="447">
        <v>6996.4</v>
      </c>
      <c r="E99" s="780">
        <v>6996.4</v>
      </c>
      <c r="F99" s="377">
        <v>100</v>
      </c>
      <c r="G99" s="539">
        <v>2</v>
      </c>
      <c r="H99" s="759" t="s">
        <v>2142</v>
      </c>
      <c r="I99" s="1293"/>
      <c r="J99" s="1293"/>
      <c r="K99" s="1293"/>
      <c r="L99" s="1293"/>
      <c r="M99" s="1293"/>
      <c r="N99" s="1293"/>
      <c r="O99" s="1293"/>
      <c r="P99" s="1293"/>
      <c r="Q99" s="1293"/>
      <c r="R99" s="1293"/>
      <c r="S99" s="1293"/>
      <c r="T99" s="1293"/>
      <c r="U99" s="1293"/>
      <c r="V99" s="1293"/>
      <c r="W99" s="1293"/>
      <c r="X99" s="1293"/>
      <c r="Y99" s="1293"/>
      <c r="Z99" s="1293"/>
      <c r="AA99" s="1293"/>
      <c r="AB99" s="1293"/>
      <c r="AC99" s="1293"/>
      <c r="AD99" s="1293"/>
      <c r="AE99" s="1293"/>
      <c r="AF99" s="1293"/>
      <c r="AG99" s="1293"/>
      <c r="AH99" s="1293"/>
      <c r="AI99" s="1293"/>
      <c r="AJ99" s="1293"/>
    </row>
    <row r="100" spans="2:36" s="27" customFormat="1" ht="16.149999999999999" customHeight="1" x14ac:dyDescent="0.15">
      <c r="B100" s="929" t="s">
        <v>90</v>
      </c>
      <c r="C100" s="1150" t="s">
        <v>351</v>
      </c>
      <c r="D100" s="447">
        <v>9555.279999999997</v>
      </c>
      <c r="E100" s="780">
        <v>9555.279999999997</v>
      </c>
      <c r="F100" s="377">
        <v>100</v>
      </c>
      <c r="G100" s="539">
        <v>44</v>
      </c>
      <c r="H100" s="757">
        <v>727</v>
      </c>
      <c r="I100" s="1293"/>
      <c r="J100" s="1293"/>
      <c r="K100" s="1293"/>
      <c r="L100" s="1293"/>
      <c r="M100" s="1293"/>
      <c r="N100" s="1293"/>
      <c r="O100" s="1293"/>
      <c r="P100" s="1293"/>
      <c r="Q100" s="1293"/>
      <c r="R100" s="1293"/>
      <c r="S100" s="1293"/>
      <c r="T100" s="1293"/>
      <c r="U100" s="1293"/>
      <c r="V100" s="1293"/>
      <c r="W100" s="1293"/>
      <c r="X100" s="1293"/>
      <c r="Y100" s="1293"/>
      <c r="Z100" s="1293"/>
      <c r="AA100" s="1293"/>
      <c r="AB100" s="1293"/>
      <c r="AC100" s="1293"/>
      <c r="AD100" s="1293"/>
      <c r="AE100" s="1293"/>
      <c r="AF100" s="1293"/>
      <c r="AG100" s="1293"/>
      <c r="AH100" s="1293"/>
      <c r="AI100" s="1293"/>
      <c r="AJ100" s="1293"/>
    </row>
    <row r="101" spans="2:36" s="27" customFormat="1" ht="16.149999999999999" customHeight="1" x14ac:dyDescent="0.15">
      <c r="B101" s="929" t="s">
        <v>91</v>
      </c>
      <c r="C101" s="1151" t="s">
        <v>352</v>
      </c>
      <c r="D101" s="445">
        <v>24399.120000000003</v>
      </c>
      <c r="E101" s="445">
        <v>24399.120000000003</v>
      </c>
      <c r="F101" s="368">
        <v>100</v>
      </c>
      <c r="G101" s="325">
        <v>1</v>
      </c>
      <c r="H101" s="759" t="s">
        <v>2142</v>
      </c>
      <c r="I101" s="1293"/>
      <c r="J101" s="1293"/>
      <c r="K101" s="1293"/>
      <c r="L101" s="1293"/>
      <c r="M101" s="1293"/>
      <c r="N101" s="1293"/>
      <c r="O101" s="1293"/>
      <c r="P101" s="1293"/>
      <c r="Q101" s="1293"/>
      <c r="R101" s="1293"/>
      <c r="S101" s="1293"/>
      <c r="T101" s="1293"/>
      <c r="U101" s="1293"/>
      <c r="V101" s="1293"/>
      <c r="W101" s="1293"/>
      <c r="X101" s="1293"/>
      <c r="Y101" s="1293"/>
      <c r="Z101" s="1293"/>
      <c r="AA101" s="1293"/>
      <c r="AB101" s="1293"/>
      <c r="AC101" s="1293"/>
      <c r="AD101" s="1293"/>
      <c r="AE101" s="1293"/>
      <c r="AF101" s="1293"/>
      <c r="AG101" s="1293"/>
      <c r="AH101" s="1293"/>
      <c r="AI101" s="1293"/>
      <c r="AJ101" s="1293"/>
    </row>
    <row r="102" spans="2:36" s="27" customFormat="1" ht="16.149999999999999" customHeight="1" x14ac:dyDescent="0.15">
      <c r="B102" s="929" t="s">
        <v>93</v>
      </c>
      <c r="C102" s="1151" t="s">
        <v>354</v>
      </c>
      <c r="D102" s="445">
        <v>34198.010000000009</v>
      </c>
      <c r="E102" s="445">
        <v>34198.010000000009</v>
      </c>
      <c r="F102" s="368">
        <v>100</v>
      </c>
      <c r="G102" s="325">
        <v>1</v>
      </c>
      <c r="H102" s="759" t="s">
        <v>2142</v>
      </c>
      <c r="I102" s="1293"/>
      <c r="J102" s="1293"/>
      <c r="K102" s="1293"/>
      <c r="L102" s="1293"/>
      <c r="M102" s="1293"/>
      <c r="N102" s="1293"/>
      <c r="O102" s="1293"/>
      <c r="P102" s="1293"/>
      <c r="Q102" s="1293"/>
      <c r="R102" s="1293"/>
      <c r="S102" s="1293"/>
      <c r="T102" s="1293"/>
      <c r="U102" s="1293"/>
      <c r="V102" s="1293"/>
      <c r="W102" s="1293"/>
      <c r="X102" s="1293"/>
      <c r="Y102" s="1293"/>
      <c r="Z102" s="1293"/>
      <c r="AA102" s="1293"/>
      <c r="AB102" s="1293"/>
      <c r="AC102" s="1293"/>
      <c r="AD102" s="1293"/>
      <c r="AE102" s="1293"/>
      <c r="AF102" s="1293"/>
      <c r="AG102" s="1293"/>
      <c r="AH102" s="1293"/>
      <c r="AI102" s="1293"/>
      <c r="AJ102" s="1293"/>
    </row>
    <row r="103" spans="2:36" s="27" customFormat="1" ht="16.149999999999999" customHeight="1" x14ac:dyDescent="0.15">
      <c r="B103" s="929" t="s">
        <v>94</v>
      </c>
      <c r="C103" s="1150" t="s">
        <v>355</v>
      </c>
      <c r="D103" s="447">
        <v>11714.36</v>
      </c>
      <c r="E103" s="780">
        <v>11714.36</v>
      </c>
      <c r="F103" s="377">
        <v>100</v>
      </c>
      <c r="G103" s="539">
        <v>1</v>
      </c>
      <c r="H103" s="759" t="s">
        <v>2142</v>
      </c>
      <c r="I103" s="1293"/>
      <c r="J103" s="1293"/>
      <c r="K103" s="1293"/>
      <c r="L103" s="1293"/>
      <c r="M103" s="1293"/>
      <c r="N103" s="1293"/>
      <c r="O103" s="1293"/>
      <c r="P103" s="1293"/>
      <c r="Q103" s="1293"/>
      <c r="R103" s="1293"/>
      <c r="S103" s="1293"/>
      <c r="T103" s="1293"/>
      <c r="U103" s="1293"/>
      <c r="V103" s="1293"/>
      <c r="W103" s="1293"/>
      <c r="X103" s="1293"/>
      <c r="Y103" s="1293"/>
      <c r="Z103" s="1293"/>
      <c r="AA103" s="1293"/>
      <c r="AB103" s="1293"/>
      <c r="AC103" s="1293"/>
      <c r="AD103" s="1293"/>
      <c r="AE103" s="1293"/>
      <c r="AF103" s="1293"/>
      <c r="AG103" s="1293"/>
      <c r="AH103" s="1293"/>
      <c r="AI103" s="1293"/>
      <c r="AJ103" s="1293"/>
    </row>
    <row r="104" spans="2:36" s="27" customFormat="1" ht="16.149999999999999" customHeight="1" x14ac:dyDescent="0.15">
      <c r="B104" s="929" t="s">
        <v>95</v>
      </c>
      <c r="C104" s="1151" t="s">
        <v>356</v>
      </c>
      <c r="D104" s="445">
        <v>4627.3499999999995</v>
      </c>
      <c r="E104" s="445">
        <v>4627.3499999999995</v>
      </c>
      <c r="F104" s="368">
        <v>100</v>
      </c>
      <c r="G104" s="325">
        <v>7</v>
      </c>
      <c r="H104" s="759">
        <v>366</v>
      </c>
      <c r="I104" s="1293"/>
      <c r="J104" s="1293"/>
      <c r="K104" s="1293"/>
      <c r="L104" s="1293"/>
      <c r="M104" s="1293"/>
      <c r="N104" s="1293"/>
      <c r="O104" s="1293"/>
      <c r="P104" s="1293"/>
      <c r="Q104" s="1293"/>
      <c r="R104" s="1293"/>
      <c r="S104" s="1293"/>
      <c r="T104" s="1293"/>
      <c r="U104" s="1293"/>
      <c r="V104" s="1293"/>
      <c r="W104" s="1293"/>
      <c r="X104" s="1293"/>
      <c r="Y104" s="1293"/>
      <c r="Z104" s="1293"/>
      <c r="AA104" s="1293"/>
      <c r="AB104" s="1293"/>
      <c r="AC104" s="1293"/>
      <c r="AD104" s="1293"/>
      <c r="AE104" s="1293"/>
      <c r="AF104" s="1293"/>
      <c r="AG104" s="1293"/>
      <c r="AH104" s="1293"/>
      <c r="AI104" s="1293"/>
      <c r="AJ104" s="1293"/>
    </row>
    <row r="105" spans="2:36" s="27" customFormat="1" ht="16.149999999999999" customHeight="1" x14ac:dyDescent="0.15">
      <c r="B105" s="929" t="s">
        <v>96</v>
      </c>
      <c r="C105" s="1150" t="s">
        <v>357</v>
      </c>
      <c r="D105" s="447">
        <v>4030.37</v>
      </c>
      <c r="E105" s="780">
        <v>4030.37</v>
      </c>
      <c r="F105" s="377">
        <v>100</v>
      </c>
      <c r="G105" s="539">
        <v>16</v>
      </c>
      <c r="H105" s="757">
        <v>366</v>
      </c>
      <c r="I105" s="1293"/>
      <c r="J105" s="1293"/>
      <c r="K105" s="1293"/>
      <c r="L105" s="1293"/>
      <c r="M105" s="1293"/>
      <c r="N105" s="1293"/>
      <c r="O105" s="1293"/>
      <c r="P105" s="1293"/>
      <c r="Q105" s="1293"/>
      <c r="R105" s="1293"/>
      <c r="S105" s="1293"/>
      <c r="T105" s="1293"/>
      <c r="U105" s="1293"/>
      <c r="V105" s="1293"/>
      <c r="W105" s="1293"/>
      <c r="X105" s="1293"/>
      <c r="Y105" s="1293"/>
      <c r="Z105" s="1293"/>
      <c r="AA105" s="1293"/>
      <c r="AB105" s="1293"/>
      <c r="AC105" s="1293"/>
      <c r="AD105" s="1293"/>
      <c r="AE105" s="1293"/>
      <c r="AF105" s="1293"/>
      <c r="AG105" s="1293"/>
      <c r="AH105" s="1293"/>
      <c r="AI105" s="1293"/>
      <c r="AJ105" s="1293"/>
    </row>
    <row r="106" spans="2:36" s="27" customFormat="1" ht="16.149999999999999" customHeight="1" x14ac:dyDescent="0.15">
      <c r="B106" s="929" t="s">
        <v>2000</v>
      </c>
      <c r="C106" s="1156" t="s">
        <v>1346</v>
      </c>
      <c r="D106" s="781">
        <v>1580.7</v>
      </c>
      <c r="E106" s="781">
        <v>1580.7</v>
      </c>
      <c r="F106" s="655">
        <v>100</v>
      </c>
      <c r="G106" s="567">
        <v>6</v>
      </c>
      <c r="H106" s="490">
        <v>67</v>
      </c>
      <c r="I106" s="1293"/>
      <c r="J106" s="1293"/>
      <c r="K106" s="1293"/>
      <c r="L106" s="1293"/>
      <c r="M106" s="1293"/>
      <c r="N106" s="1293"/>
      <c r="O106" s="1293"/>
      <c r="P106" s="1293"/>
      <c r="Q106" s="1293"/>
      <c r="R106" s="1293"/>
      <c r="S106" s="1293"/>
      <c r="T106" s="1293"/>
      <c r="U106" s="1293"/>
      <c r="V106" s="1293"/>
      <c r="W106" s="1293"/>
      <c r="X106" s="1293"/>
      <c r="Y106" s="1293"/>
      <c r="Z106" s="1293"/>
      <c r="AA106" s="1293"/>
      <c r="AB106" s="1293"/>
      <c r="AC106" s="1293"/>
      <c r="AD106" s="1293"/>
      <c r="AE106" s="1293"/>
      <c r="AF106" s="1293"/>
      <c r="AG106" s="1293"/>
      <c r="AH106" s="1293"/>
      <c r="AI106" s="1293"/>
      <c r="AJ106" s="1293"/>
    </row>
    <row r="107" spans="2:36" s="27" customFormat="1" ht="16.149999999999999" customHeight="1" x14ac:dyDescent="0.15">
      <c r="B107" s="929" t="s">
        <v>1416</v>
      </c>
      <c r="C107" s="1150" t="s">
        <v>1473</v>
      </c>
      <c r="D107" s="447">
        <v>14811.498586200001</v>
      </c>
      <c r="E107" s="780">
        <v>14576.2985862</v>
      </c>
      <c r="F107" s="377">
        <v>98.4</v>
      </c>
      <c r="G107" s="539">
        <v>30</v>
      </c>
      <c r="H107" s="757">
        <v>360</v>
      </c>
      <c r="I107" s="1293"/>
      <c r="J107" s="1293"/>
      <c r="K107" s="1293"/>
      <c r="L107" s="1293"/>
      <c r="M107" s="1293"/>
      <c r="N107" s="1293"/>
      <c r="O107" s="1293"/>
      <c r="P107" s="1293"/>
      <c r="Q107" s="1293"/>
      <c r="R107" s="1293"/>
      <c r="S107" s="1293"/>
      <c r="T107" s="1293"/>
      <c r="U107" s="1293"/>
      <c r="V107" s="1293"/>
      <c r="W107" s="1293"/>
      <c r="X107" s="1293"/>
      <c r="Y107" s="1293"/>
      <c r="Z107" s="1293"/>
      <c r="AA107" s="1293"/>
      <c r="AB107" s="1293"/>
      <c r="AC107" s="1293"/>
      <c r="AD107" s="1293"/>
      <c r="AE107" s="1293"/>
      <c r="AF107" s="1293"/>
      <c r="AG107" s="1293"/>
      <c r="AH107" s="1293"/>
      <c r="AI107" s="1293"/>
      <c r="AJ107" s="1293"/>
    </row>
    <row r="108" spans="2:36" s="27" customFormat="1" ht="16.149999999999999" customHeight="1" x14ac:dyDescent="0.15">
      <c r="B108" s="929" t="s">
        <v>2116</v>
      </c>
      <c r="C108" s="1156" t="s">
        <v>1475</v>
      </c>
      <c r="D108" s="781">
        <v>5676.1399999999994</v>
      </c>
      <c r="E108" s="781">
        <v>4454.1799999999994</v>
      </c>
      <c r="F108" s="655">
        <v>78.5</v>
      </c>
      <c r="G108" s="567">
        <v>16</v>
      </c>
      <c r="H108" s="490">
        <v>175</v>
      </c>
      <c r="I108" s="1293"/>
      <c r="J108" s="1293"/>
      <c r="K108" s="1293"/>
      <c r="L108" s="1293"/>
      <c r="M108" s="1293"/>
      <c r="N108" s="1293"/>
      <c r="O108" s="1293"/>
      <c r="P108" s="1293"/>
      <c r="Q108" s="1293"/>
      <c r="R108" s="1293"/>
      <c r="S108" s="1293"/>
      <c r="T108" s="1293"/>
      <c r="U108" s="1293"/>
      <c r="V108" s="1293"/>
      <c r="W108" s="1293"/>
      <c r="X108" s="1293"/>
      <c r="Y108" s="1293"/>
      <c r="Z108" s="1293"/>
      <c r="AA108" s="1293"/>
      <c r="AB108" s="1293"/>
      <c r="AC108" s="1293"/>
      <c r="AD108" s="1293"/>
      <c r="AE108" s="1293"/>
      <c r="AF108" s="1293"/>
      <c r="AG108" s="1293"/>
      <c r="AH108" s="1293"/>
      <c r="AI108" s="1293"/>
      <c r="AJ108" s="1293"/>
    </row>
    <row r="109" spans="2:36" s="27" customFormat="1" ht="16.149999999999999" customHeight="1" thickBot="1" x14ac:dyDescent="0.2">
      <c r="B109" s="929" t="s">
        <v>2114</v>
      </c>
      <c r="C109" s="1348" t="s">
        <v>2115</v>
      </c>
      <c r="D109" s="446">
        <v>14619.46</v>
      </c>
      <c r="E109" s="446">
        <v>14619.46</v>
      </c>
      <c r="F109" s="372">
        <v>100</v>
      </c>
      <c r="G109" s="327">
        <v>1</v>
      </c>
      <c r="H109" s="327" t="s">
        <v>2142</v>
      </c>
      <c r="I109" s="1347"/>
      <c r="J109" s="1347"/>
      <c r="K109" s="1347"/>
      <c r="L109" s="1347"/>
      <c r="M109" s="1347"/>
      <c r="N109" s="1347"/>
      <c r="O109" s="1347"/>
      <c r="P109" s="1347"/>
      <c r="Q109" s="1347"/>
      <c r="R109" s="1347"/>
      <c r="S109" s="1347"/>
      <c r="T109" s="1347"/>
      <c r="U109" s="1347"/>
      <c r="V109" s="1347"/>
      <c r="W109" s="1347"/>
      <c r="X109" s="1347"/>
      <c r="Y109" s="1347"/>
      <c r="Z109" s="1347"/>
      <c r="AA109" s="1347"/>
      <c r="AB109" s="1347"/>
      <c r="AC109" s="1347"/>
      <c r="AD109" s="1347"/>
      <c r="AE109" s="1347"/>
      <c r="AF109" s="1347"/>
      <c r="AG109" s="1347"/>
      <c r="AH109" s="1347"/>
      <c r="AI109" s="1347"/>
      <c r="AJ109" s="1347"/>
    </row>
    <row r="110" spans="2:36" s="27" customFormat="1" ht="16.149999999999999" customHeight="1" thickTop="1" x14ac:dyDescent="0.15">
      <c r="B110" s="947" t="s">
        <v>98</v>
      </c>
      <c r="C110" s="1151" t="s">
        <v>358</v>
      </c>
      <c r="D110" s="445">
        <v>70045.850000000006</v>
      </c>
      <c r="E110" s="779">
        <v>70045.850000000006</v>
      </c>
      <c r="F110" s="369">
        <v>100</v>
      </c>
      <c r="G110" s="564">
        <v>2</v>
      </c>
      <c r="H110" s="759" t="s">
        <v>2142</v>
      </c>
      <c r="I110" s="1293"/>
      <c r="J110" s="1293"/>
      <c r="K110" s="1293"/>
      <c r="L110" s="1293"/>
      <c r="M110" s="1293"/>
      <c r="N110" s="1293"/>
      <c r="O110" s="1293"/>
      <c r="P110" s="1293"/>
      <c r="Q110" s="1293"/>
      <c r="R110" s="1293"/>
      <c r="S110" s="1293"/>
      <c r="T110" s="1293"/>
      <c r="U110" s="1293"/>
      <c r="V110" s="1293"/>
      <c r="W110" s="1293"/>
      <c r="X110" s="1293"/>
      <c r="Y110" s="1293"/>
      <c r="Z110" s="1293"/>
      <c r="AA110" s="1293"/>
      <c r="AB110" s="1293"/>
      <c r="AC110" s="1293"/>
      <c r="AD110" s="1293"/>
      <c r="AE110" s="1293"/>
      <c r="AF110" s="1293"/>
      <c r="AG110" s="1293"/>
      <c r="AH110" s="1293"/>
      <c r="AI110" s="1293"/>
      <c r="AJ110" s="1293"/>
    </row>
    <row r="111" spans="2:36" s="27" customFormat="1" ht="16.149999999999999" customHeight="1" x14ac:dyDescent="0.15">
      <c r="B111" s="952" t="s">
        <v>99</v>
      </c>
      <c r="C111" s="1151" t="s">
        <v>359</v>
      </c>
      <c r="D111" s="445">
        <v>52794.55</v>
      </c>
      <c r="E111" s="445">
        <v>52794.55</v>
      </c>
      <c r="F111" s="368">
        <v>100</v>
      </c>
      <c r="G111" s="325">
        <v>2</v>
      </c>
      <c r="H111" s="759" t="s">
        <v>2142</v>
      </c>
      <c r="I111" s="1293"/>
      <c r="J111" s="1293"/>
      <c r="K111" s="1293"/>
      <c r="L111" s="1293"/>
      <c r="M111" s="1293"/>
      <c r="N111" s="1293"/>
      <c r="O111" s="1293"/>
      <c r="P111" s="1293"/>
      <c r="Q111" s="1293"/>
      <c r="R111" s="1293"/>
      <c r="S111" s="1293"/>
      <c r="T111" s="1293"/>
      <c r="U111" s="1293"/>
      <c r="V111" s="1293"/>
      <c r="W111" s="1293"/>
      <c r="X111" s="1293"/>
      <c r="Y111" s="1293"/>
      <c r="Z111" s="1293"/>
      <c r="AA111" s="1293"/>
      <c r="AB111" s="1293"/>
      <c r="AC111" s="1293"/>
      <c r="AD111" s="1293"/>
      <c r="AE111" s="1293"/>
      <c r="AF111" s="1293"/>
      <c r="AG111" s="1293"/>
      <c r="AH111" s="1293"/>
      <c r="AI111" s="1293"/>
      <c r="AJ111" s="1293"/>
    </row>
    <row r="112" spans="2:36" s="27" customFormat="1" ht="16.149999999999999" customHeight="1" x14ac:dyDescent="0.15">
      <c r="B112" s="952" t="s">
        <v>100</v>
      </c>
      <c r="C112" s="1150" t="s">
        <v>360</v>
      </c>
      <c r="D112" s="447">
        <v>71645.490000000005</v>
      </c>
      <c r="E112" s="780">
        <v>71645.490000000005</v>
      </c>
      <c r="F112" s="377">
        <v>100</v>
      </c>
      <c r="G112" s="539">
        <v>2</v>
      </c>
      <c r="H112" s="759" t="s">
        <v>2142</v>
      </c>
      <c r="I112" s="1293"/>
      <c r="J112" s="1293"/>
      <c r="K112" s="1293"/>
      <c r="L112" s="1293"/>
      <c r="M112" s="1293"/>
      <c r="N112" s="1293"/>
      <c r="O112" s="1293"/>
      <c r="P112" s="1293"/>
      <c r="Q112" s="1293"/>
      <c r="R112" s="1293"/>
      <c r="S112" s="1293"/>
      <c r="T112" s="1293"/>
      <c r="U112" s="1293"/>
      <c r="V112" s="1293"/>
      <c r="W112" s="1293"/>
      <c r="X112" s="1293"/>
      <c r="Y112" s="1293"/>
      <c r="Z112" s="1293"/>
      <c r="AA112" s="1293"/>
      <c r="AB112" s="1293"/>
      <c r="AC112" s="1293"/>
      <c r="AD112" s="1293"/>
      <c r="AE112" s="1293"/>
      <c r="AF112" s="1293"/>
      <c r="AG112" s="1293"/>
      <c r="AH112" s="1293"/>
      <c r="AI112" s="1293"/>
      <c r="AJ112" s="1293"/>
    </row>
    <row r="113" spans="2:36" s="27" customFormat="1" ht="16.149999999999999" customHeight="1" x14ac:dyDescent="0.15">
      <c r="B113" s="952" t="s">
        <v>101</v>
      </c>
      <c r="C113" s="1151" t="s">
        <v>361</v>
      </c>
      <c r="D113" s="445">
        <v>47995.23000000001</v>
      </c>
      <c r="E113" s="445">
        <v>47995.23000000001</v>
      </c>
      <c r="F113" s="368">
        <v>100</v>
      </c>
      <c r="G113" s="325">
        <v>4</v>
      </c>
      <c r="H113" s="759">
        <v>337</v>
      </c>
      <c r="I113" s="1293"/>
      <c r="J113" s="1293"/>
      <c r="K113" s="1293"/>
      <c r="L113" s="1293"/>
      <c r="M113" s="1293"/>
      <c r="N113" s="1293"/>
      <c r="O113" s="1293"/>
      <c r="P113" s="1293"/>
      <c r="Q113" s="1293"/>
      <c r="R113" s="1293"/>
      <c r="S113" s="1293"/>
      <c r="T113" s="1293"/>
      <c r="U113" s="1293"/>
      <c r="V113" s="1293"/>
      <c r="W113" s="1293"/>
      <c r="X113" s="1293"/>
      <c r="Y113" s="1293"/>
      <c r="Z113" s="1293"/>
      <c r="AA113" s="1293"/>
      <c r="AB113" s="1293"/>
      <c r="AC113" s="1293"/>
      <c r="AD113" s="1293"/>
      <c r="AE113" s="1293"/>
      <c r="AF113" s="1293"/>
      <c r="AG113" s="1293"/>
      <c r="AH113" s="1293"/>
      <c r="AI113" s="1293"/>
      <c r="AJ113" s="1293"/>
    </row>
    <row r="114" spans="2:36" s="27" customFormat="1" ht="16.149999999999999" customHeight="1" x14ac:dyDescent="0.15">
      <c r="B114" s="952" t="s">
        <v>102</v>
      </c>
      <c r="C114" s="1150" t="s">
        <v>362</v>
      </c>
      <c r="D114" s="447">
        <v>50450</v>
      </c>
      <c r="E114" s="780">
        <v>50450</v>
      </c>
      <c r="F114" s="377">
        <v>100</v>
      </c>
      <c r="G114" s="539">
        <v>1</v>
      </c>
      <c r="H114" s="759" t="s">
        <v>2142</v>
      </c>
      <c r="I114" s="1293"/>
      <c r="J114" s="1293"/>
      <c r="K114" s="1293"/>
      <c r="L114" s="1293"/>
      <c r="M114" s="1293"/>
      <c r="N114" s="1293"/>
      <c r="O114" s="1293"/>
      <c r="P114" s="1293"/>
      <c r="Q114" s="1293"/>
      <c r="R114" s="1293"/>
      <c r="S114" s="1293"/>
      <c r="T114" s="1293"/>
      <c r="U114" s="1293"/>
      <c r="V114" s="1293"/>
      <c r="W114" s="1293"/>
      <c r="X114" s="1293"/>
      <c r="Y114" s="1293"/>
      <c r="Z114" s="1293"/>
      <c r="AA114" s="1293"/>
      <c r="AB114" s="1293"/>
      <c r="AC114" s="1293"/>
      <c r="AD114" s="1293"/>
      <c r="AE114" s="1293"/>
      <c r="AF114" s="1293"/>
      <c r="AG114" s="1293"/>
      <c r="AH114" s="1293"/>
      <c r="AI114" s="1293"/>
      <c r="AJ114" s="1293"/>
    </row>
    <row r="115" spans="2:36" s="27" customFormat="1" ht="16.149999999999999" customHeight="1" x14ac:dyDescent="0.15">
      <c r="B115" s="952" t="s">
        <v>103</v>
      </c>
      <c r="C115" s="1151" t="s">
        <v>363</v>
      </c>
      <c r="D115" s="445">
        <v>57448.03</v>
      </c>
      <c r="E115" s="445">
        <v>57448.03</v>
      </c>
      <c r="F115" s="368">
        <v>100</v>
      </c>
      <c r="G115" s="325">
        <v>1</v>
      </c>
      <c r="H115" s="759" t="s">
        <v>2142</v>
      </c>
      <c r="I115" s="1293"/>
      <c r="J115" s="1293"/>
      <c r="K115" s="1293"/>
      <c r="L115" s="1293"/>
      <c r="M115" s="1293"/>
      <c r="N115" s="1293"/>
      <c r="O115" s="1293"/>
      <c r="P115" s="1293"/>
      <c r="Q115" s="1293"/>
      <c r="R115" s="1293"/>
      <c r="S115" s="1293"/>
      <c r="T115" s="1293"/>
      <c r="U115" s="1293"/>
      <c r="V115" s="1293"/>
      <c r="W115" s="1293"/>
      <c r="X115" s="1293"/>
      <c r="Y115" s="1293"/>
      <c r="Z115" s="1293"/>
      <c r="AA115" s="1293"/>
      <c r="AB115" s="1293"/>
      <c r="AC115" s="1293"/>
      <c r="AD115" s="1293"/>
      <c r="AE115" s="1293"/>
      <c r="AF115" s="1293"/>
      <c r="AG115" s="1293"/>
      <c r="AH115" s="1293"/>
      <c r="AI115" s="1293"/>
      <c r="AJ115" s="1293"/>
    </row>
    <row r="116" spans="2:36" s="27" customFormat="1" ht="16.149999999999999" customHeight="1" x14ac:dyDescent="0.15">
      <c r="B116" s="952" t="s">
        <v>104</v>
      </c>
      <c r="C116" s="1150" t="s">
        <v>364</v>
      </c>
      <c r="D116" s="447">
        <v>34837.649999999994</v>
      </c>
      <c r="E116" s="780">
        <v>34837.649999999994</v>
      </c>
      <c r="F116" s="377">
        <v>100</v>
      </c>
      <c r="G116" s="539">
        <v>6</v>
      </c>
      <c r="H116" s="757">
        <v>222</v>
      </c>
      <c r="I116" s="1293"/>
      <c r="J116" s="1293"/>
      <c r="K116" s="1293"/>
      <c r="L116" s="1293"/>
      <c r="M116" s="1293"/>
      <c r="N116" s="1293"/>
      <c r="O116" s="1293"/>
      <c r="P116" s="1293"/>
      <c r="Q116" s="1293"/>
      <c r="R116" s="1293"/>
      <c r="S116" s="1293"/>
      <c r="T116" s="1293"/>
      <c r="U116" s="1293"/>
      <c r="V116" s="1293"/>
      <c r="W116" s="1293"/>
      <c r="X116" s="1293"/>
      <c r="Y116" s="1293"/>
      <c r="Z116" s="1293"/>
      <c r="AA116" s="1293"/>
      <c r="AB116" s="1293"/>
      <c r="AC116" s="1293"/>
      <c r="AD116" s="1293"/>
      <c r="AE116" s="1293"/>
      <c r="AF116" s="1293"/>
      <c r="AG116" s="1293"/>
      <c r="AH116" s="1293"/>
      <c r="AI116" s="1293"/>
      <c r="AJ116" s="1293"/>
    </row>
    <row r="117" spans="2:36" s="27" customFormat="1" ht="16.149999999999999" customHeight="1" x14ac:dyDescent="0.15">
      <c r="B117" s="952" t="s">
        <v>105</v>
      </c>
      <c r="C117" s="1151" t="s">
        <v>365</v>
      </c>
      <c r="D117" s="445">
        <v>29630.48</v>
      </c>
      <c r="E117" s="445">
        <v>29630.48</v>
      </c>
      <c r="F117" s="368">
        <v>100</v>
      </c>
      <c r="G117" s="325">
        <v>1</v>
      </c>
      <c r="H117" s="759" t="s">
        <v>2142</v>
      </c>
      <c r="I117" s="1293"/>
      <c r="J117" s="1293"/>
      <c r="K117" s="1293"/>
      <c r="L117" s="1293"/>
      <c r="M117" s="1293"/>
      <c r="N117" s="1293"/>
      <c r="O117" s="1293"/>
      <c r="P117" s="1293"/>
      <c r="Q117" s="1293"/>
      <c r="R117" s="1293"/>
      <c r="S117" s="1293"/>
      <c r="T117" s="1293"/>
      <c r="U117" s="1293"/>
      <c r="V117" s="1293"/>
      <c r="W117" s="1293"/>
      <c r="X117" s="1293"/>
      <c r="Y117" s="1293"/>
      <c r="Z117" s="1293"/>
      <c r="AA117" s="1293"/>
      <c r="AB117" s="1293"/>
      <c r="AC117" s="1293"/>
      <c r="AD117" s="1293"/>
      <c r="AE117" s="1293"/>
      <c r="AF117" s="1293"/>
      <c r="AG117" s="1293"/>
      <c r="AH117" s="1293"/>
      <c r="AI117" s="1293"/>
      <c r="AJ117" s="1293"/>
    </row>
    <row r="118" spans="2:36" s="27" customFormat="1" ht="16.149999999999999" customHeight="1" x14ac:dyDescent="0.15">
      <c r="B118" s="952" t="s">
        <v>107</v>
      </c>
      <c r="C118" s="1151" t="s">
        <v>367</v>
      </c>
      <c r="D118" s="445">
        <v>24931.11</v>
      </c>
      <c r="E118" s="445">
        <v>24931.11</v>
      </c>
      <c r="F118" s="368">
        <v>100</v>
      </c>
      <c r="G118" s="325">
        <v>1</v>
      </c>
      <c r="H118" s="759" t="s">
        <v>2142</v>
      </c>
      <c r="I118" s="1293"/>
      <c r="J118" s="1293"/>
      <c r="K118" s="1293"/>
      <c r="L118" s="1293"/>
      <c r="M118" s="1293"/>
      <c r="N118" s="1293"/>
      <c r="O118" s="1293"/>
      <c r="P118" s="1293"/>
      <c r="Q118" s="1293"/>
      <c r="R118" s="1293"/>
      <c r="S118" s="1293"/>
      <c r="T118" s="1293"/>
      <c r="U118" s="1293"/>
      <c r="V118" s="1293"/>
      <c r="W118" s="1293"/>
      <c r="X118" s="1293"/>
      <c r="Y118" s="1293"/>
      <c r="Z118" s="1293"/>
      <c r="AA118" s="1293"/>
      <c r="AB118" s="1293"/>
      <c r="AC118" s="1293"/>
      <c r="AD118" s="1293"/>
      <c r="AE118" s="1293"/>
      <c r="AF118" s="1293"/>
      <c r="AG118" s="1293"/>
      <c r="AH118" s="1293"/>
      <c r="AI118" s="1293"/>
      <c r="AJ118" s="1293"/>
    </row>
    <row r="119" spans="2:36" s="27" customFormat="1" ht="16.149999999999999" customHeight="1" x14ac:dyDescent="0.15">
      <c r="B119" s="952" t="s">
        <v>108</v>
      </c>
      <c r="C119" s="1150" t="s">
        <v>368</v>
      </c>
      <c r="D119" s="447">
        <v>24888.67</v>
      </c>
      <c r="E119" s="780">
        <v>24888.67</v>
      </c>
      <c r="F119" s="377">
        <v>100</v>
      </c>
      <c r="G119" s="539">
        <v>1</v>
      </c>
      <c r="H119" s="759" t="s">
        <v>2142</v>
      </c>
      <c r="I119" s="1293"/>
      <c r="J119" s="1293"/>
      <c r="K119" s="1293"/>
      <c r="L119" s="1293"/>
      <c r="M119" s="1293"/>
      <c r="N119" s="1293"/>
      <c r="O119" s="1293"/>
      <c r="P119" s="1293"/>
      <c r="Q119" s="1293"/>
      <c r="R119" s="1293"/>
      <c r="S119" s="1293"/>
      <c r="T119" s="1293"/>
      <c r="U119" s="1293"/>
      <c r="V119" s="1293"/>
      <c r="W119" s="1293"/>
      <c r="X119" s="1293"/>
      <c r="Y119" s="1293"/>
      <c r="Z119" s="1293"/>
      <c r="AA119" s="1293"/>
      <c r="AB119" s="1293"/>
      <c r="AC119" s="1293"/>
      <c r="AD119" s="1293"/>
      <c r="AE119" s="1293"/>
      <c r="AF119" s="1293"/>
      <c r="AG119" s="1293"/>
      <c r="AH119" s="1293"/>
      <c r="AI119" s="1293"/>
      <c r="AJ119" s="1293"/>
    </row>
    <row r="120" spans="2:36" s="27" customFormat="1" ht="16.149999999999999" customHeight="1" x14ac:dyDescent="0.15">
      <c r="B120" s="952" t="s">
        <v>109</v>
      </c>
      <c r="C120" s="1151" t="s">
        <v>369</v>
      </c>
      <c r="D120" s="445">
        <v>13648.7</v>
      </c>
      <c r="E120" s="445">
        <v>13648.7</v>
      </c>
      <c r="F120" s="368">
        <v>100</v>
      </c>
      <c r="G120" s="325">
        <v>1</v>
      </c>
      <c r="H120" s="759" t="s">
        <v>2142</v>
      </c>
      <c r="I120" s="1293"/>
      <c r="J120" s="1293"/>
      <c r="K120" s="1293"/>
      <c r="L120" s="1293"/>
      <c r="M120" s="1293"/>
      <c r="N120" s="1293"/>
      <c r="O120" s="1293"/>
      <c r="P120" s="1293"/>
      <c r="Q120" s="1293"/>
      <c r="R120" s="1293"/>
      <c r="S120" s="1293"/>
      <c r="T120" s="1293"/>
      <c r="U120" s="1293"/>
      <c r="V120" s="1293"/>
      <c r="W120" s="1293"/>
      <c r="X120" s="1293"/>
      <c r="Y120" s="1293"/>
      <c r="Z120" s="1293"/>
      <c r="AA120" s="1293"/>
      <c r="AB120" s="1293"/>
      <c r="AC120" s="1293"/>
      <c r="AD120" s="1293"/>
      <c r="AE120" s="1293"/>
      <c r="AF120" s="1293"/>
      <c r="AG120" s="1293"/>
      <c r="AH120" s="1293"/>
      <c r="AI120" s="1293"/>
      <c r="AJ120" s="1293"/>
    </row>
    <row r="121" spans="2:36" s="27" customFormat="1" ht="16.149999999999999" customHeight="1" x14ac:dyDescent="0.15">
      <c r="B121" s="952" t="s">
        <v>110</v>
      </c>
      <c r="C121" s="1150" t="s">
        <v>370</v>
      </c>
      <c r="D121" s="447">
        <v>12003.57</v>
      </c>
      <c r="E121" s="780">
        <v>12003.57</v>
      </c>
      <c r="F121" s="377">
        <v>100</v>
      </c>
      <c r="G121" s="539">
        <v>1</v>
      </c>
      <c r="H121" s="759" t="s">
        <v>2142</v>
      </c>
      <c r="I121" s="1293"/>
      <c r="J121" s="1293"/>
      <c r="K121" s="1293"/>
      <c r="L121" s="1293"/>
      <c r="M121" s="1293"/>
      <c r="N121" s="1293"/>
      <c r="O121" s="1293"/>
      <c r="P121" s="1293"/>
      <c r="Q121" s="1293"/>
      <c r="R121" s="1293"/>
      <c r="S121" s="1293"/>
      <c r="T121" s="1293"/>
      <c r="U121" s="1293"/>
      <c r="V121" s="1293"/>
      <c r="W121" s="1293"/>
      <c r="X121" s="1293"/>
      <c r="Y121" s="1293"/>
      <c r="Z121" s="1293"/>
      <c r="AA121" s="1293"/>
      <c r="AB121" s="1293"/>
      <c r="AC121" s="1293"/>
      <c r="AD121" s="1293"/>
      <c r="AE121" s="1293"/>
      <c r="AF121" s="1293"/>
      <c r="AG121" s="1293"/>
      <c r="AH121" s="1293"/>
      <c r="AI121" s="1293"/>
      <c r="AJ121" s="1293"/>
    </row>
    <row r="122" spans="2:36" s="27" customFormat="1" ht="16.149999999999999" customHeight="1" x14ac:dyDescent="0.15">
      <c r="B122" s="952" t="s">
        <v>111</v>
      </c>
      <c r="C122" s="1151" t="s">
        <v>371</v>
      </c>
      <c r="D122" s="445">
        <v>9825.52</v>
      </c>
      <c r="E122" s="445">
        <v>9825.52</v>
      </c>
      <c r="F122" s="368">
        <v>100</v>
      </c>
      <c r="G122" s="325">
        <v>1</v>
      </c>
      <c r="H122" s="759" t="s">
        <v>2142</v>
      </c>
      <c r="I122" s="1293"/>
      <c r="J122" s="1293"/>
      <c r="K122" s="1293"/>
      <c r="L122" s="1293"/>
      <c r="M122" s="1293"/>
      <c r="N122" s="1293"/>
      <c r="O122" s="1293"/>
      <c r="P122" s="1293"/>
      <c r="Q122" s="1293"/>
      <c r="R122" s="1293"/>
      <c r="S122" s="1293"/>
      <c r="T122" s="1293"/>
      <c r="U122" s="1293"/>
      <c r="V122" s="1293"/>
      <c r="W122" s="1293"/>
      <c r="X122" s="1293"/>
      <c r="Y122" s="1293"/>
      <c r="Z122" s="1293"/>
      <c r="AA122" s="1293"/>
      <c r="AB122" s="1293"/>
      <c r="AC122" s="1293"/>
      <c r="AD122" s="1293"/>
      <c r="AE122" s="1293"/>
      <c r="AF122" s="1293"/>
      <c r="AG122" s="1293"/>
      <c r="AH122" s="1293"/>
      <c r="AI122" s="1293"/>
      <c r="AJ122" s="1293"/>
    </row>
    <row r="123" spans="2:36" s="27" customFormat="1" ht="16.149999999999999" customHeight="1" x14ac:dyDescent="0.15">
      <c r="B123" s="952" t="s">
        <v>112</v>
      </c>
      <c r="C123" s="1150" t="s">
        <v>372</v>
      </c>
      <c r="D123" s="447">
        <v>42840.91</v>
      </c>
      <c r="E123" s="780">
        <v>42840.91</v>
      </c>
      <c r="F123" s="377">
        <v>100</v>
      </c>
      <c r="G123" s="539">
        <v>1</v>
      </c>
      <c r="H123" s="759" t="s">
        <v>2142</v>
      </c>
      <c r="I123" s="1293"/>
      <c r="J123" s="1293"/>
      <c r="K123" s="1293"/>
      <c r="L123" s="1293"/>
      <c r="M123" s="1293"/>
      <c r="N123" s="1293"/>
      <c r="O123" s="1293"/>
      <c r="P123" s="1293"/>
      <c r="Q123" s="1293"/>
      <c r="R123" s="1293"/>
      <c r="S123" s="1293"/>
      <c r="T123" s="1293"/>
      <c r="U123" s="1293"/>
      <c r="V123" s="1293"/>
      <c r="W123" s="1293"/>
      <c r="X123" s="1293"/>
      <c r="Y123" s="1293"/>
      <c r="Z123" s="1293"/>
      <c r="AA123" s="1293"/>
      <c r="AB123" s="1293"/>
      <c r="AC123" s="1293"/>
      <c r="AD123" s="1293"/>
      <c r="AE123" s="1293"/>
      <c r="AF123" s="1293"/>
      <c r="AG123" s="1293"/>
      <c r="AH123" s="1293"/>
      <c r="AI123" s="1293"/>
      <c r="AJ123" s="1293"/>
    </row>
    <row r="124" spans="2:36" s="27" customFormat="1" ht="16.149999999999999" customHeight="1" x14ac:dyDescent="0.15">
      <c r="B124" s="952" t="s">
        <v>1280</v>
      </c>
      <c r="C124" s="1151" t="s">
        <v>1353</v>
      </c>
      <c r="D124" s="445">
        <v>50539.27</v>
      </c>
      <c r="E124" s="445">
        <v>50539.27</v>
      </c>
      <c r="F124" s="368">
        <v>100</v>
      </c>
      <c r="G124" s="325">
        <v>2</v>
      </c>
      <c r="H124" s="759" t="s">
        <v>2142</v>
      </c>
      <c r="I124" s="1293"/>
      <c r="J124" s="1293"/>
      <c r="K124" s="1293"/>
      <c r="L124" s="1293"/>
      <c r="M124" s="1293"/>
      <c r="N124" s="1293"/>
      <c r="O124" s="1293"/>
      <c r="P124" s="1293"/>
      <c r="Q124" s="1293"/>
      <c r="R124" s="1293"/>
      <c r="S124" s="1293"/>
      <c r="T124" s="1293"/>
      <c r="U124" s="1293"/>
      <c r="V124" s="1293"/>
      <c r="W124" s="1293"/>
      <c r="X124" s="1293"/>
      <c r="Y124" s="1293"/>
      <c r="Z124" s="1293"/>
      <c r="AA124" s="1293"/>
      <c r="AB124" s="1293"/>
      <c r="AC124" s="1293"/>
      <c r="AD124" s="1293"/>
      <c r="AE124" s="1293"/>
      <c r="AF124" s="1293"/>
      <c r="AG124" s="1293"/>
      <c r="AH124" s="1293"/>
      <c r="AI124" s="1293"/>
      <c r="AJ124" s="1293"/>
    </row>
    <row r="125" spans="2:36" s="27" customFormat="1" ht="16.149999999999999" customHeight="1" x14ac:dyDescent="0.15">
      <c r="B125" s="957" t="s">
        <v>1418</v>
      </c>
      <c r="C125" s="1159" t="s">
        <v>1482</v>
      </c>
      <c r="D125" s="1373">
        <v>48401.960000000006</v>
      </c>
      <c r="E125" s="1373">
        <v>48401.960000000006</v>
      </c>
      <c r="F125" s="1374">
        <v>100</v>
      </c>
      <c r="G125" s="733">
        <v>2</v>
      </c>
      <c r="H125" s="759" t="s">
        <v>2142</v>
      </c>
      <c r="I125" s="1293"/>
      <c r="J125" s="1293"/>
      <c r="K125" s="1293"/>
      <c r="L125" s="1293"/>
      <c r="M125" s="1293"/>
      <c r="N125" s="1293"/>
      <c r="O125" s="1293"/>
      <c r="P125" s="1293"/>
      <c r="Q125" s="1293"/>
      <c r="R125" s="1293"/>
      <c r="S125" s="1293"/>
      <c r="T125" s="1293"/>
      <c r="U125" s="1293"/>
      <c r="V125" s="1293"/>
      <c r="W125" s="1293"/>
      <c r="X125" s="1293"/>
      <c r="Y125" s="1293"/>
      <c r="Z125" s="1293"/>
      <c r="AA125" s="1293"/>
      <c r="AB125" s="1293"/>
      <c r="AC125" s="1293"/>
      <c r="AD125" s="1293"/>
      <c r="AE125" s="1293"/>
      <c r="AF125" s="1293"/>
      <c r="AG125" s="1293"/>
      <c r="AH125" s="1293"/>
      <c r="AI125" s="1293"/>
      <c r="AJ125" s="1293"/>
    </row>
    <row r="126" spans="2:36" s="27" customFormat="1" ht="16.149999999999999" customHeight="1" x14ac:dyDescent="0.15">
      <c r="B126" s="952" t="s">
        <v>1941</v>
      </c>
      <c r="C126" s="1159" t="s">
        <v>2001</v>
      </c>
      <c r="D126" s="1373">
        <v>33421.799999999996</v>
      </c>
      <c r="E126" s="1373">
        <v>33421.799999999996</v>
      </c>
      <c r="F126" s="1374">
        <v>100</v>
      </c>
      <c r="G126" s="733">
        <v>1</v>
      </c>
      <c r="H126" s="759" t="s">
        <v>2142</v>
      </c>
      <c r="I126" s="1293"/>
      <c r="J126" s="1293"/>
      <c r="K126" s="1293"/>
      <c r="L126" s="1293"/>
      <c r="M126" s="1293"/>
      <c r="N126" s="1293"/>
      <c r="O126" s="1293"/>
      <c r="P126" s="1293"/>
      <c r="Q126" s="1293"/>
      <c r="R126" s="1293"/>
      <c r="S126" s="1293"/>
      <c r="T126" s="1293"/>
      <c r="U126" s="1293"/>
      <c r="V126" s="1293"/>
      <c r="W126" s="1293"/>
      <c r="X126" s="1293"/>
      <c r="Y126" s="1293"/>
      <c r="Z126" s="1293"/>
      <c r="AA126" s="1293"/>
      <c r="AB126" s="1293"/>
      <c r="AC126" s="1293"/>
      <c r="AD126" s="1293"/>
      <c r="AE126" s="1293"/>
      <c r="AF126" s="1293"/>
      <c r="AG126" s="1293"/>
      <c r="AH126" s="1293"/>
      <c r="AI126" s="1293"/>
      <c r="AJ126" s="1293"/>
    </row>
    <row r="127" spans="2:36" s="27" customFormat="1" ht="16.149999999999999" customHeight="1" x14ac:dyDescent="0.15">
      <c r="B127" s="952" t="s">
        <v>1944</v>
      </c>
      <c r="C127" s="1159" t="s">
        <v>2002</v>
      </c>
      <c r="D127" s="1373">
        <v>24089.82</v>
      </c>
      <c r="E127" s="1373">
        <v>24089.82</v>
      </c>
      <c r="F127" s="1374">
        <v>100</v>
      </c>
      <c r="G127" s="733">
        <v>1</v>
      </c>
      <c r="H127" s="759" t="s">
        <v>2142</v>
      </c>
      <c r="I127" s="1293"/>
      <c r="J127" s="1293"/>
      <c r="K127" s="1293"/>
      <c r="L127" s="1293"/>
      <c r="M127" s="1293"/>
      <c r="N127" s="1293"/>
      <c r="O127" s="1293"/>
      <c r="P127" s="1293"/>
      <c r="Q127" s="1293"/>
      <c r="R127" s="1293"/>
      <c r="S127" s="1293"/>
      <c r="T127" s="1293"/>
      <c r="U127" s="1293"/>
      <c r="V127" s="1293"/>
      <c r="W127" s="1293"/>
      <c r="X127" s="1293"/>
      <c r="Y127" s="1293"/>
      <c r="Z127" s="1293"/>
      <c r="AA127" s="1293"/>
      <c r="AB127" s="1293"/>
      <c r="AC127" s="1293"/>
      <c r="AD127" s="1293"/>
      <c r="AE127" s="1293"/>
      <c r="AF127" s="1293"/>
      <c r="AG127" s="1293"/>
      <c r="AH127" s="1293"/>
      <c r="AI127" s="1293"/>
      <c r="AJ127" s="1293"/>
    </row>
    <row r="128" spans="2:36" s="27" customFormat="1" ht="16.149999999999999" customHeight="1" thickBot="1" x14ac:dyDescent="0.2">
      <c r="B128" s="966" t="s">
        <v>2003</v>
      </c>
      <c r="C128" s="1158" t="s">
        <v>1357</v>
      </c>
      <c r="D128" s="446">
        <v>19847.63</v>
      </c>
      <c r="E128" s="1375">
        <v>19847.63</v>
      </c>
      <c r="F128" s="373">
        <v>100</v>
      </c>
      <c r="G128" s="582">
        <v>1</v>
      </c>
      <c r="H128" s="1369" t="s">
        <v>2142</v>
      </c>
      <c r="I128" s="1293"/>
      <c r="J128" s="1293"/>
      <c r="K128" s="1293"/>
      <c r="L128" s="1293"/>
      <c r="M128" s="1293"/>
      <c r="N128" s="1293"/>
      <c r="O128" s="1293"/>
      <c r="P128" s="1293"/>
      <c r="Q128" s="1293"/>
      <c r="R128" s="1293"/>
      <c r="S128" s="1293"/>
      <c r="T128" s="1293"/>
      <c r="U128" s="1293"/>
      <c r="V128" s="1293"/>
      <c r="W128" s="1293"/>
      <c r="X128" s="1293"/>
      <c r="Y128" s="1293"/>
      <c r="Z128" s="1293"/>
      <c r="AA128" s="1293"/>
      <c r="AB128" s="1293"/>
      <c r="AC128" s="1293"/>
      <c r="AD128" s="1293"/>
      <c r="AE128" s="1293"/>
      <c r="AF128" s="1293"/>
      <c r="AG128" s="1293"/>
      <c r="AH128" s="1293"/>
      <c r="AI128" s="1293"/>
      <c r="AJ128" s="1293"/>
    </row>
    <row r="129" spans="2:36" s="27" customFormat="1" ht="16.149999999999999" customHeight="1" thickTop="1" x14ac:dyDescent="0.15">
      <c r="B129" s="971" t="s">
        <v>117</v>
      </c>
      <c r="C129" s="1151" t="s">
        <v>377</v>
      </c>
      <c r="D129" s="445">
        <v>2950.1099999999997</v>
      </c>
      <c r="E129" s="779">
        <v>2903.86</v>
      </c>
      <c r="F129" s="369">
        <v>98.432261847863316</v>
      </c>
      <c r="G129" s="564">
        <v>1</v>
      </c>
      <c r="H129" s="658">
        <v>36</v>
      </c>
      <c r="I129" s="1293"/>
      <c r="J129" s="1293"/>
      <c r="K129" s="1293"/>
      <c r="L129" s="1293"/>
      <c r="M129" s="1293"/>
      <c r="N129" s="1293"/>
      <c r="O129" s="1293"/>
      <c r="P129" s="1293"/>
      <c r="Q129" s="1293"/>
      <c r="R129" s="1293"/>
      <c r="S129" s="1293"/>
      <c r="T129" s="1293"/>
      <c r="U129" s="1293"/>
      <c r="V129" s="1293"/>
      <c r="W129" s="1293"/>
      <c r="X129" s="1293"/>
      <c r="Y129" s="1293"/>
      <c r="Z129" s="1293"/>
      <c r="AA129" s="1293"/>
      <c r="AB129" s="1293"/>
      <c r="AC129" s="1293"/>
      <c r="AD129" s="1293"/>
      <c r="AE129" s="1293"/>
      <c r="AF129" s="1293"/>
      <c r="AG129" s="1293"/>
      <c r="AH129" s="1293"/>
      <c r="AI129" s="1293"/>
      <c r="AJ129" s="1293"/>
    </row>
    <row r="130" spans="2:36" s="27" customFormat="1" ht="16.149999999999999" customHeight="1" x14ac:dyDescent="0.15">
      <c r="B130" s="971" t="s">
        <v>118</v>
      </c>
      <c r="C130" s="1150" t="s">
        <v>378</v>
      </c>
      <c r="D130" s="447">
        <v>1151.3399999999999</v>
      </c>
      <c r="E130" s="780">
        <v>1151.3399999999999</v>
      </c>
      <c r="F130" s="377">
        <v>100</v>
      </c>
      <c r="G130" s="539">
        <v>1</v>
      </c>
      <c r="H130" s="381">
        <v>6</v>
      </c>
      <c r="I130" s="1293"/>
      <c r="J130" s="1293"/>
      <c r="K130" s="1293"/>
      <c r="L130" s="1293"/>
      <c r="M130" s="1293"/>
      <c r="N130" s="1293"/>
      <c r="O130" s="1293"/>
      <c r="P130" s="1293"/>
      <c r="Q130" s="1293"/>
      <c r="R130" s="1293"/>
      <c r="S130" s="1293"/>
      <c r="T130" s="1293"/>
      <c r="U130" s="1293"/>
      <c r="V130" s="1293"/>
      <c r="W130" s="1293"/>
      <c r="X130" s="1293"/>
      <c r="Y130" s="1293"/>
      <c r="Z130" s="1293"/>
      <c r="AA130" s="1293"/>
      <c r="AB130" s="1293"/>
      <c r="AC130" s="1293"/>
      <c r="AD130" s="1293"/>
      <c r="AE130" s="1293"/>
      <c r="AF130" s="1293"/>
      <c r="AG130" s="1293"/>
      <c r="AH130" s="1293"/>
      <c r="AI130" s="1293"/>
      <c r="AJ130" s="1293"/>
    </row>
    <row r="131" spans="2:36" s="27" customFormat="1" ht="16.149999999999999" customHeight="1" x14ac:dyDescent="0.15">
      <c r="B131" s="971" t="s">
        <v>119</v>
      </c>
      <c r="C131" s="1150" t="s">
        <v>379</v>
      </c>
      <c r="D131" s="447">
        <v>958.98</v>
      </c>
      <c r="E131" s="447">
        <v>958.98</v>
      </c>
      <c r="F131" s="376">
        <v>100</v>
      </c>
      <c r="G131" s="330">
        <v>1</v>
      </c>
      <c r="H131" s="381">
        <v>4</v>
      </c>
      <c r="I131" s="1293"/>
      <c r="J131" s="1293"/>
      <c r="K131" s="1293"/>
      <c r="L131" s="1293"/>
      <c r="M131" s="1293"/>
      <c r="N131" s="1293"/>
      <c r="O131" s="1293"/>
      <c r="P131" s="1293"/>
      <c r="Q131" s="1293"/>
      <c r="R131" s="1293"/>
      <c r="S131" s="1293"/>
      <c r="T131" s="1293"/>
      <c r="U131" s="1293"/>
      <c r="V131" s="1293"/>
      <c r="W131" s="1293"/>
      <c r="X131" s="1293"/>
      <c r="Y131" s="1293"/>
      <c r="Z131" s="1293"/>
      <c r="AA131" s="1293"/>
      <c r="AB131" s="1293"/>
      <c r="AC131" s="1293"/>
      <c r="AD131" s="1293"/>
      <c r="AE131" s="1293"/>
      <c r="AF131" s="1293"/>
      <c r="AG131" s="1293"/>
      <c r="AH131" s="1293"/>
      <c r="AI131" s="1293"/>
      <c r="AJ131" s="1293"/>
    </row>
    <row r="132" spans="2:36" s="27" customFormat="1" ht="16.149999999999999" customHeight="1" x14ac:dyDescent="0.15">
      <c r="B132" s="971" t="s">
        <v>120</v>
      </c>
      <c r="C132" s="1150" t="s">
        <v>380</v>
      </c>
      <c r="D132" s="447">
        <v>638.70000000000005</v>
      </c>
      <c r="E132" s="780">
        <v>638.70000000000005</v>
      </c>
      <c r="F132" s="377">
        <v>100</v>
      </c>
      <c r="G132" s="539">
        <v>1</v>
      </c>
      <c r="H132" s="381">
        <v>5</v>
      </c>
      <c r="I132" s="1293"/>
      <c r="J132" s="1293"/>
      <c r="K132" s="1293"/>
      <c r="L132" s="1293"/>
      <c r="M132" s="1293"/>
      <c r="N132" s="1293"/>
      <c r="O132" s="1293"/>
      <c r="P132" s="1293"/>
      <c r="Q132" s="1293"/>
      <c r="R132" s="1293"/>
      <c r="S132" s="1293"/>
      <c r="T132" s="1293"/>
      <c r="U132" s="1293"/>
      <c r="V132" s="1293"/>
      <c r="W132" s="1293"/>
      <c r="X132" s="1293"/>
      <c r="Y132" s="1293"/>
      <c r="Z132" s="1293"/>
      <c r="AA132" s="1293"/>
      <c r="AB132" s="1293"/>
      <c r="AC132" s="1293"/>
      <c r="AD132" s="1293"/>
      <c r="AE132" s="1293"/>
      <c r="AF132" s="1293"/>
      <c r="AG132" s="1293"/>
      <c r="AH132" s="1293"/>
      <c r="AI132" s="1293"/>
      <c r="AJ132" s="1293"/>
    </row>
    <row r="133" spans="2:36" s="27" customFormat="1" ht="16.149999999999999" customHeight="1" x14ac:dyDescent="0.15">
      <c r="B133" s="971" t="s">
        <v>121</v>
      </c>
      <c r="C133" s="1150" t="s">
        <v>381</v>
      </c>
      <c r="D133" s="447">
        <v>934.39</v>
      </c>
      <c r="E133" s="447">
        <v>908.04</v>
      </c>
      <c r="F133" s="376">
        <v>97.179978381617943</v>
      </c>
      <c r="G133" s="330">
        <v>1</v>
      </c>
      <c r="H133" s="381">
        <v>4</v>
      </c>
      <c r="I133" s="1293"/>
      <c r="J133" s="1293"/>
      <c r="K133" s="1293"/>
      <c r="L133" s="1293"/>
      <c r="M133" s="1293"/>
      <c r="N133" s="1293"/>
      <c r="O133" s="1293"/>
      <c r="P133" s="1293"/>
      <c r="Q133" s="1293"/>
      <c r="R133" s="1293"/>
      <c r="S133" s="1293"/>
      <c r="T133" s="1293"/>
      <c r="U133" s="1293"/>
      <c r="V133" s="1293"/>
      <c r="W133" s="1293"/>
      <c r="X133" s="1293"/>
      <c r="Y133" s="1293"/>
      <c r="Z133" s="1293"/>
      <c r="AA133" s="1293"/>
      <c r="AB133" s="1293"/>
      <c r="AC133" s="1293"/>
      <c r="AD133" s="1293"/>
      <c r="AE133" s="1293"/>
      <c r="AF133" s="1293"/>
      <c r="AG133" s="1293"/>
      <c r="AH133" s="1293"/>
      <c r="AI133" s="1293"/>
      <c r="AJ133" s="1293"/>
    </row>
    <row r="134" spans="2:36" s="27" customFormat="1" ht="16.149999999999999" customHeight="1" x14ac:dyDescent="0.15">
      <c r="B134" s="971" t="s">
        <v>122</v>
      </c>
      <c r="C134" s="1150" t="s">
        <v>382</v>
      </c>
      <c r="D134" s="447">
        <v>855.23</v>
      </c>
      <c r="E134" s="780">
        <v>834.06</v>
      </c>
      <c r="F134" s="377">
        <v>97.524642493832062</v>
      </c>
      <c r="G134" s="539">
        <v>1</v>
      </c>
      <c r="H134" s="381">
        <v>5</v>
      </c>
      <c r="I134" s="1293"/>
      <c r="J134" s="1293"/>
      <c r="K134" s="1293"/>
      <c r="L134" s="1293"/>
      <c r="M134" s="1293"/>
      <c r="N134" s="1293"/>
      <c r="O134" s="1293"/>
      <c r="P134" s="1293"/>
      <c r="Q134" s="1293"/>
      <c r="R134" s="1293"/>
      <c r="S134" s="1293"/>
      <c r="T134" s="1293"/>
      <c r="U134" s="1293"/>
      <c r="V134" s="1293"/>
      <c r="W134" s="1293"/>
      <c r="X134" s="1293"/>
      <c r="Y134" s="1293"/>
      <c r="Z134" s="1293"/>
      <c r="AA134" s="1293"/>
      <c r="AB134" s="1293"/>
      <c r="AC134" s="1293"/>
      <c r="AD134" s="1293"/>
      <c r="AE134" s="1293"/>
      <c r="AF134" s="1293"/>
      <c r="AG134" s="1293"/>
      <c r="AH134" s="1293"/>
      <c r="AI134" s="1293"/>
      <c r="AJ134" s="1293"/>
    </row>
    <row r="135" spans="2:36" s="27" customFormat="1" ht="16.149999999999999" customHeight="1" x14ac:dyDescent="0.15">
      <c r="B135" s="971" t="s">
        <v>123</v>
      </c>
      <c r="C135" s="1150" t="s">
        <v>383</v>
      </c>
      <c r="D135" s="447">
        <v>3055.21</v>
      </c>
      <c r="E135" s="447">
        <v>3033.64</v>
      </c>
      <c r="F135" s="376">
        <v>99.293992884286183</v>
      </c>
      <c r="G135" s="330">
        <v>1</v>
      </c>
      <c r="H135" s="381">
        <v>13</v>
      </c>
      <c r="I135" s="1293"/>
      <c r="J135" s="1293"/>
      <c r="K135" s="1293"/>
      <c r="L135" s="1293"/>
      <c r="M135" s="1293"/>
      <c r="N135" s="1293"/>
      <c r="O135" s="1293"/>
      <c r="P135" s="1293"/>
      <c r="Q135" s="1293"/>
      <c r="R135" s="1293"/>
      <c r="S135" s="1293"/>
      <c r="T135" s="1293"/>
      <c r="U135" s="1293"/>
      <c r="V135" s="1293"/>
      <c r="W135" s="1293"/>
      <c r="X135" s="1293"/>
      <c r="Y135" s="1293"/>
      <c r="Z135" s="1293"/>
      <c r="AA135" s="1293"/>
      <c r="AB135" s="1293"/>
      <c r="AC135" s="1293"/>
      <c r="AD135" s="1293"/>
      <c r="AE135" s="1293"/>
      <c r="AF135" s="1293"/>
      <c r="AG135" s="1293"/>
      <c r="AH135" s="1293"/>
      <c r="AI135" s="1293"/>
      <c r="AJ135" s="1293"/>
    </row>
    <row r="136" spans="2:36" s="27" customFormat="1" ht="16.149999999999999" customHeight="1" x14ac:dyDescent="0.15">
      <c r="B136" s="971" t="s">
        <v>124</v>
      </c>
      <c r="C136" s="1150" t="s">
        <v>384</v>
      </c>
      <c r="D136" s="447">
        <v>1793.43</v>
      </c>
      <c r="E136" s="780">
        <v>1793.43</v>
      </c>
      <c r="F136" s="377">
        <v>100</v>
      </c>
      <c r="G136" s="539">
        <v>1</v>
      </c>
      <c r="H136" s="381">
        <v>2</v>
      </c>
      <c r="I136" s="1293"/>
      <c r="J136" s="1293"/>
      <c r="K136" s="1293"/>
      <c r="L136" s="1293"/>
      <c r="M136" s="1293"/>
      <c r="N136" s="1293"/>
      <c r="O136" s="1293"/>
      <c r="P136" s="1293"/>
      <c r="Q136" s="1293"/>
      <c r="R136" s="1293"/>
      <c r="S136" s="1293"/>
      <c r="T136" s="1293"/>
      <c r="U136" s="1293"/>
      <c r="V136" s="1293"/>
      <c r="W136" s="1293"/>
      <c r="X136" s="1293"/>
      <c r="Y136" s="1293"/>
      <c r="Z136" s="1293"/>
      <c r="AA136" s="1293"/>
      <c r="AB136" s="1293"/>
      <c r="AC136" s="1293"/>
      <c r="AD136" s="1293"/>
      <c r="AE136" s="1293"/>
      <c r="AF136" s="1293"/>
      <c r="AG136" s="1293"/>
      <c r="AH136" s="1293"/>
      <c r="AI136" s="1293"/>
      <c r="AJ136" s="1293"/>
    </row>
    <row r="137" spans="2:36" s="27" customFormat="1" ht="16.149999999999999" customHeight="1" x14ac:dyDescent="0.15">
      <c r="B137" s="971" t="s">
        <v>125</v>
      </c>
      <c r="C137" s="1150" t="s">
        <v>385</v>
      </c>
      <c r="D137" s="447">
        <v>1450.91</v>
      </c>
      <c r="E137" s="447">
        <v>1428.71</v>
      </c>
      <c r="F137" s="376">
        <v>98.469925770723194</v>
      </c>
      <c r="G137" s="330">
        <v>1</v>
      </c>
      <c r="H137" s="381">
        <v>6</v>
      </c>
      <c r="I137" s="1293"/>
      <c r="J137" s="1293"/>
      <c r="K137" s="1293"/>
      <c r="L137" s="1293"/>
      <c r="M137" s="1293"/>
      <c r="N137" s="1293"/>
      <c r="O137" s="1293"/>
      <c r="P137" s="1293"/>
      <c r="Q137" s="1293"/>
      <c r="R137" s="1293"/>
      <c r="S137" s="1293"/>
      <c r="T137" s="1293"/>
      <c r="U137" s="1293"/>
      <c r="V137" s="1293"/>
      <c r="W137" s="1293"/>
      <c r="X137" s="1293"/>
      <c r="Y137" s="1293"/>
      <c r="Z137" s="1293"/>
      <c r="AA137" s="1293"/>
      <c r="AB137" s="1293"/>
      <c r="AC137" s="1293"/>
      <c r="AD137" s="1293"/>
      <c r="AE137" s="1293"/>
      <c r="AF137" s="1293"/>
      <c r="AG137" s="1293"/>
      <c r="AH137" s="1293"/>
      <c r="AI137" s="1293"/>
      <c r="AJ137" s="1293"/>
    </row>
    <row r="138" spans="2:36" s="27" customFormat="1" ht="16.149999999999999" customHeight="1" x14ac:dyDescent="0.15">
      <c r="B138" s="971" t="s">
        <v>126</v>
      </c>
      <c r="C138" s="1150" t="s">
        <v>386</v>
      </c>
      <c r="D138" s="447">
        <v>1102.2</v>
      </c>
      <c r="E138" s="780">
        <v>1061.32</v>
      </c>
      <c r="F138" s="377">
        <v>96.291054255126099</v>
      </c>
      <c r="G138" s="539">
        <v>1</v>
      </c>
      <c r="H138" s="381">
        <v>8</v>
      </c>
      <c r="I138" s="1293"/>
      <c r="J138" s="1293"/>
      <c r="K138" s="1293"/>
      <c r="L138" s="1293"/>
      <c r="M138" s="1293"/>
      <c r="N138" s="1293"/>
      <c r="O138" s="1293"/>
      <c r="P138" s="1293"/>
      <c r="Q138" s="1293"/>
      <c r="R138" s="1293"/>
      <c r="S138" s="1293"/>
      <c r="T138" s="1293"/>
      <c r="U138" s="1293"/>
      <c r="V138" s="1293"/>
      <c r="W138" s="1293"/>
      <c r="X138" s="1293"/>
      <c r="Y138" s="1293"/>
      <c r="Z138" s="1293"/>
      <c r="AA138" s="1293"/>
      <c r="AB138" s="1293"/>
      <c r="AC138" s="1293"/>
      <c r="AD138" s="1293"/>
      <c r="AE138" s="1293"/>
      <c r="AF138" s="1293"/>
      <c r="AG138" s="1293"/>
      <c r="AH138" s="1293"/>
      <c r="AI138" s="1293"/>
      <c r="AJ138" s="1293"/>
    </row>
    <row r="139" spans="2:36" s="27" customFormat="1" ht="16.149999999999999" customHeight="1" x14ac:dyDescent="0.15">
      <c r="B139" s="971" t="s">
        <v>127</v>
      </c>
      <c r="C139" s="1150" t="s">
        <v>387</v>
      </c>
      <c r="D139" s="447">
        <v>1277.82</v>
      </c>
      <c r="E139" s="447">
        <v>1253.17</v>
      </c>
      <c r="F139" s="376">
        <v>98.070933308290691</v>
      </c>
      <c r="G139" s="330">
        <v>1</v>
      </c>
      <c r="H139" s="381">
        <v>6</v>
      </c>
      <c r="I139" s="1293"/>
      <c r="J139" s="1293"/>
      <c r="K139" s="1293"/>
      <c r="L139" s="1293"/>
      <c r="M139" s="1293"/>
      <c r="N139" s="1293"/>
      <c r="O139" s="1293"/>
      <c r="P139" s="1293"/>
      <c r="Q139" s="1293"/>
      <c r="R139" s="1293"/>
      <c r="S139" s="1293"/>
      <c r="T139" s="1293"/>
      <c r="U139" s="1293"/>
      <c r="V139" s="1293"/>
      <c r="W139" s="1293"/>
      <c r="X139" s="1293"/>
      <c r="Y139" s="1293"/>
      <c r="Z139" s="1293"/>
      <c r="AA139" s="1293"/>
      <c r="AB139" s="1293"/>
      <c r="AC139" s="1293"/>
      <c r="AD139" s="1293"/>
      <c r="AE139" s="1293"/>
      <c r="AF139" s="1293"/>
      <c r="AG139" s="1293"/>
      <c r="AH139" s="1293"/>
      <c r="AI139" s="1293"/>
      <c r="AJ139" s="1293"/>
    </row>
    <row r="140" spans="2:36" s="27" customFormat="1" ht="16.149999999999999" customHeight="1" x14ac:dyDescent="0.15">
      <c r="B140" s="971" t="s">
        <v>128</v>
      </c>
      <c r="C140" s="1150" t="s">
        <v>388</v>
      </c>
      <c r="D140" s="447">
        <v>1541.64</v>
      </c>
      <c r="E140" s="780">
        <v>1541.64</v>
      </c>
      <c r="F140" s="377">
        <v>100</v>
      </c>
      <c r="G140" s="539">
        <v>1</v>
      </c>
      <c r="H140" s="381">
        <v>6</v>
      </c>
      <c r="I140" s="1293"/>
      <c r="J140" s="1293"/>
      <c r="K140" s="1293"/>
      <c r="L140" s="1293"/>
      <c r="M140" s="1293"/>
      <c r="N140" s="1293"/>
      <c r="O140" s="1293"/>
      <c r="P140" s="1293"/>
      <c r="Q140" s="1293"/>
      <c r="R140" s="1293"/>
      <c r="S140" s="1293"/>
      <c r="T140" s="1293"/>
      <c r="U140" s="1293"/>
      <c r="V140" s="1293"/>
      <c r="W140" s="1293"/>
      <c r="X140" s="1293"/>
      <c r="Y140" s="1293"/>
      <c r="Z140" s="1293"/>
      <c r="AA140" s="1293"/>
      <c r="AB140" s="1293"/>
      <c r="AC140" s="1293"/>
      <c r="AD140" s="1293"/>
      <c r="AE140" s="1293"/>
      <c r="AF140" s="1293"/>
      <c r="AG140" s="1293"/>
      <c r="AH140" s="1293"/>
      <c r="AI140" s="1293"/>
      <c r="AJ140" s="1293"/>
    </row>
    <row r="141" spans="2:36" s="27" customFormat="1" ht="16.149999999999999" customHeight="1" x14ac:dyDescent="0.15">
      <c r="B141" s="971" t="s">
        <v>129</v>
      </c>
      <c r="C141" s="1150" t="s">
        <v>389</v>
      </c>
      <c r="D141" s="447">
        <v>4051.72</v>
      </c>
      <c r="E141" s="447">
        <v>4051.72</v>
      </c>
      <c r="F141" s="376">
        <v>100</v>
      </c>
      <c r="G141" s="330">
        <v>1</v>
      </c>
      <c r="H141" s="381">
        <v>21</v>
      </c>
      <c r="I141" s="1293"/>
      <c r="J141" s="1293"/>
      <c r="K141" s="1293"/>
      <c r="L141" s="1293"/>
      <c r="M141" s="1293"/>
      <c r="N141" s="1293"/>
      <c r="O141" s="1293"/>
      <c r="P141" s="1293"/>
      <c r="Q141" s="1293"/>
      <c r="R141" s="1293"/>
      <c r="S141" s="1293"/>
      <c r="T141" s="1293"/>
      <c r="U141" s="1293"/>
      <c r="V141" s="1293"/>
      <c r="W141" s="1293"/>
      <c r="X141" s="1293"/>
      <c r="Y141" s="1293"/>
      <c r="Z141" s="1293"/>
      <c r="AA141" s="1293"/>
      <c r="AB141" s="1293"/>
      <c r="AC141" s="1293"/>
      <c r="AD141" s="1293"/>
      <c r="AE141" s="1293"/>
      <c r="AF141" s="1293"/>
      <c r="AG141" s="1293"/>
      <c r="AH141" s="1293"/>
      <c r="AI141" s="1293"/>
      <c r="AJ141" s="1293"/>
    </row>
    <row r="142" spans="2:36" s="27" customFormat="1" ht="16.149999999999999" customHeight="1" x14ac:dyDescent="0.15">
      <c r="B142" s="971" t="s">
        <v>130</v>
      </c>
      <c r="C142" s="1150" t="s">
        <v>390</v>
      </c>
      <c r="D142" s="447">
        <v>752.09</v>
      </c>
      <c r="E142" s="780">
        <v>730.85</v>
      </c>
      <c r="F142" s="377">
        <v>97.175869909186403</v>
      </c>
      <c r="G142" s="539">
        <v>1</v>
      </c>
      <c r="H142" s="381">
        <v>3</v>
      </c>
      <c r="I142" s="1293"/>
      <c r="J142" s="1293"/>
      <c r="K142" s="1293"/>
      <c r="L142" s="1293"/>
      <c r="M142" s="1293"/>
      <c r="N142" s="1293"/>
      <c r="O142" s="1293"/>
      <c r="P142" s="1293"/>
      <c r="Q142" s="1293"/>
      <c r="R142" s="1293"/>
      <c r="S142" s="1293"/>
      <c r="T142" s="1293"/>
      <c r="U142" s="1293"/>
      <c r="V142" s="1293"/>
      <c r="W142" s="1293"/>
      <c r="X142" s="1293"/>
      <c r="Y142" s="1293"/>
      <c r="Z142" s="1293"/>
      <c r="AA142" s="1293"/>
      <c r="AB142" s="1293"/>
      <c r="AC142" s="1293"/>
      <c r="AD142" s="1293"/>
      <c r="AE142" s="1293"/>
      <c r="AF142" s="1293"/>
      <c r="AG142" s="1293"/>
      <c r="AH142" s="1293"/>
      <c r="AI142" s="1293"/>
      <c r="AJ142" s="1293"/>
    </row>
    <row r="143" spans="2:36" s="27" customFormat="1" ht="16.149999999999999" customHeight="1" x14ac:dyDescent="0.15">
      <c r="B143" s="971" t="s">
        <v>131</v>
      </c>
      <c r="C143" s="1150" t="s">
        <v>391</v>
      </c>
      <c r="D143" s="447">
        <v>1209.56</v>
      </c>
      <c r="E143" s="447">
        <v>1209.56</v>
      </c>
      <c r="F143" s="376">
        <v>100</v>
      </c>
      <c r="G143" s="330">
        <v>1</v>
      </c>
      <c r="H143" s="381">
        <v>9</v>
      </c>
      <c r="I143" s="1293"/>
      <c r="J143" s="1293"/>
      <c r="K143" s="1293"/>
      <c r="L143" s="1293"/>
      <c r="M143" s="1293"/>
      <c r="N143" s="1293"/>
      <c r="O143" s="1293"/>
      <c r="P143" s="1293"/>
      <c r="Q143" s="1293"/>
      <c r="R143" s="1293"/>
      <c r="S143" s="1293"/>
      <c r="T143" s="1293"/>
      <c r="U143" s="1293"/>
      <c r="V143" s="1293"/>
      <c r="W143" s="1293"/>
      <c r="X143" s="1293"/>
      <c r="Y143" s="1293"/>
      <c r="Z143" s="1293"/>
      <c r="AA143" s="1293"/>
      <c r="AB143" s="1293"/>
      <c r="AC143" s="1293"/>
      <c r="AD143" s="1293"/>
      <c r="AE143" s="1293"/>
      <c r="AF143" s="1293"/>
      <c r="AG143" s="1293"/>
      <c r="AH143" s="1293"/>
      <c r="AI143" s="1293"/>
      <c r="AJ143" s="1293"/>
    </row>
    <row r="144" spans="2:36" s="27" customFormat="1" ht="16.149999999999999" customHeight="1" x14ac:dyDescent="0.15">
      <c r="B144" s="971" t="s">
        <v>132</v>
      </c>
      <c r="C144" s="1150" t="s">
        <v>392</v>
      </c>
      <c r="D144" s="447">
        <v>830.55</v>
      </c>
      <c r="E144" s="780">
        <v>830.55</v>
      </c>
      <c r="F144" s="377">
        <v>100</v>
      </c>
      <c r="G144" s="539">
        <v>1</v>
      </c>
      <c r="H144" s="381">
        <v>3</v>
      </c>
      <c r="I144" s="1293"/>
      <c r="J144" s="1293"/>
      <c r="K144" s="1293"/>
      <c r="L144" s="1293"/>
      <c r="M144" s="1293"/>
      <c r="N144" s="1293"/>
      <c r="O144" s="1293"/>
      <c r="P144" s="1293"/>
      <c r="Q144" s="1293"/>
      <c r="R144" s="1293"/>
      <c r="S144" s="1293"/>
      <c r="T144" s="1293"/>
      <c r="U144" s="1293"/>
      <c r="V144" s="1293"/>
      <c r="W144" s="1293"/>
      <c r="X144" s="1293"/>
      <c r="Y144" s="1293"/>
      <c r="Z144" s="1293"/>
      <c r="AA144" s="1293"/>
      <c r="AB144" s="1293"/>
      <c r="AC144" s="1293"/>
      <c r="AD144" s="1293"/>
      <c r="AE144" s="1293"/>
      <c r="AF144" s="1293"/>
      <c r="AG144" s="1293"/>
      <c r="AH144" s="1293"/>
      <c r="AI144" s="1293"/>
      <c r="AJ144" s="1293"/>
    </row>
    <row r="145" spans="2:36" s="27" customFormat="1" ht="16.149999999999999" customHeight="1" x14ac:dyDescent="0.15">
      <c r="B145" s="971" t="s">
        <v>133</v>
      </c>
      <c r="C145" s="1150" t="s">
        <v>393</v>
      </c>
      <c r="D145" s="447">
        <v>1191.08</v>
      </c>
      <c r="E145" s="447">
        <v>1191.08</v>
      </c>
      <c r="F145" s="376">
        <v>100</v>
      </c>
      <c r="G145" s="330">
        <v>1</v>
      </c>
      <c r="H145" s="381">
        <v>6</v>
      </c>
      <c r="I145" s="1293"/>
      <c r="J145" s="1293"/>
      <c r="K145" s="1293"/>
      <c r="L145" s="1293"/>
      <c r="M145" s="1293"/>
      <c r="N145" s="1293"/>
      <c r="O145" s="1293"/>
      <c r="P145" s="1293"/>
      <c r="Q145" s="1293"/>
      <c r="R145" s="1293"/>
      <c r="S145" s="1293"/>
      <c r="T145" s="1293"/>
      <c r="U145" s="1293"/>
      <c r="V145" s="1293"/>
      <c r="W145" s="1293"/>
      <c r="X145" s="1293"/>
      <c r="Y145" s="1293"/>
      <c r="Z145" s="1293"/>
      <c r="AA145" s="1293"/>
      <c r="AB145" s="1293"/>
      <c r="AC145" s="1293"/>
      <c r="AD145" s="1293"/>
      <c r="AE145" s="1293"/>
      <c r="AF145" s="1293"/>
      <c r="AG145" s="1293"/>
      <c r="AH145" s="1293"/>
      <c r="AI145" s="1293"/>
      <c r="AJ145" s="1293"/>
    </row>
    <row r="146" spans="2:36" s="27" customFormat="1" ht="16.149999999999999" customHeight="1" x14ac:dyDescent="0.15">
      <c r="B146" s="971" t="s">
        <v>134</v>
      </c>
      <c r="C146" s="1150" t="s">
        <v>394</v>
      </c>
      <c r="D146" s="447">
        <v>2222.0499999999993</v>
      </c>
      <c r="E146" s="780">
        <v>2201.38</v>
      </c>
      <c r="F146" s="377">
        <v>99.069777907787895</v>
      </c>
      <c r="G146" s="539">
        <v>1</v>
      </c>
      <c r="H146" s="381">
        <v>13</v>
      </c>
      <c r="I146" s="1293"/>
      <c r="J146" s="1293"/>
      <c r="K146" s="1293"/>
      <c r="L146" s="1293"/>
      <c r="M146" s="1293"/>
      <c r="N146" s="1293"/>
      <c r="O146" s="1293"/>
      <c r="P146" s="1293"/>
      <c r="Q146" s="1293"/>
      <c r="R146" s="1293"/>
      <c r="S146" s="1293"/>
      <c r="T146" s="1293"/>
      <c r="U146" s="1293"/>
      <c r="V146" s="1293"/>
      <c r="W146" s="1293"/>
      <c r="X146" s="1293"/>
      <c r="Y146" s="1293"/>
      <c r="Z146" s="1293"/>
      <c r="AA146" s="1293"/>
      <c r="AB146" s="1293"/>
      <c r="AC146" s="1293"/>
      <c r="AD146" s="1293"/>
      <c r="AE146" s="1293"/>
      <c r="AF146" s="1293"/>
      <c r="AG146" s="1293"/>
      <c r="AH146" s="1293"/>
      <c r="AI146" s="1293"/>
      <c r="AJ146" s="1293"/>
    </row>
    <row r="147" spans="2:36" s="27" customFormat="1" ht="16.149999999999999" customHeight="1" x14ac:dyDescent="0.15">
      <c r="B147" s="971" t="s">
        <v>135</v>
      </c>
      <c r="C147" s="1150" t="s">
        <v>1485</v>
      </c>
      <c r="D147" s="447">
        <v>2685.39</v>
      </c>
      <c r="E147" s="447">
        <v>2577.16</v>
      </c>
      <c r="F147" s="376">
        <v>95.969672933912761</v>
      </c>
      <c r="G147" s="330">
        <v>1</v>
      </c>
      <c r="H147" s="381">
        <v>15</v>
      </c>
      <c r="I147" s="1293"/>
      <c r="J147" s="1293"/>
      <c r="K147" s="1293"/>
      <c r="L147" s="1293"/>
      <c r="M147" s="1293"/>
      <c r="N147" s="1293"/>
      <c r="O147" s="1293"/>
      <c r="P147" s="1293"/>
      <c r="Q147" s="1293"/>
      <c r="R147" s="1293"/>
      <c r="S147" s="1293"/>
      <c r="T147" s="1293"/>
      <c r="U147" s="1293"/>
      <c r="V147" s="1293"/>
      <c r="W147" s="1293"/>
      <c r="X147" s="1293"/>
      <c r="Y147" s="1293"/>
      <c r="Z147" s="1293"/>
      <c r="AA147" s="1293"/>
      <c r="AB147" s="1293"/>
      <c r="AC147" s="1293"/>
      <c r="AD147" s="1293"/>
      <c r="AE147" s="1293"/>
      <c r="AF147" s="1293"/>
      <c r="AG147" s="1293"/>
      <c r="AH147" s="1293"/>
      <c r="AI147" s="1293"/>
      <c r="AJ147" s="1293"/>
    </row>
    <row r="148" spans="2:36" s="27" customFormat="1" ht="16.149999999999999" customHeight="1" x14ac:dyDescent="0.15">
      <c r="B148" s="971" t="s">
        <v>136</v>
      </c>
      <c r="C148" s="1150" t="s">
        <v>396</v>
      </c>
      <c r="D148" s="447">
        <v>3118.12</v>
      </c>
      <c r="E148" s="780">
        <v>3118.12</v>
      </c>
      <c r="F148" s="377">
        <v>100</v>
      </c>
      <c r="G148" s="539">
        <v>1</v>
      </c>
      <c r="H148" s="381">
        <v>15</v>
      </c>
      <c r="I148" s="1293"/>
      <c r="J148" s="1293"/>
      <c r="K148" s="1293"/>
      <c r="L148" s="1293"/>
      <c r="M148" s="1293"/>
      <c r="N148" s="1293"/>
      <c r="O148" s="1293"/>
      <c r="P148" s="1293"/>
      <c r="Q148" s="1293"/>
      <c r="R148" s="1293"/>
      <c r="S148" s="1293"/>
      <c r="T148" s="1293"/>
      <c r="U148" s="1293"/>
      <c r="V148" s="1293"/>
      <c r="W148" s="1293"/>
      <c r="X148" s="1293"/>
      <c r="Y148" s="1293"/>
      <c r="Z148" s="1293"/>
      <c r="AA148" s="1293"/>
      <c r="AB148" s="1293"/>
      <c r="AC148" s="1293"/>
      <c r="AD148" s="1293"/>
      <c r="AE148" s="1293"/>
      <c r="AF148" s="1293"/>
      <c r="AG148" s="1293"/>
      <c r="AH148" s="1293"/>
      <c r="AI148" s="1293"/>
      <c r="AJ148" s="1293"/>
    </row>
    <row r="149" spans="2:36" s="27" customFormat="1" ht="16.149999999999999" customHeight="1" x14ac:dyDescent="0.15">
      <c r="B149" s="971" t="s">
        <v>137</v>
      </c>
      <c r="C149" s="1150" t="s">
        <v>397</v>
      </c>
      <c r="D149" s="447">
        <v>4872.17</v>
      </c>
      <c r="E149" s="447">
        <v>4872.17</v>
      </c>
      <c r="F149" s="376">
        <v>100</v>
      </c>
      <c r="G149" s="330">
        <v>1</v>
      </c>
      <c r="H149" s="381">
        <v>15</v>
      </c>
      <c r="I149" s="1293"/>
      <c r="J149" s="1293"/>
      <c r="K149" s="1293"/>
      <c r="L149" s="1293"/>
      <c r="M149" s="1293"/>
      <c r="N149" s="1293"/>
      <c r="O149" s="1293"/>
      <c r="P149" s="1293"/>
      <c r="Q149" s="1293"/>
      <c r="R149" s="1293"/>
      <c r="S149" s="1293"/>
      <c r="T149" s="1293"/>
      <c r="U149" s="1293"/>
      <c r="V149" s="1293"/>
      <c r="W149" s="1293"/>
      <c r="X149" s="1293"/>
      <c r="Y149" s="1293"/>
      <c r="Z149" s="1293"/>
      <c r="AA149" s="1293"/>
      <c r="AB149" s="1293"/>
      <c r="AC149" s="1293"/>
      <c r="AD149" s="1293"/>
      <c r="AE149" s="1293"/>
      <c r="AF149" s="1293"/>
      <c r="AG149" s="1293"/>
      <c r="AH149" s="1293"/>
      <c r="AI149" s="1293"/>
      <c r="AJ149" s="1293"/>
    </row>
    <row r="150" spans="2:36" s="27" customFormat="1" ht="16.149999999999999" customHeight="1" x14ac:dyDescent="0.15">
      <c r="B150" s="971" t="s">
        <v>138</v>
      </c>
      <c r="C150" s="1150" t="s">
        <v>398</v>
      </c>
      <c r="D150" s="447">
        <v>2219.7399999999971</v>
      </c>
      <c r="E150" s="780">
        <v>2198.63</v>
      </c>
      <c r="F150" s="377">
        <v>99.048987719282579</v>
      </c>
      <c r="G150" s="539">
        <v>1</v>
      </c>
      <c r="H150" s="381">
        <v>20</v>
      </c>
      <c r="I150" s="1293"/>
      <c r="J150" s="1293"/>
      <c r="K150" s="1293"/>
      <c r="L150" s="1293"/>
      <c r="M150" s="1293"/>
      <c r="N150" s="1293"/>
      <c r="O150" s="1293"/>
      <c r="P150" s="1293"/>
      <c r="Q150" s="1293"/>
      <c r="R150" s="1293"/>
      <c r="S150" s="1293"/>
      <c r="T150" s="1293"/>
      <c r="U150" s="1293"/>
      <c r="V150" s="1293"/>
      <c r="W150" s="1293"/>
      <c r="X150" s="1293"/>
      <c r="Y150" s="1293"/>
      <c r="Z150" s="1293"/>
      <c r="AA150" s="1293"/>
      <c r="AB150" s="1293"/>
      <c r="AC150" s="1293"/>
      <c r="AD150" s="1293"/>
      <c r="AE150" s="1293"/>
      <c r="AF150" s="1293"/>
      <c r="AG150" s="1293"/>
      <c r="AH150" s="1293"/>
      <c r="AI150" s="1293"/>
      <c r="AJ150" s="1293"/>
    </row>
    <row r="151" spans="2:36" s="27" customFormat="1" ht="16.149999999999999" customHeight="1" x14ac:dyDescent="0.15">
      <c r="B151" s="971" t="s">
        <v>139</v>
      </c>
      <c r="C151" s="1150" t="s">
        <v>399</v>
      </c>
      <c r="D151" s="447">
        <v>1222.1300000000001</v>
      </c>
      <c r="E151" s="447">
        <v>1189.33</v>
      </c>
      <c r="F151" s="376">
        <v>97.3161611285215</v>
      </c>
      <c r="G151" s="330">
        <v>1</v>
      </c>
      <c r="H151" s="381">
        <v>6</v>
      </c>
      <c r="I151" s="1293"/>
      <c r="J151" s="1293"/>
      <c r="K151" s="1293"/>
      <c r="L151" s="1293"/>
      <c r="M151" s="1293"/>
      <c r="N151" s="1293"/>
      <c r="O151" s="1293"/>
      <c r="P151" s="1293"/>
      <c r="Q151" s="1293"/>
      <c r="R151" s="1293"/>
      <c r="S151" s="1293"/>
      <c r="T151" s="1293"/>
      <c r="U151" s="1293"/>
      <c r="V151" s="1293"/>
      <c r="W151" s="1293"/>
      <c r="X151" s="1293"/>
      <c r="Y151" s="1293"/>
      <c r="Z151" s="1293"/>
      <c r="AA151" s="1293"/>
      <c r="AB151" s="1293"/>
      <c r="AC151" s="1293"/>
      <c r="AD151" s="1293"/>
      <c r="AE151" s="1293"/>
      <c r="AF151" s="1293"/>
      <c r="AG151" s="1293"/>
      <c r="AH151" s="1293"/>
      <c r="AI151" s="1293"/>
      <c r="AJ151" s="1293"/>
    </row>
    <row r="152" spans="2:36" s="27" customFormat="1" ht="16.149999999999999" customHeight="1" x14ac:dyDescent="0.15">
      <c r="B152" s="971" t="s">
        <v>140</v>
      </c>
      <c r="C152" s="1150" t="s">
        <v>400</v>
      </c>
      <c r="D152" s="447">
        <v>1062.05</v>
      </c>
      <c r="E152" s="780">
        <v>1026.8599999999999</v>
      </c>
      <c r="F152" s="377">
        <v>96.686596676239347</v>
      </c>
      <c r="G152" s="539">
        <v>1</v>
      </c>
      <c r="H152" s="381">
        <v>5</v>
      </c>
      <c r="I152" s="1293"/>
      <c r="J152" s="1293"/>
      <c r="K152" s="1293"/>
      <c r="L152" s="1293"/>
      <c r="M152" s="1293"/>
      <c r="N152" s="1293"/>
      <c r="O152" s="1293"/>
      <c r="P152" s="1293"/>
      <c r="Q152" s="1293"/>
      <c r="R152" s="1293"/>
      <c r="S152" s="1293"/>
      <c r="T152" s="1293"/>
      <c r="U152" s="1293"/>
      <c r="V152" s="1293"/>
      <c r="W152" s="1293"/>
      <c r="X152" s="1293"/>
      <c r="Y152" s="1293"/>
      <c r="Z152" s="1293"/>
      <c r="AA152" s="1293"/>
      <c r="AB152" s="1293"/>
      <c r="AC152" s="1293"/>
      <c r="AD152" s="1293"/>
      <c r="AE152" s="1293"/>
      <c r="AF152" s="1293"/>
      <c r="AG152" s="1293"/>
      <c r="AH152" s="1293"/>
      <c r="AI152" s="1293"/>
      <c r="AJ152" s="1293"/>
    </row>
    <row r="153" spans="2:36" s="27" customFormat="1" ht="16.149999999999999" customHeight="1" x14ac:dyDescent="0.15">
      <c r="B153" s="971" t="s">
        <v>141</v>
      </c>
      <c r="C153" s="1150" t="s">
        <v>401</v>
      </c>
      <c r="D153" s="447">
        <v>1107.3599999999999</v>
      </c>
      <c r="E153" s="447">
        <v>1061.76</v>
      </c>
      <c r="F153" s="376">
        <v>95.882097962722156</v>
      </c>
      <c r="G153" s="330">
        <v>1</v>
      </c>
      <c r="H153" s="381">
        <v>5</v>
      </c>
      <c r="I153" s="1293"/>
      <c r="J153" s="1293"/>
      <c r="K153" s="1293"/>
      <c r="L153" s="1293"/>
      <c r="M153" s="1293"/>
      <c r="N153" s="1293"/>
      <c r="O153" s="1293"/>
      <c r="P153" s="1293"/>
      <c r="Q153" s="1293"/>
      <c r="R153" s="1293"/>
      <c r="S153" s="1293"/>
      <c r="T153" s="1293"/>
      <c r="U153" s="1293"/>
      <c r="V153" s="1293"/>
      <c r="W153" s="1293"/>
      <c r="X153" s="1293"/>
      <c r="Y153" s="1293"/>
      <c r="Z153" s="1293"/>
      <c r="AA153" s="1293"/>
      <c r="AB153" s="1293"/>
      <c r="AC153" s="1293"/>
      <c r="AD153" s="1293"/>
      <c r="AE153" s="1293"/>
      <c r="AF153" s="1293"/>
      <c r="AG153" s="1293"/>
      <c r="AH153" s="1293"/>
      <c r="AI153" s="1293"/>
      <c r="AJ153" s="1293"/>
    </row>
    <row r="154" spans="2:36" s="27" customFormat="1" ht="16.149999999999999" customHeight="1" x14ac:dyDescent="0.15">
      <c r="B154" s="971" t="s">
        <v>142</v>
      </c>
      <c r="C154" s="1150" t="s">
        <v>1486</v>
      </c>
      <c r="D154" s="447">
        <v>1905.39</v>
      </c>
      <c r="E154" s="780">
        <v>1802.44</v>
      </c>
      <c r="F154" s="377">
        <v>94.596906670025561</v>
      </c>
      <c r="G154" s="539">
        <v>1</v>
      </c>
      <c r="H154" s="381">
        <v>9</v>
      </c>
      <c r="I154" s="1293"/>
      <c r="J154" s="1293"/>
      <c r="K154" s="1293"/>
      <c r="L154" s="1293"/>
      <c r="M154" s="1293"/>
      <c r="N154" s="1293"/>
      <c r="O154" s="1293"/>
      <c r="P154" s="1293"/>
      <c r="Q154" s="1293"/>
      <c r="R154" s="1293"/>
      <c r="S154" s="1293"/>
      <c r="T154" s="1293"/>
      <c r="U154" s="1293"/>
      <c r="V154" s="1293"/>
      <c r="W154" s="1293"/>
      <c r="X154" s="1293"/>
      <c r="Y154" s="1293"/>
      <c r="Z154" s="1293"/>
      <c r="AA154" s="1293"/>
      <c r="AB154" s="1293"/>
      <c r="AC154" s="1293"/>
      <c r="AD154" s="1293"/>
      <c r="AE154" s="1293"/>
      <c r="AF154" s="1293"/>
      <c r="AG154" s="1293"/>
      <c r="AH154" s="1293"/>
      <c r="AI154" s="1293"/>
      <c r="AJ154" s="1293"/>
    </row>
    <row r="155" spans="2:36" s="27" customFormat="1" ht="16.149999999999999" customHeight="1" x14ac:dyDescent="0.15">
      <c r="B155" s="971" t="s">
        <v>144</v>
      </c>
      <c r="C155" s="1150" t="s">
        <v>403</v>
      </c>
      <c r="D155" s="447">
        <v>439.56</v>
      </c>
      <c r="E155" s="447">
        <v>439.56</v>
      </c>
      <c r="F155" s="376">
        <v>100</v>
      </c>
      <c r="G155" s="330">
        <v>1</v>
      </c>
      <c r="H155" s="381">
        <v>2</v>
      </c>
      <c r="I155" s="1293"/>
      <c r="J155" s="1293"/>
      <c r="K155" s="1293"/>
      <c r="L155" s="1293"/>
      <c r="M155" s="1293"/>
      <c r="N155" s="1293"/>
      <c r="O155" s="1293"/>
      <c r="P155" s="1293"/>
      <c r="Q155" s="1293"/>
      <c r="R155" s="1293"/>
      <c r="S155" s="1293"/>
      <c r="T155" s="1293"/>
      <c r="U155" s="1293"/>
      <c r="V155" s="1293"/>
      <c r="W155" s="1293"/>
      <c r="X155" s="1293"/>
      <c r="Y155" s="1293"/>
      <c r="Z155" s="1293"/>
      <c r="AA155" s="1293"/>
      <c r="AB155" s="1293"/>
      <c r="AC155" s="1293"/>
      <c r="AD155" s="1293"/>
      <c r="AE155" s="1293"/>
      <c r="AF155" s="1293"/>
      <c r="AG155" s="1293"/>
      <c r="AH155" s="1293"/>
      <c r="AI155" s="1293"/>
      <c r="AJ155" s="1293"/>
    </row>
    <row r="156" spans="2:36" s="27" customFormat="1" ht="16.149999999999999" customHeight="1" x14ac:dyDescent="0.15">
      <c r="B156" s="971" t="s">
        <v>145</v>
      </c>
      <c r="C156" s="1150" t="s">
        <v>1487</v>
      </c>
      <c r="D156" s="447">
        <v>1184.5500000000002</v>
      </c>
      <c r="E156" s="780">
        <v>1160.1400000000001</v>
      </c>
      <c r="F156" s="377">
        <v>97.939301844582332</v>
      </c>
      <c r="G156" s="539">
        <v>1</v>
      </c>
      <c r="H156" s="381">
        <v>5</v>
      </c>
      <c r="I156" s="1293"/>
      <c r="J156" s="1293"/>
      <c r="K156" s="1293"/>
      <c r="L156" s="1293"/>
      <c r="M156" s="1293"/>
      <c r="N156" s="1293"/>
      <c r="O156" s="1293"/>
      <c r="P156" s="1293"/>
      <c r="Q156" s="1293"/>
      <c r="R156" s="1293"/>
      <c r="S156" s="1293"/>
      <c r="T156" s="1293"/>
      <c r="U156" s="1293"/>
      <c r="V156" s="1293"/>
      <c r="W156" s="1293"/>
      <c r="X156" s="1293"/>
      <c r="Y156" s="1293"/>
      <c r="Z156" s="1293"/>
      <c r="AA156" s="1293"/>
      <c r="AB156" s="1293"/>
      <c r="AC156" s="1293"/>
      <c r="AD156" s="1293"/>
      <c r="AE156" s="1293"/>
      <c r="AF156" s="1293"/>
      <c r="AG156" s="1293"/>
      <c r="AH156" s="1293"/>
      <c r="AI156" s="1293"/>
      <c r="AJ156" s="1293"/>
    </row>
    <row r="157" spans="2:36" s="27" customFormat="1" ht="16.149999999999999" customHeight="1" x14ac:dyDescent="0.15">
      <c r="B157" s="971" t="s">
        <v>146</v>
      </c>
      <c r="C157" s="1150" t="s">
        <v>405</v>
      </c>
      <c r="D157" s="447">
        <v>1277.04</v>
      </c>
      <c r="E157" s="447">
        <v>1277.04</v>
      </c>
      <c r="F157" s="376">
        <v>100</v>
      </c>
      <c r="G157" s="330">
        <v>1</v>
      </c>
      <c r="H157" s="381">
        <v>5</v>
      </c>
      <c r="I157" s="1293"/>
      <c r="J157" s="1293"/>
      <c r="K157" s="1293"/>
      <c r="L157" s="1293"/>
      <c r="M157" s="1293"/>
      <c r="N157" s="1293"/>
      <c r="O157" s="1293"/>
      <c r="P157" s="1293"/>
      <c r="Q157" s="1293"/>
      <c r="R157" s="1293"/>
      <c r="S157" s="1293"/>
      <c r="T157" s="1293"/>
      <c r="U157" s="1293"/>
      <c r="V157" s="1293"/>
      <c r="W157" s="1293"/>
      <c r="X157" s="1293"/>
      <c r="Y157" s="1293"/>
      <c r="Z157" s="1293"/>
      <c r="AA157" s="1293"/>
      <c r="AB157" s="1293"/>
      <c r="AC157" s="1293"/>
      <c r="AD157" s="1293"/>
      <c r="AE157" s="1293"/>
      <c r="AF157" s="1293"/>
      <c r="AG157" s="1293"/>
      <c r="AH157" s="1293"/>
      <c r="AI157" s="1293"/>
      <c r="AJ157" s="1293"/>
    </row>
    <row r="158" spans="2:36" s="27" customFormat="1" ht="16.149999999999999" customHeight="1" x14ac:dyDescent="0.15">
      <c r="B158" s="971" t="s">
        <v>147</v>
      </c>
      <c r="C158" s="1150" t="s">
        <v>406</v>
      </c>
      <c r="D158" s="447">
        <v>793.87</v>
      </c>
      <c r="E158" s="780">
        <v>793.87</v>
      </c>
      <c r="F158" s="377">
        <v>100</v>
      </c>
      <c r="G158" s="539">
        <v>1</v>
      </c>
      <c r="H158" s="381">
        <v>4</v>
      </c>
      <c r="I158" s="1293"/>
      <c r="J158" s="1293"/>
      <c r="K158" s="1293"/>
      <c r="L158" s="1293"/>
      <c r="M158" s="1293"/>
      <c r="N158" s="1293"/>
      <c r="O158" s="1293"/>
      <c r="P158" s="1293"/>
      <c r="Q158" s="1293"/>
      <c r="R158" s="1293"/>
      <c r="S158" s="1293"/>
      <c r="T158" s="1293"/>
      <c r="U158" s="1293"/>
      <c r="V158" s="1293"/>
      <c r="W158" s="1293"/>
      <c r="X158" s="1293"/>
      <c r="Y158" s="1293"/>
      <c r="Z158" s="1293"/>
      <c r="AA158" s="1293"/>
      <c r="AB158" s="1293"/>
      <c r="AC158" s="1293"/>
      <c r="AD158" s="1293"/>
      <c r="AE158" s="1293"/>
      <c r="AF158" s="1293"/>
      <c r="AG158" s="1293"/>
      <c r="AH158" s="1293"/>
      <c r="AI158" s="1293"/>
      <c r="AJ158" s="1293"/>
    </row>
    <row r="159" spans="2:36" s="27" customFormat="1" ht="16.149999999999999" customHeight="1" x14ac:dyDescent="0.15">
      <c r="B159" s="971" t="s">
        <v>148</v>
      </c>
      <c r="C159" s="1150" t="s">
        <v>407</v>
      </c>
      <c r="D159" s="447">
        <v>2087.6999999999998</v>
      </c>
      <c r="E159" s="447">
        <v>2087.6999999999998</v>
      </c>
      <c r="F159" s="376">
        <v>100</v>
      </c>
      <c r="G159" s="330">
        <v>1</v>
      </c>
      <c r="H159" s="381">
        <v>15</v>
      </c>
      <c r="I159" s="1293"/>
      <c r="J159" s="1293"/>
      <c r="K159" s="1293"/>
      <c r="L159" s="1293"/>
      <c r="M159" s="1293"/>
      <c r="N159" s="1293"/>
      <c r="O159" s="1293"/>
      <c r="P159" s="1293"/>
      <c r="Q159" s="1293"/>
      <c r="R159" s="1293"/>
      <c r="S159" s="1293"/>
      <c r="T159" s="1293"/>
      <c r="U159" s="1293"/>
      <c r="V159" s="1293"/>
      <c r="W159" s="1293"/>
      <c r="X159" s="1293"/>
      <c r="Y159" s="1293"/>
      <c r="Z159" s="1293"/>
      <c r="AA159" s="1293"/>
      <c r="AB159" s="1293"/>
      <c r="AC159" s="1293"/>
      <c r="AD159" s="1293"/>
      <c r="AE159" s="1293"/>
      <c r="AF159" s="1293"/>
      <c r="AG159" s="1293"/>
      <c r="AH159" s="1293"/>
      <c r="AI159" s="1293"/>
      <c r="AJ159" s="1293"/>
    </row>
    <row r="160" spans="2:36" s="27" customFormat="1" ht="16.149999999999999" customHeight="1" x14ac:dyDescent="0.15">
      <c r="B160" s="971" t="s">
        <v>149</v>
      </c>
      <c r="C160" s="1150" t="s">
        <v>408</v>
      </c>
      <c r="D160" s="447">
        <v>1444.4</v>
      </c>
      <c r="E160" s="780">
        <v>1444.4</v>
      </c>
      <c r="F160" s="377">
        <v>100</v>
      </c>
      <c r="G160" s="539">
        <v>1</v>
      </c>
      <c r="H160" s="381">
        <v>6</v>
      </c>
      <c r="I160" s="1293"/>
      <c r="J160" s="1293"/>
      <c r="K160" s="1293"/>
      <c r="L160" s="1293"/>
      <c r="M160" s="1293"/>
      <c r="N160" s="1293"/>
      <c r="O160" s="1293"/>
      <c r="P160" s="1293"/>
      <c r="Q160" s="1293"/>
      <c r="R160" s="1293"/>
      <c r="S160" s="1293"/>
      <c r="T160" s="1293"/>
      <c r="U160" s="1293"/>
      <c r="V160" s="1293"/>
      <c r="W160" s="1293"/>
      <c r="X160" s="1293"/>
      <c r="Y160" s="1293"/>
      <c r="Z160" s="1293"/>
      <c r="AA160" s="1293"/>
      <c r="AB160" s="1293"/>
      <c r="AC160" s="1293"/>
      <c r="AD160" s="1293"/>
      <c r="AE160" s="1293"/>
      <c r="AF160" s="1293"/>
      <c r="AG160" s="1293"/>
      <c r="AH160" s="1293"/>
      <c r="AI160" s="1293"/>
      <c r="AJ160" s="1293"/>
    </row>
    <row r="161" spans="2:36" s="27" customFormat="1" ht="16.149999999999999" customHeight="1" x14ac:dyDescent="0.15">
      <c r="B161" s="971" t="s">
        <v>150</v>
      </c>
      <c r="C161" s="1150" t="s">
        <v>409</v>
      </c>
      <c r="D161" s="447">
        <v>1302.42</v>
      </c>
      <c r="E161" s="447">
        <v>1302.42</v>
      </c>
      <c r="F161" s="376">
        <v>100</v>
      </c>
      <c r="G161" s="330">
        <v>1</v>
      </c>
      <c r="H161" s="381">
        <v>8</v>
      </c>
      <c r="I161" s="1293"/>
      <c r="J161" s="1293"/>
      <c r="K161" s="1293"/>
      <c r="L161" s="1293"/>
      <c r="M161" s="1293"/>
      <c r="N161" s="1293"/>
      <c r="O161" s="1293"/>
      <c r="P161" s="1293"/>
      <c r="Q161" s="1293"/>
      <c r="R161" s="1293"/>
      <c r="S161" s="1293"/>
      <c r="T161" s="1293"/>
      <c r="U161" s="1293"/>
      <c r="V161" s="1293"/>
      <c r="W161" s="1293"/>
      <c r="X161" s="1293"/>
      <c r="Y161" s="1293"/>
      <c r="Z161" s="1293"/>
      <c r="AA161" s="1293"/>
      <c r="AB161" s="1293"/>
      <c r="AC161" s="1293"/>
      <c r="AD161" s="1293"/>
      <c r="AE161" s="1293"/>
      <c r="AF161" s="1293"/>
      <c r="AG161" s="1293"/>
      <c r="AH161" s="1293"/>
      <c r="AI161" s="1293"/>
      <c r="AJ161" s="1293"/>
    </row>
    <row r="162" spans="2:36" s="27" customFormat="1" ht="16.149999999999999" customHeight="1" x14ac:dyDescent="0.15">
      <c r="B162" s="971" t="s">
        <v>151</v>
      </c>
      <c r="C162" s="1150" t="s">
        <v>410</v>
      </c>
      <c r="D162" s="447">
        <v>1008.39</v>
      </c>
      <c r="E162" s="780">
        <v>942.12</v>
      </c>
      <c r="F162" s="377">
        <v>93.428137922827474</v>
      </c>
      <c r="G162" s="539">
        <v>1</v>
      </c>
      <c r="H162" s="381">
        <v>4</v>
      </c>
      <c r="I162" s="1293"/>
      <c r="J162" s="1293"/>
      <c r="K162" s="1293"/>
      <c r="L162" s="1293"/>
      <c r="M162" s="1293"/>
      <c r="N162" s="1293"/>
      <c r="O162" s="1293"/>
      <c r="P162" s="1293"/>
      <c r="Q162" s="1293"/>
      <c r="R162" s="1293"/>
      <c r="S162" s="1293"/>
      <c r="T162" s="1293"/>
      <c r="U162" s="1293"/>
      <c r="V162" s="1293"/>
      <c r="W162" s="1293"/>
      <c r="X162" s="1293"/>
      <c r="Y162" s="1293"/>
      <c r="Z162" s="1293"/>
      <c r="AA162" s="1293"/>
      <c r="AB162" s="1293"/>
      <c r="AC162" s="1293"/>
      <c r="AD162" s="1293"/>
      <c r="AE162" s="1293"/>
      <c r="AF162" s="1293"/>
      <c r="AG162" s="1293"/>
      <c r="AH162" s="1293"/>
      <c r="AI162" s="1293"/>
      <c r="AJ162" s="1293"/>
    </row>
    <row r="163" spans="2:36" s="27" customFormat="1" ht="16.149999999999999" customHeight="1" x14ac:dyDescent="0.15">
      <c r="B163" s="971" t="s">
        <v>152</v>
      </c>
      <c r="C163" s="1150" t="s">
        <v>411</v>
      </c>
      <c r="D163" s="447">
        <v>655.27</v>
      </c>
      <c r="E163" s="447">
        <v>613.15</v>
      </c>
      <c r="F163" s="376">
        <v>93.572115311245739</v>
      </c>
      <c r="G163" s="330">
        <v>1</v>
      </c>
      <c r="H163" s="381">
        <v>2</v>
      </c>
      <c r="I163" s="1293"/>
      <c r="J163" s="1293"/>
      <c r="K163" s="1293"/>
      <c r="L163" s="1293"/>
      <c r="M163" s="1293"/>
      <c r="N163" s="1293"/>
      <c r="O163" s="1293"/>
      <c r="P163" s="1293"/>
      <c r="Q163" s="1293"/>
      <c r="R163" s="1293"/>
      <c r="S163" s="1293"/>
      <c r="T163" s="1293"/>
      <c r="U163" s="1293"/>
      <c r="V163" s="1293"/>
      <c r="W163" s="1293"/>
      <c r="X163" s="1293"/>
      <c r="Y163" s="1293"/>
      <c r="Z163" s="1293"/>
      <c r="AA163" s="1293"/>
      <c r="AB163" s="1293"/>
      <c r="AC163" s="1293"/>
      <c r="AD163" s="1293"/>
      <c r="AE163" s="1293"/>
      <c r="AF163" s="1293"/>
      <c r="AG163" s="1293"/>
      <c r="AH163" s="1293"/>
      <c r="AI163" s="1293"/>
      <c r="AJ163" s="1293"/>
    </row>
    <row r="164" spans="2:36" s="27" customFormat="1" ht="16.149999999999999" customHeight="1" x14ac:dyDescent="0.15">
      <c r="B164" s="971" t="s">
        <v>153</v>
      </c>
      <c r="C164" s="1150" t="s">
        <v>412</v>
      </c>
      <c r="D164" s="447">
        <v>453.77</v>
      </c>
      <c r="E164" s="780">
        <v>453.77</v>
      </c>
      <c r="F164" s="377">
        <v>100</v>
      </c>
      <c r="G164" s="539">
        <v>1</v>
      </c>
      <c r="H164" s="381">
        <v>2</v>
      </c>
      <c r="I164" s="1293"/>
      <c r="J164" s="1293"/>
      <c r="K164" s="1293"/>
      <c r="L164" s="1293"/>
      <c r="M164" s="1293"/>
      <c r="N164" s="1293"/>
      <c r="O164" s="1293"/>
      <c r="P164" s="1293"/>
      <c r="Q164" s="1293"/>
      <c r="R164" s="1293"/>
      <c r="S164" s="1293"/>
      <c r="T164" s="1293"/>
      <c r="U164" s="1293"/>
      <c r="V164" s="1293"/>
      <c r="W164" s="1293"/>
      <c r="X164" s="1293"/>
      <c r="Y164" s="1293"/>
      <c r="Z164" s="1293"/>
      <c r="AA164" s="1293"/>
      <c r="AB164" s="1293"/>
      <c r="AC164" s="1293"/>
      <c r="AD164" s="1293"/>
      <c r="AE164" s="1293"/>
      <c r="AF164" s="1293"/>
      <c r="AG164" s="1293"/>
      <c r="AH164" s="1293"/>
      <c r="AI164" s="1293"/>
      <c r="AJ164" s="1293"/>
    </row>
    <row r="165" spans="2:36" s="27" customFormat="1" ht="16.149999999999999" customHeight="1" x14ac:dyDescent="0.15">
      <c r="B165" s="971" t="s">
        <v>154</v>
      </c>
      <c r="C165" s="1150" t="s">
        <v>413</v>
      </c>
      <c r="D165" s="447">
        <v>2955.74</v>
      </c>
      <c r="E165" s="447">
        <v>2930.65</v>
      </c>
      <c r="F165" s="376">
        <v>99.151143199334186</v>
      </c>
      <c r="G165" s="330">
        <v>1</v>
      </c>
      <c r="H165" s="381">
        <v>15</v>
      </c>
      <c r="I165" s="1293"/>
      <c r="J165" s="1293"/>
      <c r="K165" s="1293"/>
      <c r="L165" s="1293"/>
      <c r="M165" s="1293"/>
      <c r="N165" s="1293"/>
      <c r="O165" s="1293"/>
      <c r="P165" s="1293"/>
      <c r="Q165" s="1293"/>
      <c r="R165" s="1293"/>
      <c r="S165" s="1293"/>
      <c r="T165" s="1293"/>
      <c r="U165" s="1293"/>
      <c r="V165" s="1293"/>
      <c r="W165" s="1293"/>
      <c r="X165" s="1293"/>
      <c r="Y165" s="1293"/>
      <c r="Z165" s="1293"/>
      <c r="AA165" s="1293"/>
      <c r="AB165" s="1293"/>
      <c r="AC165" s="1293"/>
      <c r="AD165" s="1293"/>
      <c r="AE165" s="1293"/>
      <c r="AF165" s="1293"/>
      <c r="AG165" s="1293"/>
      <c r="AH165" s="1293"/>
      <c r="AI165" s="1293"/>
      <c r="AJ165" s="1293"/>
    </row>
    <row r="166" spans="2:36" s="27" customFormat="1" ht="16.149999999999999" customHeight="1" x14ac:dyDescent="0.15">
      <c r="B166" s="971" t="s">
        <v>155</v>
      </c>
      <c r="C166" s="1150" t="s">
        <v>414</v>
      </c>
      <c r="D166" s="447">
        <v>1464.14</v>
      </c>
      <c r="E166" s="780">
        <v>1464.14</v>
      </c>
      <c r="F166" s="377">
        <v>100</v>
      </c>
      <c r="G166" s="539">
        <v>1</v>
      </c>
      <c r="H166" s="381">
        <v>11</v>
      </c>
      <c r="I166" s="1293"/>
      <c r="J166" s="1293"/>
      <c r="K166" s="1293"/>
      <c r="L166" s="1293"/>
      <c r="M166" s="1293"/>
      <c r="N166" s="1293"/>
      <c r="O166" s="1293"/>
      <c r="P166" s="1293"/>
      <c r="Q166" s="1293"/>
      <c r="R166" s="1293"/>
      <c r="S166" s="1293"/>
      <c r="T166" s="1293"/>
      <c r="U166" s="1293"/>
      <c r="V166" s="1293"/>
      <c r="W166" s="1293"/>
      <c r="X166" s="1293"/>
      <c r="Y166" s="1293"/>
      <c r="Z166" s="1293"/>
      <c r="AA166" s="1293"/>
      <c r="AB166" s="1293"/>
      <c r="AC166" s="1293"/>
      <c r="AD166" s="1293"/>
      <c r="AE166" s="1293"/>
      <c r="AF166" s="1293"/>
      <c r="AG166" s="1293"/>
      <c r="AH166" s="1293"/>
      <c r="AI166" s="1293"/>
      <c r="AJ166" s="1293"/>
    </row>
    <row r="167" spans="2:36" s="27" customFormat="1" ht="16.149999999999999" customHeight="1" x14ac:dyDescent="0.15">
      <c r="B167" s="971" t="s">
        <v>156</v>
      </c>
      <c r="C167" s="1150" t="s">
        <v>1488</v>
      </c>
      <c r="D167" s="447">
        <v>1109.8699999999999</v>
      </c>
      <c r="E167" s="447">
        <v>1090.47</v>
      </c>
      <c r="F167" s="376">
        <v>98.252047537098946</v>
      </c>
      <c r="G167" s="330">
        <v>1</v>
      </c>
      <c r="H167" s="381">
        <v>10</v>
      </c>
      <c r="I167" s="1293"/>
      <c r="J167" s="1293"/>
      <c r="K167" s="1293"/>
      <c r="L167" s="1293"/>
      <c r="M167" s="1293"/>
      <c r="N167" s="1293"/>
      <c r="O167" s="1293"/>
      <c r="P167" s="1293"/>
      <c r="Q167" s="1293"/>
      <c r="R167" s="1293"/>
      <c r="S167" s="1293"/>
      <c r="T167" s="1293"/>
      <c r="U167" s="1293"/>
      <c r="V167" s="1293"/>
      <c r="W167" s="1293"/>
      <c r="X167" s="1293"/>
      <c r="Y167" s="1293"/>
      <c r="Z167" s="1293"/>
      <c r="AA167" s="1293"/>
      <c r="AB167" s="1293"/>
      <c r="AC167" s="1293"/>
      <c r="AD167" s="1293"/>
      <c r="AE167" s="1293"/>
      <c r="AF167" s="1293"/>
      <c r="AG167" s="1293"/>
      <c r="AH167" s="1293"/>
      <c r="AI167" s="1293"/>
      <c r="AJ167" s="1293"/>
    </row>
    <row r="168" spans="2:36" s="27" customFormat="1" ht="16.149999999999999" customHeight="1" x14ac:dyDescent="0.15">
      <c r="B168" s="971" t="s">
        <v>157</v>
      </c>
      <c r="C168" s="1150" t="s">
        <v>1489</v>
      </c>
      <c r="D168" s="447">
        <v>2393.4499999999998</v>
      </c>
      <c r="E168" s="780">
        <v>2366.16</v>
      </c>
      <c r="F168" s="377">
        <v>98.859804884163026</v>
      </c>
      <c r="G168" s="539">
        <v>1</v>
      </c>
      <c r="H168" s="381">
        <v>36</v>
      </c>
      <c r="I168" s="1293"/>
      <c r="J168" s="1293"/>
      <c r="K168" s="1293"/>
      <c r="L168" s="1293"/>
      <c r="M168" s="1293"/>
      <c r="N168" s="1293"/>
      <c r="O168" s="1293"/>
      <c r="P168" s="1293"/>
      <c r="Q168" s="1293"/>
      <c r="R168" s="1293"/>
      <c r="S168" s="1293"/>
      <c r="T168" s="1293"/>
      <c r="U168" s="1293"/>
      <c r="V168" s="1293"/>
      <c r="W168" s="1293"/>
      <c r="X168" s="1293"/>
      <c r="Y168" s="1293"/>
      <c r="Z168" s="1293"/>
      <c r="AA168" s="1293"/>
      <c r="AB168" s="1293"/>
      <c r="AC168" s="1293"/>
      <c r="AD168" s="1293"/>
      <c r="AE168" s="1293"/>
      <c r="AF168" s="1293"/>
      <c r="AG168" s="1293"/>
      <c r="AH168" s="1293"/>
      <c r="AI168" s="1293"/>
      <c r="AJ168" s="1293"/>
    </row>
    <row r="169" spans="2:36" s="27" customFormat="1" ht="16.149999999999999" customHeight="1" x14ac:dyDescent="0.15">
      <c r="B169" s="971" t="s">
        <v>158</v>
      </c>
      <c r="C169" s="1150" t="s">
        <v>417</v>
      </c>
      <c r="D169" s="447">
        <v>4524</v>
      </c>
      <c r="E169" s="447">
        <v>4484.5600000000004</v>
      </c>
      <c r="F169" s="376">
        <v>99.128205128205138</v>
      </c>
      <c r="G169" s="330">
        <v>1</v>
      </c>
      <c r="H169" s="381">
        <v>18</v>
      </c>
      <c r="I169" s="1293"/>
      <c r="J169" s="1293"/>
      <c r="K169" s="1293"/>
      <c r="L169" s="1293"/>
      <c r="M169" s="1293"/>
      <c r="N169" s="1293"/>
      <c r="O169" s="1293"/>
      <c r="P169" s="1293"/>
      <c r="Q169" s="1293"/>
      <c r="R169" s="1293"/>
      <c r="S169" s="1293"/>
      <c r="T169" s="1293"/>
      <c r="U169" s="1293"/>
      <c r="V169" s="1293"/>
      <c r="W169" s="1293"/>
      <c r="X169" s="1293"/>
      <c r="Y169" s="1293"/>
      <c r="Z169" s="1293"/>
      <c r="AA169" s="1293"/>
      <c r="AB169" s="1293"/>
      <c r="AC169" s="1293"/>
      <c r="AD169" s="1293"/>
      <c r="AE169" s="1293"/>
      <c r="AF169" s="1293"/>
      <c r="AG169" s="1293"/>
      <c r="AH169" s="1293"/>
      <c r="AI169" s="1293"/>
      <c r="AJ169" s="1293"/>
    </row>
    <row r="170" spans="2:36" s="27" customFormat="1" ht="16.149999999999999" customHeight="1" x14ac:dyDescent="0.15">
      <c r="B170" s="971" t="s">
        <v>159</v>
      </c>
      <c r="C170" s="1150" t="s">
        <v>418</v>
      </c>
      <c r="D170" s="447">
        <v>3600.61</v>
      </c>
      <c r="E170" s="780">
        <v>3477.92</v>
      </c>
      <c r="F170" s="377">
        <v>96.592521822691154</v>
      </c>
      <c r="G170" s="539">
        <v>1</v>
      </c>
      <c r="H170" s="381">
        <v>40</v>
      </c>
      <c r="I170" s="1293"/>
      <c r="J170" s="1293"/>
      <c r="K170" s="1293"/>
      <c r="L170" s="1293"/>
      <c r="M170" s="1293"/>
      <c r="N170" s="1293"/>
      <c r="O170" s="1293"/>
      <c r="P170" s="1293"/>
      <c r="Q170" s="1293"/>
      <c r="R170" s="1293"/>
      <c r="S170" s="1293"/>
      <c r="T170" s="1293"/>
      <c r="U170" s="1293"/>
      <c r="V170" s="1293"/>
      <c r="W170" s="1293"/>
      <c r="X170" s="1293"/>
      <c r="Y170" s="1293"/>
      <c r="Z170" s="1293"/>
      <c r="AA170" s="1293"/>
      <c r="AB170" s="1293"/>
      <c r="AC170" s="1293"/>
      <c r="AD170" s="1293"/>
      <c r="AE170" s="1293"/>
      <c r="AF170" s="1293"/>
      <c r="AG170" s="1293"/>
      <c r="AH170" s="1293"/>
      <c r="AI170" s="1293"/>
      <c r="AJ170" s="1293"/>
    </row>
    <row r="171" spans="2:36" s="27" customFormat="1" ht="16.149999999999999" customHeight="1" x14ac:dyDescent="0.15">
      <c r="B171" s="971" t="s">
        <v>160</v>
      </c>
      <c r="C171" s="1150" t="s">
        <v>419</v>
      </c>
      <c r="D171" s="447">
        <v>5926.17</v>
      </c>
      <c r="E171" s="447">
        <v>5877.37</v>
      </c>
      <c r="F171" s="376">
        <v>99.176533916509314</v>
      </c>
      <c r="G171" s="330">
        <v>1</v>
      </c>
      <c r="H171" s="381">
        <v>39</v>
      </c>
      <c r="I171" s="1293"/>
      <c r="J171" s="1293"/>
      <c r="K171" s="1293"/>
      <c r="L171" s="1293"/>
      <c r="M171" s="1293"/>
      <c r="N171" s="1293"/>
      <c r="O171" s="1293"/>
      <c r="P171" s="1293"/>
      <c r="Q171" s="1293"/>
      <c r="R171" s="1293"/>
      <c r="S171" s="1293"/>
      <c r="T171" s="1293"/>
      <c r="U171" s="1293"/>
      <c r="V171" s="1293"/>
      <c r="W171" s="1293"/>
      <c r="X171" s="1293"/>
      <c r="Y171" s="1293"/>
      <c r="Z171" s="1293"/>
      <c r="AA171" s="1293"/>
      <c r="AB171" s="1293"/>
      <c r="AC171" s="1293"/>
      <c r="AD171" s="1293"/>
      <c r="AE171" s="1293"/>
      <c r="AF171" s="1293"/>
      <c r="AG171" s="1293"/>
      <c r="AH171" s="1293"/>
      <c r="AI171" s="1293"/>
      <c r="AJ171" s="1293"/>
    </row>
    <row r="172" spans="2:36" s="27" customFormat="1" ht="16.149999999999999" customHeight="1" x14ac:dyDescent="0.15">
      <c r="B172" s="971" t="s">
        <v>161</v>
      </c>
      <c r="C172" s="1150" t="s">
        <v>1490</v>
      </c>
      <c r="D172" s="447">
        <v>2026.44</v>
      </c>
      <c r="E172" s="780">
        <v>1991.76</v>
      </c>
      <c r="F172" s="377">
        <v>98.288624385622072</v>
      </c>
      <c r="G172" s="539">
        <v>1</v>
      </c>
      <c r="H172" s="381">
        <v>9</v>
      </c>
      <c r="I172" s="1293"/>
      <c r="J172" s="1293"/>
      <c r="K172" s="1293"/>
      <c r="L172" s="1293"/>
      <c r="M172" s="1293"/>
      <c r="N172" s="1293"/>
      <c r="O172" s="1293"/>
      <c r="P172" s="1293"/>
      <c r="Q172" s="1293"/>
      <c r="R172" s="1293"/>
      <c r="S172" s="1293"/>
      <c r="T172" s="1293"/>
      <c r="U172" s="1293"/>
      <c r="V172" s="1293"/>
      <c r="W172" s="1293"/>
      <c r="X172" s="1293"/>
      <c r="Y172" s="1293"/>
      <c r="Z172" s="1293"/>
      <c r="AA172" s="1293"/>
      <c r="AB172" s="1293"/>
      <c r="AC172" s="1293"/>
      <c r="AD172" s="1293"/>
      <c r="AE172" s="1293"/>
      <c r="AF172" s="1293"/>
      <c r="AG172" s="1293"/>
      <c r="AH172" s="1293"/>
      <c r="AI172" s="1293"/>
      <c r="AJ172" s="1293"/>
    </row>
    <row r="173" spans="2:36" s="27" customFormat="1" ht="16.149999999999999" customHeight="1" x14ac:dyDescent="0.15">
      <c r="B173" s="971" t="s">
        <v>162</v>
      </c>
      <c r="C173" s="1150" t="s">
        <v>421</v>
      </c>
      <c r="D173" s="447">
        <v>662.58</v>
      </c>
      <c r="E173" s="447">
        <v>662.58</v>
      </c>
      <c r="F173" s="376">
        <v>100</v>
      </c>
      <c r="G173" s="330">
        <v>1</v>
      </c>
      <c r="H173" s="381">
        <v>3</v>
      </c>
      <c r="I173" s="1293"/>
      <c r="J173" s="1293"/>
      <c r="K173" s="1293"/>
      <c r="L173" s="1293"/>
      <c r="M173" s="1293"/>
      <c r="N173" s="1293"/>
      <c r="O173" s="1293"/>
      <c r="P173" s="1293"/>
      <c r="Q173" s="1293"/>
      <c r="R173" s="1293"/>
      <c r="S173" s="1293"/>
      <c r="T173" s="1293"/>
      <c r="U173" s="1293"/>
      <c r="V173" s="1293"/>
      <c r="W173" s="1293"/>
      <c r="X173" s="1293"/>
      <c r="Y173" s="1293"/>
      <c r="Z173" s="1293"/>
      <c r="AA173" s="1293"/>
      <c r="AB173" s="1293"/>
      <c r="AC173" s="1293"/>
      <c r="AD173" s="1293"/>
      <c r="AE173" s="1293"/>
      <c r="AF173" s="1293"/>
      <c r="AG173" s="1293"/>
      <c r="AH173" s="1293"/>
      <c r="AI173" s="1293"/>
      <c r="AJ173" s="1293"/>
    </row>
    <row r="174" spans="2:36" s="27" customFormat="1" ht="16.149999999999999" customHeight="1" x14ac:dyDescent="0.15">
      <c r="B174" s="971" t="s">
        <v>163</v>
      </c>
      <c r="C174" s="1150" t="s">
        <v>422</v>
      </c>
      <c r="D174" s="447">
        <v>1069.82</v>
      </c>
      <c r="E174" s="780">
        <v>1031.6199999999999</v>
      </c>
      <c r="F174" s="377">
        <v>96.429305864537952</v>
      </c>
      <c r="G174" s="539">
        <v>1</v>
      </c>
      <c r="H174" s="381">
        <v>4</v>
      </c>
      <c r="I174" s="1293"/>
      <c r="J174" s="1293"/>
      <c r="K174" s="1293"/>
      <c r="L174" s="1293"/>
      <c r="M174" s="1293"/>
      <c r="N174" s="1293"/>
      <c r="O174" s="1293"/>
      <c r="P174" s="1293"/>
      <c r="Q174" s="1293"/>
      <c r="R174" s="1293"/>
      <c r="S174" s="1293"/>
      <c r="T174" s="1293"/>
      <c r="U174" s="1293"/>
      <c r="V174" s="1293"/>
      <c r="W174" s="1293"/>
      <c r="X174" s="1293"/>
      <c r="Y174" s="1293"/>
      <c r="Z174" s="1293"/>
      <c r="AA174" s="1293"/>
      <c r="AB174" s="1293"/>
      <c r="AC174" s="1293"/>
      <c r="AD174" s="1293"/>
      <c r="AE174" s="1293"/>
      <c r="AF174" s="1293"/>
      <c r="AG174" s="1293"/>
      <c r="AH174" s="1293"/>
      <c r="AI174" s="1293"/>
      <c r="AJ174" s="1293"/>
    </row>
    <row r="175" spans="2:36" s="27" customFormat="1" ht="16.149999999999999" customHeight="1" x14ac:dyDescent="0.15">
      <c r="B175" s="971" t="s">
        <v>164</v>
      </c>
      <c r="C175" s="1150" t="s">
        <v>423</v>
      </c>
      <c r="D175" s="447">
        <v>1759.11</v>
      </c>
      <c r="E175" s="447">
        <v>1732.12</v>
      </c>
      <c r="F175" s="376">
        <v>98.465701405824532</v>
      </c>
      <c r="G175" s="330">
        <v>1</v>
      </c>
      <c r="H175" s="381">
        <v>8</v>
      </c>
      <c r="I175" s="1293"/>
      <c r="J175" s="1293"/>
      <c r="K175" s="1293"/>
      <c r="L175" s="1293"/>
      <c r="M175" s="1293"/>
      <c r="N175" s="1293"/>
      <c r="O175" s="1293"/>
      <c r="P175" s="1293"/>
      <c r="Q175" s="1293"/>
      <c r="R175" s="1293"/>
      <c r="S175" s="1293"/>
      <c r="T175" s="1293"/>
      <c r="U175" s="1293"/>
      <c r="V175" s="1293"/>
      <c r="W175" s="1293"/>
      <c r="X175" s="1293"/>
      <c r="Y175" s="1293"/>
      <c r="Z175" s="1293"/>
      <c r="AA175" s="1293"/>
      <c r="AB175" s="1293"/>
      <c r="AC175" s="1293"/>
      <c r="AD175" s="1293"/>
      <c r="AE175" s="1293"/>
      <c r="AF175" s="1293"/>
      <c r="AG175" s="1293"/>
      <c r="AH175" s="1293"/>
      <c r="AI175" s="1293"/>
      <c r="AJ175" s="1293"/>
    </row>
    <row r="176" spans="2:36" s="27" customFormat="1" ht="16.149999999999999" customHeight="1" x14ac:dyDescent="0.15">
      <c r="B176" s="971" t="s">
        <v>166</v>
      </c>
      <c r="C176" s="1150" t="s">
        <v>424</v>
      </c>
      <c r="D176" s="447">
        <v>1459.86</v>
      </c>
      <c r="E176" s="780">
        <v>1459.86</v>
      </c>
      <c r="F176" s="377">
        <v>100</v>
      </c>
      <c r="G176" s="539">
        <v>1</v>
      </c>
      <c r="H176" s="381">
        <v>6</v>
      </c>
      <c r="I176" s="1293"/>
      <c r="J176" s="1293"/>
      <c r="K176" s="1293"/>
      <c r="L176" s="1293"/>
      <c r="M176" s="1293"/>
      <c r="N176" s="1293"/>
      <c r="O176" s="1293"/>
      <c r="P176" s="1293"/>
      <c r="Q176" s="1293"/>
      <c r="R176" s="1293"/>
      <c r="S176" s="1293"/>
      <c r="T176" s="1293"/>
      <c r="U176" s="1293"/>
      <c r="V176" s="1293"/>
      <c r="W176" s="1293"/>
      <c r="X176" s="1293"/>
      <c r="Y176" s="1293"/>
      <c r="Z176" s="1293"/>
      <c r="AA176" s="1293"/>
      <c r="AB176" s="1293"/>
      <c r="AC176" s="1293"/>
      <c r="AD176" s="1293"/>
      <c r="AE176" s="1293"/>
      <c r="AF176" s="1293"/>
      <c r="AG176" s="1293"/>
      <c r="AH176" s="1293"/>
      <c r="AI176" s="1293"/>
      <c r="AJ176" s="1293"/>
    </row>
    <row r="177" spans="2:36" s="27" customFormat="1" ht="16.149999999999999" customHeight="1" x14ac:dyDescent="0.15">
      <c r="B177" s="971" t="s">
        <v>167</v>
      </c>
      <c r="C177" s="1150" t="s">
        <v>425</v>
      </c>
      <c r="D177" s="447">
        <v>1162.55</v>
      </c>
      <c r="E177" s="447">
        <v>1137.23</v>
      </c>
      <c r="F177" s="376">
        <v>97.822029160036124</v>
      </c>
      <c r="G177" s="330">
        <v>1</v>
      </c>
      <c r="H177" s="381">
        <v>5</v>
      </c>
      <c r="I177" s="1293"/>
      <c r="J177" s="1293"/>
      <c r="K177" s="1293"/>
      <c r="L177" s="1293"/>
      <c r="M177" s="1293"/>
      <c r="N177" s="1293"/>
      <c r="O177" s="1293"/>
      <c r="P177" s="1293"/>
      <c r="Q177" s="1293"/>
      <c r="R177" s="1293"/>
      <c r="S177" s="1293"/>
      <c r="T177" s="1293"/>
      <c r="U177" s="1293"/>
      <c r="V177" s="1293"/>
      <c r="W177" s="1293"/>
      <c r="X177" s="1293"/>
      <c r="Y177" s="1293"/>
      <c r="Z177" s="1293"/>
      <c r="AA177" s="1293"/>
      <c r="AB177" s="1293"/>
      <c r="AC177" s="1293"/>
      <c r="AD177" s="1293"/>
      <c r="AE177" s="1293"/>
      <c r="AF177" s="1293"/>
      <c r="AG177" s="1293"/>
      <c r="AH177" s="1293"/>
      <c r="AI177" s="1293"/>
      <c r="AJ177" s="1293"/>
    </row>
    <row r="178" spans="2:36" s="27" customFormat="1" ht="16.149999999999999" customHeight="1" x14ac:dyDescent="0.15">
      <c r="B178" s="971" t="s">
        <v>168</v>
      </c>
      <c r="C178" s="1150" t="s">
        <v>426</v>
      </c>
      <c r="D178" s="447">
        <v>578.17999999999995</v>
      </c>
      <c r="E178" s="780">
        <v>578.17999999999995</v>
      </c>
      <c r="F178" s="377">
        <v>100</v>
      </c>
      <c r="G178" s="539">
        <v>1</v>
      </c>
      <c r="H178" s="381">
        <v>2</v>
      </c>
      <c r="I178" s="1293"/>
      <c r="J178" s="1293"/>
      <c r="K178" s="1293"/>
      <c r="L178" s="1293"/>
      <c r="M178" s="1293"/>
      <c r="N178" s="1293"/>
      <c r="O178" s="1293"/>
      <c r="P178" s="1293"/>
      <c r="Q178" s="1293"/>
      <c r="R178" s="1293"/>
      <c r="S178" s="1293"/>
      <c r="T178" s="1293"/>
      <c r="U178" s="1293"/>
      <c r="V178" s="1293"/>
      <c r="W178" s="1293"/>
      <c r="X178" s="1293"/>
      <c r="Y178" s="1293"/>
      <c r="Z178" s="1293"/>
      <c r="AA178" s="1293"/>
      <c r="AB178" s="1293"/>
      <c r="AC178" s="1293"/>
      <c r="AD178" s="1293"/>
      <c r="AE178" s="1293"/>
      <c r="AF178" s="1293"/>
      <c r="AG178" s="1293"/>
      <c r="AH178" s="1293"/>
      <c r="AI178" s="1293"/>
      <c r="AJ178" s="1293"/>
    </row>
    <row r="179" spans="2:36" s="27" customFormat="1" ht="16.149999999999999" customHeight="1" x14ac:dyDescent="0.15">
      <c r="B179" s="971" t="s">
        <v>169</v>
      </c>
      <c r="C179" s="1150" t="s">
        <v>427</v>
      </c>
      <c r="D179" s="447">
        <v>507.11</v>
      </c>
      <c r="E179" s="447">
        <v>507.11</v>
      </c>
      <c r="F179" s="376">
        <v>100</v>
      </c>
      <c r="G179" s="330">
        <v>1</v>
      </c>
      <c r="H179" s="381">
        <v>2</v>
      </c>
      <c r="I179" s="1293"/>
      <c r="J179" s="1293"/>
      <c r="K179" s="1293"/>
      <c r="L179" s="1293"/>
      <c r="M179" s="1293"/>
      <c r="N179" s="1293"/>
      <c r="O179" s="1293"/>
      <c r="P179" s="1293"/>
      <c r="Q179" s="1293"/>
      <c r="R179" s="1293"/>
      <c r="S179" s="1293"/>
      <c r="T179" s="1293"/>
      <c r="U179" s="1293"/>
      <c r="V179" s="1293"/>
      <c r="W179" s="1293"/>
      <c r="X179" s="1293"/>
      <c r="Y179" s="1293"/>
      <c r="Z179" s="1293"/>
      <c r="AA179" s="1293"/>
      <c r="AB179" s="1293"/>
      <c r="AC179" s="1293"/>
      <c r="AD179" s="1293"/>
      <c r="AE179" s="1293"/>
      <c r="AF179" s="1293"/>
      <c r="AG179" s="1293"/>
      <c r="AH179" s="1293"/>
      <c r="AI179" s="1293"/>
      <c r="AJ179" s="1293"/>
    </row>
    <row r="180" spans="2:36" s="27" customFormat="1" ht="16.149999999999999" customHeight="1" x14ac:dyDescent="0.15">
      <c r="B180" s="971" t="s">
        <v>170</v>
      </c>
      <c r="C180" s="1150" t="s">
        <v>428</v>
      </c>
      <c r="D180" s="447">
        <v>1053.3900000000001</v>
      </c>
      <c r="E180" s="780">
        <v>1027.45</v>
      </c>
      <c r="F180" s="377">
        <v>97.537474249803012</v>
      </c>
      <c r="G180" s="539">
        <v>1</v>
      </c>
      <c r="H180" s="381">
        <v>3</v>
      </c>
      <c r="I180" s="1293"/>
      <c r="J180" s="1293"/>
      <c r="K180" s="1293"/>
      <c r="L180" s="1293"/>
      <c r="M180" s="1293"/>
      <c r="N180" s="1293"/>
      <c r="O180" s="1293"/>
      <c r="P180" s="1293"/>
      <c r="Q180" s="1293"/>
      <c r="R180" s="1293"/>
      <c r="S180" s="1293"/>
      <c r="T180" s="1293"/>
      <c r="U180" s="1293"/>
      <c r="V180" s="1293"/>
      <c r="W180" s="1293"/>
      <c r="X180" s="1293"/>
      <c r="Y180" s="1293"/>
      <c r="Z180" s="1293"/>
      <c r="AA180" s="1293"/>
      <c r="AB180" s="1293"/>
      <c r="AC180" s="1293"/>
      <c r="AD180" s="1293"/>
      <c r="AE180" s="1293"/>
      <c r="AF180" s="1293"/>
      <c r="AG180" s="1293"/>
      <c r="AH180" s="1293"/>
      <c r="AI180" s="1293"/>
      <c r="AJ180" s="1293"/>
    </row>
    <row r="181" spans="2:36" s="27" customFormat="1" ht="16.149999999999999" customHeight="1" x14ac:dyDescent="0.15">
      <c r="B181" s="971" t="s">
        <v>171</v>
      </c>
      <c r="C181" s="1150" t="s">
        <v>429</v>
      </c>
      <c r="D181" s="447">
        <v>1755.52</v>
      </c>
      <c r="E181" s="447">
        <v>1652.4</v>
      </c>
      <c r="F181" s="376">
        <v>94.125956981407228</v>
      </c>
      <c r="G181" s="330">
        <v>1</v>
      </c>
      <c r="H181" s="381">
        <v>5</v>
      </c>
      <c r="I181" s="1293"/>
      <c r="J181" s="1293"/>
      <c r="K181" s="1293"/>
      <c r="L181" s="1293"/>
      <c r="M181" s="1293"/>
      <c r="N181" s="1293"/>
      <c r="O181" s="1293"/>
      <c r="P181" s="1293"/>
      <c r="Q181" s="1293"/>
      <c r="R181" s="1293"/>
      <c r="S181" s="1293"/>
      <c r="T181" s="1293"/>
      <c r="U181" s="1293"/>
      <c r="V181" s="1293"/>
      <c r="W181" s="1293"/>
      <c r="X181" s="1293"/>
      <c r="Y181" s="1293"/>
      <c r="Z181" s="1293"/>
      <c r="AA181" s="1293"/>
      <c r="AB181" s="1293"/>
      <c r="AC181" s="1293"/>
      <c r="AD181" s="1293"/>
      <c r="AE181" s="1293"/>
      <c r="AF181" s="1293"/>
      <c r="AG181" s="1293"/>
      <c r="AH181" s="1293"/>
      <c r="AI181" s="1293"/>
      <c r="AJ181" s="1293"/>
    </row>
    <row r="182" spans="2:36" s="27" customFormat="1" ht="16.149999999999999" customHeight="1" x14ac:dyDescent="0.15">
      <c r="B182" s="971" t="s">
        <v>172</v>
      </c>
      <c r="C182" s="1150" t="s">
        <v>1491</v>
      </c>
      <c r="D182" s="447">
        <v>2853.06</v>
      </c>
      <c r="E182" s="780">
        <v>2752.4</v>
      </c>
      <c r="F182" s="377">
        <v>96.471858285489972</v>
      </c>
      <c r="G182" s="539">
        <v>1</v>
      </c>
      <c r="H182" s="381">
        <v>22</v>
      </c>
      <c r="I182" s="1293"/>
      <c r="J182" s="1293"/>
      <c r="K182" s="1293"/>
      <c r="L182" s="1293"/>
      <c r="M182" s="1293"/>
      <c r="N182" s="1293"/>
      <c r="O182" s="1293"/>
      <c r="P182" s="1293"/>
      <c r="Q182" s="1293"/>
      <c r="R182" s="1293"/>
      <c r="S182" s="1293"/>
      <c r="T182" s="1293"/>
      <c r="U182" s="1293"/>
      <c r="V182" s="1293"/>
      <c r="W182" s="1293"/>
      <c r="X182" s="1293"/>
      <c r="Y182" s="1293"/>
      <c r="Z182" s="1293"/>
      <c r="AA182" s="1293"/>
      <c r="AB182" s="1293"/>
      <c r="AC182" s="1293"/>
      <c r="AD182" s="1293"/>
      <c r="AE182" s="1293"/>
      <c r="AF182" s="1293"/>
      <c r="AG182" s="1293"/>
      <c r="AH182" s="1293"/>
      <c r="AI182" s="1293"/>
      <c r="AJ182" s="1293"/>
    </row>
    <row r="183" spans="2:36" s="27" customFormat="1" ht="16.149999999999999" customHeight="1" x14ac:dyDescent="0.15">
      <c r="B183" s="971" t="s">
        <v>173</v>
      </c>
      <c r="C183" s="1150" t="s">
        <v>1492</v>
      </c>
      <c r="D183" s="447">
        <v>1018.72</v>
      </c>
      <c r="E183" s="447">
        <v>1018.72</v>
      </c>
      <c r="F183" s="376">
        <v>100</v>
      </c>
      <c r="G183" s="330">
        <v>1</v>
      </c>
      <c r="H183" s="381">
        <v>3</v>
      </c>
      <c r="I183" s="1293"/>
      <c r="J183" s="1293"/>
      <c r="K183" s="1293"/>
      <c r="L183" s="1293"/>
      <c r="M183" s="1293"/>
      <c r="N183" s="1293"/>
      <c r="O183" s="1293"/>
      <c r="P183" s="1293"/>
      <c r="Q183" s="1293"/>
      <c r="R183" s="1293"/>
      <c r="S183" s="1293"/>
      <c r="T183" s="1293"/>
      <c r="U183" s="1293"/>
      <c r="V183" s="1293"/>
      <c r="W183" s="1293"/>
      <c r="X183" s="1293"/>
      <c r="Y183" s="1293"/>
      <c r="Z183" s="1293"/>
      <c r="AA183" s="1293"/>
      <c r="AB183" s="1293"/>
      <c r="AC183" s="1293"/>
      <c r="AD183" s="1293"/>
      <c r="AE183" s="1293"/>
      <c r="AF183" s="1293"/>
      <c r="AG183" s="1293"/>
      <c r="AH183" s="1293"/>
      <c r="AI183" s="1293"/>
      <c r="AJ183" s="1293"/>
    </row>
    <row r="184" spans="2:36" s="27" customFormat="1" ht="16.149999999999999" customHeight="1" x14ac:dyDescent="0.15">
      <c r="B184" s="971" t="s">
        <v>174</v>
      </c>
      <c r="C184" s="1150" t="s">
        <v>432</v>
      </c>
      <c r="D184" s="447">
        <v>1774.0100000000002</v>
      </c>
      <c r="E184" s="780">
        <v>1717.06</v>
      </c>
      <c r="F184" s="377">
        <v>96.789758795046225</v>
      </c>
      <c r="G184" s="539">
        <v>1</v>
      </c>
      <c r="H184" s="381">
        <v>9</v>
      </c>
      <c r="I184" s="1293"/>
      <c r="J184" s="1293"/>
      <c r="K184" s="1293"/>
      <c r="L184" s="1293"/>
      <c r="M184" s="1293"/>
      <c r="N184" s="1293"/>
      <c r="O184" s="1293"/>
      <c r="P184" s="1293"/>
      <c r="Q184" s="1293"/>
      <c r="R184" s="1293"/>
      <c r="S184" s="1293"/>
      <c r="T184" s="1293"/>
      <c r="U184" s="1293"/>
      <c r="V184" s="1293"/>
      <c r="W184" s="1293"/>
      <c r="X184" s="1293"/>
      <c r="Y184" s="1293"/>
      <c r="Z184" s="1293"/>
      <c r="AA184" s="1293"/>
      <c r="AB184" s="1293"/>
      <c r="AC184" s="1293"/>
      <c r="AD184" s="1293"/>
      <c r="AE184" s="1293"/>
      <c r="AF184" s="1293"/>
      <c r="AG184" s="1293"/>
      <c r="AH184" s="1293"/>
      <c r="AI184" s="1293"/>
      <c r="AJ184" s="1293"/>
    </row>
    <row r="185" spans="2:36" s="27" customFormat="1" ht="16.149999999999999" customHeight="1" x14ac:dyDescent="0.15">
      <c r="B185" s="971" t="s">
        <v>176</v>
      </c>
      <c r="C185" s="1150" t="s">
        <v>433</v>
      </c>
      <c r="D185" s="447">
        <v>874.15</v>
      </c>
      <c r="E185" s="447">
        <v>874.15</v>
      </c>
      <c r="F185" s="376">
        <v>100</v>
      </c>
      <c r="G185" s="330">
        <v>1</v>
      </c>
      <c r="H185" s="381">
        <v>4</v>
      </c>
      <c r="I185" s="1293"/>
      <c r="J185" s="1293"/>
      <c r="K185" s="1293"/>
      <c r="L185" s="1293"/>
      <c r="M185" s="1293"/>
      <c r="N185" s="1293"/>
      <c r="O185" s="1293"/>
      <c r="P185" s="1293"/>
      <c r="Q185" s="1293"/>
      <c r="R185" s="1293"/>
      <c r="S185" s="1293"/>
      <c r="T185" s="1293"/>
      <c r="U185" s="1293"/>
      <c r="V185" s="1293"/>
      <c r="W185" s="1293"/>
      <c r="X185" s="1293"/>
      <c r="Y185" s="1293"/>
      <c r="Z185" s="1293"/>
      <c r="AA185" s="1293"/>
      <c r="AB185" s="1293"/>
      <c r="AC185" s="1293"/>
      <c r="AD185" s="1293"/>
      <c r="AE185" s="1293"/>
      <c r="AF185" s="1293"/>
      <c r="AG185" s="1293"/>
      <c r="AH185" s="1293"/>
      <c r="AI185" s="1293"/>
      <c r="AJ185" s="1293"/>
    </row>
    <row r="186" spans="2:36" s="27" customFormat="1" ht="16.149999999999999" customHeight="1" x14ac:dyDescent="0.15">
      <c r="B186" s="971" t="s">
        <v>177</v>
      </c>
      <c r="C186" s="1150" t="s">
        <v>434</v>
      </c>
      <c r="D186" s="447">
        <v>1049.73</v>
      </c>
      <c r="E186" s="780">
        <v>1049.73</v>
      </c>
      <c r="F186" s="377">
        <v>100</v>
      </c>
      <c r="G186" s="539">
        <v>1</v>
      </c>
      <c r="H186" s="381">
        <v>3</v>
      </c>
      <c r="I186" s="1293"/>
      <c r="J186" s="1293"/>
      <c r="K186" s="1293"/>
      <c r="L186" s="1293"/>
      <c r="M186" s="1293"/>
      <c r="N186" s="1293"/>
      <c r="O186" s="1293"/>
      <c r="P186" s="1293"/>
      <c r="Q186" s="1293"/>
      <c r="R186" s="1293"/>
      <c r="S186" s="1293"/>
      <c r="T186" s="1293"/>
      <c r="U186" s="1293"/>
      <c r="V186" s="1293"/>
      <c r="W186" s="1293"/>
      <c r="X186" s="1293"/>
      <c r="Y186" s="1293"/>
      <c r="Z186" s="1293"/>
      <c r="AA186" s="1293"/>
      <c r="AB186" s="1293"/>
      <c r="AC186" s="1293"/>
      <c r="AD186" s="1293"/>
      <c r="AE186" s="1293"/>
      <c r="AF186" s="1293"/>
      <c r="AG186" s="1293"/>
      <c r="AH186" s="1293"/>
      <c r="AI186" s="1293"/>
      <c r="AJ186" s="1293"/>
    </row>
    <row r="187" spans="2:36" s="27" customFormat="1" ht="16.149999999999999" customHeight="1" x14ac:dyDescent="0.15">
      <c r="B187" s="971" t="s">
        <v>178</v>
      </c>
      <c r="C187" s="1150" t="s">
        <v>435</v>
      </c>
      <c r="D187" s="447">
        <v>835.05</v>
      </c>
      <c r="E187" s="447">
        <v>809.55</v>
      </c>
      <c r="F187" s="376">
        <v>96.946290641278964</v>
      </c>
      <c r="G187" s="330">
        <v>1</v>
      </c>
      <c r="H187" s="381">
        <v>3</v>
      </c>
      <c r="I187" s="1293"/>
      <c r="J187" s="1293"/>
      <c r="K187" s="1293"/>
      <c r="L187" s="1293"/>
      <c r="M187" s="1293"/>
      <c r="N187" s="1293"/>
      <c r="O187" s="1293"/>
      <c r="P187" s="1293"/>
      <c r="Q187" s="1293"/>
      <c r="R187" s="1293"/>
      <c r="S187" s="1293"/>
      <c r="T187" s="1293"/>
      <c r="U187" s="1293"/>
      <c r="V187" s="1293"/>
      <c r="W187" s="1293"/>
      <c r="X187" s="1293"/>
      <c r="Y187" s="1293"/>
      <c r="Z187" s="1293"/>
      <c r="AA187" s="1293"/>
      <c r="AB187" s="1293"/>
      <c r="AC187" s="1293"/>
      <c r="AD187" s="1293"/>
      <c r="AE187" s="1293"/>
      <c r="AF187" s="1293"/>
      <c r="AG187" s="1293"/>
      <c r="AH187" s="1293"/>
      <c r="AI187" s="1293"/>
      <c r="AJ187" s="1293"/>
    </row>
    <row r="188" spans="2:36" s="27" customFormat="1" ht="16.149999999999999" customHeight="1" x14ac:dyDescent="0.15">
      <c r="B188" s="971" t="s">
        <v>179</v>
      </c>
      <c r="C188" s="1150" t="s">
        <v>436</v>
      </c>
      <c r="D188" s="447">
        <v>576.20000000000005</v>
      </c>
      <c r="E188" s="780">
        <v>551.20000000000005</v>
      </c>
      <c r="F188" s="377">
        <v>95.661228740020832</v>
      </c>
      <c r="G188" s="539">
        <v>1</v>
      </c>
      <c r="H188" s="381">
        <v>1</v>
      </c>
      <c r="I188" s="1293"/>
      <c r="J188" s="1293"/>
      <c r="K188" s="1293"/>
      <c r="L188" s="1293"/>
      <c r="M188" s="1293"/>
      <c r="N188" s="1293"/>
      <c r="O188" s="1293"/>
      <c r="P188" s="1293"/>
      <c r="Q188" s="1293"/>
      <c r="R188" s="1293"/>
      <c r="S188" s="1293"/>
      <c r="T188" s="1293"/>
      <c r="U188" s="1293"/>
      <c r="V188" s="1293"/>
      <c r="W188" s="1293"/>
      <c r="X188" s="1293"/>
      <c r="Y188" s="1293"/>
      <c r="Z188" s="1293"/>
      <c r="AA188" s="1293"/>
      <c r="AB188" s="1293"/>
      <c r="AC188" s="1293"/>
      <c r="AD188" s="1293"/>
      <c r="AE188" s="1293"/>
      <c r="AF188" s="1293"/>
      <c r="AG188" s="1293"/>
      <c r="AH188" s="1293"/>
      <c r="AI188" s="1293"/>
      <c r="AJ188" s="1293"/>
    </row>
    <row r="189" spans="2:36" s="27" customFormat="1" ht="16.149999999999999" customHeight="1" x14ac:dyDescent="0.15">
      <c r="B189" s="971" t="s">
        <v>181</v>
      </c>
      <c r="C189" s="1150" t="s">
        <v>437</v>
      </c>
      <c r="D189" s="447">
        <v>1027.44</v>
      </c>
      <c r="E189" s="447">
        <v>1027.44</v>
      </c>
      <c r="F189" s="376">
        <v>100</v>
      </c>
      <c r="G189" s="330">
        <v>1</v>
      </c>
      <c r="H189" s="381">
        <v>4</v>
      </c>
      <c r="I189" s="1293"/>
      <c r="J189" s="1293"/>
      <c r="K189" s="1293"/>
      <c r="L189" s="1293"/>
      <c r="M189" s="1293"/>
      <c r="N189" s="1293"/>
      <c r="O189" s="1293"/>
      <c r="P189" s="1293"/>
      <c r="Q189" s="1293"/>
      <c r="R189" s="1293"/>
      <c r="S189" s="1293"/>
      <c r="T189" s="1293"/>
      <c r="U189" s="1293"/>
      <c r="V189" s="1293"/>
      <c r="W189" s="1293"/>
      <c r="X189" s="1293"/>
      <c r="Y189" s="1293"/>
      <c r="Z189" s="1293"/>
      <c r="AA189" s="1293"/>
      <c r="AB189" s="1293"/>
      <c r="AC189" s="1293"/>
      <c r="AD189" s="1293"/>
      <c r="AE189" s="1293"/>
      <c r="AF189" s="1293"/>
      <c r="AG189" s="1293"/>
      <c r="AH189" s="1293"/>
      <c r="AI189" s="1293"/>
      <c r="AJ189" s="1293"/>
    </row>
    <row r="190" spans="2:36" s="27" customFormat="1" ht="16.149999999999999" customHeight="1" x14ac:dyDescent="0.15">
      <c r="B190" s="971" t="s">
        <v>182</v>
      </c>
      <c r="C190" s="1150" t="s">
        <v>438</v>
      </c>
      <c r="D190" s="447">
        <v>1773.05</v>
      </c>
      <c r="E190" s="780">
        <v>1731.25</v>
      </c>
      <c r="F190" s="377">
        <v>97.642480471503916</v>
      </c>
      <c r="G190" s="539">
        <v>1</v>
      </c>
      <c r="H190" s="381">
        <v>9</v>
      </c>
      <c r="I190" s="1293"/>
      <c r="J190" s="1293"/>
      <c r="K190" s="1293"/>
      <c r="L190" s="1293"/>
      <c r="M190" s="1293"/>
      <c r="N190" s="1293"/>
      <c r="O190" s="1293"/>
      <c r="P190" s="1293"/>
      <c r="Q190" s="1293"/>
      <c r="R190" s="1293"/>
      <c r="S190" s="1293"/>
      <c r="T190" s="1293"/>
      <c r="U190" s="1293"/>
      <c r="V190" s="1293"/>
      <c r="W190" s="1293"/>
      <c r="X190" s="1293"/>
      <c r="Y190" s="1293"/>
      <c r="Z190" s="1293"/>
      <c r="AA190" s="1293"/>
      <c r="AB190" s="1293"/>
      <c r="AC190" s="1293"/>
      <c r="AD190" s="1293"/>
      <c r="AE190" s="1293"/>
      <c r="AF190" s="1293"/>
      <c r="AG190" s="1293"/>
      <c r="AH190" s="1293"/>
      <c r="AI190" s="1293"/>
      <c r="AJ190" s="1293"/>
    </row>
    <row r="191" spans="2:36" s="27" customFormat="1" ht="16.149999999999999" customHeight="1" x14ac:dyDescent="0.15">
      <c r="B191" s="971" t="s">
        <v>183</v>
      </c>
      <c r="C191" s="1150" t="s">
        <v>439</v>
      </c>
      <c r="D191" s="447">
        <v>961.25</v>
      </c>
      <c r="E191" s="447">
        <v>961.25</v>
      </c>
      <c r="F191" s="376">
        <v>100</v>
      </c>
      <c r="G191" s="330">
        <v>1</v>
      </c>
      <c r="H191" s="381">
        <v>7</v>
      </c>
      <c r="I191" s="1293"/>
      <c r="J191" s="1293"/>
      <c r="K191" s="1293"/>
      <c r="L191" s="1293"/>
      <c r="M191" s="1293"/>
      <c r="N191" s="1293"/>
      <c r="O191" s="1293"/>
      <c r="P191" s="1293"/>
      <c r="Q191" s="1293"/>
      <c r="R191" s="1293"/>
      <c r="S191" s="1293"/>
      <c r="T191" s="1293"/>
      <c r="U191" s="1293"/>
      <c r="V191" s="1293"/>
      <c r="W191" s="1293"/>
      <c r="X191" s="1293"/>
      <c r="Y191" s="1293"/>
      <c r="Z191" s="1293"/>
      <c r="AA191" s="1293"/>
      <c r="AB191" s="1293"/>
      <c r="AC191" s="1293"/>
      <c r="AD191" s="1293"/>
      <c r="AE191" s="1293"/>
      <c r="AF191" s="1293"/>
      <c r="AG191" s="1293"/>
      <c r="AH191" s="1293"/>
      <c r="AI191" s="1293"/>
      <c r="AJ191" s="1293"/>
    </row>
    <row r="192" spans="2:36" s="27" customFormat="1" ht="16.149999999999999" customHeight="1" x14ac:dyDescent="0.15">
      <c r="B192" s="971" t="s">
        <v>184</v>
      </c>
      <c r="C192" s="1150" t="s">
        <v>440</v>
      </c>
      <c r="D192" s="447">
        <v>2106.16</v>
      </c>
      <c r="E192" s="780">
        <v>2085.3200000000002</v>
      </c>
      <c r="F192" s="377">
        <v>99.010521517833411</v>
      </c>
      <c r="G192" s="539">
        <v>1</v>
      </c>
      <c r="H192" s="381">
        <v>10</v>
      </c>
      <c r="I192" s="1293"/>
      <c r="J192" s="1293"/>
      <c r="K192" s="1293"/>
      <c r="L192" s="1293"/>
      <c r="M192" s="1293"/>
      <c r="N192" s="1293"/>
      <c r="O192" s="1293"/>
      <c r="P192" s="1293"/>
      <c r="Q192" s="1293"/>
      <c r="R192" s="1293"/>
      <c r="S192" s="1293"/>
      <c r="T192" s="1293"/>
      <c r="U192" s="1293"/>
      <c r="V192" s="1293"/>
      <c r="W192" s="1293"/>
      <c r="X192" s="1293"/>
      <c r="Y192" s="1293"/>
      <c r="Z192" s="1293"/>
      <c r="AA192" s="1293"/>
      <c r="AB192" s="1293"/>
      <c r="AC192" s="1293"/>
      <c r="AD192" s="1293"/>
      <c r="AE192" s="1293"/>
      <c r="AF192" s="1293"/>
      <c r="AG192" s="1293"/>
      <c r="AH192" s="1293"/>
      <c r="AI192" s="1293"/>
      <c r="AJ192" s="1293"/>
    </row>
    <row r="193" spans="2:36" s="27" customFormat="1" ht="16.149999999999999" customHeight="1" x14ac:dyDescent="0.15">
      <c r="B193" s="971" t="s">
        <v>185</v>
      </c>
      <c r="C193" s="1150" t="s">
        <v>441</v>
      </c>
      <c r="D193" s="447">
        <v>1794.85</v>
      </c>
      <c r="E193" s="447">
        <v>1706.88</v>
      </c>
      <c r="F193" s="376">
        <v>95.098754770593658</v>
      </c>
      <c r="G193" s="330">
        <v>1</v>
      </c>
      <c r="H193" s="381">
        <v>8</v>
      </c>
      <c r="I193" s="1293"/>
      <c r="J193" s="1293"/>
      <c r="K193" s="1293"/>
      <c r="L193" s="1293"/>
      <c r="M193" s="1293"/>
      <c r="N193" s="1293"/>
      <c r="O193" s="1293"/>
      <c r="P193" s="1293"/>
      <c r="Q193" s="1293"/>
      <c r="R193" s="1293"/>
      <c r="S193" s="1293"/>
      <c r="T193" s="1293"/>
      <c r="U193" s="1293"/>
      <c r="V193" s="1293"/>
      <c r="W193" s="1293"/>
      <c r="X193" s="1293"/>
      <c r="Y193" s="1293"/>
      <c r="Z193" s="1293"/>
      <c r="AA193" s="1293"/>
      <c r="AB193" s="1293"/>
      <c r="AC193" s="1293"/>
      <c r="AD193" s="1293"/>
      <c r="AE193" s="1293"/>
      <c r="AF193" s="1293"/>
      <c r="AG193" s="1293"/>
      <c r="AH193" s="1293"/>
      <c r="AI193" s="1293"/>
      <c r="AJ193" s="1293"/>
    </row>
    <row r="194" spans="2:36" s="27" customFormat="1" ht="16.149999999999999" customHeight="1" x14ac:dyDescent="0.15">
      <c r="B194" s="971" t="s">
        <v>186</v>
      </c>
      <c r="C194" s="1150" t="s">
        <v>442</v>
      </c>
      <c r="D194" s="447">
        <v>1536.59</v>
      </c>
      <c r="E194" s="780">
        <v>1536.59</v>
      </c>
      <c r="F194" s="377">
        <v>100</v>
      </c>
      <c r="G194" s="539">
        <v>1</v>
      </c>
      <c r="H194" s="381">
        <v>6</v>
      </c>
      <c r="I194" s="1293"/>
      <c r="J194" s="1293"/>
      <c r="K194" s="1293"/>
      <c r="L194" s="1293"/>
      <c r="M194" s="1293"/>
      <c r="N194" s="1293"/>
      <c r="O194" s="1293"/>
      <c r="P194" s="1293"/>
      <c r="Q194" s="1293"/>
      <c r="R194" s="1293"/>
      <c r="S194" s="1293"/>
      <c r="T194" s="1293"/>
      <c r="U194" s="1293"/>
      <c r="V194" s="1293"/>
      <c r="W194" s="1293"/>
      <c r="X194" s="1293"/>
      <c r="Y194" s="1293"/>
      <c r="Z194" s="1293"/>
      <c r="AA194" s="1293"/>
      <c r="AB194" s="1293"/>
      <c r="AC194" s="1293"/>
      <c r="AD194" s="1293"/>
      <c r="AE194" s="1293"/>
      <c r="AF194" s="1293"/>
      <c r="AG194" s="1293"/>
      <c r="AH194" s="1293"/>
      <c r="AI194" s="1293"/>
      <c r="AJ194" s="1293"/>
    </row>
    <row r="195" spans="2:36" s="27" customFormat="1" ht="16.149999999999999" customHeight="1" x14ac:dyDescent="0.15">
      <c r="B195" s="971" t="s">
        <v>187</v>
      </c>
      <c r="C195" s="1150" t="s">
        <v>443</v>
      </c>
      <c r="D195" s="447">
        <v>1190.7</v>
      </c>
      <c r="E195" s="447">
        <v>1168.6500000000001</v>
      </c>
      <c r="F195" s="376">
        <v>98.148148148148152</v>
      </c>
      <c r="G195" s="330">
        <v>1</v>
      </c>
      <c r="H195" s="381">
        <v>6</v>
      </c>
      <c r="I195" s="1293"/>
      <c r="J195" s="1293"/>
      <c r="K195" s="1293"/>
      <c r="L195" s="1293"/>
      <c r="M195" s="1293"/>
      <c r="N195" s="1293"/>
      <c r="O195" s="1293"/>
      <c r="P195" s="1293"/>
      <c r="Q195" s="1293"/>
      <c r="R195" s="1293"/>
      <c r="S195" s="1293"/>
      <c r="T195" s="1293"/>
      <c r="U195" s="1293"/>
      <c r="V195" s="1293"/>
      <c r="W195" s="1293"/>
      <c r="X195" s="1293"/>
      <c r="Y195" s="1293"/>
      <c r="Z195" s="1293"/>
      <c r="AA195" s="1293"/>
      <c r="AB195" s="1293"/>
      <c r="AC195" s="1293"/>
      <c r="AD195" s="1293"/>
      <c r="AE195" s="1293"/>
      <c r="AF195" s="1293"/>
      <c r="AG195" s="1293"/>
      <c r="AH195" s="1293"/>
      <c r="AI195" s="1293"/>
      <c r="AJ195" s="1293"/>
    </row>
    <row r="196" spans="2:36" s="27" customFormat="1" ht="16.149999999999999" customHeight="1" x14ac:dyDescent="0.15">
      <c r="B196" s="971" t="s">
        <v>188</v>
      </c>
      <c r="C196" s="1150" t="s">
        <v>444</v>
      </c>
      <c r="D196" s="447">
        <v>1100.17</v>
      </c>
      <c r="E196" s="780">
        <v>1018.34</v>
      </c>
      <c r="F196" s="377">
        <v>92.562058590945028</v>
      </c>
      <c r="G196" s="539">
        <v>1</v>
      </c>
      <c r="H196" s="381">
        <v>4</v>
      </c>
      <c r="I196" s="1293"/>
      <c r="J196" s="1293"/>
      <c r="K196" s="1293"/>
      <c r="L196" s="1293"/>
      <c r="M196" s="1293"/>
      <c r="N196" s="1293"/>
      <c r="O196" s="1293"/>
      <c r="P196" s="1293"/>
      <c r="Q196" s="1293"/>
      <c r="R196" s="1293"/>
      <c r="S196" s="1293"/>
      <c r="T196" s="1293"/>
      <c r="U196" s="1293"/>
      <c r="V196" s="1293"/>
      <c r="W196" s="1293"/>
      <c r="X196" s="1293"/>
      <c r="Y196" s="1293"/>
      <c r="Z196" s="1293"/>
      <c r="AA196" s="1293"/>
      <c r="AB196" s="1293"/>
      <c r="AC196" s="1293"/>
      <c r="AD196" s="1293"/>
      <c r="AE196" s="1293"/>
      <c r="AF196" s="1293"/>
      <c r="AG196" s="1293"/>
      <c r="AH196" s="1293"/>
      <c r="AI196" s="1293"/>
      <c r="AJ196" s="1293"/>
    </row>
    <row r="197" spans="2:36" s="27" customFormat="1" ht="16.149999999999999" customHeight="1" x14ac:dyDescent="0.15">
      <c r="B197" s="971" t="s">
        <v>189</v>
      </c>
      <c r="C197" s="1150" t="s">
        <v>1493</v>
      </c>
      <c r="D197" s="447">
        <v>2282.6099999999997</v>
      </c>
      <c r="E197" s="447">
        <v>2241.56</v>
      </c>
      <c r="F197" s="376">
        <v>98.201620075264728</v>
      </c>
      <c r="G197" s="330">
        <v>1</v>
      </c>
      <c r="H197" s="381">
        <v>10</v>
      </c>
      <c r="I197" s="1293"/>
      <c r="J197" s="1293"/>
      <c r="K197" s="1293"/>
      <c r="L197" s="1293"/>
      <c r="M197" s="1293"/>
      <c r="N197" s="1293"/>
      <c r="O197" s="1293"/>
      <c r="P197" s="1293"/>
      <c r="Q197" s="1293"/>
      <c r="R197" s="1293"/>
      <c r="S197" s="1293"/>
      <c r="T197" s="1293"/>
      <c r="U197" s="1293"/>
      <c r="V197" s="1293"/>
      <c r="W197" s="1293"/>
      <c r="X197" s="1293"/>
      <c r="Y197" s="1293"/>
      <c r="Z197" s="1293"/>
      <c r="AA197" s="1293"/>
      <c r="AB197" s="1293"/>
      <c r="AC197" s="1293"/>
      <c r="AD197" s="1293"/>
      <c r="AE197" s="1293"/>
      <c r="AF197" s="1293"/>
      <c r="AG197" s="1293"/>
      <c r="AH197" s="1293"/>
      <c r="AI197" s="1293"/>
      <c r="AJ197" s="1293"/>
    </row>
    <row r="198" spans="2:36" s="27" customFormat="1" ht="16.149999999999999" customHeight="1" x14ac:dyDescent="0.15">
      <c r="B198" s="971" t="s">
        <v>191</v>
      </c>
      <c r="C198" s="1150" t="s">
        <v>446</v>
      </c>
      <c r="D198" s="447">
        <v>818.75</v>
      </c>
      <c r="E198" s="780">
        <v>798.48</v>
      </c>
      <c r="F198" s="377">
        <v>97.524274809160303</v>
      </c>
      <c r="G198" s="539">
        <v>1</v>
      </c>
      <c r="H198" s="381">
        <v>3</v>
      </c>
      <c r="I198" s="1293"/>
      <c r="J198" s="1293"/>
      <c r="K198" s="1293"/>
      <c r="L198" s="1293"/>
      <c r="M198" s="1293"/>
      <c r="N198" s="1293"/>
      <c r="O198" s="1293"/>
      <c r="P198" s="1293"/>
      <c r="Q198" s="1293"/>
      <c r="R198" s="1293"/>
      <c r="S198" s="1293"/>
      <c r="T198" s="1293"/>
      <c r="U198" s="1293"/>
      <c r="V198" s="1293"/>
      <c r="W198" s="1293"/>
      <c r="X198" s="1293"/>
      <c r="Y198" s="1293"/>
      <c r="Z198" s="1293"/>
      <c r="AA198" s="1293"/>
      <c r="AB198" s="1293"/>
      <c r="AC198" s="1293"/>
      <c r="AD198" s="1293"/>
      <c r="AE198" s="1293"/>
      <c r="AF198" s="1293"/>
      <c r="AG198" s="1293"/>
      <c r="AH198" s="1293"/>
      <c r="AI198" s="1293"/>
      <c r="AJ198" s="1293"/>
    </row>
    <row r="199" spans="2:36" s="27" customFormat="1" ht="16.149999999999999" customHeight="1" x14ac:dyDescent="0.15">
      <c r="B199" s="971" t="s">
        <v>192</v>
      </c>
      <c r="C199" s="1150" t="s">
        <v>447</v>
      </c>
      <c r="D199" s="447">
        <v>1746.2</v>
      </c>
      <c r="E199" s="447">
        <v>1714.08</v>
      </c>
      <c r="F199" s="376">
        <v>98.160577253464666</v>
      </c>
      <c r="G199" s="330">
        <v>1</v>
      </c>
      <c r="H199" s="381">
        <v>6</v>
      </c>
      <c r="I199" s="1293"/>
      <c r="J199" s="1293"/>
      <c r="K199" s="1293"/>
      <c r="L199" s="1293"/>
      <c r="M199" s="1293"/>
      <c r="N199" s="1293"/>
      <c r="O199" s="1293"/>
      <c r="P199" s="1293"/>
      <c r="Q199" s="1293"/>
      <c r="R199" s="1293"/>
      <c r="S199" s="1293"/>
      <c r="T199" s="1293"/>
      <c r="U199" s="1293"/>
      <c r="V199" s="1293"/>
      <c r="W199" s="1293"/>
      <c r="X199" s="1293"/>
      <c r="Y199" s="1293"/>
      <c r="Z199" s="1293"/>
      <c r="AA199" s="1293"/>
      <c r="AB199" s="1293"/>
      <c r="AC199" s="1293"/>
      <c r="AD199" s="1293"/>
      <c r="AE199" s="1293"/>
      <c r="AF199" s="1293"/>
      <c r="AG199" s="1293"/>
      <c r="AH199" s="1293"/>
      <c r="AI199" s="1293"/>
      <c r="AJ199" s="1293"/>
    </row>
    <row r="200" spans="2:36" s="27" customFormat="1" ht="16.149999999999999" customHeight="1" x14ac:dyDescent="0.15">
      <c r="B200" s="971" t="s">
        <v>193</v>
      </c>
      <c r="C200" s="1150" t="s">
        <v>448</v>
      </c>
      <c r="D200" s="447">
        <v>543.09</v>
      </c>
      <c r="E200" s="780">
        <v>516.61</v>
      </c>
      <c r="F200" s="377">
        <v>95.12419672614115</v>
      </c>
      <c r="G200" s="539">
        <v>1</v>
      </c>
      <c r="H200" s="381">
        <v>2</v>
      </c>
      <c r="I200" s="1293"/>
      <c r="J200" s="1293"/>
      <c r="K200" s="1293"/>
      <c r="L200" s="1293"/>
      <c r="M200" s="1293"/>
      <c r="N200" s="1293"/>
      <c r="O200" s="1293"/>
      <c r="P200" s="1293"/>
      <c r="Q200" s="1293"/>
      <c r="R200" s="1293"/>
      <c r="S200" s="1293"/>
      <c r="T200" s="1293"/>
      <c r="U200" s="1293"/>
      <c r="V200" s="1293"/>
      <c r="W200" s="1293"/>
      <c r="X200" s="1293"/>
      <c r="Y200" s="1293"/>
      <c r="Z200" s="1293"/>
      <c r="AA200" s="1293"/>
      <c r="AB200" s="1293"/>
      <c r="AC200" s="1293"/>
      <c r="AD200" s="1293"/>
      <c r="AE200" s="1293"/>
      <c r="AF200" s="1293"/>
      <c r="AG200" s="1293"/>
      <c r="AH200" s="1293"/>
      <c r="AI200" s="1293"/>
      <c r="AJ200" s="1293"/>
    </row>
    <row r="201" spans="2:36" s="27" customFormat="1" ht="16.149999999999999" customHeight="1" x14ac:dyDescent="0.15">
      <c r="B201" s="971" t="s">
        <v>194</v>
      </c>
      <c r="C201" s="1150" t="s">
        <v>1494</v>
      </c>
      <c r="D201" s="447">
        <v>2225.9499999999994</v>
      </c>
      <c r="E201" s="447">
        <v>2141.0500000000002</v>
      </c>
      <c r="F201" s="376">
        <v>96.185898155843603</v>
      </c>
      <c r="G201" s="330">
        <v>1</v>
      </c>
      <c r="H201" s="381">
        <v>9</v>
      </c>
      <c r="I201" s="1293"/>
      <c r="J201" s="1293"/>
      <c r="K201" s="1293"/>
      <c r="L201" s="1293"/>
      <c r="M201" s="1293"/>
      <c r="N201" s="1293"/>
      <c r="O201" s="1293"/>
      <c r="P201" s="1293"/>
      <c r="Q201" s="1293"/>
      <c r="R201" s="1293"/>
      <c r="S201" s="1293"/>
      <c r="T201" s="1293"/>
      <c r="U201" s="1293"/>
      <c r="V201" s="1293"/>
      <c r="W201" s="1293"/>
      <c r="X201" s="1293"/>
      <c r="Y201" s="1293"/>
      <c r="Z201" s="1293"/>
      <c r="AA201" s="1293"/>
      <c r="AB201" s="1293"/>
      <c r="AC201" s="1293"/>
      <c r="AD201" s="1293"/>
      <c r="AE201" s="1293"/>
      <c r="AF201" s="1293"/>
      <c r="AG201" s="1293"/>
      <c r="AH201" s="1293"/>
      <c r="AI201" s="1293"/>
      <c r="AJ201" s="1293"/>
    </row>
    <row r="202" spans="2:36" s="27" customFormat="1" ht="16.149999999999999" customHeight="1" x14ac:dyDescent="0.15">
      <c r="B202" s="971" t="s">
        <v>195</v>
      </c>
      <c r="C202" s="1150" t="s">
        <v>450</v>
      </c>
      <c r="D202" s="447">
        <v>944.99</v>
      </c>
      <c r="E202" s="780">
        <v>904.77</v>
      </c>
      <c r="F202" s="377">
        <v>95.74387030550588</v>
      </c>
      <c r="G202" s="539">
        <v>1</v>
      </c>
      <c r="H202" s="381">
        <v>4</v>
      </c>
      <c r="I202" s="1293"/>
      <c r="J202" s="1293"/>
      <c r="K202" s="1293"/>
      <c r="L202" s="1293"/>
      <c r="M202" s="1293"/>
      <c r="N202" s="1293"/>
      <c r="O202" s="1293"/>
      <c r="P202" s="1293"/>
      <c r="Q202" s="1293"/>
      <c r="R202" s="1293"/>
      <c r="S202" s="1293"/>
      <c r="T202" s="1293"/>
      <c r="U202" s="1293"/>
      <c r="V202" s="1293"/>
      <c r="W202" s="1293"/>
      <c r="X202" s="1293"/>
      <c r="Y202" s="1293"/>
      <c r="Z202" s="1293"/>
      <c r="AA202" s="1293"/>
      <c r="AB202" s="1293"/>
      <c r="AC202" s="1293"/>
      <c r="AD202" s="1293"/>
      <c r="AE202" s="1293"/>
      <c r="AF202" s="1293"/>
      <c r="AG202" s="1293"/>
      <c r="AH202" s="1293"/>
      <c r="AI202" s="1293"/>
      <c r="AJ202" s="1293"/>
    </row>
    <row r="203" spans="2:36" s="27" customFormat="1" ht="16.149999999999999" customHeight="1" x14ac:dyDescent="0.15">
      <c r="B203" s="971" t="s">
        <v>196</v>
      </c>
      <c r="C203" s="1150" t="s">
        <v>451</v>
      </c>
      <c r="D203" s="447">
        <v>991.94</v>
      </c>
      <c r="E203" s="447">
        <v>952.6</v>
      </c>
      <c r="F203" s="376">
        <v>96.034034316591715</v>
      </c>
      <c r="G203" s="330">
        <v>1</v>
      </c>
      <c r="H203" s="381">
        <v>4</v>
      </c>
      <c r="I203" s="1293"/>
      <c r="J203" s="1293"/>
      <c r="K203" s="1293"/>
      <c r="L203" s="1293"/>
      <c r="M203" s="1293"/>
      <c r="N203" s="1293"/>
      <c r="O203" s="1293"/>
      <c r="P203" s="1293"/>
      <c r="Q203" s="1293"/>
      <c r="R203" s="1293"/>
      <c r="S203" s="1293"/>
      <c r="T203" s="1293"/>
      <c r="U203" s="1293"/>
      <c r="V203" s="1293"/>
      <c r="W203" s="1293"/>
      <c r="X203" s="1293"/>
      <c r="Y203" s="1293"/>
      <c r="Z203" s="1293"/>
      <c r="AA203" s="1293"/>
      <c r="AB203" s="1293"/>
      <c r="AC203" s="1293"/>
      <c r="AD203" s="1293"/>
      <c r="AE203" s="1293"/>
      <c r="AF203" s="1293"/>
      <c r="AG203" s="1293"/>
      <c r="AH203" s="1293"/>
      <c r="AI203" s="1293"/>
      <c r="AJ203" s="1293"/>
    </row>
    <row r="204" spans="2:36" s="27" customFormat="1" ht="16.149999999999999" customHeight="1" x14ac:dyDescent="0.15">
      <c r="B204" s="971" t="s">
        <v>197</v>
      </c>
      <c r="C204" s="1150" t="s">
        <v>452</v>
      </c>
      <c r="D204" s="447">
        <v>4376.95</v>
      </c>
      <c r="E204" s="780">
        <v>4021.37</v>
      </c>
      <c r="F204" s="377">
        <v>91.876078090908052</v>
      </c>
      <c r="G204" s="539">
        <v>1</v>
      </c>
      <c r="H204" s="381">
        <v>22</v>
      </c>
      <c r="I204" s="1293"/>
      <c r="J204" s="1293"/>
      <c r="K204" s="1293"/>
      <c r="L204" s="1293"/>
      <c r="M204" s="1293"/>
      <c r="N204" s="1293"/>
      <c r="O204" s="1293"/>
      <c r="P204" s="1293"/>
      <c r="Q204" s="1293"/>
      <c r="R204" s="1293"/>
      <c r="S204" s="1293"/>
      <c r="T204" s="1293"/>
      <c r="U204" s="1293"/>
      <c r="V204" s="1293"/>
      <c r="W204" s="1293"/>
      <c r="X204" s="1293"/>
      <c r="Y204" s="1293"/>
      <c r="Z204" s="1293"/>
      <c r="AA204" s="1293"/>
      <c r="AB204" s="1293"/>
      <c r="AC204" s="1293"/>
      <c r="AD204" s="1293"/>
      <c r="AE204" s="1293"/>
      <c r="AF204" s="1293"/>
      <c r="AG204" s="1293"/>
      <c r="AH204" s="1293"/>
      <c r="AI204" s="1293"/>
      <c r="AJ204" s="1293"/>
    </row>
    <row r="205" spans="2:36" s="27" customFormat="1" ht="16.149999999999999" customHeight="1" x14ac:dyDescent="0.15">
      <c r="B205" s="971" t="s">
        <v>198</v>
      </c>
      <c r="C205" s="1150" t="s">
        <v>453</v>
      </c>
      <c r="D205" s="447">
        <v>3207.92</v>
      </c>
      <c r="E205" s="447">
        <v>3101.99</v>
      </c>
      <c r="F205" s="376">
        <v>96.697860295767967</v>
      </c>
      <c r="G205" s="330">
        <v>1</v>
      </c>
      <c r="H205" s="381">
        <v>16</v>
      </c>
      <c r="I205" s="1293"/>
      <c r="J205" s="1293"/>
      <c r="K205" s="1293"/>
      <c r="L205" s="1293"/>
      <c r="M205" s="1293"/>
      <c r="N205" s="1293"/>
      <c r="O205" s="1293"/>
      <c r="P205" s="1293"/>
      <c r="Q205" s="1293"/>
      <c r="R205" s="1293"/>
      <c r="S205" s="1293"/>
      <c r="T205" s="1293"/>
      <c r="U205" s="1293"/>
      <c r="V205" s="1293"/>
      <c r="W205" s="1293"/>
      <c r="X205" s="1293"/>
      <c r="Y205" s="1293"/>
      <c r="Z205" s="1293"/>
      <c r="AA205" s="1293"/>
      <c r="AB205" s="1293"/>
      <c r="AC205" s="1293"/>
      <c r="AD205" s="1293"/>
      <c r="AE205" s="1293"/>
      <c r="AF205" s="1293"/>
      <c r="AG205" s="1293"/>
      <c r="AH205" s="1293"/>
      <c r="AI205" s="1293"/>
      <c r="AJ205" s="1293"/>
    </row>
    <row r="206" spans="2:36" s="27" customFormat="1" ht="16.149999999999999" customHeight="1" x14ac:dyDescent="0.15">
      <c r="B206" s="971" t="s">
        <v>199</v>
      </c>
      <c r="C206" s="1150" t="s">
        <v>454</v>
      </c>
      <c r="D206" s="447">
        <v>1117.3399999999999</v>
      </c>
      <c r="E206" s="780">
        <v>1074.8399999999999</v>
      </c>
      <c r="F206" s="377">
        <v>96.196323410958172</v>
      </c>
      <c r="G206" s="539">
        <v>1</v>
      </c>
      <c r="H206" s="381">
        <v>6</v>
      </c>
      <c r="I206" s="1293"/>
      <c r="J206" s="1293"/>
      <c r="K206" s="1293"/>
      <c r="L206" s="1293"/>
      <c r="M206" s="1293"/>
      <c r="N206" s="1293"/>
      <c r="O206" s="1293"/>
      <c r="P206" s="1293"/>
      <c r="Q206" s="1293"/>
      <c r="R206" s="1293"/>
      <c r="S206" s="1293"/>
      <c r="T206" s="1293"/>
      <c r="U206" s="1293"/>
      <c r="V206" s="1293"/>
      <c r="W206" s="1293"/>
      <c r="X206" s="1293"/>
      <c r="Y206" s="1293"/>
      <c r="Z206" s="1293"/>
      <c r="AA206" s="1293"/>
      <c r="AB206" s="1293"/>
      <c r="AC206" s="1293"/>
      <c r="AD206" s="1293"/>
      <c r="AE206" s="1293"/>
      <c r="AF206" s="1293"/>
      <c r="AG206" s="1293"/>
      <c r="AH206" s="1293"/>
      <c r="AI206" s="1293"/>
      <c r="AJ206" s="1293"/>
    </row>
    <row r="207" spans="2:36" s="27" customFormat="1" ht="16.149999999999999" customHeight="1" x14ac:dyDescent="0.15">
      <c r="B207" s="971" t="s">
        <v>200</v>
      </c>
      <c r="C207" s="1150" t="s">
        <v>455</v>
      </c>
      <c r="D207" s="447">
        <v>813.52</v>
      </c>
      <c r="E207" s="447">
        <v>773.18</v>
      </c>
      <c r="F207" s="376">
        <v>95.041301996263144</v>
      </c>
      <c r="G207" s="330">
        <v>1</v>
      </c>
      <c r="H207" s="381">
        <v>3</v>
      </c>
      <c r="I207" s="1293"/>
      <c r="J207" s="1293"/>
      <c r="K207" s="1293"/>
      <c r="L207" s="1293"/>
      <c r="M207" s="1293"/>
      <c r="N207" s="1293"/>
      <c r="O207" s="1293"/>
      <c r="P207" s="1293"/>
      <c r="Q207" s="1293"/>
      <c r="R207" s="1293"/>
      <c r="S207" s="1293"/>
      <c r="T207" s="1293"/>
      <c r="U207" s="1293"/>
      <c r="V207" s="1293"/>
      <c r="W207" s="1293"/>
      <c r="X207" s="1293"/>
      <c r="Y207" s="1293"/>
      <c r="Z207" s="1293"/>
      <c r="AA207" s="1293"/>
      <c r="AB207" s="1293"/>
      <c r="AC207" s="1293"/>
      <c r="AD207" s="1293"/>
      <c r="AE207" s="1293"/>
      <c r="AF207" s="1293"/>
      <c r="AG207" s="1293"/>
      <c r="AH207" s="1293"/>
      <c r="AI207" s="1293"/>
      <c r="AJ207" s="1293"/>
    </row>
    <row r="208" spans="2:36" s="27" customFormat="1" ht="16.149999999999999" customHeight="1" x14ac:dyDescent="0.15">
      <c r="B208" s="971" t="s">
        <v>201</v>
      </c>
      <c r="C208" s="1150" t="s">
        <v>456</v>
      </c>
      <c r="D208" s="447">
        <v>1108.9100000000001</v>
      </c>
      <c r="E208" s="780">
        <v>1089.1400000000001</v>
      </c>
      <c r="F208" s="377">
        <v>98.217168210224457</v>
      </c>
      <c r="G208" s="539">
        <v>1</v>
      </c>
      <c r="H208" s="381">
        <v>2</v>
      </c>
      <c r="I208" s="1293"/>
      <c r="J208" s="1293"/>
      <c r="K208" s="1293"/>
      <c r="L208" s="1293"/>
      <c r="M208" s="1293"/>
      <c r="N208" s="1293"/>
      <c r="O208" s="1293"/>
      <c r="P208" s="1293"/>
      <c r="Q208" s="1293"/>
      <c r="R208" s="1293"/>
      <c r="S208" s="1293"/>
      <c r="T208" s="1293"/>
      <c r="U208" s="1293"/>
      <c r="V208" s="1293"/>
      <c r="W208" s="1293"/>
      <c r="X208" s="1293"/>
      <c r="Y208" s="1293"/>
      <c r="Z208" s="1293"/>
      <c r="AA208" s="1293"/>
      <c r="AB208" s="1293"/>
      <c r="AC208" s="1293"/>
      <c r="AD208" s="1293"/>
      <c r="AE208" s="1293"/>
      <c r="AF208" s="1293"/>
      <c r="AG208" s="1293"/>
      <c r="AH208" s="1293"/>
      <c r="AI208" s="1293"/>
      <c r="AJ208" s="1293"/>
    </row>
    <row r="209" spans="2:36" s="27" customFormat="1" ht="16.149999999999999" customHeight="1" x14ac:dyDescent="0.15">
      <c r="B209" s="971" t="s">
        <v>202</v>
      </c>
      <c r="C209" s="1150" t="s">
        <v>457</v>
      </c>
      <c r="D209" s="447">
        <v>1886.5</v>
      </c>
      <c r="E209" s="447">
        <v>1886.5</v>
      </c>
      <c r="F209" s="376">
        <v>100</v>
      </c>
      <c r="G209" s="330">
        <v>1</v>
      </c>
      <c r="H209" s="381">
        <v>8</v>
      </c>
      <c r="I209" s="1293"/>
      <c r="J209" s="1293"/>
      <c r="K209" s="1293"/>
      <c r="L209" s="1293"/>
      <c r="M209" s="1293"/>
      <c r="N209" s="1293"/>
      <c r="O209" s="1293"/>
      <c r="P209" s="1293"/>
      <c r="Q209" s="1293"/>
      <c r="R209" s="1293"/>
      <c r="S209" s="1293"/>
      <c r="T209" s="1293"/>
      <c r="U209" s="1293"/>
      <c r="V209" s="1293"/>
      <c r="W209" s="1293"/>
      <c r="X209" s="1293"/>
      <c r="Y209" s="1293"/>
      <c r="Z209" s="1293"/>
      <c r="AA209" s="1293"/>
      <c r="AB209" s="1293"/>
      <c r="AC209" s="1293"/>
      <c r="AD209" s="1293"/>
      <c r="AE209" s="1293"/>
      <c r="AF209" s="1293"/>
      <c r="AG209" s="1293"/>
      <c r="AH209" s="1293"/>
      <c r="AI209" s="1293"/>
      <c r="AJ209" s="1293"/>
    </row>
    <row r="210" spans="2:36" s="27" customFormat="1" ht="16.149999999999999" customHeight="1" x14ac:dyDescent="0.15">
      <c r="B210" s="971" t="s">
        <v>203</v>
      </c>
      <c r="C210" s="1150" t="s">
        <v>458</v>
      </c>
      <c r="D210" s="447">
        <v>991.62</v>
      </c>
      <c r="E210" s="780">
        <v>991.62</v>
      </c>
      <c r="F210" s="377">
        <v>100</v>
      </c>
      <c r="G210" s="539">
        <v>1</v>
      </c>
      <c r="H210" s="381">
        <v>7</v>
      </c>
      <c r="I210" s="1293"/>
      <c r="J210" s="1293"/>
      <c r="K210" s="1293"/>
      <c r="L210" s="1293"/>
      <c r="M210" s="1293"/>
      <c r="N210" s="1293"/>
      <c r="O210" s="1293"/>
      <c r="P210" s="1293"/>
      <c r="Q210" s="1293"/>
      <c r="R210" s="1293"/>
      <c r="S210" s="1293"/>
      <c r="T210" s="1293"/>
      <c r="U210" s="1293"/>
      <c r="V210" s="1293"/>
      <c r="W210" s="1293"/>
      <c r="X210" s="1293"/>
      <c r="Y210" s="1293"/>
      <c r="Z210" s="1293"/>
      <c r="AA210" s="1293"/>
      <c r="AB210" s="1293"/>
      <c r="AC210" s="1293"/>
      <c r="AD210" s="1293"/>
      <c r="AE210" s="1293"/>
      <c r="AF210" s="1293"/>
      <c r="AG210" s="1293"/>
      <c r="AH210" s="1293"/>
      <c r="AI210" s="1293"/>
      <c r="AJ210" s="1293"/>
    </row>
    <row r="211" spans="2:36" s="27" customFormat="1" ht="16.149999999999999" customHeight="1" x14ac:dyDescent="0.15">
      <c r="B211" s="971" t="s">
        <v>204</v>
      </c>
      <c r="C211" s="1150" t="s">
        <v>459</v>
      </c>
      <c r="D211" s="447">
        <v>1095.9100000000001</v>
      </c>
      <c r="E211" s="447">
        <v>1075.3599999999999</v>
      </c>
      <c r="F211" s="376">
        <v>98.124846018377411</v>
      </c>
      <c r="G211" s="330">
        <v>1</v>
      </c>
      <c r="H211" s="381">
        <v>4</v>
      </c>
      <c r="I211" s="1293"/>
      <c r="J211" s="1293"/>
      <c r="K211" s="1293"/>
      <c r="L211" s="1293"/>
      <c r="M211" s="1293"/>
      <c r="N211" s="1293"/>
      <c r="O211" s="1293"/>
      <c r="P211" s="1293"/>
      <c r="Q211" s="1293"/>
      <c r="R211" s="1293"/>
      <c r="S211" s="1293"/>
      <c r="T211" s="1293"/>
      <c r="U211" s="1293"/>
      <c r="V211" s="1293"/>
      <c r="W211" s="1293"/>
      <c r="X211" s="1293"/>
      <c r="Y211" s="1293"/>
      <c r="Z211" s="1293"/>
      <c r="AA211" s="1293"/>
      <c r="AB211" s="1293"/>
      <c r="AC211" s="1293"/>
      <c r="AD211" s="1293"/>
      <c r="AE211" s="1293"/>
      <c r="AF211" s="1293"/>
      <c r="AG211" s="1293"/>
      <c r="AH211" s="1293"/>
      <c r="AI211" s="1293"/>
      <c r="AJ211" s="1293"/>
    </row>
    <row r="212" spans="2:36" s="27" customFormat="1" ht="16.149999999999999" customHeight="1" x14ac:dyDescent="0.15">
      <c r="B212" s="971" t="s">
        <v>205</v>
      </c>
      <c r="C212" s="1150" t="s">
        <v>460</v>
      </c>
      <c r="D212" s="447">
        <v>905.81</v>
      </c>
      <c r="E212" s="780">
        <v>885.6</v>
      </c>
      <c r="F212" s="377">
        <v>97.768847771607739</v>
      </c>
      <c r="G212" s="539">
        <v>1</v>
      </c>
      <c r="H212" s="381">
        <v>3</v>
      </c>
      <c r="I212" s="1293"/>
      <c r="J212" s="1293"/>
      <c r="K212" s="1293"/>
      <c r="L212" s="1293"/>
      <c r="M212" s="1293"/>
      <c r="N212" s="1293"/>
      <c r="O212" s="1293"/>
      <c r="P212" s="1293"/>
      <c r="Q212" s="1293"/>
      <c r="R212" s="1293"/>
      <c r="S212" s="1293"/>
      <c r="T212" s="1293"/>
      <c r="U212" s="1293"/>
      <c r="V212" s="1293"/>
      <c r="W212" s="1293"/>
      <c r="X212" s="1293"/>
      <c r="Y212" s="1293"/>
      <c r="Z212" s="1293"/>
      <c r="AA212" s="1293"/>
      <c r="AB212" s="1293"/>
      <c r="AC212" s="1293"/>
      <c r="AD212" s="1293"/>
      <c r="AE212" s="1293"/>
      <c r="AF212" s="1293"/>
      <c r="AG212" s="1293"/>
      <c r="AH212" s="1293"/>
      <c r="AI212" s="1293"/>
      <c r="AJ212" s="1293"/>
    </row>
    <row r="213" spans="2:36" s="27" customFormat="1" ht="16.149999999999999" customHeight="1" x14ac:dyDescent="0.15">
      <c r="B213" s="971" t="s">
        <v>206</v>
      </c>
      <c r="C213" s="1150" t="s">
        <v>461</v>
      </c>
      <c r="D213" s="447">
        <v>1437.84</v>
      </c>
      <c r="E213" s="447">
        <v>1437.84</v>
      </c>
      <c r="F213" s="376">
        <v>100</v>
      </c>
      <c r="G213" s="330">
        <v>1</v>
      </c>
      <c r="H213" s="381">
        <v>6</v>
      </c>
      <c r="I213" s="1293"/>
      <c r="J213" s="1293"/>
      <c r="K213" s="1293"/>
      <c r="L213" s="1293"/>
      <c r="M213" s="1293"/>
      <c r="N213" s="1293"/>
      <c r="O213" s="1293"/>
      <c r="P213" s="1293"/>
      <c r="Q213" s="1293"/>
      <c r="R213" s="1293"/>
      <c r="S213" s="1293"/>
      <c r="T213" s="1293"/>
      <c r="U213" s="1293"/>
      <c r="V213" s="1293"/>
      <c r="W213" s="1293"/>
      <c r="X213" s="1293"/>
      <c r="Y213" s="1293"/>
      <c r="Z213" s="1293"/>
      <c r="AA213" s="1293"/>
      <c r="AB213" s="1293"/>
      <c r="AC213" s="1293"/>
      <c r="AD213" s="1293"/>
      <c r="AE213" s="1293"/>
      <c r="AF213" s="1293"/>
      <c r="AG213" s="1293"/>
      <c r="AH213" s="1293"/>
      <c r="AI213" s="1293"/>
      <c r="AJ213" s="1293"/>
    </row>
    <row r="214" spans="2:36" s="27" customFormat="1" ht="16.149999999999999" customHeight="1" x14ac:dyDescent="0.15">
      <c r="B214" s="971" t="s">
        <v>207</v>
      </c>
      <c r="C214" s="1150" t="s">
        <v>462</v>
      </c>
      <c r="D214" s="447">
        <v>1884.62</v>
      </c>
      <c r="E214" s="780">
        <v>1860.4</v>
      </c>
      <c r="F214" s="377">
        <v>98.714860290138077</v>
      </c>
      <c r="G214" s="539">
        <v>1</v>
      </c>
      <c r="H214" s="381">
        <v>7</v>
      </c>
      <c r="I214" s="1293"/>
      <c r="J214" s="1293"/>
      <c r="K214" s="1293"/>
      <c r="L214" s="1293"/>
      <c r="M214" s="1293"/>
      <c r="N214" s="1293"/>
      <c r="O214" s="1293"/>
      <c r="P214" s="1293"/>
      <c r="Q214" s="1293"/>
      <c r="R214" s="1293"/>
      <c r="S214" s="1293"/>
      <c r="T214" s="1293"/>
      <c r="U214" s="1293"/>
      <c r="V214" s="1293"/>
      <c r="W214" s="1293"/>
      <c r="X214" s="1293"/>
      <c r="Y214" s="1293"/>
      <c r="Z214" s="1293"/>
      <c r="AA214" s="1293"/>
      <c r="AB214" s="1293"/>
      <c r="AC214" s="1293"/>
      <c r="AD214" s="1293"/>
      <c r="AE214" s="1293"/>
      <c r="AF214" s="1293"/>
      <c r="AG214" s="1293"/>
      <c r="AH214" s="1293"/>
      <c r="AI214" s="1293"/>
      <c r="AJ214" s="1293"/>
    </row>
    <row r="215" spans="2:36" s="27" customFormat="1" ht="16.149999999999999" customHeight="1" x14ac:dyDescent="0.15">
      <c r="B215" s="971" t="s">
        <v>209</v>
      </c>
      <c r="C215" s="1150" t="s">
        <v>463</v>
      </c>
      <c r="D215" s="447">
        <v>1742.6399999999996</v>
      </c>
      <c r="E215" s="447">
        <v>1612.78</v>
      </c>
      <c r="F215" s="376">
        <v>92.548087958499764</v>
      </c>
      <c r="G215" s="330">
        <v>1</v>
      </c>
      <c r="H215" s="381">
        <v>7</v>
      </c>
      <c r="I215" s="1293"/>
      <c r="J215" s="1293"/>
      <c r="K215" s="1293"/>
      <c r="L215" s="1293"/>
      <c r="M215" s="1293"/>
      <c r="N215" s="1293"/>
      <c r="O215" s="1293"/>
      <c r="P215" s="1293"/>
      <c r="Q215" s="1293"/>
      <c r="R215" s="1293"/>
      <c r="S215" s="1293"/>
      <c r="T215" s="1293"/>
      <c r="U215" s="1293"/>
      <c r="V215" s="1293"/>
      <c r="W215" s="1293"/>
      <c r="X215" s="1293"/>
      <c r="Y215" s="1293"/>
      <c r="Z215" s="1293"/>
      <c r="AA215" s="1293"/>
      <c r="AB215" s="1293"/>
      <c r="AC215" s="1293"/>
      <c r="AD215" s="1293"/>
      <c r="AE215" s="1293"/>
      <c r="AF215" s="1293"/>
      <c r="AG215" s="1293"/>
      <c r="AH215" s="1293"/>
      <c r="AI215" s="1293"/>
      <c r="AJ215" s="1293"/>
    </row>
    <row r="216" spans="2:36" s="27" customFormat="1" ht="16.149999999999999" customHeight="1" x14ac:dyDescent="0.15">
      <c r="B216" s="971" t="s">
        <v>210</v>
      </c>
      <c r="C216" s="1150" t="s">
        <v>464</v>
      </c>
      <c r="D216" s="447">
        <v>876.7</v>
      </c>
      <c r="E216" s="780">
        <v>838</v>
      </c>
      <c r="F216" s="377">
        <v>95.585719174175892</v>
      </c>
      <c r="G216" s="539">
        <v>1</v>
      </c>
      <c r="H216" s="381">
        <v>2</v>
      </c>
      <c r="I216" s="1293"/>
      <c r="J216" s="1293"/>
      <c r="K216" s="1293"/>
      <c r="L216" s="1293"/>
      <c r="M216" s="1293"/>
      <c r="N216" s="1293"/>
      <c r="O216" s="1293"/>
      <c r="P216" s="1293"/>
      <c r="Q216" s="1293"/>
      <c r="R216" s="1293"/>
      <c r="S216" s="1293"/>
      <c r="T216" s="1293"/>
      <c r="U216" s="1293"/>
      <c r="V216" s="1293"/>
      <c r="W216" s="1293"/>
      <c r="X216" s="1293"/>
      <c r="Y216" s="1293"/>
      <c r="Z216" s="1293"/>
      <c r="AA216" s="1293"/>
      <c r="AB216" s="1293"/>
      <c r="AC216" s="1293"/>
      <c r="AD216" s="1293"/>
      <c r="AE216" s="1293"/>
      <c r="AF216" s="1293"/>
      <c r="AG216" s="1293"/>
      <c r="AH216" s="1293"/>
      <c r="AI216" s="1293"/>
      <c r="AJ216" s="1293"/>
    </row>
    <row r="217" spans="2:36" s="27" customFormat="1" ht="16.149999999999999" customHeight="1" x14ac:dyDescent="0.15">
      <c r="B217" s="971" t="s">
        <v>211</v>
      </c>
      <c r="C217" s="1150" t="s">
        <v>465</v>
      </c>
      <c r="D217" s="447">
        <v>4141.5600000000004</v>
      </c>
      <c r="E217" s="447">
        <v>4081.14</v>
      </c>
      <c r="F217" s="376">
        <v>98.541129429490326</v>
      </c>
      <c r="G217" s="330">
        <v>1</v>
      </c>
      <c r="H217" s="381">
        <v>34</v>
      </c>
      <c r="I217" s="1293"/>
      <c r="J217" s="1293"/>
      <c r="K217" s="1293"/>
      <c r="L217" s="1293"/>
      <c r="M217" s="1293"/>
      <c r="N217" s="1293"/>
      <c r="O217" s="1293"/>
      <c r="P217" s="1293"/>
      <c r="Q217" s="1293"/>
      <c r="R217" s="1293"/>
      <c r="S217" s="1293"/>
      <c r="T217" s="1293"/>
      <c r="U217" s="1293"/>
      <c r="V217" s="1293"/>
      <c r="W217" s="1293"/>
      <c r="X217" s="1293"/>
      <c r="Y217" s="1293"/>
      <c r="Z217" s="1293"/>
      <c r="AA217" s="1293"/>
      <c r="AB217" s="1293"/>
      <c r="AC217" s="1293"/>
      <c r="AD217" s="1293"/>
      <c r="AE217" s="1293"/>
      <c r="AF217" s="1293"/>
      <c r="AG217" s="1293"/>
      <c r="AH217" s="1293"/>
      <c r="AI217" s="1293"/>
      <c r="AJ217" s="1293"/>
    </row>
    <row r="218" spans="2:36" s="27" customFormat="1" ht="16.149999999999999" customHeight="1" x14ac:dyDescent="0.15">
      <c r="B218" s="971" t="s">
        <v>212</v>
      </c>
      <c r="C218" s="1150" t="s">
        <v>466</v>
      </c>
      <c r="D218" s="447">
        <v>5999.8</v>
      </c>
      <c r="E218" s="780">
        <v>5876.3</v>
      </c>
      <c r="F218" s="377">
        <v>97.941598053268436</v>
      </c>
      <c r="G218" s="539">
        <v>1</v>
      </c>
      <c r="H218" s="381">
        <v>13</v>
      </c>
      <c r="I218" s="1293"/>
      <c r="J218" s="1293"/>
      <c r="K218" s="1293"/>
      <c r="L218" s="1293"/>
      <c r="M218" s="1293"/>
      <c r="N218" s="1293"/>
      <c r="O218" s="1293"/>
      <c r="P218" s="1293"/>
      <c r="Q218" s="1293"/>
      <c r="R218" s="1293"/>
      <c r="S218" s="1293"/>
      <c r="T218" s="1293"/>
      <c r="U218" s="1293"/>
      <c r="V218" s="1293"/>
      <c r="W218" s="1293"/>
      <c r="X218" s="1293"/>
      <c r="Y218" s="1293"/>
      <c r="Z218" s="1293"/>
      <c r="AA218" s="1293"/>
      <c r="AB218" s="1293"/>
      <c r="AC218" s="1293"/>
      <c r="AD218" s="1293"/>
      <c r="AE218" s="1293"/>
      <c r="AF218" s="1293"/>
      <c r="AG218" s="1293"/>
      <c r="AH218" s="1293"/>
      <c r="AI218" s="1293"/>
      <c r="AJ218" s="1293"/>
    </row>
    <row r="219" spans="2:36" s="27" customFormat="1" ht="16.149999999999999" customHeight="1" x14ac:dyDescent="0.15">
      <c r="B219" s="971" t="s">
        <v>213</v>
      </c>
      <c r="C219" s="1150" t="s">
        <v>467</v>
      </c>
      <c r="D219" s="447">
        <v>2961.0600000000004</v>
      </c>
      <c r="E219" s="447">
        <v>2961.06</v>
      </c>
      <c r="F219" s="376">
        <v>99.999999999999986</v>
      </c>
      <c r="G219" s="330">
        <v>1</v>
      </c>
      <c r="H219" s="381">
        <v>18</v>
      </c>
      <c r="I219" s="1293"/>
      <c r="J219" s="1293"/>
      <c r="K219" s="1293"/>
      <c r="L219" s="1293"/>
      <c r="M219" s="1293"/>
      <c r="N219" s="1293"/>
      <c r="O219" s="1293"/>
      <c r="P219" s="1293"/>
      <c r="Q219" s="1293"/>
      <c r="R219" s="1293"/>
      <c r="S219" s="1293"/>
      <c r="T219" s="1293"/>
      <c r="U219" s="1293"/>
      <c r="V219" s="1293"/>
      <c r="W219" s="1293"/>
      <c r="X219" s="1293"/>
      <c r="Y219" s="1293"/>
      <c r="Z219" s="1293"/>
      <c r="AA219" s="1293"/>
      <c r="AB219" s="1293"/>
      <c r="AC219" s="1293"/>
      <c r="AD219" s="1293"/>
      <c r="AE219" s="1293"/>
      <c r="AF219" s="1293"/>
      <c r="AG219" s="1293"/>
      <c r="AH219" s="1293"/>
      <c r="AI219" s="1293"/>
      <c r="AJ219" s="1293"/>
    </row>
    <row r="220" spans="2:36" s="27" customFormat="1" ht="16.149999999999999" customHeight="1" x14ac:dyDescent="0.15">
      <c r="B220" s="971" t="s">
        <v>214</v>
      </c>
      <c r="C220" s="1150" t="s">
        <v>1495</v>
      </c>
      <c r="D220" s="447">
        <v>1604.72</v>
      </c>
      <c r="E220" s="780">
        <v>1604.72</v>
      </c>
      <c r="F220" s="377">
        <v>100</v>
      </c>
      <c r="G220" s="539">
        <v>1</v>
      </c>
      <c r="H220" s="381">
        <v>6</v>
      </c>
      <c r="I220" s="1293"/>
      <c r="J220" s="1293"/>
      <c r="K220" s="1293"/>
      <c r="L220" s="1293"/>
      <c r="M220" s="1293"/>
      <c r="N220" s="1293"/>
      <c r="O220" s="1293"/>
      <c r="P220" s="1293"/>
      <c r="Q220" s="1293"/>
      <c r="R220" s="1293"/>
      <c r="S220" s="1293"/>
      <c r="T220" s="1293"/>
      <c r="U220" s="1293"/>
      <c r="V220" s="1293"/>
      <c r="W220" s="1293"/>
      <c r="X220" s="1293"/>
      <c r="Y220" s="1293"/>
      <c r="Z220" s="1293"/>
      <c r="AA220" s="1293"/>
      <c r="AB220" s="1293"/>
      <c r="AC220" s="1293"/>
      <c r="AD220" s="1293"/>
      <c r="AE220" s="1293"/>
      <c r="AF220" s="1293"/>
      <c r="AG220" s="1293"/>
      <c r="AH220" s="1293"/>
      <c r="AI220" s="1293"/>
      <c r="AJ220" s="1293"/>
    </row>
    <row r="221" spans="2:36" s="27" customFormat="1" ht="16.149999999999999" customHeight="1" x14ac:dyDescent="0.15">
      <c r="B221" s="971" t="s">
        <v>215</v>
      </c>
      <c r="C221" s="1150" t="s">
        <v>469</v>
      </c>
      <c r="D221" s="447">
        <v>2610.0500000000006</v>
      </c>
      <c r="E221" s="447">
        <v>2538.2199999999998</v>
      </c>
      <c r="F221" s="376">
        <v>97.247945441658175</v>
      </c>
      <c r="G221" s="330">
        <v>1</v>
      </c>
      <c r="H221" s="381">
        <v>40</v>
      </c>
      <c r="I221" s="1293"/>
      <c r="J221" s="1293"/>
      <c r="K221" s="1293"/>
      <c r="L221" s="1293"/>
      <c r="M221" s="1293"/>
      <c r="N221" s="1293"/>
      <c r="O221" s="1293"/>
      <c r="P221" s="1293"/>
      <c r="Q221" s="1293"/>
      <c r="R221" s="1293"/>
      <c r="S221" s="1293"/>
      <c r="T221" s="1293"/>
      <c r="U221" s="1293"/>
      <c r="V221" s="1293"/>
      <c r="W221" s="1293"/>
      <c r="X221" s="1293"/>
      <c r="Y221" s="1293"/>
      <c r="Z221" s="1293"/>
      <c r="AA221" s="1293"/>
      <c r="AB221" s="1293"/>
      <c r="AC221" s="1293"/>
      <c r="AD221" s="1293"/>
      <c r="AE221" s="1293"/>
      <c r="AF221" s="1293"/>
      <c r="AG221" s="1293"/>
      <c r="AH221" s="1293"/>
      <c r="AI221" s="1293"/>
      <c r="AJ221" s="1293"/>
    </row>
    <row r="222" spans="2:36" s="27" customFormat="1" ht="16.149999999999999" customHeight="1" x14ac:dyDescent="0.15">
      <c r="B222" s="971" t="s">
        <v>216</v>
      </c>
      <c r="C222" s="1150" t="s">
        <v>470</v>
      </c>
      <c r="D222" s="447">
        <v>3692.44</v>
      </c>
      <c r="E222" s="780">
        <v>3692.44</v>
      </c>
      <c r="F222" s="377">
        <v>100</v>
      </c>
      <c r="G222" s="539">
        <v>1</v>
      </c>
      <c r="H222" s="381">
        <v>27</v>
      </c>
      <c r="I222" s="1293"/>
      <c r="J222" s="1293"/>
      <c r="K222" s="1293"/>
      <c r="L222" s="1293"/>
      <c r="M222" s="1293"/>
      <c r="N222" s="1293"/>
      <c r="O222" s="1293"/>
      <c r="P222" s="1293"/>
      <c r="Q222" s="1293"/>
      <c r="R222" s="1293"/>
      <c r="S222" s="1293"/>
      <c r="T222" s="1293"/>
      <c r="U222" s="1293"/>
      <c r="V222" s="1293"/>
      <c r="W222" s="1293"/>
      <c r="X222" s="1293"/>
      <c r="Y222" s="1293"/>
      <c r="Z222" s="1293"/>
      <c r="AA222" s="1293"/>
      <c r="AB222" s="1293"/>
      <c r="AC222" s="1293"/>
      <c r="AD222" s="1293"/>
      <c r="AE222" s="1293"/>
      <c r="AF222" s="1293"/>
      <c r="AG222" s="1293"/>
      <c r="AH222" s="1293"/>
      <c r="AI222" s="1293"/>
      <c r="AJ222" s="1293"/>
    </row>
    <row r="223" spans="2:36" s="27" customFormat="1" ht="16.149999999999999" customHeight="1" x14ac:dyDescent="0.15">
      <c r="B223" s="971" t="s">
        <v>217</v>
      </c>
      <c r="C223" s="1150" t="s">
        <v>471</v>
      </c>
      <c r="D223" s="447">
        <v>1706.46</v>
      </c>
      <c r="E223" s="447">
        <v>1686.06</v>
      </c>
      <c r="F223" s="376">
        <v>98.804542737597117</v>
      </c>
      <c r="G223" s="330">
        <v>1</v>
      </c>
      <c r="H223" s="381">
        <v>6</v>
      </c>
      <c r="I223" s="1293"/>
      <c r="J223" s="1293"/>
      <c r="K223" s="1293"/>
      <c r="L223" s="1293"/>
      <c r="M223" s="1293"/>
      <c r="N223" s="1293"/>
      <c r="O223" s="1293"/>
      <c r="P223" s="1293"/>
      <c r="Q223" s="1293"/>
      <c r="R223" s="1293"/>
      <c r="S223" s="1293"/>
      <c r="T223" s="1293"/>
      <c r="U223" s="1293"/>
      <c r="V223" s="1293"/>
      <c r="W223" s="1293"/>
      <c r="X223" s="1293"/>
      <c r="Y223" s="1293"/>
      <c r="Z223" s="1293"/>
      <c r="AA223" s="1293"/>
      <c r="AB223" s="1293"/>
      <c r="AC223" s="1293"/>
      <c r="AD223" s="1293"/>
      <c r="AE223" s="1293"/>
      <c r="AF223" s="1293"/>
      <c r="AG223" s="1293"/>
      <c r="AH223" s="1293"/>
      <c r="AI223" s="1293"/>
      <c r="AJ223" s="1293"/>
    </row>
    <row r="224" spans="2:36" s="27" customFormat="1" ht="16.149999999999999" customHeight="1" x14ac:dyDescent="0.15">
      <c r="B224" s="971" t="s">
        <v>218</v>
      </c>
      <c r="C224" s="1150" t="s">
        <v>472</v>
      </c>
      <c r="D224" s="447">
        <v>1708.19</v>
      </c>
      <c r="E224" s="780">
        <v>1627.55</v>
      </c>
      <c r="F224" s="377">
        <v>95.279213670610403</v>
      </c>
      <c r="G224" s="539">
        <v>1</v>
      </c>
      <c r="H224" s="381">
        <v>11</v>
      </c>
      <c r="I224" s="1293"/>
      <c r="J224" s="1293"/>
      <c r="K224" s="1293"/>
      <c r="L224" s="1293"/>
      <c r="M224" s="1293"/>
      <c r="N224" s="1293"/>
      <c r="O224" s="1293"/>
      <c r="P224" s="1293"/>
      <c r="Q224" s="1293"/>
      <c r="R224" s="1293"/>
      <c r="S224" s="1293"/>
      <c r="T224" s="1293"/>
      <c r="U224" s="1293"/>
      <c r="V224" s="1293"/>
      <c r="W224" s="1293"/>
      <c r="X224" s="1293"/>
      <c r="Y224" s="1293"/>
      <c r="Z224" s="1293"/>
      <c r="AA224" s="1293"/>
      <c r="AB224" s="1293"/>
      <c r="AC224" s="1293"/>
      <c r="AD224" s="1293"/>
      <c r="AE224" s="1293"/>
      <c r="AF224" s="1293"/>
      <c r="AG224" s="1293"/>
      <c r="AH224" s="1293"/>
      <c r="AI224" s="1293"/>
      <c r="AJ224" s="1293"/>
    </row>
    <row r="225" spans="2:36" s="27" customFormat="1" ht="16.149999999999999" customHeight="1" x14ac:dyDescent="0.15">
      <c r="B225" s="971" t="s">
        <v>219</v>
      </c>
      <c r="C225" s="1150" t="s">
        <v>473</v>
      </c>
      <c r="D225" s="447">
        <v>952.06</v>
      </c>
      <c r="E225" s="447">
        <v>895.78</v>
      </c>
      <c r="F225" s="376">
        <v>94.088607860849109</v>
      </c>
      <c r="G225" s="330">
        <v>1</v>
      </c>
      <c r="H225" s="381">
        <v>3</v>
      </c>
      <c r="I225" s="1293"/>
      <c r="J225" s="1293"/>
      <c r="K225" s="1293"/>
      <c r="L225" s="1293"/>
      <c r="M225" s="1293"/>
      <c r="N225" s="1293"/>
      <c r="O225" s="1293"/>
      <c r="P225" s="1293"/>
      <c r="Q225" s="1293"/>
      <c r="R225" s="1293"/>
      <c r="S225" s="1293"/>
      <c r="T225" s="1293"/>
      <c r="U225" s="1293"/>
      <c r="V225" s="1293"/>
      <c r="W225" s="1293"/>
      <c r="X225" s="1293"/>
      <c r="Y225" s="1293"/>
      <c r="Z225" s="1293"/>
      <c r="AA225" s="1293"/>
      <c r="AB225" s="1293"/>
      <c r="AC225" s="1293"/>
      <c r="AD225" s="1293"/>
      <c r="AE225" s="1293"/>
      <c r="AF225" s="1293"/>
      <c r="AG225" s="1293"/>
      <c r="AH225" s="1293"/>
      <c r="AI225" s="1293"/>
      <c r="AJ225" s="1293"/>
    </row>
    <row r="226" spans="2:36" s="27" customFormat="1" ht="16.149999999999999" customHeight="1" x14ac:dyDescent="0.15">
      <c r="B226" s="971" t="s">
        <v>221</v>
      </c>
      <c r="C226" s="1150" t="s">
        <v>474</v>
      </c>
      <c r="D226" s="447">
        <v>1264.8399999999999</v>
      </c>
      <c r="E226" s="780">
        <v>1243.8399999999999</v>
      </c>
      <c r="F226" s="377">
        <v>98.339710951582802</v>
      </c>
      <c r="G226" s="539">
        <v>1</v>
      </c>
      <c r="H226" s="381">
        <v>7</v>
      </c>
      <c r="I226" s="1293"/>
      <c r="J226" s="1293"/>
      <c r="K226" s="1293"/>
      <c r="L226" s="1293"/>
      <c r="M226" s="1293"/>
      <c r="N226" s="1293"/>
      <c r="O226" s="1293"/>
      <c r="P226" s="1293"/>
      <c r="Q226" s="1293"/>
      <c r="R226" s="1293"/>
      <c r="S226" s="1293"/>
      <c r="T226" s="1293"/>
      <c r="U226" s="1293"/>
      <c r="V226" s="1293"/>
      <c r="W226" s="1293"/>
      <c r="X226" s="1293"/>
      <c r="Y226" s="1293"/>
      <c r="Z226" s="1293"/>
      <c r="AA226" s="1293"/>
      <c r="AB226" s="1293"/>
      <c r="AC226" s="1293"/>
      <c r="AD226" s="1293"/>
      <c r="AE226" s="1293"/>
      <c r="AF226" s="1293"/>
      <c r="AG226" s="1293"/>
      <c r="AH226" s="1293"/>
      <c r="AI226" s="1293"/>
      <c r="AJ226" s="1293"/>
    </row>
    <row r="227" spans="2:36" s="27" customFormat="1" ht="16.149999999999999" customHeight="1" x14ac:dyDescent="0.15">
      <c r="B227" s="971" t="s">
        <v>222</v>
      </c>
      <c r="C227" s="1150" t="s">
        <v>475</v>
      </c>
      <c r="D227" s="447">
        <v>1151.3599999999999</v>
      </c>
      <c r="E227" s="447">
        <v>1151.3599999999999</v>
      </c>
      <c r="F227" s="376">
        <v>100</v>
      </c>
      <c r="G227" s="330">
        <v>1</v>
      </c>
      <c r="H227" s="381">
        <v>4</v>
      </c>
      <c r="I227" s="1293"/>
      <c r="J227" s="1293"/>
      <c r="K227" s="1293"/>
      <c r="L227" s="1293"/>
      <c r="M227" s="1293"/>
      <c r="N227" s="1293"/>
      <c r="O227" s="1293"/>
      <c r="P227" s="1293"/>
      <c r="Q227" s="1293"/>
      <c r="R227" s="1293"/>
      <c r="S227" s="1293"/>
      <c r="T227" s="1293"/>
      <c r="U227" s="1293"/>
      <c r="V227" s="1293"/>
      <c r="W227" s="1293"/>
      <c r="X227" s="1293"/>
      <c r="Y227" s="1293"/>
      <c r="Z227" s="1293"/>
      <c r="AA227" s="1293"/>
      <c r="AB227" s="1293"/>
      <c r="AC227" s="1293"/>
      <c r="AD227" s="1293"/>
      <c r="AE227" s="1293"/>
      <c r="AF227" s="1293"/>
      <c r="AG227" s="1293"/>
      <c r="AH227" s="1293"/>
      <c r="AI227" s="1293"/>
      <c r="AJ227" s="1293"/>
    </row>
    <row r="228" spans="2:36" s="27" customFormat="1" ht="16.149999999999999" customHeight="1" x14ac:dyDescent="0.15">
      <c r="B228" s="971" t="s">
        <v>223</v>
      </c>
      <c r="C228" s="1150" t="s">
        <v>476</v>
      </c>
      <c r="D228" s="447">
        <v>1244</v>
      </c>
      <c r="E228" s="780">
        <v>1244</v>
      </c>
      <c r="F228" s="377">
        <v>100</v>
      </c>
      <c r="G228" s="539">
        <v>1</v>
      </c>
      <c r="H228" s="381">
        <v>3</v>
      </c>
      <c r="I228" s="1293"/>
      <c r="J228" s="1293"/>
      <c r="K228" s="1293"/>
      <c r="L228" s="1293"/>
      <c r="M228" s="1293"/>
      <c r="N228" s="1293"/>
      <c r="O228" s="1293"/>
      <c r="P228" s="1293"/>
      <c r="Q228" s="1293"/>
      <c r="R228" s="1293"/>
      <c r="S228" s="1293"/>
      <c r="T228" s="1293"/>
      <c r="U228" s="1293"/>
      <c r="V228" s="1293"/>
      <c r="W228" s="1293"/>
      <c r="X228" s="1293"/>
      <c r="Y228" s="1293"/>
      <c r="Z228" s="1293"/>
      <c r="AA228" s="1293"/>
      <c r="AB228" s="1293"/>
      <c r="AC228" s="1293"/>
      <c r="AD228" s="1293"/>
      <c r="AE228" s="1293"/>
      <c r="AF228" s="1293"/>
      <c r="AG228" s="1293"/>
      <c r="AH228" s="1293"/>
      <c r="AI228" s="1293"/>
      <c r="AJ228" s="1293"/>
    </row>
    <row r="229" spans="2:36" s="27" customFormat="1" ht="16.149999999999999" customHeight="1" x14ac:dyDescent="0.15">
      <c r="B229" s="971" t="s">
        <v>224</v>
      </c>
      <c r="C229" s="1150" t="s">
        <v>477</v>
      </c>
      <c r="D229" s="447">
        <v>778.19</v>
      </c>
      <c r="E229" s="447">
        <v>778.19</v>
      </c>
      <c r="F229" s="376">
        <v>100</v>
      </c>
      <c r="G229" s="330">
        <v>1</v>
      </c>
      <c r="H229" s="381">
        <v>3</v>
      </c>
      <c r="I229" s="1293"/>
      <c r="J229" s="1293"/>
      <c r="K229" s="1293"/>
      <c r="L229" s="1293"/>
      <c r="M229" s="1293"/>
      <c r="N229" s="1293"/>
      <c r="O229" s="1293"/>
      <c r="P229" s="1293"/>
      <c r="Q229" s="1293"/>
      <c r="R229" s="1293"/>
      <c r="S229" s="1293"/>
      <c r="T229" s="1293"/>
      <c r="U229" s="1293"/>
      <c r="V229" s="1293"/>
      <c r="W229" s="1293"/>
      <c r="X229" s="1293"/>
      <c r="Y229" s="1293"/>
      <c r="Z229" s="1293"/>
      <c r="AA229" s="1293"/>
      <c r="AB229" s="1293"/>
      <c r="AC229" s="1293"/>
      <c r="AD229" s="1293"/>
      <c r="AE229" s="1293"/>
      <c r="AF229" s="1293"/>
      <c r="AG229" s="1293"/>
      <c r="AH229" s="1293"/>
      <c r="AI229" s="1293"/>
      <c r="AJ229" s="1293"/>
    </row>
    <row r="230" spans="2:36" s="27" customFormat="1" ht="16.149999999999999" customHeight="1" x14ac:dyDescent="0.15">
      <c r="B230" s="971" t="s">
        <v>225</v>
      </c>
      <c r="C230" s="1150" t="s">
        <v>1496</v>
      </c>
      <c r="D230" s="447">
        <v>927.33</v>
      </c>
      <c r="E230" s="780">
        <v>927.33</v>
      </c>
      <c r="F230" s="377">
        <v>100</v>
      </c>
      <c r="G230" s="539">
        <v>1</v>
      </c>
      <c r="H230" s="381">
        <v>4</v>
      </c>
      <c r="I230" s="1293"/>
      <c r="J230" s="1293"/>
      <c r="K230" s="1293"/>
      <c r="L230" s="1293"/>
      <c r="M230" s="1293"/>
      <c r="N230" s="1293"/>
      <c r="O230" s="1293"/>
      <c r="P230" s="1293"/>
      <c r="Q230" s="1293"/>
      <c r="R230" s="1293"/>
      <c r="S230" s="1293"/>
      <c r="T230" s="1293"/>
      <c r="U230" s="1293"/>
      <c r="V230" s="1293"/>
      <c r="W230" s="1293"/>
      <c r="X230" s="1293"/>
      <c r="Y230" s="1293"/>
      <c r="Z230" s="1293"/>
      <c r="AA230" s="1293"/>
      <c r="AB230" s="1293"/>
      <c r="AC230" s="1293"/>
      <c r="AD230" s="1293"/>
      <c r="AE230" s="1293"/>
      <c r="AF230" s="1293"/>
      <c r="AG230" s="1293"/>
      <c r="AH230" s="1293"/>
      <c r="AI230" s="1293"/>
      <c r="AJ230" s="1293"/>
    </row>
    <row r="231" spans="2:36" s="27" customFormat="1" ht="16.149999999999999" customHeight="1" x14ac:dyDescent="0.15">
      <c r="B231" s="971" t="s">
        <v>226</v>
      </c>
      <c r="C231" s="1150" t="s">
        <v>1497</v>
      </c>
      <c r="D231" s="447">
        <v>1766.47</v>
      </c>
      <c r="E231" s="447">
        <v>1766.47</v>
      </c>
      <c r="F231" s="376">
        <v>100</v>
      </c>
      <c r="G231" s="330">
        <v>1</v>
      </c>
      <c r="H231" s="381">
        <v>6</v>
      </c>
      <c r="I231" s="1293"/>
      <c r="J231" s="1293"/>
      <c r="K231" s="1293"/>
      <c r="L231" s="1293"/>
      <c r="M231" s="1293"/>
      <c r="N231" s="1293"/>
      <c r="O231" s="1293"/>
      <c r="P231" s="1293"/>
      <c r="Q231" s="1293"/>
      <c r="R231" s="1293"/>
      <c r="S231" s="1293"/>
      <c r="T231" s="1293"/>
      <c r="U231" s="1293"/>
      <c r="V231" s="1293"/>
      <c r="W231" s="1293"/>
      <c r="X231" s="1293"/>
      <c r="Y231" s="1293"/>
      <c r="Z231" s="1293"/>
      <c r="AA231" s="1293"/>
      <c r="AB231" s="1293"/>
      <c r="AC231" s="1293"/>
      <c r="AD231" s="1293"/>
      <c r="AE231" s="1293"/>
      <c r="AF231" s="1293"/>
      <c r="AG231" s="1293"/>
      <c r="AH231" s="1293"/>
      <c r="AI231" s="1293"/>
      <c r="AJ231" s="1293"/>
    </row>
    <row r="232" spans="2:36" s="27" customFormat="1" ht="16.149999999999999" customHeight="1" x14ac:dyDescent="0.15">
      <c r="B232" s="971" t="s">
        <v>227</v>
      </c>
      <c r="C232" s="1150" t="s">
        <v>480</v>
      </c>
      <c r="D232" s="447">
        <v>1237.8</v>
      </c>
      <c r="E232" s="780">
        <v>1237.8</v>
      </c>
      <c r="F232" s="377">
        <v>100</v>
      </c>
      <c r="G232" s="539">
        <v>1</v>
      </c>
      <c r="H232" s="381">
        <v>5</v>
      </c>
      <c r="I232" s="1293"/>
      <c r="J232" s="1293"/>
      <c r="K232" s="1293"/>
      <c r="L232" s="1293"/>
      <c r="M232" s="1293"/>
      <c r="N232" s="1293"/>
      <c r="O232" s="1293"/>
      <c r="P232" s="1293"/>
      <c r="Q232" s="1293"/>
      <c r="R232" s="1293"/>
      <c r="S232" s="1293"/>
      <c r="T232" s="1293"/>
      <c r="U232" s="1293"/>
      <c r="V232" s="1293"/>
      <c r="W232" s="1293"/>
      <c r="X232" s="1293"/>
      <c r="Y232" s="1293"/>
      <c r="Z232" s="1293"/>
      <c r="AA232" s="1293"/>
      <c r="AB232" s="1293"/>
      <c r="AC232" s="1293"/>
      <c r="AD232" s="1293"/>
      <c r="AE232" s="1293"/>
      <c r="AF232" s="1293"/>
      <c r="AG232" s="1293"/>
      <c r="AH232" s="1293"/>
      <c r="AI232" s="1293"/>
      <c r="AJ232" s="1293"/>
    </row>
    <row r="233" spans="2:36" s="27" customFormat="1" ht="16.149999999999999" customHeight="1" x14ac:dyDescent="0.15">
      <c r="B233" s="971" t="s">
        <v>228</v>
      </c>
      <c r="C233" s="1150" t="s">
        <v>481</v>
      </c>
      <c r="D233" s="447">
        <v>2477.11</v>
      </c>
      <c r="E233" s="447">
        <v>2415.8200000000002</v>
      </c>
      <c r="F233" s="376">
        <v>97.525745727884512</v>
      </c>
      <c r="G233" s="330">
        <v>1</v>
      </c>
      <c r="H233" s="381">
        <v>27</v>
      </c>
      <c r="I233" s="1293"/>
      <c r="J233" s="1293"/>
      <c r="K233" s="1293"/>
      <c r="L233" s="1293"/>
      <c r="M233" s="1293"/>
      <c r="N233" s="1293"/>
      <c r="O233" s="1293"/>
      <c r="P233" s="1293"/>
      <c r="Q233" s="1293"/>
      <c r="R233" s="1293"/>
      <c r="S233" s="1293"/>
      <c r="T233" s="1293"/>
      <c r="U233" s="1293"/>
      <c r="V233" s="1293"/>
      <c r="W233" s="1293"/>
      <c r="X233" s="1293"/>
      <c r="Y233" s="1293"/>
      <c r="Z233" s="1293"/>
      <c r="AA233" s="1293"/>
      <c r="AB233" s="1293"/>
      <c r="AC233" s="1293"/>
      <c r="AD233" s="1293"/>
      <c r="AE233" s="1293"/>
      <c r="AF233" s="1293"/>
      <c r="AG233" s="1293"/>
      <c r="AH233" s="1293"/>
      <c r="AI233" s="1293"/>
      <c r="AJ233" s="1293"/>
    </row>
    <row r="234" spans="2:36" s="27" customFormat="1" ht="16.149999999999999" customHeight="1" x14ac:dyDescent="0.15">
      <c r="B234" s="971" t="s">
        <v>229</v>
      </c>
      <c r="C234" s="1150" t="s">
        <v>482</v>
      </c>
      <c r="D234" s="447">
        <v>992.72</v>
      </c>
      <c r="E234" s="780">
        <v>952.71</v>
      </c>
      <c r="F234" s="377">
        <v>95.969659118381827</v>
      </c>
      <c r="G234" s="539">
        <v>1</v>
      </c>
      <c r="H234" s="381">
        <v>5</v>
      </c>
      <c r="I234" s="1293"/>
      <c r="J234" s="1293"/>
      <c r="K234" s="1293"/>
      <c r="L234" s="1293"/>
      <c r="M234" s="1293"/>
      <c r="N234" s="1293"/>
      <c r="O234" s="1293"/>
      <c r="P234" s="1293"/>
      <c r="Q234" s="1293"/>
      <c r="R234" s="1293"/>
      <c r="S234" s="1293"/>
      <c r="T234" s="1293"/>
      <c r="U234" s="1293"/>
      <c r="V234" s="1293"/>
      <c r="W234" s="1293"/>
      <c r="X234" s="1293"/>
      <c r="Y234" s="1293"/>
      <c r="Z234" s="1293"/>
      <c r="AA234" s="1293"/>
      <c r="AB234" s="1293"/>
      <c r="AC234" s="1293"/>
      <c r="AD234" s="1293"/>
      <c r="AE234" s="1293"/>
      <c r="AF234" s="1293"/>
      <c r="AG234" s="1293"/>
      <c r="AH234" s="1293"/>
      <c r="AI234" s="1293"/>
      <c r="AJ234" s="1293"/>
    </row>
    <row r="235" spans="2:36" s="27" customFormat="1" ht="16.149999999999999" customHeight="1" x14ac:dyDescent="0.15">
      <c r="B235" s="971" t="s">
        <v>230</v>
      </c>
      <c r="C235" s="1150" t="s">
        <v>483</v>
      </c>
      <c r="D235" s="447">
        <v>1192.07</v>
      </c>
      <c r="E235" s="447">
        <v>1110.1600000000001</v>
      </c>
      <c r="F235" s="376">
        <v>93.128759217160066</v>
      </c>
      <c r="G235" s="330">
        <v>1</v>
      </c>
      <c r="H235" s="381">
        <v>5</v>
      </c>
      <c r="I235" s="1293"/>
      <c r="J235" s="1293"/>
      <c r="K235" s="1293"/>
      <c r="L235" s="1293"/>
      <c r="M235" s="1293"/>
      <c r="N235" s="1293"/>
      <c r="O235" s="1293"/>
      <c r="P235" s="1293"/>
      <c r="Q235" s="1293"/>
      <c r="R235" s="1293"/>
      <c r="S235" s="1293"/>
      <c r="T235" s="1293"/>
      <c r="U235" s="1293"/>
      <c r="V235" s="1293"/>
      <c r="W235" s="1293"/>
      <c r="X235" s="1293"/>
      <c r="Y235" s="1293"/>
      <c r="Z235" s="1293"/>
      <c r="AA235" s="1293"/>
      <c r="AB235" s="1293"/>
      <c r="AC235" s="1293"/>
      <c r="AD235" s="1293"/>
      <c r="AE235" s="1293"/>
      <c r="AF235" s="1293"/>
      <c r="AG235" s="1293"/>
      <c r="AH235" s="1293"/>
      <c r="AI235" s="1293"/>
      <c r="AJ235" s="1293"/>
    </row>
    <row r="236" spans="2:36" s="27" customFormat="1" ht="16.149999999999999" customHeight="1" x14ac:dyDescent="0.15">
      <c r="B236" s="971" t="s">
        <v>795</v>
      </c>
      <c r="C236" s="1150" t="s">
        <v>1361</v>
      </c>
      <c r="D236" s="447">
        <v>1105.8399999999999</v>
      </c>
      <c r="E236" s="780">
        <v>980.93</v>
      </c>
      <c r="F236" s="377">
        <v>88.704514215438039</v>
      </c>
      <c r="G236" s="539">
        <v>1</v>
      </c>
      <c r="H236" s="381">
        <v>4</v>
      </c>
      <c r="I236" s="1293"/>
      <c r="J236" s="1293"/>
      <c r="K236" s="1293"/>
      <c r="L236" s="1293"/>
      <c r="M236" s="1293"/>
      <c r="N236" s="1293"/>
      <c r="O236" s="1293"/>
      <c r="P236" s="1293"/>
      <c r="Q236" s="1293"/>
      <c r="R236" s="1293"/>
      <c r="S236" s="1293"/>
      <c r="T236" s="1293"/>
      <c r="U236" s="1293"/>
      <c r="V236" s="1293"/>
      <c r="W236" s="1293"/>
      <c r="X236" s="1293"/>
      <c r="Y236" s="1293"/>
      <c r="Z236" s="1293"/>
      <c r="AA236" s="1293"/>
      <c r="AB236" s="1293"/>
      <c r="AC236" s="1293"/>
      <c r="AD236" s="1293"/>
      <c r="AE236" s="1293"/>
      <c r="AF236" s="1293"/>
      <c r="AG236" s="1293"/>
      <c r="AH236" s="1293"/>
      <c r="AI236" s="1293"/>
      <c r="AJ236" s="1293"/>
    </row>
    <row r="237" spans="2:36" s="27" customFormat="1" ht="16.149999999999999" customHeight="1" x14ac:dyDescent="0.15">
      <c r="B237" s="971" t="s">
        <v>1294</v>
      </c>
      <c r="C237" s="1150" t="s">
        <v>1362</v>
      </c>
      <c r="D237" s="447">
        <v>11357.78</v>
      </c>
      <c r="E237" s="447">
        <v>11077.38</v>
      </c>
      <c r="F237" s="376">
        <v>97.531207683191596</v>
      </c>
      <c r="G237" s="330">
        <v>1</v>
      </c>
      <c r="H237" s="381">
        <v>98</v>
      </c>
      <c r="I237" s="1293"/>
      <c r="J237" s="1293"/>
      <c r="K237" s="1293"/>
      <c r="L237" s="1293"/>
      <c r="M237" s="1293"/>
      <c r="N237" s="1293"/>
      <c r="O237" s="1293"/>
      <c r="P237" s="1293"/>
      <c r="Q237" s="1293"/>
      <c r="R237" s="1293"/>
      <c r="S237" s="1293"/>
      <c r="T237" s="1293"/>
      <c r="U237" s="1293"/>
      <c r="V237" s="1293"/>
      <c r="W237" s="1293"/>
      <c r="X237" s="1293"/>
      <c r="Y237" s="1293"/>
      <c r="Z237" s="1293"/>
      <c r="AA237" s="1293"/>
      <c r="AB237" s="1293"/>
      <c r="AC237" s="1293"/>
      <c r="AD237" s="1293"/>
      <c r="AE237" s="1293"/>
      <c r="AF237" s="1293"/>
      <c r="AG237" s="1293"/>
      <c r="AH237" s="1293"/>
      <c r="AI237" s="1293"/>
      <c r="AJ237" s="1293"/>
    </row>
    <row r="238" spans="2:36" s="27" customFormat="1" ht="16.149999999999999" customHeight="1" x14ac:dyDescent="0.15">
      <c r="B238" s="971" t="s">
        <v>1296</v>
      </c>
      <c r="C238" s="1150" t="s">
        <v>1363</v>
      </c>
      <c r="D238" s="447">
        <v>6788.2999999999993</v>
      </c>
      <c r="E238" s="780">
        <v>6697.66</v>
      </c>
      <c r="F238" s="377">
        <v>98.664761427750705</v>
      </c>
      <c r="G238" s="539">
        <v>1</v>
      </c>
      <c r="H238" s="381">
        <v>36</v>
      </c>
      <c r="I238" s="1293"/>
      <c r="J238" s="1293"/>
      <c r="K238" s="1293"/>
      <c r="L238" s="1293"/>
      <c r="M238" s="1293"/>
      <c r="N238" s="1293"/>
      <c r="O238" s="1293"/>
      <c r="P238" s="1293"/>
      <c r="Q238" s="1293"/>
      <c r="R238" s="1293"/>
      <c r="S238" s="1293"/>
      <c r="T238" s="1293"/>
      <c r="U238" s="1293"/>
      <c r="V238" s="1293"/>
      <c r="W238" s="1293"/>
      <c r="X238" s="1293"/>
      <c r="Y238" s="1293"/>
      <c r="Z238" s="1293"/>
      <c r="AA238" s="1293"/>
      <c r="AB238" s="1293"/>
      <c r="AC238" s="1293"/>
      <c r="AD238" s="1293"/>
      <c r="AE238" s="1293"/>
      <c r="AF238" s="1293"/>
      <c r="AG238" s="1293"/>
      <c r="AH238" s="1293"/>
      <c r="AI238" s="1293"/>
      <c r="AJ238" s="1293"/>
    </row>
    <row r="239" spans="2:36" s="27" customFormat="1" ht="16.149999999999999" customHeight="1" x14ac:dyDescent="0.15">
      <c r="B239" s="971" t="s">
        <v>1297</v>
      </c>
      <c r="C239" s="1150" t="s">
        <v>1364</v>
      </c>
      <c r="D239" s="447">
        <v>3468.31</v>
      </c>
      <c r="E239" s="447">
        <v>3444.22</v>
      </c>
      <c r="F239" s="376">
        <v>99.305425408916719</v>
      </c>
      <c r="G239" s="330">
        <v>1</v>
      </c>
      <c r="H239" s="381">
        <v>20</v>
      </c>
      <c r="I239" s="1293"/>
      <c r="J239" s="1293"/>
      <c r="K239" s="1293"/>
      <c r="L239" s="1293"/>
      <c r="M239" s="1293"/>
      <c r="N239" s="1293"/>
      <c r="O239" s="1293"/>
      <c r="P239" s="1293"/>
      <c r="Q239" s="1293"/>
      <c r="R239" s="1293"/>
      <c r="S239" s="1293"/>
      <c r="T239" s="1293"/>
      <c r="U239" s="1293"/>
      <c r="V239" s="1293"/>
      <c r="W239" s="1293"/>
      <c r="X239" s="1293"/>
      <c r="Y239" s="1293"/>
      <c r="Z239" s="1293"/>
      <c r="AA239" s="1293"/>
      <c r="AB239" s="1293"/>
      <c r="AC239" s="1293"/>
      <c r="AD239" s="1293"/>
      <c r="AE239" s="1293"/>
      <c r="AF239" s="1293"/>
      <c r="AG239" s="1293"/>
      <c r="AH239" s="1293"/>
      <c r="AI239" s="1293"/>
      <c r="AJ239" s="1293"/>
    </row>
    <row r="240" spans="2:36" s="27" customFormat="1" ht="16.149999999999999" customHeight="1" x14ac:dyDescent="0.15">
      <c r="B240" s="971" t="s">
        <v>1298</v>
      </c>
      <c r="C240" s="1150" t="s">
        <v>1365</v>
      </c>
      <c r="D240" s="447">
        <v>1513.2</v>
      </c>
      <c r="E240" s="780">
        <v>1469.5</v>
      </c>
      <c r="F240" s="377">
        <v>97.11208035950304</v>
      </c>
      <c r="G240" s="539">
        <v>1</v>
      </c>
      <c r="H240" s="381">
        <v>7</v>
      </c>
      <c r="I240" s="1293"/>
      <c r="J240" s="1293"/>
      <c r="K240" s="1293"/>
      <c r="L240" s="1293"/>
      <c r="M240" s="1293"/>
      <c r="N240" s="1293"/>
      <c r="O240" s="1293"/>
      <c r="P240" s="1293"/>
      <c r="Q240" s="1293"/>
      <c r="R240" s="1293"/>
      <c r="S240" s="1293"/>
      <c r="T240" s="1293"/>
      <c r="U240" s="1293"/>
      <c r="V240" s="1293"/>
      <c r="W240" s="1293"/>
      <c r="X240" s="1293"/>
      <c r="Y240" s="1293"/>
      <c r="Z240" s="1293"/>
      <c r="AA240" s="1293"/>
      <c r="AB240" s="1293"/>
      <c r="AC240" s="1293"/>
      <c r="AD240" s="1293"/>
      <c r="AE240" s="1293"/>
      <c r="AF240" s="1293"/>
      <c r="AG240" s="1293"/>
      <c r="AH240" s="1293"/>
      <c r="AI240" s="1293"/>
      <c r="AJ240" s="1293"/>
    </row>
    <row r="241" spans="2:36" s="27" customFormat="1" ht="16.149999999999999" customHeight="1" x14ac:dyDescent="0.15">
      <c r="B241" s="971" t="s">
        <v>1299</v>
      </c>
      <c r="C241" s="1150" t="s">
        <v>1498</v>
      </c>
      <c r="D241" s="447">
        <v>2056.41</v>
      </c>
      <c r="E241" s="447">
        <v>2025.18</v>
      </c>
      <c r="F241" s="376">
        <v>98.481333975228679</v>
      </c>
      <c r="G241" s="330">
        <v>1</v>
      </c>
      <c r="H241" s="381">
        <v>9</v>
      </c>
      <c r="I241" s="1293"/>
      <c r="J241" s="1293"/>
      <c r="K241" s="1293"/>
      <c r="L241" s="1293"/>
      <c r="M241" s="1293"/>
      <c r="N241" s="1293"/>
      <c r="O241" s="1293"/>
      <c r="P241" s="1293"/>
      <c r="Q241" s="1293"/>
      <c r="R241" s="1293"/>
      <c r="S241" s="1293"/>
      <c r="T241" s="1293"/>
      <c r="U241" s="1293"/>
      <c r="V241" s="1293"/>
      <c r="W241" s="1293"/>
      <c r="X241" s="1293"/>
      <c r="Y241" s="1293"/>
      <c r="Z241" s="1293"/>
      <c r="AA241" s="1293"/>
      <c r="AB241" s="1293"/>
      <c r="AC241" s="1293"/>
      <c r="AD241" s="1293"/>
      <c r="AE241" s="1293"/>
      <c r="AF241" s="1293"/>
      <c r="AG241" s="1293"/>
      <c r="AH241" s="1293"/>
      <c r="AI241" s="1293"/>
      <c r="AJ241" s="1293"/>
    </row>
    <row r="242" spans="2:36" s="27" customFormat="1" ht="16.149999999999999" customHeight="1" x14ac:dyDescent="0.15">
      <c r="B242" s="971" t="s">
        <v>1419</v>
      </c>
      <c r="C242" s="1150" t="s">
        <v>1499</v>
      </c>
      <c r="D242" s="447">
        <v>1446.6400000000003</v>
      </c>
      <c r="E242" s="447">
        <v>1418.36</v>
      </c>
      <c r="F242" s="376">
        <v>98.045125255765058</v>
      </c>
      <c r="G242" s="330">
        <v>1</v>
      </c>
      <c r="H242" s="381">
        <v>6</v>
      </c>
      <c r="I242" s="1293"/>
      <c r="J242" s="1293"/>
      <c r="K242" s="1293"/>
      <c r="L242" s="1293"/>
      <c r="M242" s="1293"/>
      <c r="N242" s="1293"/>
      <c r="O242" s="1293"/>
      <c r="P242" s="1293"/>
      <c r="Q242" s="1293"/>
      <c r="R242" s="1293"/>
      <c r="S242" s="1293"/>
      <c r="T242" s="1293"/>
      <c r="U242" s="1293"/>
      <c r="V242" s="1293"/>
      <c r="W242" s="1293"/>
      <c r="X242" s="1293"/>
      <c r="Y242" s="1293"/>
      <c r="Z242" s="1293"/>
      <c r="AA242" s="1293"/>
      <c r="AB242" s="1293"/>
      <c r="AC242" s="1293"/>
      <c r="AD242" s="1293"/>
      <c r="AE242" s="1293"/>
      <c r="AF242" s="1293"/>
      <c r="AG242" s="1293"/>
      <c r="AH242" s="1293"/>
      <c r="AI242" s="1293"/>
      <c r="AJ242" s="1293"/>
    </row>
    <row r="243" spans="2:36" s="27" customFormat="1" ht="16.149999999999999" customHeight="1" x14ac:dyDescent="0.15">
      <c r="B243" s="971" t="s">
        <v>1420</v>
      </c>
      <c r="C243" s="1150" t="s">
        <v>1500</v>
      </c>
      <c r="D243" s="447">
        <v>1414.96</v>
      </c>
      <c r="E243" s="447">
        <v>1392.27</v>
      </c>
      <c r="F243" s="376">
        <v>98.396421100243117</v>
      </c>
      <c r="G243" s="330">
        <v>1</v>
      </c>
      <c r="H243" s="381">
        <v>7</v>
      </c>
      <c r="I243" s="1293"/>
      <c r="J243" s="1293"/>
      <c r="K243" s="1293"/>
      <c r="L243" s="1293"/>
      <c r="M243" s="1293"/>
      <c r="N243" s="1293"/>
      <c r="O243" s="1293"/>
      <c r="P243" s="1293"/>
      <c r="Q243" s="1293"/>
      <c r="R243" s="1293"/>
      <c r="S243" s="1293"/>
      <c r="T243" s="1293"/>
      <c r="U243" s="1293"/>
      <c r="V243" s="1293"/>
      <c r="W243" s="1293"/>
      <c r="X243" s="1293"/>
      <c r="Y243" s="1293"/>
      <c r="Z243" s="1293"/>
      <c r="AA243" s="1293"/>
      <c r="AB243" s="1293"/>
      <c r="AC243" s="1293"/>
      <c r="AD243" s="1293"/>
      <c r="AE243" s="1293"/>
      <c r="AF243" s="1293"/>
      <c r="AG243" s="1293"/>
      <c r="AH243" s="1293"/>
      <c r="AI243" s="1293"/>
      <c r="AJ243" s="1293"/>
    </row>
    <row r="244" spans="2:36" s="27" customFormat="1" ht="16.149999999999999" customHeight="1" x14ac:dyDescent="0.15">
      <c r="B244" s="971" t="s">
        <v>1421</v>
      </c>
      <c r="C244" s="1150" t="s">
        <v>1501</v>
      </c>
      <c r="D244" s="447">
        <v>1087.8</v>
      </c>
      <c r="E244" s="447">
        <v>1047.57</v>
      </c>
      <c r="F244" s="376">
        <v>96.301709873138435</v>
      </c>
      <c r="G244" s="330">
        <v>1</v>
      </c>
      <c r="H244" s="381">
        <v>5</v>
      </c>
      <c r="I244" s="1293"/>
      <c r="J244" s="1293"/>
      <c r="K244" s="1293"/>
      <c r="L244" s="1293"/>
      <c r="M244" s="1293"/>
      <c r="N244" s="1293"/>
      <c r="O244" s="1293"/>
      <c r="P244" s="1293"/>
      <c r="Q244" s="1293"/>
      <c r="R244" s="1293"/>
      <c r="S244" s="1293"/>
      <c r="T244" s="1293"/>
      <c r="U244" s="1293"/>
      <c r="V244" s="1293"/>
      <c r="W244" s="1293"/>
      <c r="X244" s="1293"/>
      <c r="Y244" s="1293"/>
      <c r="Z244" s="1293"/>
      <c r="AA244" s="1293"/>
      <c r="AB244" s="1293"/>
      <c r="AC244" s="1293"/>
      <c r="AD244" s="1293"/>
      <c r="AE244" s="1293"/>
      <c r="AF244" s="1293"/>
      <c r="AG244" s="1293"/>
      <c r="AH244" s="1293"/>
      <c r="AI244" s="1293"/>
      <c r="AJ244" s="1293"/>
    </row>
    <row r="245" spans="2:36" s="27" customFormat="1" ht="16.149999999999999" customHeight="1" x14ac:dyDescent="0.15">
      <c r="B245" s="971" t="s">
        <v>1949</v>
      </c>
      <c r="C245" s="1150" t="s">
        <v>2004</v>
      </c>
      <c r="D245" s="447">
        <v>2931.43</v>
      </c>
      <c r="E245" s="447">
        <v>2931.43</v>
      </c>
      <c r="F245" s="376">
        <v>100</v>
      </c>
      <c r="G245" s="330">
        <v>1</v>
      </c>
      <c r="H245" s="381">
        <v>21</v>
      </c>
      <c r="I245" s="1293"/>
      <c r="J245" s="1293"/>
      <c r="K245" s="1293"/>
      <c r="L245" s="1293"/>
      <c r="M245" s="1293"/>
      <c r="N245" s="1293"/>
      <c r="O245" s="1293"/>
      <c r="P245" s="1293"/>
      <c r="Q245" s="1293"/>
      <c r="R245" s="1293"/>
      <c r="S245" s="1293"/>
      <c r="T245" s="1293"/>
      <c r="U245" s="1293"/>
      <c r="V245" s="1293"/>
      <c r="W245" s="1293"/>
      <c r="X245" s="1293"/>
      <c r="Y245" s="1293"/>
      <c r="Z245" s="1293"/>
      <c r="AA245" s="1293"/>
      <c r="AB245" s="1293"/>
      <c r="AC245" s="1293"/>
      <c r="AD245" s="1293"/>
      <c r="AE245" s="1293"/>
      <c r="AF245" s="1293"/>
      <c r="AG245" s="1293"/>
      <c r="AH245" s="1293"/>
      <c r="AI245" s="1293"/>
      <c r="AJ245" s="1293"/>
    </row>
    <row r="246" spans="2:36" s="27" customFormat="1" ht="16.149999999999999" customHeight="1" x14ac:dyDescent="0.15">
      <c r="B246" s="971" t="s">
        <v>1951</v>
      </c>
      <c r="C246" s="1150" t="s">
        <v>2005</v>
      </c>
      <c r="D246" s="447">
        <v>2344.9299999999998</v>
      </c>
      <c r="E246" s="447">
        <v>2344.9299999999998</v>
      </c>
      <c r="F246" s="376">
        <v>100</v>
      </c>
      <c r="G246" s="330">
        <v>1</v>
      </c>
      <c r="H246" s="381">
        <v>13</v>
      </c>
      <c r="I246" s="1293"/>
      <c r="J246" s="1293"/>
      <c r="K246" s="1293"/>
      <c r="L246" s="1293"/>
      <c r="M246" s="1293"/>
      <c r="N246" s="1293"/>
      <c r="O246" s="1293"/>
      <c r="P246" s="1293"/>
      <c r="Q246" s="1293"/>
      <c r="R246" s="1293"/>
      <c r="S246" s="1293"/>
      <c r="T246" s="1293"/>
      <c r="U246" s="1293"/>
      <c r="V246" s="1293"/>
      <c r="W246" s="1293"/>
      <c r="X246" s="1293"/>
      <c r="Y246" s="1293"/>
      <c r="Z246" s="1293"/>
      <c r="AA246" s="1293"/>
      <c r="AB246" s="1293"/>
      <c r="AC246" s="1293"/>
      <c r="AD246" s="1293"/>
      <c r="AE246" s="1293"/>
      <c r="AF246" s="1293"/>
      <c r="AG246" s="1293"/>
      <c r="AH246" s="1293"/>
      <c r="AI246" s="1293"/>
      <c r="AJ246" s="1293"/>
    </row>
    <row r="247" spans="2:36" s="27" customFormat="1" ht="16.149999999999999" customHeight="1" x14ac:dyDescent="0.15">
      <c r="B247" s="971" t="s">
        <v>1953</v>
      </c>
      <c r="C247" s="1150" t="s">
        <v>2006</v>
      </c>
      <c r="D247" s="447">
        <v>1771.77</v>
      </c>
      <c r="E247" s="447">
        <v>1749.42</v>
      </c>
      <c r="F247" s="376">
        <v>98.738549586007224</v>
      </c>
      <c r="G247" s="330">
        <v>1</v>
      </c>
      <c r="H247" s="381">
        <v>8</v>
      </c>
      <c r="I247" s="1293"/>
      <c r="J247" s="1293"/>
      <c r="K247" s="1293"/>
      <c r="L247" s="1293"/>
      <c r="M247" s="1293"/>
      <c r="N247" s="1293"/>
      <c r="O247" s="1293"/>
      <c r="P247" s="1293"/>
      <c r="Q247" s="1293"/>
      <c r="R247" s="1293"/>
      <c r="S247" s="1293"/>
      <c r="T247" s="1293"/>
      <c r="U247" s="1293"/>
      <c r="V247" s="1293"/>
      <c r="W247" s="1293"/>
      <c r="X247" s="1293"/>
      <c r="Y247" s="1293"/>
      <c r="Z247" s="1293"/>
      <c r="AA247" s="1293"/>
      <c r="AB247" s="1293"/>
      <c r="AC247" s="1293"/>
      <c r="AD247" s="1293"/>
      <c r="AE247" s="1293"/>
      <c r="AF247" s="1293"/>
      <c r="AG247" s="1293"/>
      <c r="AH247" s="1293"/>
      <c r="AI247" s="1293"/>
      <c r="AJ247" s="1293"/>
    </row>
    <row r="248" spans="2:36" s="27" customFormat="1" ht="16.149999999999999" customHeight="1" x14ac:dyDescent="0.15">
      <c r="B248" s="971" t="s">
        <v>1955</v>
      </c>
      <c r="C248" s="1150" t="s">
        <v>2007</v>
      </c>
      <c r="D248" s="447">
        <v>972.09</v>
      </c>
      <c r="E248" s="447">
        <v>946.99</v>
      </c>
      <c r="F248" s="376">
        <v>97.417934553384981</v>
      </c>
      <c r="G248" s="330">
        <v>1</v>
      </c>
      <c r="H248" s="381">
        <v>5</v>
      </c>
      <c r="I248" s="1293"/>
      <c r="J248" s="1293"/>
      <c r="K248" s="1293"/>
      <c r="L248" s="1293"/>
      <c r="M248" s="1293"/>
      <c r="N248" s="1293"/>
      <c r="O248" s="1293"/>
      <c r="P248" s="1293"/>
      <c r="Q248" s="1293"/>
      <c r="R248" s="1293"/>
      <c r="S248" s="1293"/>
      <c r="T248" s="1293"/>
      <c r="U248" s="1293"/>
      <c r="V248" s="1293"/>
      <c r="W248" s="1293"/>
      <c r="X248" s="1293"/>
      <c r="Y248" s="1293"/>
      <c r="Z248" s="1293"/>
      <c r="AA248" s="1293"/>
      <c r="AB248" s="1293"/>
      <c r="AC248" s="1293"/>
      <c r="AD248" s="1293"/>
      <c r="AE248" s="1293"/>
      <c r="AF248" s="1293"/>
      <c r="AG248" s="1293"/>
      <c r="AH248" s="1293"/>
      <c r="AI248" s="1293"/>
      <c r="AJ248" s="1293"/>
    </row>
    <row r="249" spans="2:36" s="27" customFormat="1" ht="16.149999999999999" customHeight="1" x14ac:dyDescent="0.15">
      <c r="B249" s="971" t="s">
        <v>1957</v>
      </c>
      <c r="C249" s="1150" t="s">
        <v>2008</v>
      </c>
      <c r="D249" s="447">
        <v>1103.8800000000001</v>
      </c>
      <c r="E249" s="447">
        <v>1069.81</v>
      </c>
      <c r="F249" s="376">
        <v>96.91361379860129</v>
      </c>
      <c r="G249" s="330">
        <v>1</v>
      </c>
      <c r="H249" s="381">
        <v>5</v>
      </c>
      <c r="I249" s="1293"/>
      <c r="J249" s="1293"/>
      <c r="K249" s="1293"/>
      <c r="L249" s="1293"/>
      <c r="M249" s="1293"/>
      <c r="N249" s="1293"/>
      <c r="O249" s="1293"/>
      <c r="P249" s="1293"/>
      <c r="Q249" s="1293"/>
      <c r="R249" s="1293"/>
      <c r="S249" s="1293"/>
      <c r="T249" s="1293"/>
      <c r="U249" s="1293"/>
      <c r="V249" s="1293"/>
      <c r="W249" s="1293"/>
      <c r="X249" s="1293"/>
      <c r="Y249" s="1293"/>
      <c r="Z249" s="1293"/>
      <c r="AA249" s="1293"/>
      <c r="AB249" s="1293"/>
      <c r="AC249" s="1293"/>
      <c r="AD249" s="1293"/>
      <c r="AE249" s="1293"/>
      <c r="AF249" s="1293"/>
      <c r="AG249" s="1293"/>
      <c r="AH249" s="1293"/>
      <c r="AI249" s="1293"/>
      <c r="AJ249" s="1293"/>
    </row>
    <row r="250" spans="2:36" s="27" customFormat="1" ht="16.149999999999999" customHeight="1" x14ac:dyDescent="0.15">
      <c r="B250" s="971" t="s">
        <v>231</v>
      </c>
      <c r="C250" s="1150" t="s">
        <v>484</v>
      </c>
      <c r="D250" s="447">
        <v>1861.56</v>
      </c>
      <c r="E250" s="780">
        <v>1731.64</v>
      </c>
      <c r="F250" s="377">
        <v>93.020907196115104</v>
      </c>
      <c r="G250" s="539">
        <v>1</v>
      </c>
      <c r="H250" s="381">
        <v>8</v>
      </c>
      <c r="I250" s="1293"/>
      <c r="J250" s="1293"/>
      <c r="K250" s="1293"/>
      <c r="L250" s="1293"/>
      <c r="M250" s="1293"/>
      <c r="N250" s="1293"/>
      <c r="O250" s="1293"/>
      <c r="P250" s="1293"/>
      <c r="Q250" s="1293"/>
      <c r="R250" s="1293"/>
      <c r="S250" s="1293"/>
      <c r="T250" s="1293"/>
      <c r="U250" s="1293"/>
      <c r="V250" s="1293"/>
      <c r="W250" s="1293"/>
      <c r="X250" s="1293"/>
      <c r="Y250" s="1293"/>
      <c r="Z250" s="1293"/>
      <c r="AA250" s="1293"/>
      <c r="AB250" s="1293"/>
      <c r="AC250" s="1293"/>
      <c r="AD250" s="1293"/>
      <c r="AE250" s="1293"/>
      <c r="AF250" s="1293"/>
      <c r="AG250" s="1293"/>
      <c r="AH250" s="1293"/>
      <c r="AI250" s="1293"/>
      <c r="AJ250" s="1293"/>
    </row>
    <row r="251" spans="2:36" s="27" customFormat="1" ht="16.149999999999999" customHeight="1" x14ac:dyDescent="0.15">
      <c r="B251" s="971" t="s">
        <v>232</v>
      </c>
      <c r="C251" s="1150" t="s">
        <v>485</v>
      </c>
      <c r="D251" s="447">
        <v>1967.54</v>
      </c>
      <c r="E251" s="447">
        <v>1873.45</v>
      </c>
      <c r="F251" s="376">
        <v>95.217886294560728</v>
      </c>
      <c r="G251" s="330">
        <v>1</v>
      </c>
      <c r="H251" s="381">
        <v>7</v>
      </c>
      <c r="I251" s="1293"/>
      <c r="J251" s="1293"/>
      <c r="K251" s="1293"/>
      <c r="L251" s="1293"/>
      <c r="M251" s="1293"/>
      <c r="N251" s="1293"/>
      <c r="O251" s="1293"/>
      <c r="P251" s="1293"/>
      <c r="Q251" s="1293"/>
      <c r="R251" s="1293"/>
      <c r="S251" s="1293"/>
      <c r="T251" s="1293"/>
      <c r="U251" s="1293"/>
      <c r="V251" s="1293"/>
      <c r="W251" s="1293"/>
      <c r="X251" s="1293"/>
      <c r="Y251" s="1293"/>
      <c r="Z251" s="1293"/>
      <c r="AA251" s="1293"/>
      <c r="AB251" s="1293"/>
      <c r="AC251" s="1293"/>
      <c r="AD251" s="1293"/>
      <c r="AE251" s="1293"/>
      <c r="AF251" s="1293"/>
      <c r="AG251" s="1293"/>
      <c r="AH251" s="1293"/>
      <c r="AI251" s="1293"/>
      <c r="AJ251" s="1293"/>
    </row>
    <row r="252" spans="2:36" s="27" customFormat="1" ht="16.149999999999999" customHeight="1" x14ac:dyDescent="0.15">
      <c r="B252" s="971" t="s">
        <v>233</v>
      </c>
      <c r="C252" s="1150" t="s">
        <v>486</v>
      </c>
      <c r="D252" s="447">
        <v>2990.68</v>
      </c>
      <c r="E252" s="780">
        <v>2990.68</v>
      </c>
      <c r="F252" s="377">
        <v>100</v>
      </c>
      <c r="G252" s="539">
        <v>1</v>
      </c>
      <c r="H252" s="381">
        <v>5</v>
      </c>
      <c r="I252" s="1293"/>
      <c r="J252" s="1293"/>
      <c r="K252" s="1293"/>
      <c r="L252" s="1293"/>
      <c r="M252" s="1293"/>
      <c r="N252" s="1293"/>
      <c r="O252" s="1293"/>
      <c r="P252" s="1293"/>
      <c r="Q252" s="1293"/>
      <c r="R252" s="1293"/>
      <c r="S252" s="1293"/>
      <c r="T252" s="1293"/>
      <c r="U252" s="1293"/>
      <c r="V252" s="1293"/>
      <c r="W252" s="1293"/>
      <c r="X252" s="1293"/>
      <c r="Y252" s="1293"/>
      <c r="Z252" s="1293"/>
      <c r="AA252" s="1293"/>
      <c r="AB252" s="1293"/>
      <c r="AC252" s="1293"/>
      <c r="AD252" s="1293"/>
      <c r="AE252" s="1293"/>
      <c r="AF252" s="1293"/>
      <c r="AG252" s="1293"/>
      <c r="AH252" s="1293"/>
      <c r="AI252" s="1293"/>
      <c r="AJ252" s="1293"/>
    </row>
    <row r="253" spans="2:36" s="27" customFormat="1" ht="16.149999999999999" customHeight="1" x14ac:dyDescent="0.15">
      <c r="B253" s="971" t="s">
        <v>235</v>
      </c>
      <c r="C253" s="1150" t="s">
        <v>487</v>
      </c>
      <c r="D253" s="447">
        <v>1155.5999999999999</v>
      </c>
      <c r="E253" s="447">
        <v>1118.7</v>
      </c>
      <c r="F253" s="376">
        <v>96.806853582554524</v>
      </c>
      <c r="G253" s="330">
        <v>1</v>
      </c>
      <c r="H253" s="381">
        <v>1</v>
      </c>
      <c r="I253" s="1293"/>
      <c r="J253" s="1293"/>
      <c r="K253" s="1293"/>
      <c r="L253" s="1293"/>
      <c r="M253" s="1293"/>
      <c r="N253" s="1293"/>
      <c r="O253" s="1293"/>
      <c r="P253" s="1293"/>
      <c r="Q253" s="1293"/>
      <c r="R253" s="1293"/>
      <c r="S253" s="1293"/>
      <c r="T253" s="1293"/>
      <c r="U253" s="1293"/>
      <c r="V253" s="1293"/>
      <c r="W253" s="1293"/>
      <c r="X253" s="1293"/>
      <c r="Y253" s="1293"/>
      <c r="Z253" s="1293"/>
      <c r="AA253" s="1293"/>
      <c r="AB253" s="1293"/>
      <c r="AC253" s="1293"/>
      <c r="AD253" s="1293"/>
      <c r="AE253" s="1293"/>
      <c r="AF253" s="1293"/>
      <c r="AG253" s="1293"/>
      <c r="AH253" s="1293"/>
      <c r="AI253" s="1293"/>
      <c r="AJ253" s="1293"/>
    </row>
    <row r="254" spans="2:36" s="27" customFormat="1" ht="16.149999999999999" customHeight="1" x14ac:dyDescent="0.15">
      <c r="B254" s="971" t="s">
        <v>236</v>
      </c>
      <c r="C254" s="1150" t="s">
        <v>488</v>
      </c>
      <c r="D254" s="447">
        <v>1850.2</v>
      </c>
      <c r="E254" s="780">
        <v>1850.2</v>
      </c>
      <c r="F254" s="377">
        <v>100</v>
      </c>
      <c r="G254" s="539">
        <v>1</v>
      </c>
      <c r="H254" s="381">
        <v>3</v>
      </c>
      <c r="I254" s="1293"/>
      <c r="J254" s="1293"/>
      <c r="K254" s="1293"/>
      <c r="L254" s="1293"/>
      <c r="M254" s="1293"/>
      <c r="N254" s="1293"/>
      <c r="O254" s="1293"/>
      <c r="P254" s="1293"/>
      <c r="Q254" s="1293"/>
      <c r="R254" s="1293"/>
      <c r="S254" s="1293"/>
      <c r="T254" s="1293"/>
      <c r="U254" s="1293"/>
      <c r="V254" s="1293"/>
      <c r="W254" s="1293"/>
      <c r="X254" s="1293"/>
      <c r="Y254" s="1293"/>
      <c r="Z254" s="1293"/>
      <c r="AA254" s="1293"/>
      <c r="AB254" s="1293"/>
      <c r="AC254" s="1293"/>
      <c r="AD254" s="1293"/>
      <c r="AE254" s="1293"/>
      <c r="AF254" s="1293"/>
      <c r="AG254" s="1293"/>
      <c r="AH254" s="1293"/>
      <c r="AI254" s="1293"/>
      <c r="AJ254" s="1293"/>
    </row>
    <row r="255" spans="2:36" s="27" customFormat="1" ht="16.149999999999999" customHeight="1" x14ac:dyDescent="0.15">
      <c r="B255" s="971" t="s">
        <v>237</v>
      </c>
      <c r="C255" s="1150" t="s">
        <v>489</v>
      </c>
      <c r="D255" s="447">
        <v>1148.72</v>
      </c>
      <c r="E255" s="447">
        <v>1148.72</v>
      </c>
      <c r="F255" s="376">
        <v>100</v>
      </c>
      <c r="G255" s="330">
        <v>1</v>
      </c>
      <c r="H255" s="381">
        <v>2</v>
      </c>
      <c r="I255" s="1293"/>
      <c r="J255" s="1293"/>
      <c r="K255" s="1293"/>
      <c r="L255" s="1293"/>
      <c r="M255" s="1293"/>
      <c r="N255" s="1293"/>
      <c r="O255" s="1293"/>
      <c r="P255" s="1293"/>
      <c r="Q255" s="1293"/>
      <c r="R255" s="1293"/>
      <c r="S255" s="1293"/>
      <c r="T255" s="1293"/>
      <c r="U255" s="1293"/>
      <c r="V255" s="1293"/>
      <c r="W255" s="1293"/>
      <c r="X255" s="1293"/>
      <c r="Y255" s="1293"/>
      <c r="Z255" s="1293"/>
      <c r="AA255" s="1293"/>
      <c r="AB255" s="1293"/>
      <c r="AC255" s="1293"/>
      <c r="AD255" s="1293"/>
      <c r="AE255" s="1293"/>
      <c r="AF255" s="1293"/>
      <c r="AG255" s="1293"/>
      <c r="AH255" s="1293"/>
      <c r="AI255" s="1293"/>
      <c r="AJ255" s="1293"/>
    </row>
    <row r="256" spans="2:36" s="27" customFormat="1" ht="16.149999999999999" customHeight="1" x14ac:dyDescent="0.15">
      <c r="B256" s="971" t="s">
        <v>238</v>
      </c>
      <c r="C256" s="1150" t="s">
        <v>490</v>
      </c>
      <c r="D256" s="447">
        <v>1851.39</v>
      </c>
      <c r="E256" s="780">
        <v>1820.52</v>
      </c>
      <c r="F256" s="377">
        <v>98.332604151475365</v>
      </c>
      <c r="G256" s="539">
        <v>1</v>
      </c>
      <c r="H256" s="381">
        <v>3</v>
      </c>
      <c r="I256" s="1293"/>
      <c r="J256" s="1293"/>
      <c r="K256" s="1293"/>
      <c r="L256" s="1293"/>
      <c r="M256" s="1293"/>
      <c r="N256" s="1293"/>
      <c r="O256" s="1293"/>
      <c r="P256" s="1293"/>
      <c r="Q256" s="1293"/>
      <c r="R256" s="1293"/>
      <c r="S256" s="1293"/>
      <c r="T256" s="1293"/>
      <c r="U256" s="1293"/>
      <c r="V256" s="1293"/>
      <c r="W256" s="1293"/>
      <c r="X256" s="1293"/>
      <c r="Y256" s="1293"/>
      <c r="Z256" s="1293"/>
      <c r="AA256" s="1293"/>
      <c r="AB256" s="1293"/>
      <c r="AC256" s="1293"/>
      <c r="AD256" s="1293"/>
      <c r="AE256" s="1293"/>
      <c r="AF256" s="1293"/>
      <c r="AG256" s="1293"/>
      <c r="AH256" s="1293"/>
      <c r="AI256" s="1293"/>
      <c r="AJ256" s="1293"/>
    </row>
    <row r="257" spans="2:36" s="27" customFormat="1" ht="16.149999999999999" customHeight="1" x14ac:dyDescent="0.15">
      <c r="B257" s="971" t="s">
        <v>239</v>
      </c>
      <c r="C257" s="1150" t="s">
        <v>491</v>
      </c>
      <c r="D257" s="447">
        <v>2114.5300000000002</v>
      </c>
      <c r="E257" s="447">
        <v>2023.33</v>
      </c>
      <c r="F257" s="376">
        <v>95.686984814592364</v>
      </c>
      <c r="G257" s="330">
        <v>1</v>
      </c>
      <c r="H257" s="381">
        <v>3</v>
      </c>
      <c r="I257" s="1293"/>
      <c r="J257" s="1293"/>
      <c r="K257" s="1293"/>
      <c r="L257" s="1293"/>
      <c r="M257" s="1293"/>
      <c r="N257" s="1293"/>
      <c r="O257" s="1293"/>
      <c r="P257" s="1293"/>
      <c r="Q257" s="1293"/>
      <c r="R257" s="1293"/>
      <c r="S257" s="1293"/>
      <c r="T257" s="1293"/>
      <c r="U257" s="1293"/>
      <c r="V257" s="1293"/>
      <c r="W257" s="1293"/>
      <c r="X257" s="1293"/>
      <c r="Y257" s="1293"/>
      <c r="Z257" s="1293"/>
      <c r="AA257" s="1293"/>
      <c r="AB257" s="1293"/>
      <c r="AC257" s="1293"/>
      <c r="AD257" s="1293"/>
      <c r="AE257" s="1293"/>
      <c r="AF257" s="1293"/>
      <c r="AG257" s="1293"/>
      <c r="AH257" s="1293"/>
      <c r="AI257" s="1293"/>
      <c r="AJ257" s="1293"/>
    </row>
    <row r="258" spans="2:36" s="27" customFormat="1" ht="16.149999999999999" customHeight="1" x14ac:dyDescent="0.15">
      <c r="B258" s="971" t="s">
        <v>240</v>
      </c>
      <c r="C258" s="1150" t="s">
        <v>492</v>
      </c>
      <c r="D258" s="447">
        <v>1494.36</v>
      </c>
      <c r="E258" s="780">
        <v>1494.36</v>
      </c>
      <c r="F258" s="377">
        <v>100</v>
      </c>
      <c r="G258" s="539">
        <v>1</v>
      </c>
      <c r="H258" s="381">
        <v>2</v>
      </c>
      <c r="I258" s="1293"/>
      <c r="J258" s="1293"/>
      <c r="K258" s="1293"/>
      <c r="L258" s="1293"/>
      <c r="M258" s="1293"/>
      <c r="N258" s="1293"/>
      <c r="O258" s="1293"/>
      <c r="P258" s="1293"/>
      <c r="Q258" s="1293"/>
      <c r="R258" s="1293"/>
      <c r="S258" s="1293"/>
      <c r="T258" s="1293"/>
      <c r="U258" s="1293"/>
      <c r="V258" s="1293"/>
      <c r="W258" s="1293"/>
      <c r="X258" s="1293"/>
      <c r="Y258" s="1293"/>
      <c r="Z258" s="1293"/>
      <c r="AA258" s="1293"/>
      <c r="AB258" s="1293"/>
      <c r="AC258" s="1293"/>
      <c r="AD258" s="1293"/>
      <c r="AE258" s="1293"/>
      <c r="AF258" s="1293"/>
      <c r="AG258" s="1293"/>
      <c r="AH258" s="1293"/>
      <c r="AI258" s="1293"/>
      <c r="AJ258" s="1293"/>
    </row>
    <row r="259" spans="2:36" s="27" customFormat="1" ht="16.149999999999999" customHeight="1" x14ac:dyDescent="0.15">
      <c r="B259" s="971" t="s">
        <v>241</v>
      </c>
      <c r="C259" s="1150" t="s">
        <v>493</v>
      </c>
      <c r="D259" s="447">
        <v>1007.3</v>
      </c>
      <c r="E259" s="447">
        <v>1007.3</v>
      </c>
      <c r="F259" s="376">
        <v>100</v>
      </c>
      <c r="G259" s="330">
        <v>1</v>
      </c>
      <c r="H259" s="381">
        <v>1</v>
      </c>
      <c r="I259" s="1293"/>
      <c r="J259" s="1293"/>
      <c r="K259" s="1293"/>
      <c r="L259" s="1293"/>
      <c r="M259" s="1293"/>
      <c r="N259" s="1293"/>
      <c r="O259" s="1293"/>
      <c r="P259" s="1293"/>
      <c r="Q259" s="1293"/>
      <c r="R259" s="1293"/>
      <c r="S259" s="1293"/>
      <c r="T259" s="1293"/>
      <c r="U259" s="1293"/>
      <c r="V259" s="1293"/>
      <c r="W259" s="1293"/>
      <c r="X259" s="1293"/>
      <c r="Y259" s="1293"/>
      <c r="Z259" s="1293"/>
      <c r="AA259" s="1293"/>
      <c r="AB259" s="1293"/>
      <c r="AC259" s="1293"/>
      <c r="AD259" s="1293"/>
      <c r="AE259" s="1293"/>
      <c r="AF259" s="1293"/>
      <c r="AG259" s="1293"/>
      <c r="AH259" s="1293"/>
      <c r="AI259" s="1293"/>
      <c r="AJ259" s="1293"/>
    </row>
    <row r="260" spans="2:36" s="27" customFormat="1" ht="16.149999999999999" customHeight="1" x14ac:dyDescent="0.15">
      <c r="B260" s="971" t="s">
        <v>242</v>
      </c>
      <c r="C260" s="1150" t="s">
        <v>494</v>
      </c>
      <c r="D260" s="447">
        <v>911.07</v>
      </c>
      <c r="E260" s="780">
        <v>877.01</v>
      </c>
      <c r="F260" s="377">
        <v>96.261538630401617</v>
      </c>
      <c r="G260" s="539">
        <v>1</v>
      </c>
      <c r="H260" s="381">
        <v>1</v>
      </c>
      <c r="I260" s="1293"/>
      <c r="J260" s="1293"/>
      <c r="K260" s="1293"/>
      <c r="L260" s="1293"/>
      <c r="M260" s="1293"/>
      <c r="N260" s="1293"/>
      <c r="O260" s="1293"/>
      <c r="P260" s="1293"/>
      <c r="Q260" s="1293"/>
      <c r="R260" s="1293"/>
      <c r="S260" s="1293"/>
      <c r="T260" s="1293"/>
      <c r="U260" s="1293"/>
      <c r="V260" s="1293"/>
      <c r="W260" s="1293"/>
      <c r="X260" s="1293"/>
      <c r="Y260" s="1293"/>
      <c r="Z260" s="1293"/>
      <c r="AA260" s="1293"/>
      <c r="AB260" s="1293"/>
      <c r="AC260" s="1293"/>
      <c r="AD260" s="1293"/>
      <c r="AE260" s="1293"/>
      <c r="AF260" s="1293"/>
      <c r="AG260" s="1293"/>
      <c r="AH260" s="1293"/>
      <c r="AI260" s="1293"/>
      <c r="AJ260" s="1293"/>
    </row>
    <row r="261" spans="2:36" s="27" customFormat="1" ht="16.149999999999999" customHeight="1" x14ac:dyDescent="0.15">
      <c r="B261" s="971" t="s">
        <v>243</v>
      </c>
      <c r="C261" s="1150" t="s">
        <v>495</v>
      </c>
      <c r="D261" s="447">
        <v>1773.9</v>
      </c>
      <c r="E261" s="447">
        <v>1677.44</v>
      </c>
      <c r="F261" s="376">
        <v>94.562263938215224</v>
      </c>
      <c r="G261" s="330">
        <v>1</v>
      </c>
      <c r="H261" s="381">
        <v>2</v>
      </c>
      <c r="I261" s="1293"/>
      <c r="J261" s="1293"/>
      <c r="K261" s="1293"/>
      <c r="L261" s="1293"/>
      <c r="M261" s="1293"/>
      <c r="N261" s="1293"/>
      <c r="O261" s="1293"/>
      <c r="P261" s="1293"/>
      <c r="Q261" s="1293"/>
      <c r="R261" s="1293"/>
      <c r="S261" s="1293"/>
      <c r="T261" s="1293"/>
      <c r="U261" s="1293"/>
      <c r="V261" s="1293"/>
      <c r="W261" s="1293"/>
      <c r="X261" s="1293"/>
      <c r="Y261" s="1293"/>
      <c r="Z261" s="1293"/>
      <c r="AA261" s="1293"/>
      <c r="AB261" s="1293"/>
      <c r="AC261" s="1293"/>
      <c r="AD261" s="1293"/>
      <c r="AE261" s="1293"/>
      <c r="AF261" s="1293"/>
      <c r="AG261" s="1293"/>
      <c r="AH261" s="1293"/>
      <c r="AI261" s="1293"/>
      <c r="AJ261" s="1293"/>
    </row>
    <row r="262" spans="2:36" s="27" customFormat="1" ht="16.149999999999999" customHeight="1" x14ac:dyDescent="0.15">
      <c r="B262" s="971" t="s">
        <v>244</v>
      </c>
      <c r="C262" s="1150" t="s">
        <v>496</v>
      </c>
      <c r="D262" s="447">
        <v>2439.9</v>
      </c>
      <c r="E262" s="780">
        <v>2316.5500000000002</v>
      </c>
      <c r="F262" s="377">
        <v>94.944464937087588</v>
      </c>
      <c r="G262" s="539">
        <v>1</v>
      </c>
      <c r="H262" s="381">
        <v>3</v>
      </c>
      <c r="I262" s="1293"/>
      <c r="J262" s="1293"/>
      <c r="K262" s="1293"/>
      <c r="L262" s="1293"/>
      <c r="M262" s="1293"/>
      <c r="N262" s="1293"/>
      <c r="O262" s="1293"/>
      <c r="P262" s="1293"/>
      <c r="Q262" s="1293"/>
      <c r="R262" s="1293"/>
      <c r="S262" s="1293"/>
      <c r="T262" s="1293"/>
      <c r="U262" s="1293"/>
      <c r="V262" s="1293"/>
      <c r="W262" s="1293"/>
      <c r="X262" s="1293"/>
      <c r="Y262" s="1293"/>
      <c r="Z262" s="1293"/>
      <c r="AA262" s="1293"/>
      <c r="AB262" s="1293"/>
      <c r="AC262" s="1293"/>
      <c r="AD262" s="1293"/>
      <c r="AE262" s="1293"/>
      <c r="AF262" s="1293"/>
      <c r="AG262" s="1293"/>
      <c r="AH262" s="1293"/>
      <c r="AI262" s="1293"/>
      <c r="AJ262" s="1293"/>
    </row>
    <row r="263" spans="2:36" s="27" customFormat="1" ht="16.149999999999999" customHeight="1" x14ac:dyDescent="0.15">
      <c r="B263" s="971" t="s">
        <v>245</v>
      </c>
      <c r="C263" s="1150" t="s">
        <v>497</v>
      </c>
      <c r="D263" s="447">
        <v>15546.000000000013</v>
      </c>
      <c r="E263" s="447">
        <v>14828.15</v>
      </c>
      <c r="F263" s="376">
        <v>95.382413482567785</v>
      </c>
      <c r="G263" s="330">
        <v>1</v>
      </c>
      <c r="H263" s="381">
        <v>24</v>
      </c>
      <c r="I263" s="1293"/>
      <c r="J263" s="1293"/>
      <c r="K263" s="1293"/>
      <c r="L263" s="1293"/>
      <c r="M263" s="1293"/>
      <c r="N263" s="1293"/>
      <c r="O263" s="1293"/>
      <c r="P263" s="1293"/>
      <c r="Q263" s="1293"/>
      <c r="R263" s="1293"/>
      <c r="S263" s="1293"/>
      <c r="T263" s="1293"/>
      <c r="U263" s="1293"/>
      <c r="V263" s="1293"/>
      <c r="W263" s="1293"/>
      <c r="X263" s="1293"/>
      <c r="Y263" s="1293"/>
      <c r="Z263" s="1293"/>
      <c r="AA263" s="1293"/>
      <c r="AB263" s="1293"/>
      <c r="AC263" s="1293"/>
      <c r="AD263" s="1293"/>
      <c r="AE263" s="1293"/>
      <c r="AF263" s="1293"/>
      <c r="AG263" s="1293"/>
      <c r="AH263" s="1293"/>
      <c r="AI263" s="1293"/>
      <c r="AJ263" s="1293"/>
    </row>
    <row r="264" spans="2:36" s="27" customFormat="1" ht="16.149999999999999" customHeight="1" x14ac:dyDescent="0.15">
      <c r="B264" s="971" t="s">
        <v>246</v>
      </c>
      <c r="C264" s="1150" t="s">
        <v>498</v>
      </c>
      <c r="D264" s="447">
        <v>5094.29</v>
      </c>
      <c r="E264" s="780">
        <v>4973.29</v>
      </c>
      <c r="F264" s="377">
        <v>97.62479167852635</v>
      </c>
      <c r="G264" s="539">
        <v>1</v>
      </c>
      <c r="H264" s="381">
        <v>16</v>
      </c>
      <c r="I264" s="1293"/>
      <c r="J264" s="1293"/>
      <c r="K264" s="1293"/>
      <c r="L264" s="1293"/>
      <c r="M264" s="1293"/>
      <c r="N264" s="1293"/>
      <c r="O264" s="1293"/>
      <c r="P264" s="1293"/>
      <c r="Q264" s="1293"/>
      <c r="R264" s="1293"/>
      <c r="S264" s="1293"/>
      <c r="T264" s="1293"/>
      <c r="U264" s="1293"/>
      <c r="V264" s="1293"/>
      <c r="W264" s="1293"/>
      <c r="X264" s="1293"/>
      <c r="Y264" s="1293"/>
      <c r="Z264" s="1293"/>
      <c r="AA264" s="1293"/>
      <c r="AB264" s="1293"/>
      <c r="AC264" s="1293"/>
      <c r="AD264" s="1293"/>
      <c r="AE264" s="1293"/>
      <c r="AF264" s="1293"/>
      <c r="AG264" s="1293"/>
      <c r="AH264" s="1293"/>
      <c r="AI264" s="1293"/>
      <c r="AJ264" s="1293"/>
    </row>
    <row r="265" spans="2:36" s="27" customFormat="1" ht="16.149999999999999" customHeight="1" x14ac:dyDescent="0.15">
      <c r="B265" s="971" t="s">
        <v>247</v>
      </c>
      <c r="C265" s="1150" t="s">
        <v>499</v>
      </c>
      <c r="D265" s="447">
        <v>3411.24</v>
      </c>
      <c r="E265" s="447">
        <v>3359.69</v>
      </c>
      <c r="F265" s="376">
        <v>98.488819314970527</v>
      </c>
      <c r="G265" s="330">
        <v>1</v>
      </c>
      <c r="H265" s="381">
        <v>12</v>
      </c>
      <c r="I265" s="1293"/>
      <c r="J265" s="1293"/>
      <c r="K265" s="1293"/>
      <c r="L265" s="1293"/>
      <c r="M265" s="1293"/>
      <c r="N265" s="1293"/>
      <c r="O265" s="1293"/>
      <c r="P265" s="1293"/>
      <c r="Q265" s="1293"/>
      <c r="R265" s="1293"/>
      <c r="S265" s="1293"/>
      <c r="T265" s="1293"/>
      <c r="U265" s="1293"/>
      <c r="V265" s="1293"/>
      <c r="W265" s="1293"/>
      <c r="X265" s="1293"/>
      <c r="Y265" s="1293"/>
      <c r="Z265" s="1293"/>
      <c r="AA265" s="1293"/>
      <c r="AB265" s="1293"/>
      <c r="AC265" s="1293"/>
      <c r="AD265" s="1293"/>
      <c r="AE265" s="1293"/>
      <c r="AF265" s="1293"/>
      <c r="AG265" s="1293"/>
      <c r="AH265" s="1293"/>
      <c r="AI265" s="1293"/>
      <c r="AJ265" s="1293"/>
    </row>
    <row r="266" spans="2:36" s="27" customFormat="1" ht="16.149999999999999" customHeight="1" x14ac:dyDescent="0.15">
      <c r="B266" s="971" t="s">
        <v>248</v>
      </c>
      <c r="C266" s="1150" t="s">
        <v>500</v>
      </c>
      <c r="D266" s="447">
        <v>1380.21</v>
      </c>
      <c r="E266" s="780">
        <v>1210.8499999999999</v>
      </c>
      <c r="F266" s="377">
        <v>87.729403496569361</v>
      </c>
      <c r="G266" s="539">
        <v>1</v>
      </c>
      <c r="H266" s="381">
        <v>4</v>
      </c>
      <c r="I266" s="1293"/>
      <c r="J266" s="1293"/>
      <c r="K266" s="1293"/>
      <c r="L266" s="1293"/>
      <c r="M266" s="1293"/>
      <c r="N266" s="1293"/>
      <c r="O266" s="1293"/>
      <c r="P266" s="1293"/>
      <c r="Q266" s="1293"/>
      <c r="R266" s="1293"/>
      <c r="S266" s="1293"/>
      <c r="T266" s="1293"/>
      <c r="U266" s="1293"/>
      <c r="V266" s="1293"/>
      <c r="W266" s="1293"/>
      <c r="X266" s="1293"/>
      <c r="Y266" s="1293"/>
      <c r="Z266" s="1293"/>
      <c r="AA266" s="1293"/>
      <c r="AB266" s="1293"/>
      <c r="AC266" s="1293"/>
      <c r="AD266" s="1293"/>
      <c r="AE266" s="1293"/>
      <c r="AF266" s="1293"/>
      <c r="AG266" s="1293"/>
      <c r="AH266" s="1293"/>
      <c r="AI266" s="1293"/>
      <c r="AJ266" s="1293"/>
    </row>
    <row r="267" spans="2:36" s="27" customFormat="1" ht="16.149999999999999" customHeight="1" x14ac:dyDescent="0.15">
      <c r="B267" s="971" t="s">
        <v>249</v>
      </c>
      <c r="C267" s="1150" t="s">
        <v>501</v>
      </c>
      <c r="D267" s="447">
        <v>4251.91</v>
      </c>
      <c r="E267" s="447">
        <v>4251.91</v>
      </c>
      <c r="F267" s="376">
        <v>100</v>
      </c>
      <c r="G267" s="330">
        <v>1</v>
      </c>
      <c r="H267" s="381">
        <v>13</v>
      </c>
      <c r="I267" s="1293"/>
      <c r="J267" s="1293"/>
      <c r="K267" s="1293"/>
      <c r="L267" s="1293"/>
      <c r="M267" s="1293"/>
      <c r="N267" s="1293"/>
      <c r="O267" s="1293"/>
      <c r="P267" s="1293"/>
      <c r="Q267" s="1293"/>
      <c r="R267" s="1293"/>
      <c r="S267" s="1293"/>
      <c r="T267" s="1293"/>
      <c r="U267" s="1293"/>
      <c r="V267" s="1293"/>
      <c r="W267" s="1293"/>
      <c r="X267" s="1293"/>
      <c r="Y267" s="1293"/>
      <c r="Z267" s="1293"/>
      <c r="AA267" s="1293"/>
      <c r="AB267" s="1293"/>
      <c r="AC267" s="1293"/>
      <c r="AD267" s="1293"/>
      <c r="AE267" s="1293"/>
      <c r="AF267" s="1293"/>
      <c r="AG267" s="1293"/>
      <c r="AH267" s="1293"/>
      <c r="AI267" s="1293"/>
      <c r="AJ267" s="1293"/>
    </row>
    <row r="268" spans="2:36" s="27" customFormat="1" ht="16.149999999999999" customHeight="1" x14ac:dyDescent="0.15">
      <c r="B268" s="971" t="s">
        <v>250</v>
      </c>
      <c r="C268" s="1150" t="s">
        <v>502</v>
      </c>
      <c r="D268" s="447">
        <v>1571.04</v>
      </c>
      <c r="E268" s="780">
        <v>1450.56</v>
      </c>
      <c r="F268" s="377">
        <v>92.331194622670338</v>
      </c>
      <c r="G268" s="539">
        <v>1</v>
      </c>
      <c r="H268" s="381">
        <v>6</v>
      </c>
      <c r="I268" s="1293"/>
      <c r="J268" s="1293"/>
      <c r="K268" s="1293"/>
      <c r="L268" s="1293"/>
      <c r="M268" s="1293"/>
      <c r="N268" s="1293"/>
      <c r="O268" s="1293"/>
      <c r="P268" s="1293"/>
      <c r="Q268" s="1293"/>
      <c r="R268" s="1293"/>
      <c r="S268" s="1293"/>
      <c r="T268" s="1293"/>
      <c r="U268" s="1293"/>
      <c r="V268" s="1293"/>
      <c r="W268" s="1293"/>
      <c r="X268" s="1293"/>
      <c r="Y268" s="1293"/>
      <c r="Z268" s="1293"/>
      <c r="AA268" s="1293"/>
      <c r="AB268" s="1293"/>
      <c r="AC268" s="1293"/>
      <c r="AD268" s="1293"/>
      <c r="AE268" s="1293"/>
      <c r="AF268" s="1293"/>
      <c r="AG268" s="1293"/>
      <c r="AH268" s="1293"/>
      <c r="AI268" s="1293"/>
      <c r="AJ268" s="1293"/>
    </row>
    <row r="269" spans="2:36" s="27" customFormat="1" ht="16.149999999999999" customHeight="1" x14ac:dyDescent="0.15">
      <c r="B269" s="971" t="s">
        <v>251</v>
      </c>
      <c r="C269" s="1150" t="s">
        <v>503</v>
      </c>
      <c r="D269" s="447">
        <v>1391.02</v>
      </c>
      <c r="E269" s="447">
        <v>1319.23</v>
      </c>
      <c r="F269" s="376">
        <v>94.839038978591248</v>
      </c>
      <c r="G269" s="330">
        <v>1</v>
      </c>
      <c r="H269" s="381">
        <v>5</v>
      </c>
      <c r="I269" s="1293"/>
      <c r="J269" s="1293"/>
      <c r="K269" s="1293"/>
      <c r="L269" s="1293"/>
      <c r="M269" s="1293"/>
      <c r="N269" s="1293"/>
      <c r="O269" s="1293"/>
      <c r="P269" s="1293"/>
      <c r="Q269" s="1293"/>
      <c r="R269" s="1293"/>
      <c r="S269" s="1293"/>
      <c r="T269" s="1293"/>
      <c r="U269" s="1293"/>
      <c r="V269" s="1293"/>
      <c r="W269" s="1293"/>
      <c r="X269" s="1293"/>
      <c r="Y269" s="1293"/>
      <c r="Z269" s="1293"/>
      <c r="AA269" s="1293"/>
      <c r="AB269" s="1293"/>
      <c r="AC269" s="1293"/>
      <c r="AD269" s="1293"/>
      <c r="AE269" s="1293"/>
      <c r="AF269" s="1293"/>
      <c r="AG269" s="1293"/>
      <c r="AH269" s="1293"/>
      <c r="AI269" s="1293"/>
      <c r="AJ269" s="1293"/>
    </row>
    <row r="270" spans="2:36" s="27" customFormat="1" ht="16.149999999999999" customHeight="1" x14ac:dyDescent="0.15">
      <c r="B270" s="971" t="s">
        <v>252</v>
      </c>
      <c r="C270" s="1150" t="s">
        <v>504</v>
      </c>
      <c r="D270" s="447">
        <v>2502.11</v>
      </c>
      <c r="E270" s="780">
        <v>2310.13</v>
      </c>
      <c r="F270" s="377">
        <v>92.327275779242328</v>
      </c>
      <c r="G270" s="539">
        <v>1</v>
      </c>
      <c r="H270" s="381">
        <v>5</v>
      </c>
      <c r="I270" s="1293"/>
      <c r="J270" s="1293"/>
      <c r="K270" s="1293"/>
      <c r="L270" s="1293"/>
      <c r="M270" s="1293"/>
      <c r="N270" s="1293"/>
      <c r="O270" s="1293"/>
      <c r="P270" s="1293"/>
      <c r="Q270" s="1293"/>
      <c r="R270" s="1293"/>
      <c r="S270" s="1293"/>
      <c r="T270" s="1293"/>
      <c r="U270" s="1293"/>
      <c r="V270" s="1293"/>
      <c r="W270" s="1293"/>
      <c r="X270" s="1293"/>
      <c r="Y270" s="1293"/>
      <c r="Z270" s="1293"/>
      <c r="AA270" s="1293"/>
      <c r="AB270" s="1293"/>
      <c r="AC270" s="1293"/>
      <c r="AD270" s="1293"/>
      <c r="AE270" s="1293"/>
      <c r="AF270" s="1293"/>
      <c r="AG270" s="1293"/>
      <c r="AH270" s="1293"/>
      <c r="AI270" s="1293"/>
      <c r="AJ270" s="1293"/>
    </row>
    <row r="271" spans="2:36" s="27" customFormat="1" ht="16.149999999999999" customHeight="1" x14ac:dyDescent="0.15">
      <c r="B271" s="971" t="s">
        <v>253</v>
      </c>
      <c r="C271" s="1150" t="s">
        <v>1502</v>
      </c>
      <c r="D271" s="447">
        <v>3541.4300000000003</v>
      </c>
      <c r="E271" s="447">
        <v>3236.59</v>
      </c>
      <c r="F271" s="376">
        <v>91.392177736112245</v>
      </c>
      <c r="G271" s="330">
        <v>1</v>
      </c>
      <c r="H271" s="381">
        <v>10</v>
      </c>
      <c r="I271" s="1293"/>
      <c r="J271" s="1293"/>
      <c r="K271" s="1293"/>
      <c r="L271" s="1293"/>
      <c r="M271" s="1293"/>
      <c r="N271" s="1293"/>
      <c r="O271" s="1293"/>
      <c r="P271" s="1293"/>
      <c r="Q271" s="1293"/>
      <c r="R271" s="1293"/>
      <c r="S271" s="1293"/>
      <c r="T271" s="1293"/>
      <c r="U271" s="1293"/>
      <c r="V271" s="1293"/>
      <c r="W271" s="1293"/>
      <c r="X271" s="1293"/>
      <c r="Y271" s="1293"/>
      <c r="Z271" s="1293"/>
      <c r="AA271" s="1293"/>
      <c r="AB271" s="1293"/>
      <c r="AC271" s="1293"/>
      <c r="AD271" s="1293"/>
      <c r="AE271" s="1293"/>
      <c r="AF271" s="1293"/>
      <c r="AG271" s="1293"/>
      <c r="AH271" s="1293"/>
      <c r="AI271" s="1293"/>
      <c r="AJ271" s="1293"/>
    </row>
    <row r="272" spans="2:36" s="27" customFormat="1" ht="16.149999999999999" customHeight="1" x14ac:dyDescent="0.15">
      <c r="B272" s="971" t="s">
        <v>254</v>
      </c>
      <c r="C272" s="1150" t="s">
        <v>506</v>
      </c>
      <c r="D272" s="447">
        <v>7543.0999999999995</v>
      </c>
      <c r="E272" s="780">
        <v>6918.53</v>
      </c>
      <c r="F272" s="377">
        <v>91.719982500563432</v>
      </c>
      <c r="G272" s="539">
        <v>1</v>
      </c>
      <c r="H272" s="381">
        <v>19</v>
      </c>
      <c r="I272" s="1293"/>
      <c r="J272" s="1293"/>
      <c r="K272" s="1293"/>
      <c r="L272" s="1293"/>
      <c r="M272" s="1293"/>
      <c r="N272" s="1293"/>
      <c r="O272" s="1293"/>
      <c r="P272" s="1293"/>
      <c r="Q272" s="1293"/>
      <c r="R272" s="1293"/>
      <c r="S272" s="1293"/>
      <c r="T272" s="1293"/>
      <c r="U272" s="1293"/>
      <c r="V272" s="1293"/>
      <c r="W272" s="1293"/>
      <c r="X272" s="1293"/>
      <c r="Y272" s="1293"/>
      <c r="Z272" s="1293"/>
      <c r="AA272" s="1293"/>
      <c r="AB272" s="1293"/>
      <c r="AC272" s="1293"/>
      <c r="AD272" s="1293"/>
      <c r="AE272" s="1293"/>
      <c r="AF272" s="1293"/>
      <c r="AG272" s="1293"/>
      <c r="AH272" s="1293"/>
      <c r="AI272" s="1293"/>
      <c r="AJ272" s="1293"/>
    </row>
    <row r="273" spans="2:36" s="27" customFormat="1" ht="16.149999999999999" customHeight="1" x14ac:dyDescent="0.15">
      <c r="B273" s="971" t="s">
        <v>259</v>
      </c>
      <c r="C273" s="1150" t="s">
        <v>1504</v>
      </c>
      <c r="D273" s="447">
        <v>3909.9</v>
      </c>
      <c r="E273" s="447">
        <v>3690.58</v>
      </c>
      <c r="F273" s="376">
        <v>94.390649377221919</v>
      </c>
      <c r="G273" s="330">
        <v>1</v>
      </c>
      <c r="H273" s="381">
        <v>9</v>
      </c>
      <c r="I273" s="1293"/>
      <c r="J273" s="1293"/>
      <c r="K273" s="1293"/>
      <c r="L273" s="1293"/>
      <c r="M273" s="1293"/>
      <c r="N273" s="1293"/>
      <c r="O273" s="1293"/>
      <c r="P273" s="1293"/>
      <c r="Q273" s="1293"/>
      <c r="R273" s="1293"/>
      <c r="S273" s="1293"/>
      <c r="T273" s="1293"/>
      <c r="U273" s="1293"/>
      <c r="V273" s="1293"/>
      <c r="W273" s="1293"/>
      <c r="X273" s="1293"/>
      <c r="Y273" s="1293"/>
      <c r="Z273" s="1293"/>
      <c r="AA273" s="1293"/>
      <c r="AB273" s="1293"/>
      <c r="AC273" s="1293"/>
      <c r="AD273" s="1293"/>
      <c r="AE273" s="1293"/>
      <c r="AF273" s="1293"/>
      <c r="AG273" s="1293"/>
      <c r="AH273" s="1293"/>
      <c r="AI273" s="1293"/>
      <c r="AJ273" s="1293"/>
    </row>
    <row r="274" spans="2:36" s="27" customFormat="1" ht="16.149999999999999" customHeight="1" x14ac:dyDescent="0.15">
      <c r="B274" s="971" t="s">
        <v>260</v>
      </c>
      <c r="C274" s="1150" t="s">
        <v>512</v>
      </c>
      <c r="D274" s="447">
        <v>2176.23</v>
      </c>
      <c r="E274" s="780">
        <v>2108.39</v>
      </c>
      <c r="F274" s="377">
        <v>96.882682437058577</v>
      </c>
      <c r="G274" s="539">
        <v>1</v>
      </c>
      <c r="H274" s="381">
        <v>0</v>
      </c>
      <c r="I274" s="1293"/>
      <c r="J274" s="1293"/>
      <c r="K274" s="1293"/>
      <c r="L274" s="1293"/>
      <c r="M274" s="1293"/>
      <c r="N274" s="1293"/>
      <c r="O274" s="1293"/>
      <c r="P274" s="1293"/>
      <c r="Q274" s="1293"/>
      <c r="R274" s="1293"/>
      <c r="S274" s="1293"/>
      <c r="T274" s="1293"/>
      <c r="U274" s="1293"/>
      <c r="V274" s="1293"/>
      <c r="W274" s="1293"/>
      <c r="X274" s="1293"/>
      <c r="Y274" s="1293"/>
      <c r="Z274" s="1293"/>
      <c r="AA274" s="1293"/>
      <c r="AB274" s="1293"/>
      <c r="AC274" s="1293"/>
      <c r="AD274" s="1293"/>
      <c r="AE274" s="1293"/>
      <c r="AF274" s="1293"/>
      <c r="AG274" s="1293"/>
      <c r="AH274" s="1293"/>
      <c r="AI274" s="1293"/>
      <c r="AJ274" s="1293"/>
    </row>
    <row r="275" spans="2:36" s="27" customFormat="1" ht="16.149999999999999" customHeight="1" x14ac:dyDescent="0.15">
      <c r="B275" s="971" t="s">
        <v>261</v>
      </c>
      <c r="C275" s="1150" t="s">
        <v>513</v>
      </c>
      <c r="D275" s="447">
        <v>897.84</v>
      </c>
      <c r="E275" s="447">
        <v>873</v>
      </c>
      <c r="F275" s="376">
        <v>97.233360064153956</v>
      </c>
      <c r="G275" s="330">
        <v>1</v>
      </c>
      <c r="H275" s="381">
        <v>0</v>
      </c>
      <c r="I275" s="1293"/>
      <c r="J275" s="1293"/>
      <c r="K275" s="1293"/>
      <c r="L275" s="1293"/>
      <c r="M275" s="1293"/>
      <c r="N275" s="1293"/>
      <c r="O275" s="1293"/>
      <c r="P275" s="1293"/>
      <c r="Q275" s="1293"/>
      <c r="R275" s="1293"/>
      <c r="S275" s="1293"/>
      <c r="T275" s="1293"/>
      <c r="U275" s="1293"/>
      <c r="V275" s="1293"/>
      <c r="W275" s="1293"/>
      <c r="X275" s="1293"/>
      <c r="Y275" s="1293"/>
      <c r="Z275" s="1293"/>
      <c r="AA275" s="1293"/>
      <c r="AB275" s="1293"/>
      <c r="AC275" s="1293"/>
      <c r="AD275" s="1293"/>
      <c r="AE275" s="1293"/>
      <c r="AF275" s="1293"/>
      <c r="AG275" s="1293"/>
      <c r="AH275" s="1293"/>
      <c r="AI275" s="1293"/>
      <c r="AJ275" s="1293"/>
    </row>
    <row r="276" spans="2:36" s="27" customFormat="1" ht="16.149999999999999" customHeight="1" x14ac:dyDescent="0.15">
      <c r="B276" s="971" t="s">
        <v>262</v>
      </c>
      <c r="C276" s="1150" t="s">
        <v>514</v>
      </c>
      <c r="D276" s="447">
        <v>1222.3399999999999</v>
      </c>
      <c r="E276" s="780">
        <v>1189.58</v>
      </c>
      <c r="F276" s="377">
        <v>97.319894628335817</v>
      </c>
      <c r="G276" s="539">
        <v>1</v>
      </c>
      <c r="H276" s="381">
        <v>0</v>
      </c>
      <c r="I276" s="1293"/>
      <c r="J276" s="1293"/>
      <c r="K276" s="1293"/>
      <c r="L276" s="1293"/>
      <c r="M276" s="1293"/>
      <c r="N276" s="1293"/>
      <c r="O276" s="1293"/>
      <c r="P276" s="1293"/>
      <c r="Q276" s="1293"/>
      <c r="R276" s="1293"/>
      <c r="S276" s="1293"/>
      <c r="T276" s="1293"/>
      <c r="U276" s="1293"/>
      <c r="V276" s="1293"/>
      <c r="W276" s="1293"/>
      <c r="X276" s="1293"/>
      <c r="Y276" s="1293"/>
      <c r="Z276" s="1293"/>
      <c r="AA276" s="1293"/>
      <c r="AB276" s="1293"/>
      <c r="AC276" s="1293"/>
      <c r="AD276" s="1293"/>
      <c r="AE276" s="1293"/>
      <c r="AF276" s="1293"/>
      <c r="AG276" s="1293"/>
      <c r="AH276" s="1293"/>
      <c r="AI276" s="1293"/>
      <c r="AJ276" s="1293"/>
    </row>
    <row r="277" spans="2:36" s="27" customFormat="1" ht="16.149999999999999" customHeight="1" x14ac:dyDescent="0.15">
      <c r="B277" s="971" t="s">
        <v>263</v>
      </c>
      <c r="C277" s="1150" t="s">
        <v>515</v>
      </c>
      <c r="D277" s="447">
        <v>1854.13</v>
      </c>
      <c r="E277" s="447">
        <v>1810.94</v>
      </c>
      <c r="F277" s="376">
        <v>97.670605620965091</v>
      </c>
      <c r="G277" s="330">
        <v>1</v>
      </c>
      <c r="H277" s="381">
        <v>0</v>
      </c>
      <c r="I277" s="1293"/>
      <c r="J277" s="1293"/>
      <c r="K277" s="1293"/>
      <c r="L277" s="1293"/>
      <c r="M277" s="1293"/>
      <c r="N277" s="1293"/>
      <c r="O277" s="1293"/>
      <c r="P277" s="1293"/>
      <c r="Q277" s="1293"/>
      <c r="R277" s="1293"/>
      <c r="S277" s="1293"/>
      <c r="T277" s="1293"/>
      <c r="U277" s="1293"/>
      <c r="V277" s="1293"/>
      <c r="W277" s="1293"/>
      <c r="X277" s="1293"/>
      <c r="Y277" s="1293"/>
      <c r="Z277" s="1293"/>
      <c r="AA277" s="1293"/>
      <c r="AB277" s="1293"/>
      <c r="AC277" s="1293"/>
      <c r="AD277" s="1293"/>
      <c r="AE277" s="1293"/>
      <c r="AF277" s="1293"/>
      <c r="AG277" s="1293"/>
      <c r="AH277" s="1293"/>
      <c r="AI277" s="1293"/>
      <c r="AJ277" s="1293"/>
    </row>
    <row r="278" spans="2:36" s="27" customFormat="1" ht="16.149999999999999" customHeight="1" x14ac:dyDescent="0.15">
      <c r="B278" s="971" t="s">
        <v>264</v>
      </c>
      <c r="C278" s="1150" t="s">
        <v>516</v>
      </c>
      <c r="D278" s="447">
        <v>1740.7</v>
      </c>
      <c r="E278" s="780">
        <v>1706.64</v>
      </c>
      <c r="F278" s="377">
        <v>98.043315907393577</v>
      </c>
      <c r="G278" s="539">
        <v>1</v>
      </c>
      <c r="H278" s="381">
        <v>2</v>
      </c>
      <c r="I278" s="1293"/>
      <c r="J278" s="1293"/>
      <c r="K278" s="1293"/>
      <c r="L278" s="1293"/>
      <c r="M278" s="1293"/>
      <c r="N278" s="1293"/>
      <c r="O278" s="1293"/>
      <c r="P278" s="1293"/>
      <c r="Q278" s="1293"/>
      <c r="R278" s="1293"/>
      <c r="S278" s="1293"/>
      <c r="T278" s="1293"/>
      <c r="U278" s="1293"/>
      <c r="V278" s="1293"/>
      <c r="W278" s="1293"/>
      <c r="X278" s="1293"/>
      <c r="Y278" s="1293"/>
      <c r="Z278" s="1293"/>
      <c r="AA278" s="1293"/>
      <c r="AB278" s="1293"/>
      <c r="AC278" s="1293"/>
      <c r="AD278" s="1293"/>
      <c r="AE278" s="1293"/>
      <c r="AF278" s="1293"/>
      <c r="AG278" s="1293"/>
      <c r="AH278" s="1293"/>
      <c r="AI278" s="1293"/>
      <c r="AJ278" s="1293"/>
    </row>
    <row r="279" spans="2:36" s="27" customFormat="1" ht="16.149999999999999" customHeight="1" thickBot="1" x14ac:dyDescent="0.2">
      <c r="B279" s="979" t="s">
        <v>2310</v>
      </c>
      <c r="C279" s="1158" t="s">
        <v>2117</v>
      </c>
      <c r="D279" s="446">
        <v>7236</v>
      </c>
      <c r="E279" s="1375">
        <v>6286.16</v>
      </c>
      <c r="F279" s="373">
        <v>86.873410724156983</v>
      </c>
      <c r="G279" s="582">
        <v>1</v>
      </c>
      <c r="H279" s="1370">
        <v>3</v>
      </c>
      <c r="I279" s="1347"/>
      <c r="J279" s="1347"/>
      <c r="K279" s="1347"/>
      <c r="L279" s="1347"/>
      <c r="M279" s="1347"/>
      <c r="N279" s="1347"/>
      <c r="O279" s="1347"/>
      <c r="P279" s="1347"/>
      <c r="Q279" s="1347"/>
      <c r="R279" s="1347"/>
      <c r="S279" s="1347"/>
      <c r="T279" s="1347"/>
      <c r="U279" s="1347"/>
      <c r="V279" s="1347"/>
      <c r="W279" s="1347"/>
      <c r="X279" s="1347"/>
      <c r="Y279" s="1347"/>
      <c r="Z279" s="1347"/>
      <c r="AA279" s="1347"/>
      <c r="AB279" s="1347"/>
      <c r="AC279" s="1347"/>
      <c r="AD279" s="1347"/>
      <c r="AE279" s="1347"/>
      <c r="AF279" s="1347"/>
      <c r="AG279" s="1347"/>
      <c r="AH279" s="1347"/>
      <c r="AI279" s="1347"/>
      <c r="AJ279" s="1347"/>
    </row>
    <row r="280" spans="2:36" s="27" customFormat="1" ht="16.149999999999999" customHeight="1" thickTop="1" thickBot="1" x14ac:dyDescent="0.2">
      <c r="B280" s="1294" t="s">
        <v>1981</v>
      </c>
      <c r="C280" s="1295" t="s">
        <v>2009</v>
      </c>
      <c r="D280" s="1376">
        <v>4425.3599999999997</v>
      </c>
      <c r="E280" s="1377">
        <v>4425.3599999999997</v>
      </c>
      <c r="F280" s="1378">
        <v>100</v>
      </c>
      <c r="G280" s="1379">
        <v>2</v>
      </c>
      <c r="H280" s="1371" t="s">
        <v>2141</v>
      </c>
      <c r="I280" s="1293"/>
      <c r="J280" s="1293"/>
      <c r="K280" s="1293"/>
      <c r="L280" s="1293"/>
      <c r="M280" s="1293"/>
      <c r="N280" s="1293"/>
      <c r="O280" s="1293"/>
      <c r="P280" s="1293"/>
      <c r="Q280" s="1293"/>
      <c r="R280" s="1293"/>
      <c r="S280" s="1293"/>
      <c r="T280" s="1293"/>
      <c r="U280" s="1293"/>
      <c r="V280" s="1293"/>
      <c r="W280" s="1293"/>
      <c r="X280" s="1293"/>
      <c r="Y280" s="1293"/>
      <c r="Z280" s="1293"/>
      <c r="AA280" s="1293"/>
      <c r="AB280" s="1293"/>
      <c r="AC280" s="1293"/>
      <c r="AD280" s="1293"/>
      <c r="AE280" s="1293"/>
      <c r="AF280" s="1293"/>
      <c r="AG280" s="1293"/>
      <c r="AH280" s="1293"/>
      <c r="AI280" s="1293"/>
      <c r="AJ280" s="1293"/>
    </row>
    <row r="281" spans="2:36" s="27" customFormat="1" ht="16.149999999999999" customHeight="1" thickTop="1" x14ac:dyDescent="0.15">
      <c r="B281" s="980" t="s">
        <v>2010</v>
      </c>
      <c r="C281" s="1161" t="s">
        <v>817</v>
      </c>
      <c r="D281" s="1162">
        <v>14431.35</v>
      </c>
      <c r="E281" s="1163">
        <v>14431.35</v>
      </c>
      <c r="F281" s="339">
        <v>100</v>
      </c>
      <c r="G281" s="693">
        <v>1</v>
      </c>
      <c r="H281" s="1372" t="s">
        <v>2140</v>
      </c>
      <c r="I281" s="1293"/>
      <c r="J281" s="1293"/>
      <c r="K281" s="1293"/>
      <c r="L281" s="1293"/>
      <c r="M281" s="1293"/>
      <c r="N281" s="1293"/>
      <c r="O281" s="1293"/>
      <c r="P281" s="1293"/>
      <c r="Q281" s="1293"/>
      <c r="R281" s="1293"/>
      <c r="S281" s="1293"/>
      <c r="T281" s="1293"/>
      <c r="U281" s="1293"/>
      <c r="V281" s="1293"/>
      <c r="W281" s="1293"/>
      <c r="X281" s="1293"/>
      <c r="Y281" s="1293"/>
      <c r="Z281" s="1293"/>
      <c r="AA281" s="1293"/>
      <c r="AB281" s="1293"/>
      <c r="AC281" s="1293"/>
      <c r="AD281" s="1293"/>
      <c r="AE281" s="1293"/>
      <c r="AF281" s="1293"/>
      <c r="AG281" s="1293"/>
      <c r="AH281" s="1293"/>
      <c r="AI281" s="1293"/>
      <c r="AJ281" s="1293"/>
    </row>
    <row r="282" spans="2:36" s="27" customFormat="1" ht="16.149999999999999" customHeight="1" x14ac:dyDescent="0.15">
      <c r="B282" s="1165"/>
      <c r="C282" s="491"/>
      <c r="D282" s="421"/>
      <c r="E282" s="421"/>
      <c r="F282" s="421"/>
      <c r="G282" s="421"/>
      <c r="H282" s="421"/>
      <c r="I282" s="1293"/>
      <c r="J282" s="1293"/>
      <c r="K282" s="1293"/>
      <c r="L282" s="1293"/>
      <c r="M282" s="1293"/>
      <c r="N282" s="1293"/>
      <c r="O282" s="1293"/>
      <c r="P282" s="1293"/>
      <c r="Q282" s="1293"/>
      <c r="R282" s="1293"/>
      <c r="S282" s="1293"/>
      <c r="T282" s="1293"/>
      <c r="U282" s="1293"/>
      <c r="V282" s="1293"/>
      <c r="W282" s="1293"/>
      <c r="X282" s="1293"/>
      <c r="Y282" s="1293"/>
      <c r="Z282" s="1293"/>
      <c r="AA282" s="1293"/>
      <c r="AB282" s="1293"/>
      <c r="AC282" s="1293"/>
      <c r="AD282" s="1293"/>
      <c r="AE282" s="1293"/>
      <c r="AF282" s="1293"/>
      <c r="AG282" s="1293"/>
      <c r="AH282" s="1293"/>
      <c r="AI282" s="1293"/>
      <c r="AJ282" s="1293"/>
    </row>
    <row r="283" spans="2:36" s="27" customFormat="1" ht="16.149999999999999" customHeight="1" x14ac:dyDescent="0.15">
      <c r="B283" s="1296"/>
      <c r="C283" s="1167" t="s">
        <v>2011</v>
      </c>
      <c r="D283" s="1168">
        <f>SUM(D284:D289)</f>
        <v>1878805.8085862002</v>
      </c>
      <c r="E283" s="1168">
        <f>SUM(E284:E289)</f>
        <v>1865794.5185862</v>
      </c>
      <c r="F283" s="1169">
        <f t="shared" ref="F283:F289" si="0">E283/D283*100</f>
        <v>99.307470205779751</v>
      </c>
      <c r="G283" s="1170">
        <f>SUM(G284:G289)</f>
        <v>1297</v>
      </c>
      <c r="H283" s="1170">
        <v>38022</v>
      </c>
      <c r="I283" s="1293"/>
      <c r="J283" s="1293"/>
      <c r="K283" s="1293"/>
      <c r="L283" s="1293"/>
      <c r="M283" s="1293"/>
      <c r="N283" s="1293"/>
      <c r="O283" s="1293"/>
      <c r="P283" s="1293"/>
      <c r="Q283" s="1293"/>
      <c r="R283" s="1293"/>
      <c r="S283" s="1293"/>
      <c r="T283" s="1293"/>
      <c r="U283" s="1293"/>
      <c r="V283" s="1293"/>
      <c r="W283" s="1293"/>
      <c r="X283" s="1293"/>
      <c r="Y283" s="1293"/>
      <c r="Z283" s="1293"/>
      <c r="AA283" s="1293"/>
      <c r="AB283" s="1293"/>
      <c r="AC283" s="1293"/>
      <c r="AD283" s="1293"/>
      <c r="AE283" s="1293"/>
      <c r="AF283" s="1293"/>
      <c r="AG283" s="1293"/>
      <c r="AH283" s="1293"/>
      <c r="AI283" s="1293"/>
      <c r="AJ283" s="1293"/>
    </row>
    <row r="284" spans="2:36" s="27" customFormat="1" ht="16.149999999999999" customHeight="1" x14ac:dyDescent="0.15">
      <c r="B284" s="427"/>
      <c r="C284" s="1172" t="s">
        <v>2012</v>
      </c>
      <c r="D284" s="429">
        <f>SUM(D4:D64)</f>
        <v>471890.37</v>
      </c>
      <c r="E284" s="429">
        <f>SUM(E4:E64)</f>
        <v>468908.58999999997</v>
      </c>
      <c r="F284" s="510">
        <f t="shared" si="0"/>
        <v>99.368120184355519</v>
      </c>
      <c r="G284" s="792">
        <f>SUM(G4:G64)</f>
        <v>869</v>
      </c>
      <c r="H284" s="1349" t="s">
        <v>97</v>
      </c>
      <c r="I284" s="1293"/>
      <c r="J284" s="1293"/>
      <c r="K284" s="1293"/>
      <c r="L284" s="1293"/>
      <c r="M284" s="1293"/>
      <c r="N284" s="1293"/>
      <c r="O284" s="1293"/>
      <c r="P284" s="1293"/>
      <c r="Q284" s="1293"/>
      <c r="R284" s="1293"/>
      <c r="S284" s="1293"/>
      <c r="T284" s="1293"/>
      <c r="U284" s="1293"/>
      <c r="V284" s="1293"/>
      <c r="W284" s="1293"/>
      <c r="X284" s="1293"/>
      <c r="Y284" s="1293"/>
      <c r="Z284" s="1293"/>
      <c r="AA284" s="1293"/>
      <c r="AB284" s="1293"/>
      <c r="AC284" s="1293"/>
      <c r="AD284" s="1293"/>
      <c r="AE284" s="1293"/>
      <c r="AF284" s="1293"/>
      <c r="AG284" s="1293"/>
      <c r="AH284" s="1293"/>
      <c r="AI284" s="1293"/>
      <c r="AJ284" s="1293"/>
    </row>
    <row r="285" spans="2:36" s="27" customFormat="1" ht="16.149999999999999" customHeight="1" x14ac:dyDescent="0.15">
      <c r="B285" s="1173"/>
      <c r="C285" s="1174" t="s">
        <v>2013</v>
      </c>
      <c r="D285" s="1175">
        <f>SUM(D65:D109)</f>
        <v>360878.86858620006</v>
      </c>
      <c r="E285" s="1175">
        <f>SUM(E65:E109)</f>
        <v>359421.70858620002</v>
      </c>
      <c r="F285" s="1119">
        <f t="shared" si="0"/>
        <v>99.596219084340206</v>
      </c>
      <c r="G285" s="1176">
        <f>SUM(G65:G109)</f>
        <v>242</v>
      </c>
      <c r="H285" s="1350" t="s">
        <v>97</v>
      </c>
      <c r="I285" s="1293"/>
      <c r="J285" s="1293"/>
      <c r="K285" s="1293"/>
      <c r="L285" s="1293"/>
      <c r="M285" s="1293"/>
      <c r="N285" s="1293"/>
      <c r="O285" s="1293"/>
      <c r="P285" s="1293"/>
      <c r="Q285" s="1293"/>
      <c r="R285" s="1293"/>
      <c r="S285" s="1293"/>
      <c r="T285" s="1293"/>
      <c r="U285" s="1293"/>
      <c r="V285" s="1293"/>
      <c r="W285" s="1293"/>
      <c r="X285" s="1293"/>
      <c r="Y285" s="1293"/>
      <c r="Z285" s="1293"/>
      <c r="AA285" s="1293"/>
      <c r="AB285" s="1293"/>
      <c r="AC285" s="1293"/>
      <c r="AD285" s="1293"/>
      <c r="AE285" s="1293"/>
      <c r="AF285" s="1293"/>
      <c r="AG285" s="1293"/>
      <c r="AH285" s="1293"/>
      <c r="AI285" s="1293"/>
      <c r="AJ285" s="1293"/>
    </row>
    <row r="286" spans="2:36" x14ac:dyDescent="0.15">
      <c r="B286" s="1177"/>
      <c r="C286" s="1178" t="s">
        <v>2014</v>
      </c>
      <c r="D286" s="1179">
        <f>SUM(D110:D128)</f>
        <v>719286.24</v>
      </c>
      <c r="E286" s="1179">
        <f>SUM(E110:E128)</f>
        <v>719286.24</v>
      </c>
      <c r="F286" s="1125">
        <f t="shared" si="0"/>
        <v>100</v>
      </c>
      <c r="G286" s="1180">
        <f>SUM(G110:G128)</f>
        <v>32</v>
      </c>
      <c r="H286" s="1351" t="s">
        <v>97</v>
      </c>
      <c r="I286" s="1293"/>
      <c r="J286" s="1293"/>
      <c r="K286" s="1293"/>
      <c r="L286" s="1293"/>
      <c r="M286" s="1293"/>
      <c r="N286" s="1293"/>
      <c r="O286" s="1293"/>
      <c r="P286" s="1293"/>
      <c r="Q286" s="1293"/>
      <c r="R286" s="1293"/>
      <c r="S286" s="1293"/>
      <c r="T286" s="1293"/>
      <c r="U286" s="1293"/>
      <c r="V286" s="1293"/>
      <c r="W286" s="1293"/>
      <c r="X286" s="1293"/>
      <c r="Y286" s="1293"/>
      <c r="Z286" s="1293"/>
      <c r="AA286" s="1293"/>
      <c r="AB286" s="1293"/>
      <c r="AC286" s="1293"/>
      <c r="AD286" s="1293"/>
      <c r="AE286" s="1293"/>
      <c r="AF286" s="1293"/>
      <c r="AG286" s="1293"/>
      <c r="AH286" s="1293"/>
      <c r="AI286" s="1293"/>
      <c r="AJ286" s="1293"/>
    </row>
    <row r="287" spans="2:36" s="27" customFormat="1" ht="16.149999999999999" customHeight="1" x14ac:dyDescent="0.15">
      <c r="B287" s="1181"/>
      <c r="C287" s="1182" t="s">
        <v>2015</v>
      </c>
      <c r="D287" s="1183">
        <f>SUM(D129:D279)</f>
        <v>307893.61999999988</v>
      </c>
      <c r="E287" s="1183">
        <f>SUM(E129:E279)</f>
        <v>299321.2699999999</v>
      </c>
      <c r="F287" s="1184">
        <f t="shared" si="0"/>
        <v>97.215807849477358</v>
      </c>
      <c r="G287" s="1185">
        <f>SUM(G129:G279)</f>
        <v>151</v>
      </c>
      <c r="H287" s="1352" t="s">
        <v>97</v>
      </c>
      <c r="I287" s="1293"/>
      <c r="J287" s="1293"/>
      <c r="K287" s="1293"/>
      <c r="L287" s="1293"/>
      <c r="M287" s="1293"/>
      <c r="N287" s="1293"/>
      <c r="O287" s="1293"/>
      <c r="P287" s="1293"/>
      <c r="Q287" s="1293"/>
      <c r="R287" s="1293"/>
      <c r="S287" s="1293"/>
      <c r="T287" s="1293"/>
      <c r="U287" s="1293"/>
      <c r="V287" s="1293"/>
      <c r="W287" s="1293"/>
      <c r="X287" s="1293"/>
      <c r="Y287" s="1293"/>
      <c r="Z287" s="1293"/>
      <c r="AA287" s="1293"/>
      <c r="AB287" s="1293"/>
      <c r="AC287" s="1293"/>
      <c r="AD287" s="1293"/>
      <c r="AE287" s="1293"/>
      <c r="AF287" s="1293"/>
      <c r="AG287" s="1293"/>
      <c r="AH287" s="1293"/>
      <c r="AI287" s="1293"/>
      <c r="AJ287" s="1293"/>
    </row>
    <row r="288" spans="2:36" s="27" customFormat="1" ht="16.149999999999999" customHeight="1" x14ac:dyDescent="0.15">
      <c r="B288" s="1297"/>
      <c r="C288" s="1297" t="s">
        <v>2016</v>
      </c>
      <c r="D288" s="1380">
        <f>SUM(D280)</f>
        <v>4425.3599999999997</v>
      </c>
      <c r="E288" s="1380">
        <f>SUM(E280)</f>
        <v>4425.3599999999997</v>
      </c>
      <c r="F288" s="1381">
        <f t="shared" si="0"/>
        <v>100</v>
      </c>
      <c r="G288" s="1382">
        <f>SUM(G280)</f>
        <v>2</v>
      </c>
      <c r="H288" s="1353" t="s">
        <v>2017</v>
      </c>
      <c r="I288" s="1293"/>
      <c r="J288" s="1293"/>
      <c r="K288" s="1293"/>
      <c r="L288" s="1293"/>
      <c r="M288" s="1293"/>
      <c r="N288" s="1293"/>
      <c r="O288" s="1293"/>
      <c r="P288" s="1293"/>
      <c r="Q288" s="1293"/>
      <c r="R288" s="1293"/>
      <c r="S288" s="1293"/>
      <c r="T288" s="1293"/>
      <c r="U288" s="1293"/>
      <c r="V288" s="1293"/>
      <c r="W288" s="1293"/>
      <c r="X288" s="1293"/>
      <c r="Y288" s="1293"/>
      <c r="Z288" s="1293"/>
      <c r="AA288" s="1293"/>
      <c r="AB288" s="1293"/>
      <c r="AC288" s="1293"/>
      <c r="AD288" s="1293"/>
      <c r="AE288" s="1293"/>
      <c r="AF288" s="1293"/>
      <c r="AG288" s="1293"/>
      <c r="AH288" s="1293"/>
      <c r="AI288" s="1293"/>
      <c r="AJ288" s="1293"/>
    </row>
    <row r="289" spans="2:36" s="27" customFormat="1" ht="16.149999999999999" customHeight="1" x14ac:dyDescent="0.15">
      <c r="B289" s="1186"/>
      <c r="C289" s="1186" t="s">
        <v>2018</v>
      </c>
      <c r="D289" s="1187">
        <f>SUM(D281)</f>
        <v>14431.35</v>
      </c>
      <c r="E289" s="1187">
        <f>SUM(E281)</f>
        <v>14431.35</v>
      </c>
      <c r="F289" s="1137">
        <f t="shared" si="0"/>
        <v>100</v>
      </c>
      <c r="G289" s="1188">
        <f>SUM(G281)</f>
        <v>1</v>
      </c>
      <c r="H289" s="1354" t="s">
        <v>97</v>
      </c>
      <c r="I289" s="1293"/>
      <c r="J289" s="1293"/>
      <c r="K289" s="1293"/>
      <c r="L289" s="1293"/>
      <c r="M289" s="1293"/>
      <c r="N289" s="1293"/>
      <c r="O289" s="1293"/>
      <c r="P289" s="1293"/>
      <c r="Q289" s="1293"/>
      <c r="R289" s="1293"/>
      <c r="S289" s="1293"/>
      <c r="T289" s="1293"/>
      <c r="U289" s="1293"/>
      <c r="V289" s="1293"/>
      <c r="W289" s="1293"/>
      <c r="X289" s="1293"/>
      <c r="Y289" s="1293"/>
      <c r="Z289" s="1293"/>
      <c r="AA289" s="1293"/>
      <c r="AB289" s="1293"/>
      <c r="AC289" s="1293"/>
      <c r="AD289" s="1293"/>
      <c r="AE289" s="1293"/>
      <c r="AF289" s="1293"/>
      <c r="AG289" s="1293"/>
      <c r="AH289" s="1293"/>
      <c r="AI289" s="1293"/>
      <c r="AJ289" s="1293"/>
    </row>
    <row r="290" spans="2:36" s="27" customFormat="1" ht="16.149999999999999" customHeight="1" x14ac:dyDescent="0.25">
      <c r="B290" s="704" t="s">
        <v>1824</v>
      </c>
      <c r="C290" s="1191"/>
      <c r="D290" s="606"/>
      <c r="E290" s="606"/>
      <c r="F290" s="606"/>
      <c r="G290" s="606"/>
      <c r="H290" s="606"/>
      <c r="I290" s="1293"/>
      <c r="J290" s="1293"/>
      <c r="K290" s="1293"/>
      <c r="L290" s="1293"/>
      <c r="M290" s="1293"/>
      <c r="N290" s="1293"/>
      <c r="O290" s="1293"/>
      <c r="P290" s="1293"/>
      <c r="Q290" s="1293"/>
      <c r="R290" s="1293"/>
      <c r="S290" s="1293"/>
      <c r="T290" s="1293"/>
      <c r="U290" s="1293"/>
      <c r="V290" s="1293"/>
      <c r="W290" s="1293"/>
      <c r="X290" s="1293"/>
      <c r="Y290" s="1293"/>
      <c r="Z290" s="1293"/>
      <c r="AA290" s="1293"/>
      <c r="AB290" s="1293"/>
      <c r="AC290" s="1293"/>
      <c r="AD290" s="1293"/>
      <c r="AE290" s="1293"/>
      <c r="AF290" s="1293"/>
      <c r="AG290" s="1293"/>
      <c r="AH290" s="1293"/>
      <c r="AI290" s="1293"/>
      <c r="AJ290" s="1293"/>
    </row>
    <row r="291" spans="2:36" x14ac:dyDescent="0.15">
      <c r="I291" s="1293"/>
      <c r="J291" s="1293"/>
      <c r="K291" s="1293"/>
      <c r="L291" s="1293"/>
      <c r="M291" s="1293"/>
      <c r="N291" s="1293"/>
      <c r="O291" s="1293"/>
      <c r="P291" s="1293"/>
      <c r="Q291" s="1293"/>
      <c r="R291" s="1293"/>
      <c r="S291" s="1293"/>
      <c r="T291" s="1293"/>
      <c r="U291" s="1293"/>
      <c r="V291" s="1293"/>
      <c r="W291" s="1293"/>
      <c r="X291" s="1293"/>
      <c r="Y291" s="1293"/>
      <c r="Z291" s="1293"/>
      <c r="AA291" s="1293"/>
      <c r="AB291" s="1293"/>
      <c r="AC291" s="1293"/>
      <c r="AD291" s="1293"/>
      <c r="AE291" s="1293"/>
      <c r="AF291" s="1293"/>
      <c r="AG291" s="1293"/>
      <c r="AH291" s="1293"/>
      <c r="AI291" s="1293"/>
      <c r="AJ291" s="1293"/>
    </row>
    <row r="292" spans="2:36" x14ac:dyDescent="0.15">
      <c r="I292" s="1293"/>
      <c r="J292" s="1293"/>
      <c r="K292" s="1293"/>
      <c r="L292" s="1293"/>
      <c r="M292" s="1293"/>
      <c r="N292" s="1293"/>
      <c r="O292" s="1293"/>
      <c r="P292" s="1293"/>
      <c r="Q292" s="1293"/>
      <c r="R292" s="1293"/>
      <c r="S292" s="1293"/>
      <c r="T292" s="1293"/>
      <c r="U292" s="1293"/>
      <c r="V292" s="1293"/>
      <c r="W292" s="1293"/>
      <c r="X292" s="1293"/>
      <c r="Y292" s="1293"/>
      <c r="Z292" s="1293"/>
      <c r="AA292" s="1293"/>
      <c r="AB292" s="1293"/>
      <c r="AC292" s="1293"/>
      <c r="AD292" s="1293"/>
      <c r="AE292" s="1293"/>
      <c r="AF292" s="1293"/>
      <c r="AG292" s="1293"/>
      <c r="AH292" s="1293"/>
      <c r="AI292" s="1293"/>
      <c r="AJ292" s="1293"/>
    </row>
    <row r="293" spans="2:36" x14ac:dyDescent="0.15">
      <c r="I293" s="1293"/>
      <c r="J293" s="1293"/>
      <c r="K293" s="1293"/>
      <c r="L293" s="1293"/>
      <c r="M293" s="1293"/>
      <c r="N293" s="1293"/>
      <c r="O293" s="1293"/>
      <c r="P293" s="1293"/>
      <c r="Q293" s="1293"/>
      <c r="R293" s="1293"/>
      <c r="S293" s="1293"/>
      <c r="T293" s="1293"/>
      <c r="U293" s="1293"/>
      <c r="V293" s="1293"/>
      <c r="W293" s="1293"/>
      <c r="X293" s="1293"/>
      <c r="Y293" s="1293"/>
      <c r="Z293" s="1293"/>
      <c r="AA293" s="1293"/>
      <c r="AB293" s="1293"/>
      <c r="AC293" s="1293"/>
      <c r="AD293" s="1293"/>
      <c r="AE293" s="1293"/>
      <c r="AF293" s="1293"/>
      <c r="AG293" s="1293"/>
      <c r="AH293" s="1293"/>
      <c r="AI293" s="1293"/>
      <c r="AJ293" s="1293"/>
    </row>
    <row r="294" spans="2:36" x14ac:dyDescent="0.15">
      <c r="I294" s="1293"/>
      <c r="J294" s="1293"/>
      <c r="K294" s="1293"/>
      <c r="L294" s="1293"/>
      <c r="M294" s="1293"/>
      <c r="N294" s="1293"/>
      <c r="O294" s="1293"/>
      <c r="P294" s="1293"/>
      <c r="Q294" s="1293"/>
      <c r="R294" s="1293"/>
      <c r="S294" s="1293"/>
      <c r="T294" s="1293"/>
      <c r="U294" s="1293"/>
      <c r="V294" s="1293"/>
      <c r="W294" s="1293"/>
      <c r="X294" s="1293"/>
      <c r="Y294" s="1293"/>
      <c r="Z294" s="1293"/>
      <c r="AA294" s="1293"/>
      <c r="AB294" s="1293"/>
      <c r="AC294" s="1293"/>
      <c r="AD294" s="1293"/>
      <c r="AE294" s="1293"/>
      <c r="AF294" s="1293"/>
      <c r="AG294" s="1293"/>
      <c r="AH294" s="1293"/>
      <c r="AI294" s="1293"/>
      <c r="AJ294" s="1293"/>
    </row>
    <row r="295" spans="2:36" x14ac:dyDescent="0.15">
      <c r="I295" s="1293"/>
      <c r="J295" s="1293"/>
      <c r="K295" s="1293"/>
      <c r="L295" s="1293"/>
      <c r="M295" s="1293"/>
      <c r="N295" s="1293"/>
      <c r="O295" s="1293"/>
      <c r="P295" s="1293"/>
      <c r="Q295" s="1293"/>
      <c r="R295" s="1293"/>
      <c r="S295" s="1293"/>
      <c r="T295" s="1293"/>
      <c r="U295" s="1293"/>
      <c r="V295" s="1293"/>
      <c r="W295" s="1293"/>
      <c r="X295" s="1293"/>
      <c r="Y295" s="1293"/>
      <c r="Z295" s="1293"/>
      <c r="AA295" s="1293"/>
      <c r="AB295" s="1293"/>
      <c r="AC295" s="1293"/>
      <c r="AD295" s="1293"/>
      <c r="AE295" s="1293"/>
      <c r="AF295" s="1293"/>
      <c r="AG295" s="1293"/>
      <c r="AH295" s="1293"/>
      <c r="AI295" s="1293"/>
      <c r="AJ295" s="1293"/>
    </row>
    <row r="296" spans="2:36" x14ac:dyDescent="0.15">
      <c r="I296" s="1293"/>
      <c r="J296" s="1293"/>
      <c r="K296" s="1293"/>
      <c r="L296" s="1293"/>
      <c r="M296" s="1293"/>
      <c r="N296" s="1293"/>
      <c r="O296" s="1293"/>
      <c r="P296" s="1293"/>
      <c r="Q296" s="1293"/>
      <c r="R296" s="1293"/>
      <c r="S296" s="1293"/>
      <c r="T296" s="1293"/>
      <c r="U296" s="1293"/>
      <c r="V296" s="1293"/>
      <c r="W296" s="1293"/>
      <c r="X296" s="1293"/>
      <c r="Y296" s="1293"/>
      <c r="Z296" s="1293"/>
      <c r="AA296" s="1293"/>
      <c r="AB296" s="1293"/>
      <c r="AC296" s="1293"/>
      <c r="AD296" s="1293"/>
      <c r="AE296" s="1293"/>
      <c r="AF296" s="1293"/>
      <c r="AG296" s="1293"/>
      <c r="AH296" s="1293"/>
      <c r="AI296" s="1293"/>
      <c r="AJ296" s="1293"/>
    </row>
    <row r="297" spans="2:36" x14ac:dyDescent="0.15">
      <c r="I297" s="1293"/>
      <c r="J297" s="1293"/>
      <c r="K297" s="1293"/>
      <c r="L297" s="1293"/>
      <c r="M297" s="1293"/>
      <c r="N297" s="1293"/>
      <c r="O297" s="1293"/>
      <c r="P297" s="1293"/>
      <c r="Q297" s="1293"/>
      <c r="R297" s="1293"/>
      <c r="S297" s="1293"/>
      <c r="T297" s="1293"/>
      <c r="U297" s="1293"/>
      <c r="V297" s="1293"/>
      <c r="W297" s="1293"/>
      <c r="X297" s="1293"/>
      <c r="Y297" s="1293"/>
      <c r="Z297" s="1293"/>
      <c r="AA297" s="1293"/>
      <c r="AB297" s="1293"/>
      <c r="AC297" s="1293"/>
      <c r="AD297" s="1293"/>
      <c r="AE297" s="1293"/>
      <c r="AF297" s="1293"/>
      <c r="AG297" s="1293"/>
      <c r="AH297" s="1293"/>
      <c r="AI297" s="1293"/>
      <c r="AJ297" s="1293"/>
    </row>
    <row r="298" spans="2:36" x14ac:dyDescent="0.15">
      <c r="I298" s="1293"/>
      <c r="J298" s="1293"/>
      <c r="K298" s="1293"/>
      <c r="L298" s="1293"/>
      <c r="M298" s="1293"/>
      <c r="N298" s="1293"/>
      <c r="O298" s="1293"/>
      <c r="P298" s="1293"/>
      <c r="Q298" s="1293"/>
      <c r="R298" s="1293"/>
      <c r="S298" s="1293"/>
      <c r="T298" s="1293"/>
      <c r="U298" s="1293"/>
      <c r="V298" s="1293"/>
      <c r="W298" s="1293"/>
      <c r="X298" s="1293"/>
      <c r="Y298" s="1293"/>
      <c r="Z298" s="1293"/>
      <c r="AA298" s="1293"/>
      <c r="AB298" s="1293"/>
      <c r="AC298" s="1293"/>
      <c r="AD298" s="1293"/>
      <c r="AE298" s="1293"/>
      <c r="AF298" s="1293"/>
      <c r="AG298" s="1293"/>
      <c r="AH298" s="1293"/>
      <c r="AI298" s="1293"/>
      <c r="AJ298" s="1293"/>
    </row>
    <row r="299" spans="2:36" x14ac:dyDescent="0.15">
      <c r="I299" s="1293"/>
      <c r="J299" s="1293"/>
      <c r="K299" s="1293"/>
      <c r="L299" s="1293"/>
      <c r="M299" s="1293"/>
      <c r="N299" s="1293"/>
      <c r="O299" s="1293"/>
      <c r="P299" s="1293"/>
      <c r="Q299" s="1293"/>
      <c r="R299" s="1293"/>
      <c r="S299" s="1293"/>
      <c r="T299" s="1293"/>
      <c r="U299" s="1293"/>
      <c r="V299" s="1293"/>
      <c r="W299" s="1293"/>
      <c r="X299" s="1293"/>
      <c r="Y299" s="1293"/>
      <c r="Z299" s="1293"/>
      <c r="AA299" s="1293"/>
      <c r="AB299" s="1293"/>
      <c r="AC299" s="1293"/>
      <c r="AD299" s="1293"/>
      <c r="AE299" s="1293"/>
      <c r="AF299" s="1293"/>
      <c r="AG299" s="1293"/>
      <c r="AH299" s="1293"/>
      <c r="AI299" s="1293"/>
      <c r="AJ299" s="1293"/>
    </row>
    <row r="300" spans="2:36" x14ac:dyDescent="0.15">
      <c r="I300" s="1293"/>
      <c r="J300" s="1293"/>
      <c r="K300" s="1293"/>
      <c r="L300" s="1293"/>
      <c r="M300" s="1293"/>
      <c r="N300" s="1293"/>
      <c r="O300" s="1293"/>
      <c r="P300" s="1293"/>
      <c r="Q300" s="1293"/>
      <c r="R300" s="1293"/>
      <c r="S300" s="1293"/>
      <c r="T300" s="1293"/>
      <c r="U300" s="1293"/>
      <c r="V300" s="1293"/>
      <c r="W300" s="1293"/>
      <c r="X300" s="1293"/>
      <c r="Y300" s="1293"/>
      <c r="Z300" s="1293"/>
      <c r="AA300" s="1293"/>
      <c r="AB300" s="1293"/>
      <c r="AC300" s="1293"/>
      <c r="AD300" s="1293"/>
      <c r="AE300" s="1293"/>
      <c r="AF300" s="1293"/>
      <c r="AG300" s="1293"/>
      <c r="AH300" s="1293"/>
      <c r="AI300" s="1293"/>
      <c r="AJ300" s="1293"/>
    </row>
    <row r="301" spans="2:36" x14ac:dyDescent="0.15">
      <c r="I301" s="1293"/>
      <c r="J301" s="1293"/>
      <c r="K301" s="1293"/>
      <c r="L301" s="1293"/>
      <c r="M301" s="1293"/>
      <c r="N301" s="1293"/>
      <c r="O301" s="1293"/>
      <c r="P301" s="1293"/>
      <c r="Q301" s="1293"/>
      <c r="R301" s="1293"/>
      <c r="S301" s="1293"/>
      <c r="T301" s="1293"/>
      <c r="U301" s="1293"/>
      <c r="V301" s="1293"/>
      <c r="W301" s="1293"/>
      <c r="X301" s="1293"/>
      <c r="Y301" s="1293"/>
      <c r="Z301" s="1293"/>
      <c r="AA301" s="1293"/>
      <c r="AB301" s="1293"/>
      <c r="AC301" s="1293"/>
      <c r="AD301" s="1293"/>
      <c r="AE301" s="1293"/>
      <c r="AF301" s="1293"/>
      <c r="AG301" s="1293"/>
      <c r="AH301" s="1293"/>
      <c r="AI301" s="1293"/>
      <c r="AJ301" s="1293"/>
    </row>
    <row r="302" spans="2:36" x14ac:dyDescent="0.15">
      <c r="I302" s="1293"/>
      <c r="J302" s="1293"/>
      <c r="K302" s="1293"/>
      <c r="L302" s="1293"/>
      <c r="M302" s="1293"/>
      <c r="N302" s="1293"/>
      <c r="O302" s="1293"/>
      <c r="P302" s="1293"/>
      <c r="Q302" s="1293"/>
      <c r="R302" s="1293"/>
      <c r="S302" s="1293"/>
      <c r="T302" s="1293"/>
      <c r="U302" s="1293"/>
      <c r="V302" s="1293"/>
      <c r="W302" s="1293"/>
      <c r="X302" s="1293"/>
      <c r="Y302" s="1293"/>
      <c r="Z302" s="1293"/>
      <c r="AA302" s="1293"/>
      <c r="AB302" s="1293"/>
      <c r="AC302" s="1293"/>
      <c r="AD302" s="1293"/>
      <c r="AE302" s="1293"/>
      <c r="AF302" s="1293"/>
      <c r="AG302" s="1293"/>
      <c r="AH302" s="1293"/>
      <c r="AI302" s="1293"/>
      <c r="AJ302" s="1293"/>
    </row>
    <row r="303" spans="2:36" x14ac:dyDescent="0.15">
      <c r="I303" s="1293"/>
      <c r="J303" s="1293"/>
      <c r="K303" s="1293"/>
      <c r="L303" s="1293"/>
      <c r="M303" s="1293"/>
      <c r="N303" s="1293"/>
      <c r="O303" s="1293"/>
      <c r="P303" s="1293"/>
      <c r="Q303" s="1293"/>
      <c r="R303" s="1293"/>
      <c r="S303" s="1293"/>
      <c r="T303" s="1293"/>
      <c r="U303" s="1293"/>
      <c r="V303" s="1293"/>
      <c r="W303" s="1293"/>
      <c r="X303" s="1293"/>
      <c r="Y303" s="1293"/>
      <c r="Z303" s="1293"/>
      <c r="AA303" s="1293"/>
      <c r="AB303" s="1293"/>
      <c r="AC303" s="1293"/>
      <c r="AD303" s="1293"/>
      <c r="AE303" s="1293"/>
      <c r="AF303" s="1293"/>
      <c r="AG303" s="1293"/>
      <c r="AH303" s="1293"/>
      <c r="AI303" s="1293"/>
      <c r="AJ303" s="1293"/>
    </row>
    <row r="304" spans="2:36" x14ac:dyDescent="0.15">
      <c r="I304" s="1293"/>
      <c r="J304" s="1293"/>
      <c r="K304" s="1293"/>
      <c r="L304" s="1293"/>
      <c r="M304" s="1293"/>
      <c r="N304" s="1293"/>
      <c r="O304" s="1293"/>
      <c r="P304" s="1293"/>
      <c r="Q304" s="1293"/>
      <c r="R304" s="1293"/>
      <c r="S304" s="1293"/>
      <c r="T304" s="1293"/>
      <c r="U304" s="1293"/>
      <c r="V304" s="1293"/>
      <c r="W304" s="1293"/>
      <c r="X304" s="1293"/>
      <c r="Y304" s="1293"/>
      <c r="Z304" s="1293"/>
      <c r="AA304" s="1293"/>
      <c r="AB304" s="1293"/>
      <c r="AC304" s="1293"/>
      <c r="AD304" s="1293"/>
      <c r="AE304" s="1293"/>
      <c r="AF304" s="1293"/>
      <c r="AG304" s="1293"/>
      <c r="AH304" s="1293"/>
      <c r="AI304" s="1293"/>
      <c r="AJ304" s="1293"/>
    </row>
    <row r="305" spans="9:36" x14ac:dyDescent="0.15">
      <c r="I305" s="1293"/>
      <c r="J305" s="1293"/>
      <c r="K305" s="1293"/>
      <c r="L305" s="1293"/>
      <c r="M305" s="1293"/>
      <c r="N305" s="1293"/>
      <c r="O305" s="1293"/>
      <c r="P305" s="1293"/>
      <c r="Q305" s="1293"/>
      <c r="R305" s="1293"/>
      <c r="S305" s="1293"/>
      <c r="T305" s="1293"/>
      <c r="U305" s="1293"/>
      <c r="V305" s="1293"/>
      <c r="W305" s="1293"/>
      <c r="X305" s="1293"/>
      <c r="Y305" s="1293"/>
      <c r="Z305" s="1293"/>
      <c r="AA305" s="1293"/>
      <c r="AB305" s="1293"/>
      <c r="AC305" s="1293"/>
      <c r="AD305" s="1293"/>
      <c r="AE305" s="1293"/>
      <c r="AF305" s="1293"/>
      <c r="AG305" s="1293"/>
      <c r="AH305" s="1293"/>
      <c r="AI305" s="1293"/>
      <c r="AJ305" s="1293"/>
    </row>
    <row r="306" spans="9:36" x14ac:dyDescent="0.15">
      <c r="I306" s="1293"/>
      <c r="J306" s="1293"/>
      <c r="K306" s="1293"/>
      <c r="L306" s="1293"/>
      <c r="M306" s="1293"/>
      <c r="N306" s="1293"/>
      <c r="O306" s="1293"/>
      <c r="P306" s="1293"/>
      <c r="Q306" s="1293"/>
      <c r="R306" s="1293"/>
      <c r="S306" s="1293"/>
      <c r="T306" s="1293"/>
      <c r="U306" s="1293"/>
      <c r="V306" s="1293"/>
      <c r="W306" s="1293"/>
      <c r="X306" s="1293"/>
      <c r="Y306" s="1293"/>
      <c r="Z306" s="1293"/>
      <c r="AA306" s="1293"/>
      <c r="AB306" s="1293"/>
      <c r="AC306" s="1293"/>
      <c r="AD306" s="1293"/>
      <c r="AE306" s="1293"/>
      <c r="AF306" s="1293"/>
      <c r="AG306" s="1293"/>
      <c r="AH306" s="1293"/>
      <c r="AI306" s="1293"/>
      <c r="AJ306" s="1293"/>
    </row>
    <row r="307" spans="9:36" x14ac:dyDescent="0.15">
      <c r="I307" s="1293"/>
      <c r="J307" s="1293"/>
      <c r="K307" s="1293"/>
      <c r="L307" s="1293"/>
      <c r="M307" s="1293"/>
      <c r="N307" s="1293"/>
      <c r="O307" s="1293"/>
      <c r="P307" s="1293"/>
      <c r="Q307" s="1293"/>
      <c r="R307" s="1293"/>
      <c r="S307" s="1293"/>
      <c r="T307" s="1293"/>
      <c r="U307" s="1293"/>
      <c r="V307" s="1293"/>
      <c r="W307" s="1293"/>
      <c r="X307" s="1293"/>
      <c r="Y307" s="1293"/>
      <c r="Z307" s="1293"/>
      <c r="AA307" s="1293"/>
      <c r="AB307" s="1293"/>
      <c r="AC307" s="1293"/>
      <c r="AD307" s="1293"/>
      <c r="AE307" s="1293"/>
      <c r="AF307" s="1293"/>
      <c r="AG307" s="1293"/>
      <c r="AH307" s="1293"/>
      <c r="AI307" s="1293"/>
      <c r="AJ307" s="1293"/>
    </row>
    <row r="308" spans="9:36" x14ac:dyDescent="0.15">
      <c r="I308" s="1293"/>
      <c r="J308" s="1293"/>
      <c r="K308" s="1293"/>
      <c r="L308" s="1293"/>
      <c r="M308" s="1293"/>
      <c r="N308" s="1293"/>
      <c r="O308" s="1293"/>
      <c r="P308" s="1293"/>
      <c r="Q308" s="1293"/>
      <c r="R308" s="1293"/>
      <c r="S308" s="1293"/>
      <c r="T308" s="1293"/>
      <c r="U308" s="1293"/>
      <c r="V308" s="1293"/>
      <c r="W308" s="1293"/>
      <c r="X308" s="1293"/>
      <c r="Y308" s="1293"/>
      <c r="Z308" s="1293"/>
      <c r="AA308" s="1293"/>
      <c r="AB308" s="1293"/>
      <c r="AC308" s="1293"/>
      <c r="AD308" s="1293"/>
      <c r="AE308" s="1293"/>
      <c r="AF308" s="1293"/>
      <c r="AG308" s="1293"/>
      <c r="AH308" s="1293"/>
      <c r="AI308" s="1293"/>
      <c r="AJ308" s="1293"/>
    </row>
    <row r="309" spans="9:36" x14ac:dyDescent="0.15">
      <c r="I309" s="1293"/>
      <c r="J309" s="1293"/>
      <c r="K309" s="1293"/>
      <c r="L309" s="1293"/>
      <c r="M309" s="1293"/>
      <c r="N309" s="1293"/>
      <c r="O309" s="1293"/>
      <c r="P309" s="1293"/>
      <c r="Q309" s="1293"/>
      <c r="R309" s="1293"/>
      <c r="S309" s="1293"/>
      <c r="T309" s="1293"/>
      <c r="U309" s="1293"/>
      <c r="V309" s="1293"/>
      <c r="W309" s="1293"/>
      <c r="X309" s="1293"/>
      <c r="Y309" s="1293"/>
      <c r="Z309" s="1293"/>
      <c r="AA309" s="1293"/>
      <c r="AB309" s="1293"/>
      <c r="AC309" s="1293"/>
      <c r="AD309" s="1293"/>
      <c r="AE309" s="1293"/>
      <c r="AF309" s="1293"/>
      <c r="AG309" s="1293"/>
      <c r="AH309" s="1293"/>
      <c r="AI309" s="1293"/>
      <c r="AJ309" s="1293"/>
    </row>
    <row r="310" spans="9:36" x14ac:dyDescent="0.15">
      <c r="I310" s="1293"/>
      <c r="J310" s="1293"/>
      <c r="K310" s="1293"/>
      <c r="L310" s="1293"/>
      <c r="M310" s="1293"/>
      <c r="N310" s="1293"/>
      <c r="O310" s="1293"/>
      <c r="P310" s="1293"/>
      <c r="Q310" s="1293"/>
      <c r="R310" s="1293"/>
      <c r="S310" s="1293"/>
      <c r="T310" s="1293"/>
      <c r="U310" s="1293"/>
      <c r="V310" s="1293"/>
      <c r="W310" s="1293"/>
      <c r="X310" s="1293"/>
      <c r="Y310" s="1293"/>
      <c r="Z310" s="1293"/>
      <c r="AA310" s="1293"/>
      <c r="AB310" s="1293"/>
      <c r="AC310" s="1293"/>
      <c r="AD310" s="1293"/>
      <c r="AE310" s="1293"/>
      <c r="AF310" s="1293"/>
      <c r="AG310" s="1293"/>
      <c r="AH310" s="1293"/>
      <c r="AI310" s="1293"/>
      <c r="AJ310" s="1293"/>
    </row>
    <row r="311" spans="9:36" x14ac:dyDescent="0.15">
      <c r="I311" s="1293"/>
      <c r="J311" s="1293"/>
      <c r="K311" s="1293"/>
      <c r="L311" s="1293"/>
      <c r="M311" s="1293"/>
      <c r="N311" s="1293"/>
      <c r="O311" s="1293"/>
      <c r="P311" s="1293"/>
      <c r="Q311" s="1293"/>
      <c r="R311" s="1293"/>
      <c r="S311" s="1293"/>
      <c r="T311" s="1293"/>
      <c r="U311" s="1293"/>
      <c r="V311" s="1293"/>
      <c r="W311" s="1293"/>
      <c r="X311" s="1293"/>
      <c r="Y311" s="1293"/>
      <c r="Z311" s="1293"/>
      <c r="AA311" s="1293"/>
      <c r="AB311" s="1293"/>
      <c r="AC311" s="1293"/>
      <c r="AD311" s="1293"/>
      <c r="AE311" s="1293"/>
      <c r="AF311" s="1293"/>
      <c r="AG311" s="1293"/>
      <c r="AH311" s="1293"/>
      <c r="AI311" s="1293"/>
      <c r="AJ311" s="1293"/>
    </row>
    <row r="312" spans="9:36" x14ac:dyDescent="0.15">
      <c r="I312" s="1293"/>
      <c r="J312" s="1293"/>
      <c r="K312" s="1293"/>
      <c r="L312" s="1293"/>
      <c r="M312" s="1293"/>
      <c r="N312" s="1293"/>
      <c r="O312" s="1293"/>
      <c r="P312" s="1293"/>
      <c r="Q312" s="1293"/>
      <c r="R312" s="1293"/>
      <c r="S312" s="1293"/>
      <c r="T312" s="1293"/>
      <c r="U312" s="1293"/>
      <c r="V312" s="1293"/>
      <c r="W312" s="1293"/>
      <c r="X312" s="1293"/>
      <c r="Y312" s="1293"/>
      <c r="Z312" s="1293"/>
      <c r="AA312" s="1293"/>
      <c r="AB312" s="1293"/>
      <c r="AC312" s="1293"/>
      <c r="AD312" s="1293"/>
      <c r="AE312" s="1293"/>
      <c r="AF312" s="1293"/>
      <c r="AG312" s="1293"/>
      <c r="AH312" s="1293"/>
      <c r="AI312" s="1293"/>
      <c r="AJ312" s="1293"/>
    </row>
    <row r="313" spans="9:36" x14ac:dyDescent="0.15">
      <c r="I313" s="1293"/>
      <c r="J313" s="1293"/>
      <c r="K313" s="1293"/>
      <c r="L313" s="1293"/>
      <c r="M313" s="1293"/>
      <c r="N313" s="1293"/>
      <c r="O313" s="1293"/>
      <c r="P313" s="1293"/>
      <c r="Q313" s="1293"/>
      <c r="R313" s="1293"/>
      <c r="S313" s="1293"/>
      <c r="T313" s="1293"/>
      <c r="U313" s="1293"/>
      <c r="V313" s="1293"/>
      <c r="W313" s="1293"/>
      <c r="X313" s="1293"/>
      <c r="Y313" s="1293"/>
      <c r="Z313" s="1293"/>
      <c r="AA313" s="1293"/>
      <c r="AB313" s="1293"/>
      <c r="AC313" s="1293"/>
      <c r="AD313" s="1293"/>
      <c r="AE313" s="1293"/>
      <c r="AF313" s="1293"/>
      <c r="AG313" s="1293"/>
      <c r="AH313" s="1293"/>
      <c r="AI313" s="1293"/>
      <c r="AJ313" s="1293"/>
    </row>
    <row r="314" spans="9:36" x14ac:dyDescent="0.15">
      <c r="I314" s="1293"/>
      <c r="J314" s="1293"/>
      <c r="K314" s="1293"/>
      <c r="L314" s="1293"/>
      <c r="M314" s="1293"/>
      <c r="N314" s="1293"/>
      <c r="O314" s="1293"/>
      <c r="P314" s="1293"/>
      <c r="Q314" s="1293"/>
      <c r="R314" s="1293"/>
      <c r="S314" s="1293"/>
      <c r="T314" s="1293"/>
      <c r="U314" s="1293"/>
      <c r="V314" s="1293"/>
      <c r="W314" s="1293"/>
      <c r="X314" s="1293"/>
      <c r="Y314" s="1293"/>
      <c r="Z314" s="1293"/>
      <c r="AA314" s="1293"/>
      <c r="AB314" s="1293"/>
      <c r="AC314" s="1293"/>
      <c r="AD314" s="1293"/>
      <c r="AE314" s="1293"/>
      <c r="AF314" s="1293"/>
      <c r="AG314" s="1293"/>
      <c r="AH314" s="1293"/>
      <c r="AI314" s="1293"/>
      <c r="AJ314" s="1293"/>
    </row>
    <row r="315" spans="9:36" x14ac:dyDescent="0.15">
      <c r="I315" s="1293"/>
      <c r="J315" s="1293"/>
      <c r="K315" s="1293"/>
      <c r="L315" s="1293"/>
      <c r="M315" s="1293"/>
      <c r="N315" s="1293"/>
      <c r="O315" s="1293"/>
      <c r="P315" s="1293"/>
      <c r="Q315" s="1293"/>
      <c r="R315" s="1293"/>
      <c r="S315" s="1293"/>
      <c r="T315" s="1293"/>
      <c r="U315" s="1293"/>
      <c r="V315" s="1293"/>
      <c r="W315" s="1293"/>
      <c r="X315" s="1293"/>
      <c r="Y315" s="1293"/>
      <c r="Z315" s="1293"/>
      <c r="AA315" s="1293"/>
      <c r="AB315" s="1293"/>
      <c r="AC315" s="1293"/>
      <c r="AD315" s="1293"/>
      <c r="AE315" s="1293"/>
      <c r="AF315" s="1293"/>
      <c r="AG315" s="1293"/>
      <c r="AH315" s="1293"/>
      <c r="AI315" s="1293"/>
      <c r="AJ315" s="1293"/>
    </row>
    <row r="316" spans="9:36" x14ac:dyDescent="0.15">
      <c r="I316" s="1293"/>
      <c r="J316" s="1293"/>
      <c r="K316" s="1293"/>
      <c r="L316" s="1293"/>
      <c r="M316" s="1293"/>
      <c r="N316" s="1293"/>
      <c r="O316" s="1293"/>
      <c r="P316" s="1293"/>
      <c r="Q316" s="1293"/>
      <c r="R316" s="1293"/>
      <c r="S316" s="1293"/>
      <c r="T316" s="1293"/>
      <c r="U316" s="1293"/>
      <c r="V316" s="1293"/>
      <c r="W316" s="1293"/>
      <c r="X316" s="1293"/>
      <c r="Y316" s="1293"/>
      <c r="Z316" s="1293"/>
      <c r="AA316" s="1293"/>
      <c r="AB316" s="1293"/>
      <c r="AC316" s="1293"/>
      <c r="AD316" s="1293"/>
      <c r="AE316" s="1293"/>
      <c r="AF316" s="1293"/>
      <c r="AG316" s="1293"/>
      <c r="AH316" s="1293"/>
      <c r="AI316" s="1293"/>
      <c r="AJ316" s="1293"/>
    </row>
    <row r="317" spans="9:36" x14ac:dyDescent="0.15">
      <c r="I317" s="1293"/>
      <c r="J317" s="1293"/>
      <c r="K317" s="1293"/>
      <c r="L317" s="1293"/>
      <c r="M317" s="1293"/>
      <c r="N317" s="1293"/>
      <c r="O317" s="1293"/>
      <c r="P317" s="1293"/>
      <c r="Q317" s="1293"/>
      <c r="R317" s="1293"/>
      <c r="S317" s="1293"/>
      <c r="T317" s="1293"/>
      <c r="U317" s="1293"/>
      <c r="V317" s="1293"/>
      <c r="W317" s="1293"/>
      <c r="X317" s="1293"/>
      <c r="Y317" s="1293"/>
      <c r="Z317" s="1293"/>
      <c r="AA317" s="1293"/>
      <c r="AB317" s="1293"/>
      <c r="AC317" s="1293"/>
      <c r="AD317" s="1293"/>
      <c r="AE317" s="1293"/>
      <c r="AF317" s="1293"/>
      <c r="AG317" s="1293"/>
      <c r="AH317" s="1293"/>
      <c r="AI317" s="1293"/>
      <c r="AJ317" s="1293"/>
    </row>
    <row r="318" spans="9:36" x14ac:dyDescent="0.15">
      <c r="I318" s="1293"/>
      <c r="J318" s="1293"/>
      <c r="K318" s="1293"/>
      <c r="L318" s="1293"/>
      <c r="M318" s="1293"/>
      <c r="N318" s="1293"/>
      <c r="O318" s="1293"/>
      <c r="P318" s="1293"/>
      <c r="Q318" s="1293"/>
      <c r="R318" s="1293"/>
      <c r="S318" s="1293"/>
      <c r="T318" s="1293"/>
      <c r="U318" s="1293"/>
      <c r="V318" s="1293"/>
      <c r="W318" s="1293"/>
      <c r="X318" s="1293"/>
      <c r="Y318" s="1293"/>
      <c r="Z318" s="1293"/>
      <c r="AA318" s="1293"/>
      <c r="AB318" s="1293"/>
      <c r="AC318" s="1293"/>
      <c r="AD318" s="1293"/>
      <c r="AE318" s="1293"/>
      <c r="AF318" s="1293"/>
      <c r="AG318" s="1293"/>
      <c r="AH318" s="1293"/>
      <c r="AI318" s="1293"/>
      <c r="AJ318" s="1293"/>
    </row>
    <row r="319" spans="9:36" x14ac:dyDescent="0.15">
      <c r="I319" s="1293"/>
      <c r="J319" s="1293"/>
      <c r="K319" s="1293"/>
      <c r="L319" s="1293"/>
      <c r="M319" s="1293"/>
      <c r="N319" s="1293"/>
      <c r="O319" s="1293"/>
      <c r="P319" s="1293"/>
      <c r="Q319" s="1293"/>
      <c r="R319" s="1293"/>
      <c r="S319" s="1293"/>
      <c r="T319" s="1293"/>
      <c r="U319" s="1293"/>
      <c r="V319" s="1293"/>
      <c r="W319" s="1293"/>
      <c r="X319" s="1293"/>
      <c r="Y319" s="1293"/>
      <c r="Z319" s="1293"/>
      <c r="AA319" s="1293"/>
      <c r="AB319" s="1293"/>
      <c r="AC319" s="1293"/>
      <c r="AD319" s="1293"/>
      <c r="AE319" s="1293"/>
      <c r="AF319" s="1293"/>
      <c r="AG319" s="1293"/>
      <c r="AH319" s="1293"/>
      <c r="AI319" s="1293"/>
      <c r="AJ319" s="1293"/>
    </row>
    <row r="320" spans="9:36" x14ac:dyDescent="0.15">
      <c r="I320" s="1293"/>
      <c r="J320" s="1293"/>
      <c r="K320" s="1293"/>
      <c r="L320" s="1293"/>
      <c r="M320" s="1293"/>
      <c r="N320" s="1293"/>
      <c r="O320" s="1293"/>
      <c r="P320" s="1293"/>
      <c r="Q320" s="1293"/>
      <c r="R320" s="1293"/>
      <c r="S320" s="1293"/>
      <c r="T320" s="1293"/>
      <c r="U320" s="1293"/>
      <c r="V320" s="1293"/>
      <c r="W320" s="1293"/>
      <c r="X320" s="1293"/>
      <c r="Y320" s="1293"/>
      <c r="Z320" s="1293"/>
      <c r="AA320" s="1293"/>
      <c r="AB320" s="1293"/>
      <c r="AC320" s="1293"/>
      <c r="AD320" s="1293"/>
      <c r="AE320" s="1293"/>
      <c r="AF320" s="1293"/>
      <c r="AG320" s="1293"/>
      <c r="AH320" s="1293"/>
      <c r="AI320" s="1293"/>
      <c r="AJ320" s="1293"/>
    </row>
    <row r="321" spans="9:36" x14ac:dyDescent="0.15">
      <c r="I321" s="1293"/>
      <c r="J321" s="1293"/>
      <c r="K321" s="1293"/>
      <c r="L321" s="1293"/>
      <c r="M321" s="1293"/>
      <c r="N321" s="1293"/>
      <c r="O321" s="1293"/>
      <c r="P321" s="1293"/>
      <c r="Q321" s="1293"/>
      <c r="R321" s="1293"/>
      <c r="S321" s="1293"/>
      <c r="T321" s="1293"/>
      <c r="U321" s="1293"/>
      <c r="V321" s="1293"/>
      <c r="W321" s="1293"/>
      <c r="X321" s="1293"/>
      <c r="Y321" s="1293"/>
      <c r="Z321" s="1293"/>
      <c r="AA321" s="1293"/>
      <c r="AB321" s="1293"/>
      <c r="AC321" s="1293"/>
      <c r="AD321" s="1293"/>
      <c r="AE321" s="1293"/>
      <c r="AF321" s="1293"/>
      <c r="AG321" s="1293"/>
      <c r="AH321" s="1293"/>
      <c r="AI321" s="1293"/>
      <c r="AJ321" s="1293"/>
    </row>
    <row r="322" spans="9:36" x14ac:dyDescent="0.15">
      <c r="I322" s="1293"/>
      <c r="J322" s="1293"/>
      <c r="K322" s="1293"/>
      <c r="L322" s="1293"/>
      <c r="M322" s="1293"/>
      <c r="N322" s="1293"/>
      <c r="O322" s="1293"/>
      <c r="P322" s="1293"/>
      <c r="Q322" s="1293"/>
      <c r="R322" s="1293"/>
      <c r="S322" s="1293"/>
      <c r="T322" s="1293"/>
      <c r="U322" s="1293"/>
      <c r="V322" s="1293"/>
      <c r="W322" s="1293"/>
      <c r="X322" s="1293"/>
      <c r="Y322" s="1293"/>
      <c r="Z322" s="1293"/>
      <c r="AA322" s="1293"/>
      <c r="AB322" s="1293"/>
      <c r="AC322" s="1293"/>
      <c r="AD322" s="1293"/>
      <c r="AE322" s="1293"/>
      <c r="AF322" s="1293"/>
      <c r="AG322" s="1293"/>
      <c r="AH322" s="1293"/>
      <c r="AI322" s="1293"/>
      <c r="AJ322" s="1293"/>
    </row>
    <row r="323" spans="9:36" x14ac:dyDescent="0.15">
      <c r="I323" s="1293"/>
      <c r="J323" s="1293"/>
      <c r="K323" s="1293"/>
      <c r="L323" s="1293"/>
      <c r="M323" s="1293"/>
      <c r="N323" s="1293"/>
      <c r="O323" s="1293"/>
      <c r="P323" s="1293"/>
      <c r="Q323" s="1293"/>
      <c r="R323" s="1293"/>
      <c r="S323" s="1293"/>
      <c r="T323" s="1293"/>
      <c r="U323" s="1293"/>
      <c r="V323" s="1293"/>
      <c r="W323" s="1293"/>
      <c r="X323" s="1293"/>
      <c r="Y323" s="1293"/>
      <c r="Z323" s="1293"/>
      <c r="AA323" s="1293"/>
      <c r="AB323" s="1293"/>
      <c r="AC323" s="1293"/>
      <c r="AD323" s="1293"/>
      <c r="AE323" s="1293"/>
      <c r="AF323" s="1293"/>
      <c r="AG323" s="1293"/>
      <c r="AH323" s="1293"/>
      <c r="AI323" s="1293"/>
      <c r="AJ323" s="1293"/>
    </row>
    <row r="324" spans="9:36" x14ac:dyDescent="0.15">
      <c r="I324" s="1293"/>
      <c r="J324" s="1293"/>
      <c r="K324" s="1293"/>
      <c r="L324" s="1293"/>
      <c r="M324" s="1293"/>
      <c r="N324" s="1293"/>
      <c r="O324" s="1293"/>
      <c r="P324" s="1293"/>
      <c r="Q324" s="1293"/>
      <c r="R324" s="1293"/>
      <c r="S324" s="1293"/>
      <c r="T324" s="1293"/>
      <c r="U324" s="1293"/>
      <c r="V324" s="1293"/>
      <c r="W324" s="1293"/>
      <c r="X324" s="1293"/>
      <c r="Y324" s="1293"/>
      <c r="Z324" s="1293"/>
      <c r="AA324" s="1293"/>
      <c r="AB324" s="1293"/>
      <c r="AC324" s="1293"/>
      <c r="AD324" s="1293"/>
      <c r="AE324" s="1293"/>
      <c r="AF324" s="1293"/>
      <c r="AG324" s="1293"/>
      <c r="AH324" s="1293"/>
      <c r="AI324" s="1293"/>
      <c r="AJ324" s="1293"/>
    </row>
    <row r="325" spans="9:36" x14ac:dyDescent="0.15">
      <c r="I325" s="1293"/>
      <c r="J325" s="1293"/>
      <c r="K325" s="1293"/>
      <c r="L325" s="1293"/>
      <c r="M325" s="1293"/>
      <c r="N325" s="1293"/>
      <c r="O325" s="1293"/>
      <c r="P325" s="1293"/>
      <c r="Q325" s="1293"/>
      <c r="R325" s="1293"/>
      <c r="S325" s="1293"/>
      <c r="T325" s="1293"/>
      <c r="U325" s="1293"/>
      <c r="V325" s="1293"/>
      <c r="W325" s="1293"/>
      <c r="X325" s="1293"/>
      <c r="Y325" s="1293"/>
      <c r="Z325" s="1293"/>
      <c r="AA325" s="1293"/>
      <c r="AB325" s="1293"/>
      <c r="AC325" s="1293"/>
      <c r="AD325" s="1293"/>
      <c r="AE325" s="1293"/>
      <c r="AF325" s="1293"/>
      <c r="AG325" s="1293"/>
      <c r="AH325" s="1293"/>
      <c r="AI325" s="1293"/>
      <c r="AJ325" s="1293"/>
    </row>
    <row r="326" spans="9:36" x14ac:dyDescent="0.15">
      <c r="I326" s="1293"/>
      <c r="J326" s="1293"/>
      <c r="K326" s="1293"/>
      <c r="L326" s="1293"/>
      <c r="M326" s="1293"/>
      <c r="N326" s="1293"/>
      <c r="O326" s="1293"/>
      <c r="P326" s="1293"/>
      <c r="Q326" s="1293"/>
      <c r="R326" s="1293"/>
      <c r="S326" s="1293"/>
      <c r="T326" s="1293"/>
      <c r="U326" s="1293"/>
      <c r="V326" s="1293"/>
      <c r="W326" s="1293"/>
      <c r="X326" s="1293"/>
      <c r="Y326" s="1293"/>
      <c r="Z326" s="1293"/>
      <c r="AA326" s="1293"/>
      <c r="AB326" s="1293"/>
      <c r="AC326" s="1293"/>
      <c r="AD326" s="1293"/>
      <c r="AE326" s="1293"/>
      <c r="AF326" s="1293"/>
      <c r="AG326" s="1293"/>
      <c r="AH326" s="1293"/>
      <c r="AI326" s="1293"/>
      <c r="AJ326" s="1293"/>
    </row>
    <row r="327" spans="9:36" x14ac:dyDescent="0.15">
      <c r="I327" s="1293"/>
      <c r="J327" s="1293"/>
      <c r="K327" s="1293"/>
      <c r="L327" s="1293"/>
      <c r="M327" s="1293"/>
      <c r="N327" s="1293"/>
      <c r="O327" s="1293"/>
      <c r="P327" s="1293"/>
      <c r="Q327" s="1293"/>
      <c r="R327" s="1293"/>
      <c r="S327" s="1293"/>
      <c r="T327" s="1293"/>
      <c r="U327" s="1293"/>
      <c r="V327" s="1293"/>
      <c r="W327" s="1293"/>
      <c r="X327" s="1293"/>
      <c r="Y327" s="1293"/>
      <c r="Z327" s="1293"/>
      <c r="AA327" s="1293"/>
      <c r="AB327" s="1293"/>
      <c r="AC327" s="1293"/>
      <c r="AD327" s="1293"/>
      <c r="AE327" s="1293"/>
      <c r="AF327" s="1293"/>
      <c r="AG327" s="1293"/>
      <c r="AH327" s="1293"/>
      <c r="AI327" s="1293"/>
      <c r="AJ327" s="1293"/>
    </row>
    <row r="328" spans="9:36" x14ac:dyDescent="0.15">
      <c r="I328" s="1293"/>
      <c r="J328" s="1293"/>
      <c r="K328" s="1293"/>
      <c r="L328" s="1293"/>
      <c r="M328" s="1293"/>
      <c r="N328" s="1293"/>
      <c r="O328" s="1293"/>
      <c r="P328" s="1293"/>
      <c r="Q328" s="1293"/>
      <c r="R328" s="1293"/>
      <c r="S328" s="1293"/>
      <c r="T328" s="1293"/>
      <c r="U328" s="1293"/>
      <c r="V328" s="1293"/>
      <c r="W328" s="1293"/>
      <c r="X328" s="1293"/>
      <c r="Y328" s="1293"/>
      <c r="Z328" s="1293"/>
      <c r="AA328" s="1293"/>
      <c r="AB328" s="1293"/>
      <c r="AC328" s="1293"/>
      <c r="AD328" s="1293"/>
      <c r="AE328" s="1293"/>
      <c r="AF328" s="1293"/>
      <c r="AG328" s="1293"/>
      <c r="AH328" s="1293"/>
      <c r="AI328" s="1293"/>
      <c r="AJ328" s="1293"/>
    </row>
    <row r="329" spans="9:36" x14ac:dyDescent="0.15">
      <c r="I329" s="1293"/>
      <c r="J329" s="1293"/>
      <c r="K329" s="1293"/>
      <c r="L329" s="1293"/>
      <c r="M329" s="1293"/>
      <c r="N329" s="1293"/>
      <c r="O329" s="1293"/>
      <c r="P329" s="1293"/>
      <c r="Q329" s="1293"/>
      <c r="R329" s="1293"/>
      <c r="S329" s="1293"/>
      <c r="T329" s="1293"/>
      <c r="U329" s="1293"/>
      <c r="V329" s="1293"/>
      <c r="W329" s="1293"/>
      <c r="X329" s="1293"/>
      <c r="Y329" s="1293"/>
      <c r="Z329" s="1293"/>
      <c r="AA329" s="1293"/>
      <c r="AB329" s="1293"/>
      <c r="AC329" s="1293"/>
      <c r="AD329" s="1293"/>
      <c r="AE329" s="1293"/>
      <c r="AF329" s="1293"/>
      <c r="AG329" s="1293"/>
      <c r="AH329" s="1293"/>
      <c r="AI329" s="1293"/>
      <c r="AJ329" s="1293"/>
    </row>
    <row r="330" spans="9:36" x14ac:dyDescent="0.15">
      <c r="I330" s="1293"/>
      <c r="J330" s="1293"/>
      <c r="K330" s="1293"/>
      <c r="L330" s="1293"/>
      <c r="M330" s="1293"/>
      <c r="N330" s="1293"/>
      <c r="O330" s="1293"/>
      <c r="P330" s="1293"/>
      <c r="Q330" s="1293"/>
      <c r="R330" s="1293"/>
      <c r="S330" s="1293"/>
      <c r="T330" s="1293"/>
      <c r="U330" s="1293"/>
      <c r="V330" s="1293"/>
      <c r="W330" s="1293"/>
      <c r="X330" s="1293"/>
      <c r="Y330" s="1293"/>
      <c r="Z330" s="1293"/>
      <c r="AA330" s="1293"/>
      <c r="AB330" s="1293"/>
      <c r="AC330" s="1293"/>
      <c r="AD330" s="1293"/>
      <c r="AE330" s="1293"/>
      <c r="AF330" s="1293"/>
      <c r="AG330" s="1293"/>
      <c r="AH330" s="1293"/>
      <c r="AI330" s="1293"/>
      <c r="AJ330" s="1293"/>
    </row>
    <row r="331" spans="9:36" x14ac:dyDescent="0.15">
      <c r="I331" s="1293"/>
      <c r="J331" s="1293"/>
      <c r="K331" s="1293"/>
      <c r="L331" s="1293"/>
      <c r="M331" s="1293"/>
      <c r="N331" s="1293"/>
      <c r="O331" s="1293"/>
      <c r="P331" s="1293"/>
      <c r="Q331" s="1293"/>
      <c r="R331" s="1293"/>
      <c r="S331" s="1293"/>
      <c r="T331" s="1293"/>
      <c r="U331" s="1293"/>
      <c r="V331" s="1293"/>
      <c r="W331" s="1293"/>
      <c r="X331" s="1293"/>
      <c r="Y331" s="1293"/>
      <c r="Z331" s="1293"/>
      <c r="AA331" s="1293"/>
      <c r="AB331" s="1293"/>
      <c r="AC331" s="1293"/>
      <c r="AD331" s="1293"/>
      <c r="AE331" s="1293"/>
      <c r="AF331" s="1293"/>
      <c r="AG331" s="1293"/>
      <c r="AH331" s="1293"/>
      <c r="AI331" s="1293"/>
      <c r="AJ331" s="1293"/>
    </row>
    <row r="332" spans="9:36" x14ac:dyDescent="0.15">
      <c r="I332" s="1293"/>
      <c r="J332" s="1293"/>
      <c r="K332" s="1293"/>
      <c r="L332" s="1293"/>
      <c r="M332" s="1293"/>
      <c r="N332" s="1293"/>
      <c r="O332" s="1293"/>
      <c r="P332" s="1293"/>
      <c r="Q332" s="1293"/>
      <c r="R332" s="1293"/>
      <c r="S332" s="1293"/>
      <c r="T332" s="1293"/>
      <c r="U332" s="1293"/>
      <c r="V332" s="1293"/>
      <c r="W332" s="1293"/>
      <c r="X332" s="1293"/>
      <c r="Y332" s="1293"/>
      <c r="Z332" s="1293"/>
      <c r="AA332" s="1293"/>
      <c r="AB332" s="1293"/>
      <c r="AC332" s="1293"/>
      <c r="AD332" s="1293"/>
      <c r="AE332" s="1293"/>
      <c r="AF332" s="1293"/>
      <c r="AG332" s="1293"/>
      <c r="AH332" s="1293"/>
      <c r="AI332" s="1293"/>
      <c r="AJ332" s="1293"/>
    </row>
    <row r="333" spans="9:36" x14ac:dyDescent="0.15">
      <c r="I333" s="1293"/>
      <c r="J333" s="1293"/>
      <c r="K333" s="1293"/>
      <c r="L333" s="1293"/>
      <c r="M333" s="1293"/>
      <c r="N333" s="1293"/>
      <c r="O333" s="1293"/>
      <c r="P333" s="1293"/>
      <c r="Q333" s="1293"/>
      <c r="R333" s="1293"/>
      <c r="S333" s="1293"/>
      <c r="T333" s="1293"/>
      <c r="U333" s="1293"/>
      <c r="V333" s="1293"/>
      <c r="W333" s="1293"/>
      <c r="X333" s="1293"/>
      <c r="Y333" s="1293"/>
      <c r="Z333" s="1293"/>
      <c r="AA333" s="1293"/>
      <c r="AB333" s="1293"/>
      <c r="AC333" s="1293"/>
      <c r="AD333" s="1293"/>
      <c r="AE333" s="1293"/>
      <c r="AF333" s="1293"/>
      <c r="AG333" s="1293"/>
      <c r="AH333" s="1293"/>
      <c r="AI333" s="1293"/>
      <c r="AJ333" s="1293"/>
    </row>
    <row r="334" spans="9:36" x14ac:dyDescent="0.15">
      <c r="I334" s="1293"/>
      <c r="J334" s="1293"/>
      <c r="K334" s="1293"/>
      <c r="L334" s="1293"/>
      <c r="M334" s="1293"/>
      <c r="N334" s="1293"/>
      <c r="O334" s="1293"/>
      <c r="P334" s="1293"/>
      <c r="Q334" s="1293"/>
      <c r="R334" s="1293"/>
      <c r="S334" s="1293"/>
      <c r="T334" s="1293"/>
      <c r="U334" s="1293"/>
      <c r="V334" s="1293"/>
      <c r="W334" s="1293"/>
      <c r="X334" s="1293"/>
      <c r="Y334" s="1293"/>
      <c r="Z334" s="1293"/>
      <c r="AA334" s="1293"/>
      <c r="AB334" s="1293"/>
      <c r="AC334" s="1293"/>
      <c r="AD334" s="1293"/>
      <c r="AE334" s="1293"/>
      <c r="AF334" s="1293"/>
      <c r="AG334" s="1293"/>
      <c r="AH334" s="1293"/>
      <c r="AI334" s="1293"/>
      <c r="AJ334" s="1293"/>
    </row>
    <row r="335" spans="9:36" x14ac:dyDescent="0.15">
      <c r="I335" s="1293"/>
      <c r="J335" s="1293"/>
      <c r="K335" s="1293"/>
      <c r="L335" s="1293"/>
      <c r="M335" s="1293"/>
      <c r="N335" s="1293"/>
      <c r="O335" s="1293"/>
      <c r="P335" s="1293"/>
      <c r="Q335" s="1293"/>
      <c r="R335" s="1293"/>
      <c r="S335" s="1293"/>
      <c r="T335" s="1293"/>
      <c r="U335" s="1293"/>
      <c r="V335" s="1293"/>
      <c r="W335" s="1293"/>
      <c r="X335" s="1293"/>
      <c r="Y335" s="1293"/>
      <c r="Z335" s="1293"/>
      <c r="AA335" s="1293"/>
      <c r="AB335" s="1293"/>
      <c r="AC335" s="1293"/>
      <c r="AD335" s="1293"/>
      <c r="AE335" s="1293"/>
      <c r="AF335" s="1293"/>
      <c r="AG335" s="1293"/>
      <c r="AH335" s="1293"/>
      <c r="AI335" s="1293"/>
      <c r="AJ335" s="1293"/>
    </row>
    <row r="336" spans="9:36" x14ac:dyDescent="0.15">
      <c r="I336" s="1293"/>
      <c r="J336" s="1293"/>
      <c r="K336" s="1293"/>
      <c r="L336" s="1293"/>
      <c r="M336" s="1293"/>
      <c r="N336" s="1293"/>
      <c r="O336" s="1293"/>
      <c r="P336" s="1293"/>
      <c r="Q336" s="1293"/>
      <c r="R336" s="1293"/>
      <c r="S336" s="1293"/>
      <c r="T336" s="1293"/>
      <c r="U336" s="1293"/>
      <c r="V336" s="1293"/>
      <c r="W336" s="1293"/>
      <c r="X336" s="1293"/>
      <c r="Y336" s="1293"/>
      <c r="Z336" s="1293"/>
      <c r="AA336" s="1293"/>
      <c r="AB336" s="1293"/>
      <c r="AC336" s="1293"/>
      <c r="AD336" s="1293"/>
      <c r="AE336" s="1293"/>
      <c r="AF336" s="1293"/>
      <c r="AG336" s="1293"/>
      <c r="AH336" s="1293"/>
      <c r="AI336" s="1293"/>
      <c r="AJ336" s="1293"/>
    </row>
    <row r="337" spans="9:36" x14ac:dyDescent="0.15">
      <c r="I337" s="1293"/>
      <c r="J337" s="1293"/>
      <c r="K337" s="1293"/>
      <c r="L337" s="1293"/>
      <c r="M337" s="1293"/>
      <c r="N337" s="1293"/>
      <c r="O337" s="1293"/>
      <c r="P337" s="1293"/>
      <c r="Q337" s="1293"/>
      <c r="R337" s="1293"/>
      <c r="S337" s="1293"/>
      <c r="T337" s="1293"/>
      <c r="U337" s="1293"/>
      <c r="V337" s="1293"/>
      <c r="W337" s="1293"/>
      <c r="X337" s="1293"/>
      <c r="Y337" s="1293"/>
      <c r="Z337" s="1293"/>
      <c r="AA337" s="1293"/>
      <c r="AB337" s="1293"/>
      <c r="AC337" s="1293"/>
      <c r="AD337" s="1293"/>
      <c r="AE337" s="1293"/>
      <c r="AF337" s="1293"/>
      <c r="AG337" s="1293"/>
      <c r="AH337" s="1293"/>
      <c r="AI337" s="1293"/>
      <c r="AJ337" s="1293"/>
    </row>
    <row r="338" spans="9:36" x14ac:dyDescent="0.15">
      <c r="I338" s="1293"/>
      <c r="J338" s="1293"/>
      <c r="K338" s="1293"/>
      <c r="L338" s="1293"/>
      <c r="M338" s="1293"/>
      <c r="N338" s="1293"/>
      <c r="O338" s="1293"/>
      <c r="P338" s="1293"/>
      <c r="Q338" s="1293"/>
      <c r="R338" s="1293"/>
      <c r="S338" s="1293"/>
      <c r="T338" s="1293"/>
      <c r="U338" s="1293"/>
      <c r="V338" s="1293"/>
      <c r="W338" s="1293"/>
      <c r="X338" s="1293"/>
      <c r="Y338" s="1293"/>
      <c r="Z338" s="1293"/>
      <c r="AA338" s="1293"/>
      <c r="AB338" s="1293"/>
      <c r="AC338" s="1293"/>
      <c r="AD338" s="1293"/>
      <c r="AE338" s="1293"/>
      <c r="AF338" s="1293"/>
      <c r="AG338" s="1293"/>
      <c r="AH338" s="1293"/>
      <c r="AI338" s="1293"/>
      <c r="AJ338" s="1293"/>
    </row>
    <row r="339" spans="9:36" x14ac:dyDescent="0.15">
      <c r="I339" s="1293"/>
      <c r="J339" s="1293"/>
      <c r="K339" s="1293"/>
      <c r="L339" s="1293"/>
      <c r="M339" s="1293"/>
      <c r="N339" s="1293"/>
      <c r="O339" s="1293"/>
      <c r="P339" s="1293"/>
      <c r="Q339" s="1293"/>
      <c r="R339" s="1293"/>
      <c r="S339" s="1293"/>
      <c r="T339" s="1293"/>
      <c r="U339" s="1293"/>
      <c r="V339" s="1293"/>
      <c r="W339" s="1293"/>
      <c r="X339" s="1293"/>
      <c r="Y339" s="1293"/>
      <c r="Z339" s="1293"/>
      <c r="AA339" s="1293"/>
      <c r="AB339" s="1293"/>
      <c r="AC339" s="1293"/>
      <c r="AD339" s="1293"/>
      <c r="AE339" s="1293"/>
      <c r="AF339" s="1293"/>
      <c r="AG339" s="1293"/>
      <c r="AH339" s="1293"/>
      <c r="AI339" s="1293"/>
      <c r="AJ339" s="1293"/>
    </row>
    <row r="340" spans="9:36" x14ac:dyDescent="0.15">
      <c r="I340" s="1293"/>
      <c r="J340" s="1293"/>
      <c r="K340" s="1293"/>
      <c r="L340" s="1293"/>
      <c r="M340" s="1293"/>
      <c r="N340" s="1293"/>
      <c r="O340" s="1293"/>
      <c r="P340" s="1293"/>
      <c r="Q340" s="1293"/>
      <c r="R340" s="1293"/>
      <c r="S340" s="1293"/>
      <c r="T340" s="1293"/>
      <c r="U340" s="1293"/>
      <c r="V340" s="1293"/>
      <c r="W340" s="1293"/>
      <c r="X340" s="1293"/>
      <c r="Y340" s="1293"/>
      <c r="Z340" s="1293"/>
      <c r="AA340" s="1293"/>
      <c r="AB340" s="1293"/>
      <c r="AC340" s="1293"/>
      <c r="AD340" s="1293"/>
      <c r="AE340" s="1293"/>
      <c r="AF340" s="1293"/>
      <c r="AG340" s="1293"/>
      <c r="AH340" s="1293"/>
      <c r="AI340" s="1293"/>
      <c r="AJ340" s="1293"/>
    </row>
    <row r="341" spans="9:36" x14ac:dyDescent="0.15">
      <c r="I341" s="1293"/>
      <c r="J341" s="1293"/>
      <c r="K341" s="1293"/>
      <c r="L341" s="1293"/>
      <c r="M341" s="1293"/>
      <c r="N341" s="1293"/>
      <c r="O341" s="1293"/>
      <c r="P341" s="1293"/>
      <c r="Q341" s="1293"/>
      <c r="R341" s="1293"/>
      <c r="S341" s="1293"/>
      <c r="T341" s="1293"/>
      <c r="U341" s="1293"/>
      <c r="V341" s="1293"/>
      <c r="W341" s="1293"/>
      <c r="X341" s="1293"/>
      <c r="Y341" s="1293"/>
      <c r="Z341" s="1293"/>
      <c r="AA341" s="1293"/>
      <c r="AB341" s="1293"/>
      <c r="AC341" s="1293"/>
      <c r="AD341" s="1293"/>
      <c r="AE341" s="1293"/>
      <c r="AF341" s="1293"/>
      <c r="AG341" s="1293"/>
      <c r="AH341" s="1293"/>
      <c r="AI341" s="1293"/>
      <c r="AJ341" s="1293"/>
    </row>
    <row r="342" spans="9:36" x14ac:dyDescent="0.15">
      <c r="I342" s="1293"/>
      <c r="J342" s="1293"/>
      <c r="K342" s="1293"/>
      <c r="L342" s="1293"/>
      <c r="M342" s="1293"/>
      <c r="N342" s="1293"/>
      <c r="O342" s="1293"/>
      <c r="P342" s="1293"/>
      <c r="Q342" s="1293"/>
      <c r="R342" s="1293"/>
      <c r="S342" s="1293"/>
      <c r="T342" s="1293"/>
      <c r="U342" s="1293"/>
      <c r="V342" s="1293"/>
      <c r="W342" s="1293"/>
      <c r="X342" s="1293"/>
      <c r="Y342" s="1293"/>
      <c r="Z342" s="1293"/>
      <c r="AA342" s="1293"/>
      <c r="AB342" s="1293"/>
      <c r="AC342" s="1293"/>
      <c r="AD342" s="1293"/>
      <c r="AE342" s="1293"/>
      <c r="AF342" s="1293"/>
      <c r="AG342" s="1293"/>
      <c r="AH342" s="1293"/>
      <c r="AI342" s="1293"/>
      <c r="AJ342" s="1293"/>
    </row>
    <row r="343" spans="9:36" x14ac:dyDescent="0.15">
      <c r="I343" s="1293"/>
      <c r="J343" s="1293"/>
      <c r="K343" s="1293"/>
      <c r="L343" s="1293"/>
      <c r="M343" s="1293"/>
      <c r="N343" s="1293"/>
      <c r="O343" s="1293"/>
      <c r="P343" s="1293"/>
      <c r="Q343" s="1293"/>
      <c r="R343" s="1293"/>
      <c r="S343" s="1293"/>
      <c r="T343" s="1293"/>
      <c r="U343" s="1293"/>
      <c r="V343" s="1293"/>
      <c r="W343" s="1293"/>
      <c r="X343" s="1293"/>
      <c r="Y343" s="1293"/>
      <c r="Z343" s="1293"/>
      <c r="AA343" s="1293"/>
      <c r="AB343" s="1293"/>
      <c r="AC343" s="1293"/>
      <c r="AD343" s="1293"/>
      <c r="AE343" s="1293"/>
      <c r="AF343" s="1293"/>
      <c r="AG343" s="1293"/>
      <c r="AH343" s="1293"/>
      <c r="AI343" s="1293"/>
      <c r="AJ343" s="1293"/>
    </row>
    <row r="344" spans="9:36" x14ac:dyDescent="0.15">
      <c r="I344" s="1293"/>
      <c r="J344" s="1293"/>
      <c r="K344" s="1293"/>
      <c r="L344" s="1293"/>
      <c r="M344" s="1293"/>
      <c r="N344" s="1293"/>
      <c r="O344" s="1293"/>
      <c r="P344" s="1293"/>
      <c r="Q344" s="1293"/>
      <c r="R344" s="1293"/>
      <c r="S344" s="1293"/>
      <c r="T344" s="1293"/>
      <c r="U344" s="1293"/>
      <c r="V344" s="1293"/>
      <c r="W344" s="1293"/>
      <c r="X344" s="1293"/>
      <c r="Y344" s="1293"/>
      <c r="Z344" s="1293"/>
      <c r="AA344" s="1293"/>
      <c r="AB344" s="1293"/>
      <c r="AC344" s="1293"/>
      <c r="AD344" s="1293"/>
      <c r="AE344" s="1293"/>
      <c r="AF344" s="1293"/>
      <c r="AG344" s="1293"/>
      <c r="AH344" s="1293"/>
      <c r="AI344" s="1293"/>
      <c r="AJ344" s="1293"/>
    </row>
    <row r="345" spans="9:36" x14ac:dyDescent="0.15">
      <c r="I345" s="1293"/>
      <c r="J345" s="1293"/>
      <c r="K345" s="1293"/>
      <c r="L345" s="1293"/>
      <c r="M345" s="1293"/>
      <c r="N345" s="1293"/>
      <c r="O345" s="1293"/>
      <c r="P345" s="1293"/>
      <c r="Q345" s="1293"/>
      <c r="R345" s="1293"/>
      <c r="S345" s="1293"/>
      <c r="T345" s="1293"/>
      <c r="U345" s="1293"/>
      <c r="V345" s="1293"/>
      <c r="W345" s="1293"/>
      <c r="X345" s="1293"/>
      <c r="Y345" s="1293"/>
      <c r="Z345" s="1293"/>
      <c r="AA345" s="1293"/>
      <c r="AB345" s="1293"/>
      <c r="AC345" s="1293"/>
      <c r="AD345" s="1293"/>
      <c r="AE345" s="1293"/>
      <c r="AF345" s="1293"/>
      <c r="AG345" s="1293"/>
      <c r="AH345" s="1293"/>
      <c r="AI345" s="1293"/>
      <c r="AJ345" s="1293"/>
    </row>
    <row r="346" spans="9:36" x14ac:dyDescent="0.15">
      <c r="I346" s="1293"/>
      <c r="J346" s="1293"/>
      <c r="K346" s="1293"/>
      <c r="L346" s="1293"/>
      <c r="M346" s="1293"/>
      <c r="N346" s="1293"/>
      <c r="O346" s="1293"/>
      <c r="P346" s="1293"/>
      <c r="Q346" s="1293"/>
      <c r="R346" s="1293"/>
      <c r="S346" s="1293"/>
      <c r="T346" s="1293"/>
      <c r="U346" s="1293"/>
      <c r="V346" s="1293"/>
      <c r="W346" s="1293"/>
      <c r="X346" s="1293"/>
      <c r="Y346" s="1293"/>
      <c r="Z346" s="1293"/>
      <c r="AA346" s="1293"/>
      <c r="AB346" s="1293"/>
      <c r="AC346" s="1293"/>
      <c r="AD346" s="1293"/>
      <c r="AE346" s="1293"/>
      <c r="AF346" s="1293"/>
      <c r="AG346" s="1293"/>
      <c r="AH346" s="1293"/>
      <c r="AI346" s="1293"/>
      <c r="AJ346" s="1293"/>
    </row>
    <row r="347" spans="9:36" x14ac:dyDescent="0.15">
      <c r="I347" s="1293"/>
      <c r="J347" s="1293"/>
      <c r="K347" s="1293"/>
      <c r="L347" s="1293"/>
      <c r="M347" s="1293"/>
      <c r="N347" s="1293"/>
      <c r="O347" s="1293"/>
      <c r="P347" s="1293"/>
      <c r="Q347" s="1293"/>
      <c r="R347" s="1293"/>
      <c r="S347" s="1293"/>
      <c r="T347" s="1293"/>
      <c r="U347" s="1293"/>
      <c r="V347" s="1293"/>
      <c r="W347" s="1293"/>
      <c r="X347" s="1293"/>
      <c r="Y347" s="1293"/>
      <c r="Z347" s="1293"/>
      <c r="AA347" s="1293"/>
      <c r="AB347" s="1293"/>
      <c r="AC347" s="1293"/>
      <c r="AD347" s="1293"/>
      <c r="AE347" s="1293"/>
      <c r="AF347" s="1293"/>
      <c r="AG347" s="1293"/>
      <c r="AH347" s="1293"/>
      <c r="AI347" s="1293"/>
      <c r="AJ347" s="1293"/>
    </row>
    <row r="348" spans="9:36" x14ac:dyDescent="0.15">
      <c r="I348" s="1293"/>
      <c r="J348" s="1293"/>
      <c r="K348" s="1293"/>
      <c r="L348" s="1293"/>
      <c r="M348" s="1293"/>
      <c r="N348" s="1293"/>
      <c r="O348" s="1293"/>
      <c r="P348" s="1293"/>
      <c r="Q348" s="1293"/>
      <c r="R348" s="1293"/>
      <c r="S348" s="1293"/>
      <c r="T348" s="1293"/>
      <c r="U348" s="1293"/>
      <c r="V348" s="1293"/>
      <c r="W348" s="1293"/>
      <c r="X348" s="1293"/>
      <c r="Y348" s="1293"/>
      <c r="Z348" s="1293"/>
      <c r="AA348" s="1293"/>
      <c r="AB348" s="1293"/>
      <c r="AC348" s="1293"/>
      <c r="AD348" s="1293"/>
      <c r="AE348" s="1293"/>
      <c r="AF348" s="1293"/>
      <c r="AG348" s="1293"/>
      <c r="AH348" s="1293"/>
      <c r="AI348" s="1293"/>
      <c r="AJ348" s="1293"/>
    </row>
    <row r="349" spans="9:36" x14ac:dyDescent="0.15">
      <c r="I349" s="1293"/>
      <c r="J349" s="1293"/>
      <c r="K349" s="1293"/>
      <c r="L349" s="1293"/>
      <c r="M349" s="1293"/>
      <c r="N349" s="1293"/>
      <c r="O349" s="1293"/>
      <c r="P349" s="1293"/>
      <c r="Q349" s="1293"/>
      <c r="R349" s="1293"/>
      <c r="S349" s="1293"/>
      <c r="T349" s="1293"/>
      <c r="U349" s="1293"/>
      <c r="V349" s="1293"/>
      <c r="W349" s="1293"/>
      <c r="X349" s="1293"/>
      <c r="Y349" s="1293"/>
      <c r="Z349" s="1293"/>
      <c r="AA349" s="1293"/>
      <c r="AB349" s="1293"/>
      <c r="AC349" s="1293"/>
      <c r="AD349" s="1293"/>
      <c r="AE349" s="1293"/>
      <c r="AF349" s="1293"/>
      <c r="AG349" s="1293"/>
      <c r="AH349" s="1293"/>
      <c r="AI349" s="1293"/>
      <c r="AJ349" s="1293"/>
    </row>
    <row r="350" spans="9:36" x14ac:dyDescent="0.15">
      <c r="I350" s="1293"/>
      <c r="J350" s="1293"/>
      <c r="K350" s="1293"/>
      <c r="L350" s="1293"/>
      <c r="M350" s="1293"/>
      <c r="N350" s="1293"/>
      <c r="O350" s="1293"/>
      <c r="P350" s="1293"/>
      <c r="Q350" s="1293"/>
      <c r="R350" s="1293"/>
      <c r="S350" s="1293"/>
      <c r="T350" s="1293"/>
      <c r="U350" s="1293"/>
      <c r="V350" s="1293"/>
      <c r="W350" s="1293"/>
      <c r="X350" s="1293"/>
      <c r="Y350" s="1293"/>
      <c r="Z350" s="1293"/>
      <c r="AA350" s="1293"/>
      <c r="AB350" s="1293"/>
      <c r="AC350" s="1293"/>
      <c r="AD350" s="1293"/>
      <c r="AE350" s="1293"/>
      <c r="AF350" s="1293"/>
      <c r="AG350" s="1293"/>
      <c r="AH350" s="1293"/>
      <c r="AI350" s="1293"/>
      <c r="AJ350" s="1293"/>
    </row>
    <row r="351" spans="9:36" x14ac:dyDescent="0.15">
      <c r="I351" s="1293"/>
      <c r="J351" s="1293"/>
      <c r="K351" s="1293"/>
      <c r="L351" s="1293"/>
      <c r="M351" s="1293"/>
      <c r="N351" s="1293"/>
      <c r="O351" s="1293"/>
      <c r="P351" s="1293"/>
      <c r="Q351" s="1293"/>
      <c r="R351" s="1293"/>
      <c r="S351" s="1293"/>
      <c r="T351" s="1293"/>
      <c r="U351" s="1293"/>
      <c r="V351" s="1293"/>
      <c r="W351" s="1293"/>
      <c r="X351" s="1293"/>
      <c r="Y351" s="1293"/>
      <c r="Z351" s="1293"/>
      <c r="AA351" s="1293"/>
      <c r="AB351" s="1293"/>
      <c r="AC351" s="1293"/>
      <c r="AD351" s="1293"/>
      <c r="AE351" s="1293"/>
      <c r="AF351" s="1293"/>
      <c r="AG351" s="1293"/>
      <c r="AH351" s="1293"/>
      <c r="AI351" s="1293"/>
      <c r="AJ351" s="1293"/>
    </row>
    <row r="352" spans="9:36" x14ac:dyDescent="0.15">
      <c r="I352" s="1293"/>
      <c r="J352" s="1293"/>
      <c r="K352" s="1293"/>
      <c r="L352" s="1293"/>
      <c r="M352" s="1293"/>
      <c r="N352" s="1293"/>
      <c r="O352" s="1293"/>
      <c r="P352" s="1293"/>
      <c r="Q352" s="1293"/>
      <c r="R352" s="1293"/>
      <c r="S352" s="1293"/>
      <c r="T352" s="1293"/>
      <c r="U352" s="1293"/>
      <c r="V352" s="1293"/>
      <c r="W352" s="1293"/>
      <c r="X352" s="1293"/>
      <c r="Y352" s="1293"/>
      <c r="Z352" s="1293"/>
      <c r="AA352" s="1293"/>
      <c r="AB352" s="1293"/>
      <c r="AC352" s="1293"/>
      <c r="AD352" s="1293"/>
      <c r="AE352" s="1293"/>
      <c r="AF352" s="1293"/>
      <c r="AG352" s="1293"/>
      <c r="AH352" s="1293"/>
      <c r="AI352" s="1293"/>
      <c r="AJ352" s="1293"/>
    </row>
    <row r="353" spans="9:36" x14ac:dyDescent="0.15">
      <c r="I353" s="1293"/>
      <c r="J353" s="1293"/>
      <c r="K353" s="1293"/>
      <c r="L353" s="1293"/>
      <c r="M353" s="1293"/>
      <c r="N353" s="1293"/>
      <c r="O353" s="1293"/>
      <c r="P353" s="1293"/>
      <c r="Q353" s="1293"/>
      <c r="R353" s="1293"/>
      <c r="S353" s="1293"/>
      <c r="T353" s="1293"/>
      <c r="U353" s="1293"/>
      <c r="V353" s="1293"/>
      <c r="W353" s="1293"/>
      <c r="X353" s="1293"/>
      <c r="Y353" s="1293"/>
      <c r="Z353" s="1293"/>
      <c r="AA353" s="1293"/>
      <c r="AB353" s="1293"/>
      <c r="AC353" s="1293"/>
      <c r="AD353" s="1293"/>
      <c r="AE353" s="1293"/>
      <c r="AF353" s="1293"/>
      <c r="AG353" s="1293"/>
      <c r="AH353" s="1293"/>
      <c r="AI353" s="1293"/>
      <c r="AJ353" s="1293"/>
    </row>
    <row r="354" spans="9:36" x14ac:dyDescent="0.15">
      <c r="I354" s="1293"/>
      <c r="J354" s="1293"/>
      <c r="K354" s="1293"/>
      <c r="L354" s="1293"/>
      <c r="M354" s="1293"/>
      <c r="N354" s="1293"/>
      <c r="O354" s="1293"/>
      <c r="P354" s="1293"/>
      <c r="Q354" s="1293"/>
      <c r="R354" s="1293"/>
      <c r="S354" s="1293"/>
      <c r="T354" s="1293"/>
      <c r="U354" s="1293"/>
      <c r="V354" s="1293"/>
      <c r="W354" s="1293"/>
      <c r="X354" s="1293"/>
      <c r="Y354" s="1293"/>
      <c r="Z354" s="1293"/>
      <c r="AA354" s="1293"/>
      <c r="AB354" s="1293"/>
      <c r="AC354" s="1293"/>
      <c r="AD354" s="1293"/>
      <c r="AE354" s="1293"/>
      <c r="AF354" s="1293"/>
      <c r="AG354" s="1293"/>
      <c r="AH354" s="1293"/>
      <c r="AI354" s="1293"/>
      <c r="AJ354" s="1293"/>
    </row>
    <row r="355" spans="9:36" x14ac:dyDescent="0.15">
      <c r="I355" s="1293"/>
      <c r="J355" s="1293"/>
      <c r="K355" s="1293"/>
      <c r="L355" s="1293"/>
      <c r="M355" s="1293"/>
      <c r="N355" s="1293"/>
      <c r="O355" s="1293"/>
      <c r="P355" s="1293"/>
      <c r="Q355" s="1293"/>
      <c r="R355" s="1293"/>
      <c r="S355" s="1293"/>
      <c r="T355" s="1293"/>
      <c r="U355" s="1293"/>
      <c r="V355" s="1293"/>
      <c r="W355" s="1293"/>
      <c r="X355" s="1293"/>
      <c r="Y355" s="1293"/>
      <c r="Z355" s="1293"/>
      <c r="AA355" s="1293"/>
      <c r="AB355" s="1293"/>
      <c r="AC355" s="1293"/>
      <c r="AD355" s="1293"/>
      <c r="AE355" s="1293"/>
      <c r="AF355" s="1293"/>
      <c r="AG355" s="1293"/>
      <c r="AH355" s="1293"/>
      <c r="AI355" s="1293"/>
      <c r="AJ355" s="1293"/>
    </row>
    <row r="356" spans="9:36" x14ac:dyDescent="0.15">
      <c r="I356" s="1293"/>
      <c r="J356" s="1293"/>
      <c r="K356" s="1293"/>
      <c r="L356" s="1293"/>
      <c r="M356" s="1293"/>
      <c r="N356" s="1293"/>
      <c r="O356" s="1293"/>
      <c r="P356" s="1293"/>
      <c r="Q356" s="1293"/>
      <c r="R356" s="1293"/>
      <c r="S356" s="1293"/>
      <c r="T356" s="1293"/>
      <c r="U356" s="1293"/>
      <c r="V356" s="1293"/>
      <c r="W356" s="1293"/>
      <c r="X356" s="1293"/>
      <c r="Y356" s="1293"/>
      <c r="Z356" s="1293"/>
      <c r="AA356" s="1293"/>
      <c r="AB356" s="1293"/>
      <c r="AC356" s="1293"/>
      <c r="AD356" s="1293"/>
      <c r="AE356" s="1293"/>
      <c r="AF356" s="1293"/>
      <c r="AG356" s="1293"/>
      <c r="AH356" s="1293"/>
      <c r="AI356" s="1293"/>
      <c r="AJ356" s="1293"/>
    </row>
    <row r="357" spans="9:36" x14ac:dyDescent="0.15">
      <c r="I357" s="1293"/>
      <c r="J357" s="1293"/>
      <c r="K357" s="1293"/>
      <c r="L357" s="1293"/>
      <c r="M357" s="1293"/>
      <c r="N357" s="1293"/>
      <c r="O357" s="1293"/>
      <c r="P357" s="1293"/>
      <c r="Q357" s="1293"/>
      <c r="R357" s="1293"/>
      <c r="S357" s="1293"/>
      <c r="T357" s="1293"/>
      <c r="U357" s="1293"/>
      <c r="V357" s="1293"/>
      <c r="W357" s="1293"/>
      <c r="X357" s="1293"/>
      <c r="Y357" s="1293"/>
      <c r="Z357" s="1293"/>
      <c r="AA357" s="1293"/>
      <c r="AB357" s="1293"/>
      <c r="AC357" s="1293"/>
      <c r="AD357" s="1293"/>
      <c r="AE357" s="1293"/>
      <c r="AF357" s="1293"/>
      <c r="AG357" s="1293"/>
      <c r="AH357" s="1293"/>
      <c r="AI357" s="1293"/>
      <c r="AJ357" s="1293"/>
    </row>
    <row r="358" spans="9:36" x14ac:dyDescent="0.15">
      <c r="I358" s="1293"/>
      <c r="J358" s="1293"/>
      <c r="K358" s="1293"/>
      <c r="L358" s="1293"/>
      <c r="M358" s="1293"/>
      <c r="N358" s="1293"/>
      <c r="O358" s="1293"/>
      <c r="P358" s="1293"/>
      <c r="Q358" s="1293"/>
      <c r="R358" s="1293"/>
      <c r="S358" s="1293"/>
      <c r="T358" s="1293"/>
      <c r="U358" s="1293"/>
      <c r="V358" s="1293"/>
      <c r="W358" s="1293"/>
      <c r="X358" s="1293"/>
      <c r="Y358" s="1293"/>
      <c r="Z358" s="1293"/>
      <c r="AA358" s="1293"/>
      <c r="AB358" s="1293"/>
      <c r="AC358" s="1293"/>
      <c r="AD358" s="1293"/>
      <c r="AE358" s="1293"/>
      <c r="AF358" s="1293"/>
      <c r="AG358" s="1293"/>
      <c r="AH358" s="1293"/>
      <c r="AI358" s="1293"/>
      <c r="AJ358" s="1293"/>
    </row>
    <row r="359" spans="9:36" x14ac:dyDescent="0.15">
      <c r="I359" s="1293"/>
      <c r="J359" s="1293"/>
      <c r="K359" s="1293"/>
      <c r="L359" s="1293"/>
      <c r="M359" s="1293"/>
      <c r="N359" s="1293"/>
      <c r="O359" s="1293"/>
      <c r="P359" s="1293"/>
      <c r="Q359" s="1293"/>
      <c r="R359" s="1293"/>
      <c r="S359" s="1293"/>
      <c r="T359" s="1293"/>
      <c r="U359" s="1293"/>
      <c r="V359" s="1293"/>
      <c r="W359" s="1293"/>
      <c r="X359" s="1293"/>
      <c r="Y359" s="1293"/>
      <c r="Z359" s="1293"/>
      <c r="AA359" s="1293"/>
      <c r="AB359" s="1293"/>
      <c r="AC359" s="1293"/>
      <c r="AD359" s="1293"/>
      <c r="AE359" s="1293"/>
      <c r="AF359" s="1293"/>
      <c r="AG359" s="1293"/>
      <c r="AH359" s="1293"/>
      <c r="AI359" s="1293"/>
      <c r="AJ359" s="1293"/>
    </row>
    <row r="360" spans="9:36" x14ac:dyDescent="0.15">
      <c r="I360" s="1293"/>
      <c r="J360" s="1293"/>
      <c r="K360" s="1293"/>
      <c r="L360" s="1293"/>
      <c r="M360" s="1293"/>
      <c r="N360" s="1293"/>
      <c r="O360" s="1293"/>
      <c r="P360" s="1293"/>
      <c r="Q360" s="1293"/>
      <c r="R360" s="1293"/>
      <c r="S360" s="1293"/>
      <c r="T360" s="1293"/>
      <c r="U360" s="1293"/>
      <c r="V360" s="1293"/>
      <c r="W360" s="1293"/>
      <c r="X360" s="1293"/>
      <c r="Y360" s="1293"/>
      <c r="Z360" s="1293"/>
      <c r="AA360" s="1293"/>
      <c r="AB360" s="1293"/>
      <c r="AC360" s="1293"/>
      <c r="AD360" s="1293"/>
      <c r="AE360" s="1293"/>
      <c r="AF360" s="1293"/>
      <c r="AG360" s="1293"/>
      <c r="AH360" s="1293"/>
      <c r="AI360" s="1293"/>
      <c r="AJ360" s="1293"/>
    </row>
    <row r="361" spans="9:36" x14ac:dyDescent="0.15">
      <c r="I361" s="1293"/>
      <c r="J361" s="1293"/>
      <c r="K361" s="1293"/>
      <c r="L361" s="1293"/>
      <c r="M361" s="1293"/>
      <c r="N361" s="1293"/>
      <c r="O361" s="1293"/>
      <c r="P361" s="1293"/>
      <c r="Q361" s="1293"/>
      <c r="R361" s="1293"/>
      <c r="S361" s="1293"/>
      <c r="T361" s="1293"/>
      <c r="U361" s="1293"/>
      <c r="V361" s="1293"/>
      <c r="W361" s="1293"/>
      <c r="X361" s="1293"/>
      <c r="Y361" s="1293"/>
      <c r="Z361" s="1293"/>
      <c r="AA361" s="1293"/>
      <c r="AB361" s="1293"/>
      <c r="AC361" s="1293"/>
      <c r="AD361" s="1293"/>
      <c r="AE361" s="1293"/>
      <c r="AF361" s="1293"/>
      <c r="AG361" s="1293"/>
      <c r="AH361" s="1293"/>
      <c r="AI361" s="1293"/>
      <c r="AJ361" s="1293"/>
    </row>
    <row r="362" spans="9:36" x14ac:dyDescent="0.15">
      <c r="I362" s="1293"/>
      <c r="J362" s="1293"/>
      <c r="K362" s="1293"/>
      <c r="L362" s="1293"/>
      <c r="M362" s="1293"/>
      <c r="N362" s="1293"/>
      <c r="O362" s="1293"/>
      <c r="P362" s="1293"/>
      <c r="Q362" s="1293"/>
      <c r="R362" s="1293"/>
      <c r="S362" s="1293"/>
      <c r="T362" s="1293"/>
      <c r="U362" s="1293"/>
      <c r="V362" s="1293"/>
      <c r="W362" s="1293"/>
      <c r="X362" s="1293"/>
      <c r="Y362" s="1293"/>
      <c r="Z362" s="1293"/>
      <c r="AA362" s="1293"/>
      <c r="AB362" s="1293"/>
      <c r="AC362" s="1293"/>
      <c r="AD362" s="1293"/>
      <c r="AE362" s="1293"/>
      <c r="AF362" s="1293"/>
      <c r="AG362" s="1293"/>
      <c r="AH362" s="1293"/>
      <c r="AI362" s="1293"/>
      <c r="AJ362" s="1293"/>
    </row>
    <row r="363" spans="9:36" x14ac:dyDescent="0.15">
      <c r="I363" s="1293"/>
      <c r="J363" s="1293"/>
      <c r="K363" s="1293"/>
      <c r="L363" s="1293"/>
      <c r="M363" s="1293"/>
      <c r="N363" s="1293"/>
      <c r="O363" s="1293"/>
      <c r="P363" s="1293"/>
      <c r="Q363" s="1293"/>
      <c r="R363" s="1293"/>
      <c r="S363" s="1293"/>
      <c r="T363" s="1293"/>
      <c r="U363" s="1293"/>
      <c r="V363" s="1293"/>
      <c r="W363" s="1293"/>
      <c r="X363" s="1293"/>
      <c r="Y363" s="1293"/>
      <c r="Z363" s="1293"/>
      <c r="AA363" s="1293"/>
      <c r="AB363" s="1293"/>
      <c r="AC363" s="1293"/>
      <c r="AD363" s="1293"/>
      <c r="AE363" s="1293"/>
      <c r="AF363" s="1293"/>
      <c r="AG363" s="1293"/>
      <c r="AH363" s="1293"/>
      <c r="AI363" s="1293"/>
      <c r="AJ363" s="1293"/>
    </row>
    <row r="364" spans="9:36" x14ac:dyDescent="0.15">
      <c r="I364" s="1293"/>
      <c r="J364" s="1293"/>
      <c r="K364" s="1293"/>
      <c r="L364" s="1293"/>
      <c r="M364" s="1293"/>
      <c r="N364" s="1293"/>
      <c r="O364" s="1293"/>
      <c r="P364" s="1293"/>
      <c r="Q364" s="1293"/>
      <c r="R364" s="1293"/>
      <c r="S364" s="1293"/>
      <c r="T364" s="1293"/>
      <c r="U364" s="1293"/>
      <c r="V364" s="1293"/>
      <c r="W364" s="1293"/>
      <c r="X364" s="1293"/>
      <c r="Y364" s="1293"/>
      <c r="Z364" s="1293"/>
      <c r="AA364" s="1293"/>
      <c r="AB364" s="1293"/>
      <c r="AC364" s="1293"/>
      <c r="AD364" s="1293"/>
      <c r="AE364" s="1293"/>
      <c r="AF364" s="1293"/>
      <c r="AG364" s="1293"/>
      <c r="AH364" s="1293"/>
      <c r="AI364" s="1293"/>
      <c r="AJ364" s="1293"/>
    </row>
    <row r="365" spans="9:36" x14ac:dyDescent="0.15">
      <c r="I365" s="1293"/>
      <c r="J365" s="1293"/>
      <c r="K365" s="1293"/>
      <c r="L365" s="1293"/>
      <c r="M365" s="1293"/>
      <c r="N365" s="1293"/>
      <c r="O365" s="1293"/>
      <c r="P365" s="1293"/>
      <c r="Q365" s="1293"/>
      <c r="R365" s="1293"/>
      <c r="S365" s="1293"/>
      <c r="T365" s="1293"/>
      <c r="U365" s="1293"/>
      <c r="V365" s="1293"/>
      <c r="W365" s="1293"/>
      <c r="X365" s="1293"/>
      <c r="Y365" s="1293"/>
      <c r="Z365" s="1293"/>
      <c r="AA365" s="1293"/>
      <c r="AB365" s="1293"/>
      <c r="AC365" s="1293"/>
      <c r="AD365" s="1293"/>
      <c r="AE365" s="1293"/>
      <c r="AF365" s="1293"/>
      <c r="AG365" s="1293"/>
      <c r="AH365" s="1293"/>
      <c r="AI365" s="1293"/>
      <c r="AJ365" s="1293"/>
    </row>
    <row r="366" spans="9:36" x14ac:dyDescent="0.15">
      <c r="I366" s="1293"/>
      <c r="J366" s="1293"/>
      <c r="K366" s="1293"/>
      <c r="L366" s="1293"/>
      <c r="M366" s="1293"/>
      <c r="N366" s="1293"/>
      <c r="O366" s="1293"/>
      <c r="P366" s="1293"/>
      <c r="Q366" s="1293"/>
      <c r="R366" s="1293"/>
      <c r="S366" s="1293"/>
      <c r="T366" s="1293"/>
      <c r="U366" s="1293"/>
      <c r="V366" s="1293"/>
      <c r="W366" s="1293"/>
      <c r="X366" s="1293"/>
      <c r="Y366" s="1293"/>
      <c r="Z366" s="1293"/>
      <c r="AA366" s="1293"/>
      <c r="AB366" s="1293"/>
      <c r="AC366" s="1293"/>
      <c r="AD366" s="1293"/>
      <c r="AE366" s="1293"/>
      <c r="AF366" s="1293"/>
      <c r="AG366" s="1293"/>
      <c r="AH366" s="1293"/>
      <c r="AI366" s="1293"/>
      <c r="AJ366" s="1293"/>
    </row>
    <row r="367" spans="9:36" x14ac:dyDescent="0.15">
      <c r="I367" s="1293"/>
      <c r="J367" s="1293"/>
      <c r="K367" s="1293"/>
      <c r="L367" s="1293"/>
      <c r="M367" s="1293"/>
      <c r="N367" s="1293"/>
      <c r="O367" s="1293"/>
      <c r="P367" s="1293"/>
      <c r="Q367" s="1293"/>
      <c r="R367" s="1293"/>
      <c r="S367" s="1293"/>
      <c r="T367" s="1293"/>
      <c r="U367" s="1293"/>
      <c r="V367" s="1293"/>
      <c r="W367" s="1293"/>
      <c r="X367" s="1293"/>
      <c r="Y367" s="1293"/>
      <c r="Z367" s="1293"/>
      <c r="AA367" s="1293"/>
      <c r="AB367" s="1293"/>
      <c r="AC367" s="1293"/>
      <c r="AD367" s="1293"/>
      <c r="AE367" s="1293"/>
      <c r="AF367" s="1293"/>
      <c r="AG367" s="1293"/>
      <c r="AH367" s="1293"/>
      <c r="AI367" s="1293"/>
      <c r="AJ367" s="1293"/>
    </row>
    <row r="368" spans="9:36" x14ac:dyDescent="0.15">
      <c r="I368" s="1293"/>
      <c r="J368" s="1293"/>
      <c r="K368" s="1293"/>
      <c r="L368" s="1293"/>
      <c r="M368" s="1293"/>
      <c r="N368" s="1293"/>
      <c r="O368" s="1293"/>
      <c r="P368" s="1293"/>
      <c r="Q368" s="1293"/>
      <c r="R368" s="1293"/>
      <c r="S368" s="1293"/>
      <c r="T368" s="1293"/>
      <c r="U368" s="1293"/>
      <c r="V368" s="1293"/>
      <c r="W368" s="1293"/>
      <c r="X368" s="1293"/>
      <c r="Y368" s="1293"/>
      <c r="Z368" s="1293"/>
      <c r="AA368" s="1293"/>
      <c r="AB368" s="1293"/>
      <c r="AC368" s="1293"/>
      <c r="AD368" s="1293"/>
      <c r="AE368" s="1293"/>
      <c r="AF368" s="1293"/>
      <c r="AG368" s="1293"/>
      <c r="AH368" s="1293"/>
      <c r="AI368" s="1293"/>
      <c r="AJ368" s="1293"/>
    </row>
    <row r="369" spans="9:36" x14ac:dyDescent="0.15">
      <c r="I369" s="1293"/>
      <c r="J369" s="1293"/>
      <c r="K369" s="1293"/>
      <c r="L369" s="1293"/>
      <c r="M369" s="1293"/>
      <c r="N369" s="1293"/>
      <c r="O369" s="1293"/>
      <c r="P369" s="1293"/>
      <c r="Q369" s="1293"/>
      <c r="R369" s="1293"/>
      <c r="S369" s="1293"/>
      <c r="T369" s="1293"/>
      <c r="U369" s="1293"/>
      <c r="V369" s="1293"/>
      <c r="W369" s="1293"/>
      <c r="X369" s="1293"/>
      <c r="Y369" s="1293"/>
      <c r="Z369" s="1293"/>
      <c r="AA369" s="1293"/>
      <c r="AB369" s="1293"/>
      <c r="AC369" s="1293"/>
      <c r="AD369" s="1293"/>
      <c r="AE369" s="1293"/>
      <c r="AF369" s="1293"/>
      <c r="AG369" s="1293"/>
      <c r="AH369" s="1293"/>
      <c r="AI369" s="1293"/>
      <c r="AJ369" s="1293"/>
    </row>
    <row r="370" spans="9:36" x14ac:dyDescent="0.15">
      <c r="I370" s="1293"/>
      <c r="J370" s="1293"/>
      <c r="K370" s="1293"/>
      <c r="L370" s="1293"/>
      <c r="M370" s="1293"/>
      <c r="N370" s="1293"/>
      <c r="O370" s="1293"/>
      <c r="P370" s="1293"/>
      <c r="Q370" s="1293"/>
      <c r="R370" s="1293"/>
      <c r="S370" s="1293"/>
      <c r="T370" s="1293"/>
      <c r="U370" s="1293"/>
      <c r="V370" s="1293"/>
      <c r="W370" s="1293"/>
      <c r="X370" s="1293"/>
      <c r="Y370" s="1293"/>
      <c r="Z370" s="1293"/>
      <c r="AA370" s="1293"/>
      <c r="AB370" s="1293"/>
      <c r="AC370" s="1293"/>
      <c r="AD370" s="1293"/>
      <c r="AE370" s="1293"/>
      <c r="AF370" s="1293"/>
      <c r="AG370" s="1293"/>
      <c r="AH370" s="1293"/>
      <c r="AI370" s="1293"/>
      <c r="AJ370" s="1293"/>
    </row>
    <row r="371" spans="9:36" x14ac:dyDescent="0.15">
      <c r="I371" s="1293"/>
      <c r="J371" s="1293"/>
      <c r="K371" s="1293"/>
      <c r="L371" s="1293"/>
      <c r="M371" s="1293"/>
      <c r="N371" s="1293"/>
      <c r="O371" s="1293"/>
      <c r="P371" s="1293"/>
      <c r="Q371" s="1293"/>
      <c r="R371" s="1293"/>
      <c r="S371" s="1293"/>
      <c r="T371" s="1293"/>
      <c r="U371" s="1293"/>
      <c r="V371" s="1293"/>
      <c r="W371" s="1293"/>
      <c r="X371" s="1293"/>
      <c r="Y371" s="1293"/>
      <c r="Z371" s="1293"/>
      <c r="AA371" s="1293"/>
      <c r="AB371" s="1293"/>
      <c r="AC371" s="1293"/>
      <c r="AD371" s="1293"/>
      <c r="AE371" s="1293"/>
      <c r="AF371" s="1293"/>
      <c r="AG371" s="1293"/>
      <c r="AH371" s="1293"/>
      <c r="AI371" s="1293"/>
      <c r="AJ371" s="1293"/>
    </row>
    <row r="372" spans="9:36" x14ac:dyDescent="0.15">
      <c r="I372" s="1293"/>
      <c r="J372" s="1293"/>
      <c r="K372" s="1293"/>
      <c r="L372" s="1293"/>
      <c r="M372" s="1293"/>
      <c r="N372" s="1293"/>
      <c r="O372" s="1293"/>
      <c r="P372" s="1293"/>
      <c r="Q372" s="1293"/>
      <c r="R372" s="1293"/>
      <c r="S372" s="1293"/>
      <c r="T372" s="1293"/>
      <c r="U372" s="1293"/>
      <c r="V372" s="1293"/>
      <c r="W372" s="1293"/>
      <c r="X372" s="1293"/>
      <c r="Y372" s="1293"/>
      <c r="Z372" s="1293"/>
      <c r="AA372" s="1293"/>
      <c r="AB372" s="1293"/>
      <c r="AC372" s="1293"/>
      <c r="AD372" s="1293"/>
      <c r="AE372" s="1293"/>
      <c r="AF372" s="1293"/>
      <c r="AG372" s="1293"/>
      <c r="AH372" s="1293"/>
      <c r="AI372" s="1293"/>
      <c r="AJ372" s="1293"/>
    </row>
    <row r="373" spans="9:36" x14ac:dyDescent="0.15">
      <c r="I373" s="1293"/>
      <c r="J373" s="1293"/>
      <c r="K373" s="1293"/>
      <c r="L373" s="1293"/>
      <c r="M373" s="1293"/>
      <c r="N373" s="1293"/>
      <c r="O373" s="1293"/>
      <c r="P373" s="1293"/>
      <c r="Q373" s="1293"/>
      <c r="R373" s="1293"/>
      <c r="S373" s="1293"/>
      <c r="T373" s="1293"/>
      <c r="U373" s="1293"/>
      <c r="V373" s="1293"/>
      <c r="W373" s="1293"/>
      <c r="X373" s="1293"/>
      <c r="Y373" s="1293"/>
      <c r="Z373" s="1293"/>
      <c r="AA373" s="1293"/>
      <c r="AB373" s="1293"/>
      <c r="AC373" s="1293"/>
      <c r="AD373" s="1293"/>
      <c r="AE373" s="1293"/>
      <c r="AF373" s="1293"/>
      <c r="AG373" s="1293"/>
      <c r="AH373" s="1293"/>
      <c r="AI373" s="1293"/>
      <c r="AJ373" s="1293"/>
    </row>
    <row r="374" spans="9:36" x14ac:dyDescent="0.15">
      <c r="I374" s="1293"/>
      <c r="J374" s="1293"/>
      <c r="K374" s="1293"/>
      <c r="L374" s="1293"/>
      <c r="M374" s="1293"/>
      <c r="N374" s="1293"/>
      <c r="O374" s="1293"/>
      <c r="P374" s="1293"/>
      <c r="Q374" s="1293"/>
      <c r="R374" s="1293"/>
      <c r="S374" s="1293"/>
      <c r="T374" s="1293"/>
      <c r="U374" s="1293"/>
      <c r="V374" s="1293"/>
      <c r="W374" s="1293"/>
      <c r="X374" s="1293"/>
      <c r="Y374" s="1293"/>
      <c r="Z374" s="1293"/>
      <c r="AA374" s="1293"/>
      <c r="AB374" s="1293"/>
      <c r="AC374" s="1293"/>
      <c r="AD374" s="1293"/>
      <c r="AE374" s="1293"/>
      <c r="AF374" s="1293"/>
      <c r="AG374" s="1293"/>
      <c r="AH374" s="1293"/>
      <c r="AI374" s="1293"/>
      <c r="AJ374" s="1293"/>
    </row>
    <row r="375" spans="9:36" x14ac:dyDescent="0.15">
      <c r="I375" s="1293"/>
      <c r="J375" s="1293"/>
      <c r="K375" s="1293"/>
      <c r="L375" s="1293"/>
      <c r="M375" s="1293"/>
      <c r="N375" s="1293"/>
      <c r="O375" s="1293"/>
      <c r="P375" s="1293"/>
      <c r="Q375" s="1293"/>
      <c r="R375" s="1293"/>
      <c r="S375" s="1293"/>
      <c r="T375" s="1293"/>
      <c r="U375" s="1293"/>
      <c r="V375" s="1293"/>
      <c r="W375" s="1293"/>
      <c r="X375" s="1293"/>
      <c r="Y375" s="1293"/>
      <c r="Z375" s="1293"/>
      <c r="AA375" s="1293"/>
      <c r="AB375" s="1293"/>
      <c r="AC375" s="1293"/>
      <c r="AD375" s="1293"/>
      <c r="AE375" s="1293"/>
      <c r="AF375" s="1293"/>
      <c r="AG375" s="1293"/>
      <c r="AH375" s="1293"/>
      <c r="AI375" s="1293"/>
      <c r="AJ375" s="1293"/>
    </row>
    <row r="376" spans="9:36" x14ac:dyDescent="0.15">
      <c r="I376" s="1293"/>
      <c r="J376" s="1293"/>
      <c r="K376" s="1293"/>
      <c r="L376" s="1293"/>
      <c r="M376" s="1293"/>
      <c r="N376" s="1293"/>
      <c r="O376" s="1293"/>
      <c r="P376" s="1293"/>
      <c r="Q376" s="1293"/>
      <c r="R376" s="1293"/>
      <c r="S376" s="1293"/>
      <c r="T376" s="1293"/>
      <c r="U376" s="1293"/>
      <c r="V376" s="1293"/>
      <c r="W376" s="1293"/>
      <c r="X376" s="1293"/>
      <c r="Y376" s="1293"/>
      <c r="Z376" s="1293"/>
      <c r="AA376" s="1293"/>
      <c r="AB376" s="1293"/>
      <c r="AC376" s="1293"/>
      <c r="AD376" s="1293"/>
      <c r="AE376" s="1293"/>
      <c r="AF376" s="1293"/>
      <c r="AG376" s="1293"/>
      <c r="AH376" s="1293"/>
      <c r="AI376" s="1293"/>
      <c r="AJ376" s="1293"/>
    </row>
    <row r="377" spans="9:36" x14ac:dyDescent="0.15">
      <c r="I377" s="1293"/>
      <c r="J377" s="1293"/>
      <c r="K377" s="1293"/>
      <c r="L377" s="1293"/>
      <c r="M377" s="1293"/>
      <c r="N377" s="1293"/>
      <c r="O377" s="1293"/>
      <c r="P377" s="1293"/>
      <c r="Q377" s="1293"/>
      <c r="R377" s="1293"/>
      <c r="S377" s="1293"/>
      <c r="T377" s="1293"/>
      <c r="U377" s="1293"/>
      <c r="V377" s="1293"/>
      <c r="W377" s="1293"/>
      <c r="X377" s="1293"/>
      <c r="Y377" s="1293"/>
      <c r="Z377" s="1293"/>
      <c r="AA377" s="1293"/>
      <c r="AB377" s="1293"/>
      <c r="AC377" s="1293"/>
      <c r="AD377" s="1293"/>
      <c r="AE377" s="1293"/>
      <c r="AF377" s="1293"/>
      <c r="AG377" s="1293"/>
      <c r="AH377" s="1293"/>
      <c r="AI377" s="1293"/>
      <c r="AJ377" s="1293"/>
    </row>
    <row r="378" spans="9:36" x14ac:dyDescent="0.15">
      <c r="I378" s="1293"/>
      <c r="J378" s="1293"/>
      <c r="K378" s="1293"/>
      <c r="L378" s="1293"/>
      <c r="M378" s="1293"/>
      <c r="N378" s="1293"/>
      <c r="O378" s="1293"/>
      <c r="P378" s="1293"/>
      <c r="Q378" s="1293"/>
      <c r="R378" s="1293"/>
      <c r="S378" s="1293"/>
      <c r="T378" s="1293"/>
      <c r="U378" s="1293"/>
      <c r="V378" s="1293"/>
      <c r="W378" s="1293"/>
      <c r="X378" s="1293"/>
      <c r="Y378" s="1293"/>
      <c r="Z378" s="1293"/>
      <c r="AA378" s="1293"/>
      <c r="AB378" s="1293"/>
      <c r="AC378" s="1293"/>
      <c r="AD378" s="1293"/>
      <c r="AE378" s="1293"/>
      <c r="AF378" s="1293"/>
      <c r="AG378" s="1293"/>
      <c r="AH378" s="1293"/>
      <c r="AI378" s="1293"/>
      <c r="AJ378" s="1293"/>
    </row>
    <row r="379" spans="9:36" x14ac:dyDescent="0.15">
      <c r="I379" s="1293"/>
      <c r="J379" s="1293"/>
      <c r="K379" s="1293"/>
      <c r="L379" s="1293"/>
      <c r="M379" s="1293"/>
      <c r="N379" s="1293"/>
      <c r="O379" s="1293"/>
      <c r="P379" s="1293"/>
      <c r="Q379" s="1293"/>
      <c r="R379" s="1293"/>
      <c r="S379" s="1293"/>
      <c r="T379" s="1293"/>
      <c r="U379" s="1293"/>
      <c r="V379" s="1293"/>
      <c r="W379" s="1293"/>
      <c r="X379" s="1293"/>
      <c r="Y379" s="1293"/>
      <c r="Z379" s="1293"/>
      <c r="AA379" s="1293"/>
      <c r="AB379" s="1293"/>
      <c r="AC379" s="1293"/>
      <c r="AD379" s="1293"/>
      <c r="AE379" s="1293"/>
      <c r="AF379" s="1293"/>
      <c r="AG379" s="1293"/>
      <c r="AH379" s="1293"/>
      <c r="AI379" s="1293"/>
      <c r="AJ379" s="1293"/>
    </row>
    <row r="380" spans="9:36" x14ac:dyDescent="0.15">
      <c r="I380" s="1293"/>
      <c r="J380" s="1293"/>
      <c r="K380" s="1293"/>
      <c r="L380" s="1293"/>
      <c r="M380" s="1293"/>
      <c r="N380" s="1293"/>
      <c r="O380" s="1293"/>
      <c r="P380" s="1293"/>
      <c r="Q380" s="1293"/>
      <c r="R380" s="1293"/>
      <c r="S380" s="1293"/>
      <c r="T380" s="1293"/>
      <c r="U380" s="1293"/>
      <c r="V380" s="1293"/>
      <c r="W380" s="1293"/>
      <c r="X380" s="1293"/>
      <c r="Y380" s="1293"/>
      <c r="Z380" s="1293"/>
      <c r="AA380" s="1293"/>
      <c r="AB380" s="1293"/>
      <c r="AC380" s="1293"/>
      <c r="AD380" s="1293"/>
      <c r="AE380" s="1293"/>
      <c r="AF380" s="1293"/>
      <c r="AG380" s="1293"/>
      <c r="AH380" s="1293"/>
      <c r="AI380" s="1293"/>
      <c r="AJ380" s="1293"/>
    </row>
    <row r="381" spans="9:36" x14ac:dyDescent="0.15">
      <c r="I381" s="1293"/>
      <c r="J381" s="1293"/>
      <c r="K381" s="1293"/>
      <c r="L381" s="1293"/>
      <c r="M381" s="1293"/>
      <c r="N381" s="1293"/>
      <c r="O381" s="1293"/>
      <c r="P381" s="1293"/>
      <c r="Q381" s="1293"/>
      <c r="R381" s="1293"/>
      <c r="S381" s="1293"/>
      <c r="T381" s="1293"/>
      <c r="U381" s="1293"/>
      <c r="V381" s="1293"/>
      <c r="W381" s="1293"/>
      <c r="X381" s="1293"/>
      <c r="Y381" s="1293"/>
      <c r="Z381" s="1293"/>
      <c r="AA381" s="1293"/>
      <c r="AB381" s="1293"/>
      <c r="AC381" s="1293"/>
      <c r="AD381" s="1293"/>
      <c r="AE381" s="1293"/>
      <c r="AF381" s="1293"/>
      <c r="AG381" s="1293"/>
      <c r="AH381" s="1293"/>
      <c r="AI381" s="1293"/>
      <c r="AJ381" s="1293"/>
    </row>
    <row r="382" spans="9:36" x14ac:dyDescent="0.15">
      <c r="I382" s="1293"/>
      <c r="J382" s="1293"/>
      <c r="K382" s="1293"/>
      <c r="L382" s="1293"/>
      <c r="M382" s="1293"/>
      <c r="N382" s="1293"/>
      <c r="O382" s="1293"/>
      <c r="P382" s="1293"/>
      <c r="Q382" s="1293"/>
      <c r="R382" s="1293"/>
      <c r="S382" s="1293"/>
      <c r="T382" s="1293"/>
      <c r="U382" s="1293"/>
      <c r="V382" s="1293"/>
      <c r="W382" s="1293"/>
      <c r="X382" s="1293"/>
      <c r="Y382" s="1293"/>
      <c r="Z382" s="1293"/>
      <c r="AA382" s="1293"/>
      <c r="AB382" s="1293"/>
      <c r="AC382" s="1293"/>
      <c r="AD382" s="1293"/>
      <c r="AE382" s="1293"/>
      <c r="AF382" s="1293"/>
      <c r="AG382" s="1293"/>
      <c r="AH382" s="1293"/>
      <c r="AI382" s="1293"/>
      <c r="AJ382" s="1293"/>
    </row>
    <row r="383" spans="9:36" x14ac:dyDescent="0.15">
      <c r="I383" s="1293"/>
      <c r="J383" s="1293"/>
      <c r="K383" s="1293"/>
      <c r="L383" s="1293"/>
      <c r="M383" s="1293"/>
      <c r="N383" s="1293"/>
      <c r="O383" s="1293"/>
      <c r="P383" s="1293"/>
      <c r="Q383" s="1293"/>
      <c r="R383" s="1293"/>
      <c r="S383" s="1293"/>
      <c r="T383" s="1293"/>
      <c r="U383" s="1293"/>
      <c r="V383" s="1293"/>
      <c r="W383" s="1293"/>
      <c r="X383" s="1293"/>
      <c r="Y383" s="1293"/>
      <c r="Z383" s="1293"/>
      <c r="AA383" s="1293"/>
      <c r="AB383" s="1293"/>
      <c r="AC383" s="1293"/>
      <c r="AD383" s="1293"/>
      <c r="AE383" s="1293"/>
      <c r="AF383" s="1293"/>
      <c r="AG383" s="1293"/>
      <c r="AH383" s="1293"/>
      <c r="AI383" s="1293"/>
      <c r="AJ383" s="1293"/>
    </row>
    <row r="384" spans="9:36" x14ac:dyDescent="0.15">
      <c r="I384" s="1293"/>
      <c r="J384" s="1293"/>
      <c r="K384" s="1293"/>
      <c r="L384" s="1293"/>
      <c r="M384" s="1293"/>
      <c r="N384" s="1293"/>
      <c r="O384" s="1293"/>
      <c r="P384" s="1293"/>
      <c r="Q384" s="1293"/>
      <c r="R384" s="1293"/>
      <c r="S384" s="1293"/>
      <c r="T384" s="1293"/>
      <c r="U384" s="1293"/>
      <c r="V384" s="1293"/>
      <c r="W384" s="1293"/>
      <c r="X384" s="1293"/>
      <c r="Y384" s="1293"/>
      <c r="Z384" s="1293"/>
      <c r="AA384" s="1293"/>
      <c r="AB384" s="1293"/>
      <c r="AC384" s="1293"/>
      <c r="AD384" s="1293"/>
      <c r="AE384" s="1293"/>
      <c r="AF384" s="1293"/>
      <c r="AG384" s="1293"/>
      <c r="AH384" s="1293"/>
      <c r="AI384" s="1293"/>
      <c r="AJ384" s="1293"/>
    </row>
    <row r="385" spans="9:36" x14ac:dyDescent="0.15">
      <c r="I385" s="1293"/>
      <c r="J385" s="1293"/>
      <c r="K385" s="1293"/>
      <c r="L385" s="1293"/>
      <c r="M385" s="1293"/>
      <c r="N385" s="1293"/>
      <c r="O385" s="1293"/>
      <c r="P385" s="1293"/>
      <c r="Q385" s="1293"/>
      <c r="R385" s="1293"/>
      <c r="S385" s="1293"/>
      <c r="T385" s="1293"/>
      <c r="U385" s="1293"/>
      <c r="V385" s="1293"/>
      <c r="W385" s="1293"/>
      <c r="X385" s="1293"/>
      <c r="Y385" s="1293"/>
      <c r="Z385" s="1293"/>
      <c r="AA385" s="1293"/>
      <c r="AB385" s="1293"/>
      <c r="AC385" s="1293"/>
      <c r="AD385" s="1293"/>
      <c r="AE385" s="1293"/>
      <c r="AF385" s="1293"/>
      <c r="AG385" s="1293"/>
      <c r="AH385" s="1293"/>
      <c r="AI385" s="1293"/>
      <c r="AJ385" s="1293"/>
    </row>
    <row r="386" spans="9:36" x14ac:dyDescent="0.15">
      <c r="I386" s="1293"/>
      <c r="J386" s="1293"/>
      <c r="K386" s="1293"/>
      <c r="L386" s="1293"/>
      <c r="M386" s="1293"/>
      <c r="N386" s="1293"/>
      <c r="O386" s="1293"/>
      <c r="P386" s="1293"/>
      <c r="Q386" s="1293"/>
      <c r="R386" s="1293"/>
      <c r="S386" s="1293"/>
      <c r="T386" s="1293"/>
      <c r="U386" s="1293"/>
      <c r="V386" s="1293"/>
      <c r="W386" s="1293"/>
      <c r="X386" s="1293"/>
      <c r="Y386" s="1293"/>
      <c r="Z386" s="1293"/>
      <c r="AA386" s="1293"/>
      <c r="AB386" s="1293"/>
      <c r="AC386" s="1293"/>
      <c r="AD386" s="1293"/>
      <c r="AE386" s="1293"/>
      <c r="AF386" s="1293"/>
      <c r="AG386" s="1293"/>
      <c r="AH386" s="1293"/>
      <c r="AI386" s="1293"/>
      <c r="AJ386" s="1293"/>
    </row>
    <row r="387" spans="9:36" x14ac:dyDescent="0.15">
      <c r="I387" s="1293"/>
      <c r="J387" s="1293"/>
      <c r="K387" s="1293"/>
      <c r="L387" s="1293"/>
      <c r="M387" s="1293"/>
      <c r="N387" s="1293"/>
      <c r="O387" s="1293"/>
      <c r="P387" s="1293"/>
      <c r="Q387" s="1293"/>
      <c r="R387" s="1293"/>
      <c r="S387" s="1293"/>
      <c r="T387" s="1293"/>
      <c r="U387" s="1293"/>
      <c r="V387" s="1293"/>
      <c r="W387" s="1293"/>
      <c r="X387" s="1293"/>
      <c r="Y387" s="1293"/>
      <c r="Z387" s="1293"/>
      <c r="AA387" s="1293"/>
      <c r="AB387" s="1293"/>
      <c r="AC387" s="1293"/>
      <c r="AD387" s="1293"/>
      <c r="AE387" s="1293"/>
      <c r="AF387" s="1293"/>
      <c r="AG387" s="1293"/>
      <c r="AH387" s="1293"/>
      <c r="AI387" s="1293"/>
      <c r="AJ387" s="1293"/>
    </row>
    <row r="388" spans="9:36" x14ac:dyDescent="0.15">
      <c r="I388" s="1293"/>
      <c r="J388" s="1293"/>
      <c r="K388" s="1293"/>
      <c r="L388" s="1293"/>
      <c r="M388" s="1293"/>
      <c r="N388" s="1293"/>
      <c r="O388" s="1293"/>
      <c r="P388" s="1293"/>
      <c r="Q388" s="1293"/>
      <c r="R388" s="1293"/>
      <c r="S388" s="1293"/>
      <c r="T388" s="1293"/>
      <c r="U388" s="1293"/>
      <c r="V388" s="1293"/>
      <c r="W388" s="1293"/>
      <c r="X388" s="1293"/>
      <c r="Y388" s="1293"/>
      <c r="Z388" s="1293"/>
      <c r="AA388" s="1293"/>
      <c r="AB388" s="1293"/>
      <c r="AC388" s="1293"/>
      <c r="AD388" s="1293"/>
      <c r="AE388" s="1293"/>
      <c r="AF388" s="1293"/>
      <c r="AG388" s="1293"/>
      <c r="AH388" s="1293"/>
      <c r="AI388" s="1293"/>
      <c r="AJ388" s="1293"/>
    </row>
    <row r="389" spans="9:36" x14ac:dyDescent="0.15">
      <c r="I389" s="1293"/>
      <c r="J389" s="1293"/>
      <c r="K389" s="1293"/>
      <c r="L389" s="1293"/>
      <c r="M389" s="1293"/>
      <c r="N389" s="1293"/>
      <c r="O389" s="1293"/>
      <c r="P389" s="1293"/>
      <c r="Q389" s="1293"/>
      <c r="R389" s="1293"/>
      <c r="S389" s="1293"/>
      <c r="T389" s="1293"/>
      <c r="U389" s="1293"/>
      <c r="V389" s="1293"/>
      <c r="W389" s="1293"/>
      <c r="X389" s="1293"/>
      <c r="Y389" s="1293"/>
      <c r="Z389" s="1293"/>
      <c r="AA389" s="1293"/>
      <c r="AB389" s="1293"/>
      <c r="AC389" s="1293"/>
      <c r="AD389" s="1293"/>
      <c r="AE389" s="1293"/>
      <c r="AF389" s="1293"/>
      <c r="AG389" s="1293"/>
      <c r="AH389" s="1293"/>
      <c r="AI389" s="1293"/>
      <c r="AJ389" s="1293"/>
    </row>
    <row r="390" spans="9:36" x14ac:dyDescent="0.15">
      <c r="I390" s="1293"/>
      <c r="J390" s="1293"/>
      <c r="K390" s="1293"/>
      <c r="L390" s="1293"/>
      <c r="M390" s="1293"/>
      <c r="N390" s="1293"/>
      <c r="O390" s="1293"/>
      <c r="P390" s="1293"/>
      <c r="Q390" s="1293"/>
      <c r="R390" s="1293"/>
      <c r="S390" s="1293"/>
      <c r="T390" s="1293"/>
      <c r="U390" s="1293"/>
      <c r="V390" s="1293"/>
      <c r="W390" s="1293"/>
      <c r="X390" s="1293"/>
      <c r="Y390" s="1293"/>
      <c r="Z390" s="1293"/>
      <c r="AA390" s="1293"/>
      <c r="AB390" s="1293"/>
      <c r="AC390" s="1293"/>
      <c r="AD390" s="1293"/>
      <c r="AE390" s="1293"/>
      <c r="AF390" s="1293"/>
      <c r="AG390" s="1293"/>
      <c r="AH390" s="1293"/>
      <c r="AI390" s="1293"/>
      <c r="AJ390" s="1293"/>
    </row>
    <row r="391" spans="9:36" x14ac:dyDescent="0.15">
      <c r="I391" s="1293"/>
      <c r="J391" s="1293"/>
      <c r="K391" s="1293"/>
      <c r="L391" s="1293"/>
      <c r="M391" s="1293"/>
      <c r="N391" s="1293"/>
      <c r="O391" s="1293"/>
      <c r="P391" s="1293"/>
      <c r="Q391" s="1293"/>
      <c r="R391" s="1293"/>
      <c r="S391" s="1293"/>
      <c r="T391" s="1293"/>
      <c r="U391" s="1293"/>
      <c r="V391" s="1293"/>
      <c r="W391" s="1293"/>
      <c r="X391" s="1293"/>
      <c r="Y391" s="1293"/>
      <c r="Z391" s="1293"/>
      <c r="AA391" s="1293"/>
      <c r="AB391" s="1293"/>
      <c r="AC391" s="1293"/>
      <c r="AD391" s="1293"/>
      <c r="AE391" s="1293"/>
      <c r="AF391" s="1293"/>
      <c r="AG391" s="1293"/>
      <c r="AH391" s="1293"/>
      <c r="AI391" s="1293"/>
      <c r="AJ391" s="1293"/>
    </row>
    <row r="392" spans="9:36" x14ac:dyDescent="0.15">
      <c r="I392" s="1293"/>
      <c r="J392" s="1293"/>
      <c r="K392" s="1293"/>
      <c r="L392" s="1293"/>
      <c r="M392" s="1293"/>
      <c r="N392" s="1293"/>
      <c r="O392" s="1293"/>
      <c r="P392" s="1293"/>
      <c r="Q392" s="1293"/>
      <c r="R392" s="1293"/>
      <c r="S392" s="1293"/>
      <c r="T392" s="1293"/>
      <c r="U392" s="1293"/>
      <c r="V392" s="1293"/>
      <c r="W392" s="1293"/>
      <c r="X392" s="1293"/>
      <c r="Y392" s="1293"/>
      <c r="Z392" s="1293"/>
      <c r="AA392" s="1293"/>
      <c r="AB392" s="1293"/>
      <c r="AC392" s="1293"/>
      <c r="AD392" s="1293"/>
      <c r="AE392" s="1293"/>
      <c r="AF392" s="1293"/>
      <c r="AG392" s="1293"/>
      <c r="AH392" s="1293"/>
      <c r="AI392" s="1293"/>
      <c r="AJ392" s="1293"/>
    </row>
    <row r="393" spans="9:36" x14ac:dyDescent="0.15">
      <c r="I393" s="1293"/>
      <c r="J393" s="1293"/>
      <c r="K393" s="1293"/>
      <c r="L393" s="1293"/>
      <c r="M393" s="1293"/>
      <c r="N393" s="1293"/>
      <c r="O393" s="1293"/>
      <c r="P393" s="1293"/>
      <c r="Q393" s="1293"/>
      <c r="R393" s="1293"/>
      <c r="S393" s="1293"/>
      <c r="T393" s="1293"/>
      <c r="U393" s="1293"/>
      <c r="V393" s="1293"/>
      <c r="W393" s="1293"/>
      <c r="X393" s="1293"/>
      <c r="Y393" s="1293"/>
      <c r="Z393" s="1293"/>
      <c r="AA393" s="1293"/>
      <c r="AB393" s="1293"/>
      <c r="AC393" s="1293"/>
      <c r="AD393" s="1293"/>
      <c r="AE393" s="1293"/>
      <c r="AF393" s="1293"/>
      <c r="AG393" s="1293"/>
      <c r="AH393" s="1293"/>
      <c r="AI393" s="1293"/>
      <c r="AJ393" s="1293"/>
    </row>
    <row r="394" spans="9:36" x14ac:dyDescent="0.15">
      <c r="I394" s="1293"/>
      <c r="J394" s="1293"/>
      <c r="K394" s="1293"/>
      <c r="L394" s="1293"/>
      <c r="M394" s="1293"/>
      <c r="N394" s="1293"/>
      <c r="O394" s="1293"/>
      <c r="P394" s="1293"/>
      <c r="Q394" s="1293"/>
      <c r="R394" s="1293"/>
      <c r="S394" s="1293"/>
      <c r="T394" s="1293"/>
      <c r="U394" s="1293"/>
      <c r="V394" s="1293"/>
      <c r="W394" s="1293"/>
      <c r="X394" s="1293"/>
      <c r="Y394" s="1293"/>
      <c r="Z394" s="1293"/>
      <c r="AA394" s="1293"/>
      <c r="AB394" s="1293"/>
      <c r="AC394" s="1293"/>
      <c r="AD394" s="1293"/>
      <c r="AE394" s="1293"/>
      <c r="AF394" s="1293"/>
      <c r="AG394" s="1293"/>
      <c r="AH394" s="1293"/>
      <c r="AI394" s="1293"/>
      <c r="AJ394" s="1293"/>
    </row>
    <row r="395" spans="9:36" x14ac:dyDescent="0.15">
      <c r="I395" s="1293"/>
      <c r="J395" s="1293"/>
      <c r="K395" s="1293"/>
      <c r="L395" s="1293"/>
      <c r="M395" s="1293"/>
      <c r="N395" s="1293"/>
      <c r="O395" s="1293"/>
      <c r="P395" s="1293"/>
      <c r="Q395" s="1293"/>
      <c r="R395" s="1293"/>
      <c r="S395" s="1293"/>
      <c r="T395" s="1293"/>
      <c r="U395" s="1293"/>
      <c r="V395" s="1293"/>
      <c r="W395" s="1293"/>
      <c r="X395" s="1293"/>
      <c r="Y395" s="1293"/>
      <c r="Z395" s="1293"/>
      <c r="AA395" s="1293"/>
      <c r="AB395" s="1293"/>
      <c r="AC395" s="1293"/>
      <c r="AD395" s="1293"/>
      <c r="AE395" s="1293"/>
      <c r="AF395" s="1293"/>
      <c r="AG395" s="1293"/>
      <c r="AH395" s="1293"/>
      <c r="AI395" s="1293"/>
      <c r="AJ395" s="1293"/>
    </row>
    <row r="396" spans="9:36" x14ac:dyDescent="0.15">
      <c r="I396" s="1293"/>
      <c r="J396" s="1293"/>
      <c r="K396" s="1293"/>
      <c r="L396" s="1293"/>
      <c r="M396" s="1293"/>
      <c r="N396" s="1293"/>
      <c r="O396" s="1293"/>
      <c r="P396" s="1293"/>
      <c r="Q396" s="1293"/>
      <c r="R396" s="1293"/>
      <c r="S396" s="1293"/>
      <c r="T396" s="1293"/>
      <c r="U396" s="1293"/>
      <c r="V396" s="1293"/>
      <c r="W396" s="1293"/>
      <c r="X396" s="1293"/>
      <c r="Y396" s="1293"/>
      <c r="Z396" s="1293"/>
      <c r="AA396" s="1293"/>
      <c r="AB396" s="1293"/>
      <c r="AC396" s="1293"/>
      <c r="AD396" s="1293"/>
      <c r="AE396" s="1293"/>
      <c r="AF396" s="1293"/>
      <c r="AG396" s="1293"/>
      <c r="AH396" s="1293"/>
      <c r="AI396" s="1293"/>
      <c r="AJ396" s="1293"/>
    </row>
    <row r="397" spans="9:36" x14ac:dyDescent="0.15">
      <c r="I397" s="1293"/>
      <c r="J397" s="1293"/>
      <c r="K397" s="1293"/>
      <c r="L397" s="1293"/>
      <c r="M397" s="1293"/>
      <c r="N397" s="1293"/>
      <c r="O397" s="1293"/>
      <c r="P397" s="1293"/>
      <c r="Q397" s="1293"/>
      <c r="R397" s="1293"/>
      <c r="S397" s="1293"/>
      <c r="T397" s="1293"/>
      <c r="U397" s="1293"/>
      <c r="V397" s="1293"/>
      <c r="W397" s="1293"/>
      <c r="X397" s="1293"/>
      <c r="Y397" s="1293"/>
      <c r="Z397" s="1293"/>
      <c r="AA397" s="1293"/>
      <c r="AB397" s="1293"/>
      <c r="AC397" s="1293"/>
      <c r="AD397" s="1293"/>
      <c r="AE397" s="1293"/>
      <c r="AF397" s="1293"/>
      <c r="AG397" s="1293"/>
      <c r="AH397" s="1293"/>
      <c r="AI397" s="1293"/>
      <c r="AJ397" s="1293"/>
    </row>
    <row r="398" spans="9:36" x14ac:dyDescent="0.15">
      <c r="I398" s="1293"/>
      <c r="J398" s="1293"/>
      <c r="K398" s="1293"/>
      <c r="L398" s="1293"/>
      <c r="M398" s="1293"/>
      <c r="N398" s="1293"/>
      <c r="O398" s="1293"/>
      <c r="P398" s="1293"/>
      <c r="Q398" s="1293"/>
      <c r="R398" s="1293"/>
      <c r="S398" s="1293"/>
      <c r="T398" s="1293"/>
      <c r="U398" s="1293"/>
      <c r="V398" s="1293"/>
      <c r="W398" s="1293"/>
      <c r="X398" s="1293"/>
      <c r="Y398" s="1293"/>
      <c r="Z398" s="1293"/>
      <c r="AA398" s="1293"/>
      <c r="AB398" s="1293"/>
      <c r="AC398" s="1293"/>
      <c r="AD398" s="1293"/>
      <c r="AE398" s="1293"/>
      <c r="AF398" s="1293"/>
      <c r="AG398" s="1293"/>
      <c r="AH398" s="1293"/>
      <c r="AI398" s="1293"/>
      <c r="AJ398" s="1293"/>
    </row>
    <row r="399" spans="9:36" x14ac:dyDescent="0.15">
      <c r="I399" s="1293"/>
      <c r="J399" s="1293"/>
      <c r="K399" s="1293"/>
      <c r="L399" s="1293"/>
      <c r="M399" s="1293"/>
      <c r="N399" s="1293"/>
      <c r="O399" s="1293"/>
      <c r="P399" s="1293"/>
      <c r="Q399" s="1293"/>
      <c r="R399" s="1293"/>
      <c r="S399" s="1293"/>
      <c r="T399" s="1293"/>
      <c r="U399" s="1293"/>
      <c r="V399" s="1293"/>
      <c r="W399" s="1293"/>
      <c r="X399" s="1293"/>
      <c r="Y399" s="1293"/>
      <c r="Z399" s="1293"/>
      <c r="AA399" s="1293"/>
      <c r="AB399" s="1293"/>
      <c r="AC399" s="1293"/>
      <c r="AD399" s="1293"/>
      <c r="AE399" s="1293"/>
      <c r="AF399" s="1293"/>
      <c r="AG399" s="1293"/>
      <c r="AH399" s="1293"/>
      <c r="AI399" s="1293"/>
      <c r="AJ399" s="1293"/>
    </row>
    <row r="400" spans="9:36" x14ac:dyDescent="0.15">
      <c r="I400" s="1293"/>
      <c r="J400" s="1293"/>
      <c r="K400" s="1293"/>
      <c r="L400" s="1293"/>
      <c r="M400" s="1293"/>
      <c r="N400" s="1293"/>
      <c r="O400" s="1293"/>
      <c r="P400" s="1293"/>
      <c r="Q400" s="1293"/>
      <c r="R400" s="1293"/>
      <c r="S400" s="1293"/>
      <c r="T400" s="1293"/>
      <c r="U400" s="1293"/>
      <c r="V400" s="1293"/>
      <c r="W400" s="1293"/>
      <c r="X400" s="1293"/>
      <c r="Y400" s="1293"/>
      <c r="Z400" s="1293"/>
      <c r="AA400" s="1293"/>
      <c r="AB400" s="1293"/>
      <c r="AC400" s="1293"/>
      <c r="AD400" s="1293"/>
      <c r="AE400" s="1293"/>
      <c r="AF400" s="1293"/>
      <c r="AG400" s="1293"/>
      <c r="AH400" s="1293"/>
      <c r="AI400" s="1293"/>
      <c r="AJ400" s="1293"/>
    </row>
    <row r="401" spans="9:36" x14ac:dyDescent="0.15">
      <c r="I401" s="1293"/>
      <c r="J401" s="1293"/>
      <c r="K401" s="1293"/>
      <c r="L401" s="1293"/>
      <c r="M401" s="1293"/>
      <c r="N401" s="1293"/>
      <c r="O401" s="1293"/>
      <c r="P401" s="1293"/>
      <c r="Q401" s="1293"/>
      <c r="R401" s="1293"/>
      <c r="S401" s="1293"/>
      <c r="T401" s="1293"/>
      <c r="U401" s="1293"/>
      <c r="V401" s="1293"/>
      <c r="W401" s="1293"/>
      <c r="X401" s="1293"/>
      <c r="Y401" s="1293"/>
      <c r="Z401" s="1293"/>
      <c r="AA401" s="1293"/>
      <c r="AB401" s="1293"/>
      <c r="AC401" s="1293"/>
      <c r="AD401" s="1293"/>
      <c r="AE401" s="1293"/>
      <c r="AF401" s="1293"/>
      <c r="AG401" s="1293"/>
      <c r="AH401" s="1293"/>
      <c r="AI401" s="1293"/>
      <c r="AJ401" s="1293"/>
    </row>
    <row r="402" spans="9:36" x14ac:dyDescent="0.15">
      <c r="I402" s="1293"/>
      <c r="J402" s="1293"/>
      <c r="K402" s="1293"/>
      <c r="L402" s="1293"/>
      <c r="M402" s="1293"/>
      <c r="N402" s="1293"/>
      <c r="O402" s="1293"/>
      <c r="P402" s="1293"/>
      <c r="Q402" s="1293"/>
      <c r="R402" s="1293"/>
      <c r="S402" s="1293"/>
      <c r="T402" s="1293"/>
      <c r="U402" s="1293"/>
      <c r="V402" s="1293"/>
      <c r="W402" s="1293"/>
      <c r="X402" s="1293"/>
      <c r="Y402" s="1293"/>
      <c r="Z402" s="1293"/>
      <c r="AA402" s="1293"/>
      <c r="AB402" s="1293"/>
      <c r="AC402" s="1293"/>
      <c r="AD402" s="1293"/>
      <c r="AE402" s="1293"/>
      <c r="AF402" s="1293"/>
      <c r="AG402" s="1293"/>
      <c r="AH402" s="1293"/>
      <c r="AI402" s="1293"/>
      <c r="AJ402" s="1293"/>
    </row>
    <row r="403" spans="9:36" x14ac:dyDescent="0.15">
      <c r="I403" s="1293"/>
      <c r="J403" s="1293"/>
      <c r="K403" s="1293"/>
      <c r="L403" s="1293"/>
      <c r="M403" s="1293"/>
      <c r="N403" s="1293"/>
      <c r="O403" s="1293"/>
      <c r="P403" s="1293"/>
      <c r="Q403" s="1293"/>
      <c r="R403" s="1293"/>
      <c r="S403" s="1293"/>
      <c r="T403" s="1293"/>
      <c r="U403" s="1293"/>
      <c r="V403" s="1293"/>
      <c r="W403" s="1293"/>
      <c r="X403" s="1293"/>
      <c r="Y403" s="1293"/>
      <c r="Z403" s="1293"/>
      <c r="AA403" s="1293"/>
      <c r="AB403" s="1293"/>
      <c r="AC403" s="1293"/>
      <c r="AD403" s="1293"/>
      <c r="AE403" s="1293"/>
      <c r="AF403" s="1293"/>
      <c r="AG403" s="1293"/>
      <c r="AH403" s="1293"/>
      <c r="AI403" s="1293"/>
      <c r="AJ403" s="1293"/>
    </row>
    <row r="404" spans="9:36" x14ac:dyDescent="0.15">
      <c r="I404" s="1293"/>
      <c r="J404" s="1293"/>
      <c r="K404" s="1293"/>
      <c r="L404" s="1293"/>
      <c r="M404" s="1293"/>
      <c r="N404" s="1293"/>
      <c r="O404" s="1293"/>
      <c r="P404" s="1293"/>
      <c r="Q404" s="1293"/>
      <c r="R404" s="1293"/>
      <c r="S404" s="1293"/>
      <c r="T404" s="1293"/>
      <c r="U404" s="1293"/>
      <c r="V404" s="1293"/>
      <c r="W404" s="1293"/>
      <c r="X404" s="1293"/>
      <c r="Y404" s="1293"/>
      <c r="Z404" s="1293"/>
      <c r="AA404" s="1293"/>
      <c r="AB404" s="1293"/>
      <c r="AC404" s="1293"/>
      <c r="AD404" s="1293"/>
      <c r="AE404" s="1293"/>
      <c r="AF404" s="1293"/>
      <c r="AG404" s="1293"/>
      <c r="AH404" s="1293"/>
      <c r="AI404" s="1293"/>
      <c r="AJ404" s="1293"/>
    </row>
    <row r="405" spans="9:36" x14ac:dyDescent="0.15">
      <c r="I405" s="1293"/>
      <c r="J405" s="1293"/>
      <c r="K405" s="1293"/>
      <c r="L405" s="1293"/>
      <c r="M405" s="1293"/>
      <c r="N405" s="1293"/>
      <c r="O405" s="1293"/>
      <c r="P405" s="1293"/>
      <c r="Q405" s="1293"/>
      <c r="R405" s="1293"/>
      <c r="S405" s="1293"/>
      <c r="T405" s="1293"/>
      <c r="U405" s="1293"/>
      <c r="V405" s="1293"/>
      <c r="W405" s="1293"/>
      <c r="X405" s="1293"/>
      <c r="Y405" s="1293"/>
      <c r="Z405" s="1293"/>
      <c r="AA405" s="1293"/>
      <c r="AB405" s="1293"/>
      <c r="AC405" s="1293"/>
      <c r="AD405" s="1293"/>
      <c r="AE405" s="1293"/>
      <c r="AF405" s="1293"/>
      <c r="AG405" s="1293"/>
      <c r="AH405" s="1293"/>
      <c r="AI405" s="1293"/>
      <c r="AJ405" s="1293"/>
    </row>
    <row r="406" spans="9:36" x14ac:dyDescent="0.15">
      <c r="I406" s="1293"/>
      <c r="J406" s="1293"/>
      <c r="K406" s="1293"/>
      <c r="L406" s="1293"/>
      <c r="M406" s="1293"/>
      <c r="N406" s="1293"/>
      <c r="O406" s="1293"/>
      <c r="P406" s="1293"/>
      <c r="Q406" s="1293"/>
      <c r="R406" s="1293"/>
      <c r="S406" s="1293"/>
      <c r="T406" s="1293"/>
      <c r="U406" s="1293"/>
      <c r="V406" s="1293"/>
      <c r="W406" s="1293"/>
      <c r="X406" s="1293"/>
      <c r="Y406" s="1293"/>
      <c r="Z406" s="1293"/>
      <c r="AA406" s="1293"/>
      <c r="AB406" s="1293"/>
      <c r="AC406" s="1293"/>
      <c r="AD406" s="1293"/>
      <c r="AE406" s="1293"/>
      <c r="AF406" s="1293"/>
      <c r="AG406" s="1293"/>
      <c r="AH406" s="1293"/>
      <c r="AI406" s="1293"/>
      <c r="AJ406" s="1293"/>
    </row>
    <row r="407" spans="9:36" x14ac:dyDescent="0.15">
      <c r="I407" s="1293"/>
      <c r="J407" s="1293"/>
      <c r="K407" s="1293"/>
      <c r="L407" s="1293"/>
      <c r="M407" s="1293"/>
      <c r="N407" s="1293"/>
      <c r="O407" s="1293"/>
      <c r="P407" s="1293"/>
      <c r="Q407" s="1293"/>
      <c r="R407" s="1293"/>
      <c r="S407" s="1293"/>
      <c r="T407" s="1293"/>
      <c r="U407" s="1293"/>
      <c r="V407" s="1293"/>
      <c r="W407" s="1293"/>
      <c r="X407" s="1293"/>
      <c r="Y407" s="1293"/>
      <c r="Z407" s="1293"/>
      <c r="AA407" s="1293"/>
      <c r="AB407" s="1293"/>
      <c r="AC407" s="1293"/>
      <c r="AD407" s="1293"/>
      <c r="AE407" s="1293"/>
      <c r="AF407" s="1293"/>
      <c r="AG407" s="1293"/>
      <c r="AH407" s="1293"/>
      <c r="AI407" s="1293"/>
      <c r="AJ407" s="1293"/>
    </row>
    <row r="408" spans="9:36" x14ac:dyDescent="0.15">
      <c r="I408" s="1293"/>
      <c r="J408" s="1293"/>
      <c r="K408" s="1293"/>
      <c r="L408" s="1293"/>
      <c r="M408" s="1293"/>
      <c r="N408" s="1293"/>
      <c r="O408" s="1293"/>
      <c r="P408" s="1293"/>
      <c r="Q408" s="1293"/>
      <c r="R408" s="1293"/>
      <c r="S408" s="1293"/>
      <c r="T408" s="1293"/>
      <c r="U408" s="1293"/>
      <c r="V408" s="1293"/>
      <c r="W408" s="1293"/>
      <c r="X408" s="1293"/>
      <c r="Y408" s="1293"/>
      <c r="Z408" s="1293"/>
      <c r="AA408" s="1293"/>
      <c r="AB408" s="1293"/>
      <c r="AC408" s="1293"/>
      <c r="AD408" s="1293"/>
      <c r="AE408" s="1293"/>
      <c r="AF408" s="1293"/>
      <c r="AG408" s="1293"/>
      <c r="AH408" s="1293"/>
      <c r="AI408" s="1293"/>
      <c r="AJ408" s="1293"/>
    </row>
    <row r="409" spans="9:36" x14ac:dyDescent="0.15">
      <c r="I409" s="1293"/>
      <c r="J409" s="1293"/>
      <c r="K409" s="1293"/>
      <c r="L409" s="1293"/>
      <c r="M409" s="1293"/>
      <c r="N409" s="1293"/>
      <c r="O409" s="1293"/>
      <c r="P409" s="1293"/>
      <c r="Q409" s="1293"/>
      <c r="R409" s="1293"/>
      <c r="S409" s="1293"/>
      <c r="T409" s="1293"/>
      <c r="U409" s="1293"/>
      <c r="V409" s="1293"/>
      <c r="W409" s="1293"/>
      <c r="X409" s="1293"/>
      <c r="Y409" s="1293"/>
      <c r="Z409" s="1293"/>
      <c r="AA409" s="1293"/>
      <c r="AB409" s="1293"/>
      <c r="AC409" s="1293"/>
      <c r="AD409" s="1293"/>
      <c r="AE409" s="1293"/>
      <c r="AF409" s="1293"/>
      <c r="AG409" s="1293"/>
      <c r="AH409" s="1293"/>
      <c r="AI409" s="1293"/>
      <c r="AJ409" s="1293"/>
    </row>
    <row r="410" spans="9:36" x14ac:dyDescent="0.15">
      <c r="I410" s="1293"/>
      <c r="J410" s="1293"/>
      <c r="K410" s="1293"/>
      <c r="L410" s="1293"/>
      <c r="M410" s="1293"/>
      <c r="N410" s="1293"/>
      <c r="O410" s="1293"/>
      <c r="P410" s="1293"/>
      <c r="Q410" s="1293"/>
      <c r="R410" s="1293"/>
      <c r="S410" s="1293"/>
      <c r="T410" s="1293"/>
      <c r="U410" s="1293"/>
      <c r="V410" s="1293"/>
      <c r="W410" s="1293"/>
      <c r="X410" s="1293"/>
      <c r="Y410" s="1293"/>
      <c r="Z410" s="1293"/>
      <c r="AA410" s="1293"/>
      <c r="AB410" s="1293"/>
      <c r="AC410" s="1293"/>
      <c r="AD410" s="1293"/>
      <c r="AE410" s="1293"/>
      <c r="AF410" s="1293"/>
      <c r="AG410" s="1293"/>
      <c r="AH410" s="1293"/>
      <c r="AI410" s="1293"/>
      <c r="AJ410" s="1293"/>
    </row>
    <row r="411" spans="9:36" x14ac:dyDescent="0.15">
      <c r="I411" s="1293"/>
      <c r="J411" s="1293"/>
      <c r="K411" s="1293"/>
      <c r="L411" s="1293"/>
      <c r="M411" s="1293"/>
      <c r="N411" s="1293"/>
      <c r="O411" s="1293"/>
      <c r="P411" s="1293"/>
      <c r="Q411" s="1293"/>
      <c r="R411" s="1293"/>
      <c r="S411" s="1293"/>
      <c r="T411" s="1293"/>
      <c r="U411" s="1293"/>
      <c r="V411" s="1293"/>
      <c r="W411" s="1293"/>
      <c r="X411" s="1293"/>
      <c r="Y411" s="1293"/>
      <c r="Z411" s="1293"/>
      <c r="AA411" s="1293"/>
      <c r="AB411" s="1293"/>
      <c r="AC411" s="1293"/>
      <c r="AD411" s="1293"/>
      <c r="AE411" s="1293"/>
      <c r="AF411" s="1293"/>
      <c r="AG411" s="1293"/>
      <c r="AH411" s="1293"/>
      <c r="AI411" s="1293"/>
      <c r="AJ411" s="1293"/>
    </row>
    <row r="412" spans="9:36" x14ac:dyDescent="0.15">
      <c r="I412" s="1293"/>
      <c r="J412" s="1293"/>
      <c r="K412" s="1293"/>
      <c r="L412" s="1293"/>
      <c r="M412" s="1293"/>
      <c r="N412" s="1293"/>
      <c r="O412" s="1293"/>
      <c r="P412" s="1293"/>
      <c r="Q412" s="1293"/>
      <c r="R412" s="1293"/>
      <c r="S412" s="1293"/>
      <c r="T412" s="1293"/>
      <c r="U412" s="1293"/>
      <c r="V412" s="1293"/>
      <c r="W412" s="1293"/>
      <c r="X412" s="1293"/>
      <c r="Y412" s="1293"/>
      <c r="Z412" s="1293"/>
      <c r="AA412" s="1293"/>
      <c r="AB412" s="1293"/>
      <c r="AC412" s="1293"/>
      <c r="AD412" s="1293"/>
      <c r="AE412" s="1293"/>
      <c r="AF412" s="1293"/>
      <c r="AG412" s="1293"/>
      <c r="AH412" s="1293"/>
      <c r="AI412" s="1293"/>
      <c r="AJ412" s="1293"/>
    </row>
    <row r="413" spans="9:36" x14ac:dyDescent="0.15">
      <c r="I413" s="1293"/>
      <c r="J413" s="1293"/>
      <c r="K413" s="1293"/>
      <c r="L413" s="1293"/>
      <c r="M413" s="1293"/>
      <c r="N413" s="1293"/>
      <c r="O413" s="1293"/>
      <c r="P413" s="1293"/>
      <c r="Q413" s="1293"/>
      <c r="R413" s="1293"/>
      <c r="S413" s="1293"/>
      <c r="T413" s="1293"/>
      <c r="U413" s="1293"/>
      <c r="V413" s="1293"/>
      <c r="W413" s="1293"/>
      <c r="X413" s="1293"/>
      <c r="Y413" s="1293"/>
      <c r="Z413" s="1293"/>
      <c r="AA413" s="1293"/>
      <c r="AB413" s="1293"/>
      <c r="AC413" s="1293"/>
      <c r="AD413" s="1293"/>
      <c r="AE413" s="1293"/>
      <c r="AF413" s="1293"/>
      <c r="AG413" s="1293"/>
      <c r="AH413" s="1293"/>
      <c r="AI413" s="1293"/>
      <c r="AJ413" s="1293"/>
    </row>
    <row r="414" spans="9:36" x14ac:dyDescent="0.15">
      <c r="I414" s="1293"/>
      <c r="J414" s="1293"/>
      <c r="K414" s="1293"/>
      <c r="L414" s="1293"/>
      <c r="M414" s="1293"/>
      <c r="N414" s="1293"/>
      <c r="O414" s="1293"/>
      <c r="P414" s="1293"/>
      <c r="Q414" s="1293"/>
      <c r="R414" s="1293"/>
      <c r="S414" s="1293"/>
      <c r="T414" s="1293"/>
      <c r="U414" s="1293"/>
      <c r="V414" s="1293"/>
      <c r="W414" s="1293"/>
      <c r="X414" s="1293"/>
      <c r="Y414" s="1293"/>
      <c r="Z414" s="1293"/>
      <c r="AA414" s="1293"/>
      <c r="AB414" s="1293"/>
      <c r="AC414" s="1293"/>
      <c r="AD414" s="1293"/>
      <c r="AE414" s="1293"/>
      <c r="AF414" s="1293"/>
      <c r="AG414" s="1293"/>
      <c r="AH414" s="1293"/>
      <c r="AI414" s="1293"/>
      <c r="AJ414" s="1293"/>
    </row>
    <row r="415" spans="9:36" x14ac:dyDescent="0.15">
      <c r="I415" s="1293"/>
      <c r="J415" s="1293"/>
      <c r="K415" s="1293"/>
      <c r="L415" s="1293"/>
      <c r="M415" s="1293"/>
      <c r="N415" s="1293"/>
      <c r="O415" s="1293"/>
      <c r="P415" s="1293"/>
      <c r="Q415" s="1293"/>
      <c r="R415" s="1293"/>
      <c r="S415" s="1293"/>
      <c r="T415" s="1293"/>
      <c r="U415" s="1293"/>
      <c r="V415" s="1293"/>
      <c r="W415" s="1293"/>
      <c r="X415" s="1293"/>
      <c r="Y415" s="1293"/>
      <c r="Z415" s="1293"/>
      <c r="AA415" s="1293"/>
      <c r="AB415" s="1293"/>
      <c r="AC415" s="1293"/>
      <c r="AD415" s="1293"/>
      <c r="AE415" s="1293"/>
      <c r="AF415" s="1293"/>
      <c r="AG415" s="1293"/>
      <c r="AH415" s="1293"/>
      <c r="AI415" s="1293"/>
      <c r="AJ415" s="1293"/>
    </row>
    <row r="416" spans="9:36" x14ac:dyDescent="0.15">
      <c r="I416" s="1293"/>
      <c r="J416" s="1293"/>
      <c r="K416" s="1293"/>
      <c r="L416" s="1293"/>
      <c r="M416" s="1293"/>
      <c r="N416" s="1293"/>
      <c r="O416" s="1293"/>
      <c r="P416" s="1293"/>
      <c r="Q416" s="1293"/>
      <c r="R416" s="1293"/>
      <c r="S416" s="1293"/>
      <c r="T416" s="1293"/>
      <c r="U416" s="1293"/>
      <c r="V416" s="1293"/>
      <c r="W416" s="1293"/>
      <c r="X416" s="1293"/>
      <c r="Y416" s="1293"/>
      <c r="Z416" s="1293"/>
      <c r="AA416" s="1293"/>
      <c r="AB416" s="1293"/>
      <c r="AC416" s="1293"/>
      <c r="AD416" s="1293"/>
      <c r="AE416" s="1293"/>
      <c r="AF416" s="1293"/>
      <c r="AG416" s="1293"/>
      <c r="AH416" s="1293"/>
      <c r="AI416" s="1293"/>
      <c r="AJ416" s="1293"/>
    </row>
    <row r="417" spans="9:36" x14ac:dyDescent="0.15">
      <c r="I417" s="1293"/>
      <c r="J417" s="1293"/>
      <c r="K417" s="1293"/>
      <c r="L417" s="1293"/>
      <c r="M417" s="1293"/>
      <c r="N417" s="1293"/>
      <c r="O417" s="1293"/>
      <c r="P417" s="1293"/>
      <c r="Q417" s="1293"/>
      <c r="R417" s="1293"/>
      <c r="S417" s="1293"/>
      <c r="T417" s="1293"/>
      <c r="U417" s="1293"/>
      <c r="V417" s="1293"/>
      <c r="W417" s="1293"/>
      <c r="X417" s="1293"/>
      <c r="Y417" s="1293"/>
      <c r="Z417" s="1293"/>
      <c r="AA417" s="1293"/>
      <c r="AB417" s="1293"/>
      <c r="AC417" s="1293"/>
      <c r="AD417" s="1293"/>
      <c r="AE417" s="1293"/>
      <c r="AF417" s="1293"/>
      <c r="AG417" s="1293"/>
      <c r="AH417" s="1293"/>
      <c r="AI417" s="1293"/>
      <c r="AJ417" s="1293"/>
    </row>
    <row r="418" spans="9:36" x14ac:dyDescent="0.15">
      <c r="I418" s="1293"/>
      <c r="J418" s="1293"/>
      <c r="K418" s="1293"/>
      <c r="L418" s="1293"/>
      <c r="M418" s="1293"/>
      <c r="N418" s="1293"/>
      <c r="O418" s="1293"/>
      <c r="P418" s="1293"/>
      <c r="Q418" s="1293"/>
      <c r="R418" s="1293"/>
      <c r="S418" s="1293"/>
      <c r="T418" s="1293"/>
      <c r="U418" s="1293"/>
      <c r="V418" s="1293"/>
      <c r="W418" s="1293"/>
      <c r="X418" s="1293"/>
      <c r="Y418" s="1293"/>
      <c r="Z418" s="1293"/>
      <c r="AA418" s="1293"/>
      <c r="AB418" s="1293"/>
      <c r="AC418" s="1293"/>
      <c r="AD418" s="1293"/>
      <c r="AE418" s="1293"/>
      <c r="AF418" s="1293"/>
      <c r="AG418" s="1293"/>
      <c r="AH418" s="1293"/>
      <c r="AI418" s="1293"/>
      <c r="AJ418" s="1293"/>
    </row>
    <row r="419" spans="9:36" x14ac:dyDescent="0.15">
      <c r="I419" s="1293"/>
      <c r="J419" s="1293"/>
      <c r="K419" s="1293"/>
      <c r="L419" s="1293"/>
      <c r="M419" s="1293"/>
      <c r="N419" s="1293"/>
      <c r="O419" s="1293"/>
      <c r="P419" s="1293"/>
      <c r="Q419" s="1293"/>
      <c r="R419" s="1293"/>
      <c r="S419" s="1293"/>
      <c r="T419" s="1293"/>
      <c r="U419" s="1293"/>
      <c r="V419" s="1293"/>
      <c r="W419" s="1293"/>
      <c r="X419" s="1293"/>
      <c r="Y419" s="1293"/>
      <c r="Z419" s="1293"/>
      <c r="AA419" s="1293"/>
      <c r="AB419" s="1293"/>
      <c r="AC419" s="1293"/>
      <c r="AD419" s="1293"/>
      <c r="AE419" s="1293"/>
      <c r="AF419" s="1293"/>
      <c r="AG419" s="1293"/>
      <c r="AH419" s="1293"/>
      <c r="AI419" s="1293"/>
      <c r="AJ419" s="1293"/>
    </row>
    <row r="420" spans="9:36" x14ac:dyDescent="0.15">
      <c r="I420" s="1293"/>
      <c r="J420" s="1293"/>
      <c r="K420" s="1293"/>
      <c r="L420" s="1293"/>
      <c r="M420" s="1293"/>
      <c r="N420" s="1293"/>
      <c r="O420" s="1293"/>
      <c r="P420" s="1293"/>
      <c r="Q420" s="1293"/>
      <c r="R420" s="1293"/>
      <c r="S420" s="1293"/>
      <c r="T420" s="1293"/>
      <c r="U420" s="1293"/>
      <c r="V420" s="1293"/>
      <c r="W420" s="1293"/>
      <c r="X420" s="1293"/>
      <c r="Y420" s="1293"/>
      <c r="Z420" s="1293"/>
      <c r="AA420" s="1293"/>
      <c r="AB420" s="1293"/>
      <c r="AC420" s="1293"/>
      <c r="AD420" s="1293"/>
      <c r="AE420" s="1293"/>
      <c r="AF420" s="1293"/>
      <c r="AG420" s="1293"/>
      <c r="AH420" s="1293"/>
      <c r="AI420" s="1293"/>
      <c r="AJ420" s="1293"/>
    </row>
    <row r="421" spans="9:36" x14ac:dyDescent="0.15">
      <c r="I421" s="1293"/>
      <c r="J421" s="1293"/>
      <c r="K421" s="1293"/>
      <c r="L421" s="1293"/>
      <c r="M421" s="1293"/>
      <c r="N421" s="1293"/>
      <c r="O421" s="1293"/>
      <c r="P421" s="1293"/>
      <c r="Q421" s="1293"/>
      <c r="R421" s="1293"/>
      <c r="S421" s="1293"/>
      <c r="T421" s="1293"/>
      <c r="U421" s="1293"/>
      <c r="V421" s="1293"/>
      <c r="W421" s="1293"/>
      <c r="X421" s="1293"/>
      <c r="Y421" s="1293"/>
      <c r="Z421" s="1293"/>
      <c r="AA421" s="1293"/>
      <c r="AB421" s="1293"/>
      <c r="AC421" s="1293"/>
      <c r="AD421" s="1293"/>
      <c r="AE421" s="1293"/>
      <c r="AF421" s="1293"/>
      <c r="AG421" s="1293"/>
      <c r="AH421" s="1293"/>
      <c r="AI421" s="1293"/>
      <c r="AJ421" s="1293"/>
    </row>
    <row r="422" spans="9:36" x14ac:dyDescent="0.15">
      <c r="I422" s="1293"/>
      <c r="J422" s="1293"/>
      <c r="K422" s="1293"/>
      <c r="L422" s="1293"/>
      <c r="M422" s="1293"/>
      <c r="N422" s="1293"/>
      <c r="O422" s="1293"/>
      <c r="P422" s="1293"/>
      <c r="Q422" s="1293"/>
      <c r="R422" s="1293"/>
      <c r="S422" s="1293"/>
      <c r="T422" s="1293"/>
      <c r="U422" s="1293"/>
      <c r="V422" s="1293"/>
      <c r="W422" s="1293"/>
      <c r="X422" s="1293"/>
      <c r="Y422" s="1293"/>
      <c r="Z422" s="1293"/>
      <c r="AA422" s="1293"/>
      <c r="AB422" s="1293"/>
      <c r="AC422" s="1293"/>
      <c r="AD422" s="1293"/>
      <c r="AE422" s="1293"/>
      <c r="AF422" s="1293"/>
      <c r="AG422" s="1293"/>
      <c r="AH422" s="1293"/>
      <c r="AI422" s="1293"/>
      <c r="AJ422" s="1293"/>
    </row>
    <row r="423" spans="9:36" x14ac:dyDescent="0.15">
      <c r="I423" s="1293"/>
      <c r="J423" s="1293"/>
      <c r="K423" s="1293"/>
      <c r="L423" s="1293"/>
      <c r="M423" s="1293"/>
      <c r="N423" s="1293"/>
      <c r="O423" s="1293"/>
      <c r="P423" s="1293"/>
      <c r="Q423" s="1293"/>
      <c r="R423" s="1293"/>
      <c r="S423" s="1293"/>
      <c r="T423" s="1293"/>
      <c r="U423" s="1293"/>
      <c r="V423" s="1293"/>
      <c r="W423" s="1293"/>
      <c r="X423" s="1293"/>
      <c r="Y423" s="1293"/>
      <c r="Z423" s="1293"/>
      <c r="AA423" s="1293"/>
      <c r="AB423" s="1293"/>
      <c r="AC423" s="1293"/>
      <c r="AD423" s="1293"/>
      <c r="AE423" s="1293"/>
      <c r="AF423" s="1293"/>
      <c r="AG423" s="1293"/>
      <c r="AH423" s="1293"/>
      <c r="AI423" s="1293"/>
      <c r="AJ423" s="1293"/>
    </row>
    <row r="424" spans="9:36" x14ac:dyDescent="0.15">
      <c r="I424" s="1293"/>
      <c r="J424" s="1293"/>
      <c r="K424" s="1293"/>
      <c r="L424" s="1293"/>
      <c r="M424" s="1293"/>
      <c r="N424" s="1293"/>
      <c r="O424" s="1293"/>
      <c r="P424" s="1293"/>
      <c r="Q424" s="1293"/>
      <c r="R424" s="1293"/>
      <c r="S424" s="1293"/>
      <c r="T424" s="1293"/>
      <c r="U424" s="1293"/>
      <c r="V424" s="1293"/>
      <c r="W424" s="1293"/>
      <c r="X424" s="1293"/>
      <c r="Y424" s="1293"/>
      <c r="Z424" s="1293"/>
      <c r="AA424" s="1293"/>
      <c r="AB424" s="1293"/>
      <c r="AC424" s="1293"/>
      <c r="AD424" s="1293"/>
      <c r="AE424" s="1293"/>
      <c r="AF424" s="1293"/>
      <c r="AG424" s="1293"/>
      <c r="AH424" s="1293"/>
      <c r="AI424" s="1293"/>
      <c r="AJ424" s="1293"/>
    </row>
    <row r="425" spans="9:36" x14ac:dyDescent="0.15">
      <c r="I425" s="1293"/>
      <c r="J425" s="1293"/>
      <c r="K425" s="1293"/>
      <c r="L425" s="1293"/>
      <c r="M425" s="1293"/>
      <c r="N425" s="1293"/>
      <c r="O425" s="1293"/>
      <c r="P425" s="1293"/>
      <c r="Q425" s="1293"/>
      <c r="R425" s="1293"/>
      <c r="S425" s="1293"/>
      <c r="T425" s="1293"/>
      <c r="U425" s="1293"/>
      <c r="V425" s="1293"/>
      <c r="W425" s="1293"/>
      <c r="X425" s="1293"/>
      <c r="Y425" s="1293"/>
      <c r="Z425" s="1293"/>
      <c r="AA425" s="1293"/>
      <c r="AB425" s="1293"/>
      <c r="AC425" s="1293"/>
      <c r="AD425" s="1293"/>
      <c r="AE425" s="1293"/>
      <c r="AF425" s="1293"/>
      <c r="AG425" s="1293"/>
      <c r="AH425" s="1293"/>
      <c r="AI425" s="1293"/>
      <c r="AJ425" s="1293"/>
    </row>
    <row r="426" spans="9:36" x14ac:dyDescent="0.15">
      <c r="I426" s="1293"/>
      <c r="J426" s="1293"/>
      <c r="K426" s="1293"/>
      <c r="L426" s="1293"/>
      <c r="M426" s="1293"/>
      <c r="N426" s="1293"/>
      <c r="O426" s="1293"/>
      <c r="P426" s="1293"/>
      <c r="Q426" s="1293"/>
      <c r="R426" s="1293"/>
      <c r="S426" s="1293"/>
      <c r="T426" s="1293"/>
      <c r="U426" s="1293"/>
      <c r="V426" s="1293"/>
      <c r="W426" s="1293"/>
      <c r="X426" s="1293"/>
      <c r="Y426" s="1293"/>
      <c r="Z426" s="1293"/>
      <c r="AA426" s="1293"/>
      <c r="AB426" s="1293"/>
      <c r="AC426" s="1293"/>
      <c r="AD426" s="1293"/>
      <c r="AE426" s="1293"/>
      <c r="AF426" s="1293"/>
      <c r="AG426" s="1293"/>
      <c r="AH426" s="1293"/>
      <c r="AI426" s="1293"/>
      <c r="AJ426" s="1293"/>
    </row>
    <row r="427" spans="9:36" x14ac:dyDescent="0.15">
      <c r="I427" s="1293"/>
      <c r="J427" s="1293"/>
      <c r="K427" s="1293"/>
      <c r="L427" s="1293"/>
      <c r="M427" s="1293"/>
      <c r="N427" s="1293"/>
      <c r="O427" s="1293"/>
      <c r="P427" s="1293"/>
      <c r="Q427" s="1293"/>
      <c r="R427" s="1293"/>
      <c r="S427" s="1293"/>
      <c r="T427" s="1293"/>
      <c r="U427" s="1293"/>
      <c r="V427" s="1293"/>
      <c r="W427" s="1293"/>
      <c r="X427" s="1293"/>
      <c r="Y427" s="1293"/>
      <c r="Z427" s="1293"/>
      <c r="AA427" s="1293"/>
      <c r="AB427" s="1293"/>
      <c r="AC427" s="1293"/>
      <c r="AD427" s="1293"/>
      <c r="AE427" s="1293"/>
      <c r="AF427" s="1293"/>
      <c r="AG427" s="1293"/>
      <c r="AH427" s="1293"/>
      <c r="AI427" s="1293"/>
      <c r="AJ427" s="1293"/>
    </row>
    <row r="428" spans="9:36" x14ac:dyDescent="0.15">
      <c r="I428" s="1293"/>
      <c r="J428" s="1293"/>
      <c r="K428" s="1293"/>
      <c r="L428" s="1293"/>
      <c r="M428" s="1293"/>
      <c r="N428" s="1293"/>
      <c r="O428" s="1293"/>
      <c r="P428" s="1293"/>
      <c r="Q428" s="1293"/>
      <c r="R428" s="1293"/>
      <c r="S428" s="1293"/>
      <c r="T428" s="1293"/>
      <c r="U428" s="1293"/>
      <c r="V428" s="1293"/>
      <c r="W428" s="1293"/>
      <c r="X428" s="1293"/>
      <c r="Y428" s="1293"/>
      <c r="Z428" s="1293"/>
      <c r="AA428" s="1293"/>
      <c r="AB428" s="1293"/>
      <c r="AC428" s="1293"/>
      <c r="AD428" s="1293"/>
      <c r="AE428" s="1293"/>
      <c r="AF428" s="1293"/>
      <c r="AG428" s="1293"/>
      <c r="AH428" s="1293"/>
      <c r="AI428" s="1293"/>
      <c r="AJ428" s="1293"/>
    </row>
    <row r="429" spans="9:36" x14ac:dyDescent="0.15">
      <c r="I429" s="1293"/>
      <c r="J429" s="1293"/>
      <c r="K429" s="1293"/>
      <c r="L429" s="1293"/>
      <c r="M429" s="1293"/>
      <c r="N429" s="1293"/>
      <c r="O429" s="1293"/>
      <c r="P429" s="1293"/>
      <c r="Q429" s="1293"/>
      <c r="R429" s="1293"/>
      <c r="S429" s="1293"/>
      <c r="T429" s="1293"/>
      <c r="U429" s="1293"/>
      <c r="V429" s="1293"/>
      <c r="W429" s="1293"/>
      <c r="X429" s="1293"/>
      <c r="Y429" s="1293"/>
      <c r="Z429" s="1293"/>
      <c r="AA429" s="1293"/>
      <c r="AB429" s="1293"/>
      <c r="AC429" s="1293"/>
      <c r="AD429" s="1293"/>
      <c r="AE429" s="1293"/>
      <c r="AF429" s="1293"/>
      <c r="AG429" s="1293"/>
      <c r="AH429" s="1293"/>
      <c r="AI429" s="1293"/>
      <c r="AJ429" s="1293"/>
    </row>
    <row r="430" spans="9:36" x14ac:dyDescent="0.15">
      <c r="I430" s="1293"/>
      <c r="J430" s="1293"/>
      <c r="K430" s="1293"/>
      <c r="L430" s="1293"/>
      <c r="M430" s="1293"/>
      <c r="N430" s="1293"/>
      <c r="O430" s="1293"/>
      <c r="P430" s="1293"/>
      <c r="Q430" s="1293"/>
      <c r="R430" s="1293"/>
      <c r="S430" s="1293"/>
      <c r="T430" s="1293"/>
      <c r="U430" s="1293"/>
      <c r="V430" s="1293"/>
      <c r="W430" s="1293"/>
      <c r="X430" s="1293"/>
      <c r="Y430" s="1293"/>
      <c r="Z430" s="1293"/>
      <c r="AA430" s="1293"/>
      <c r="AB430" s="1293"/>
      <c r="AC430" s="1293"/>
      <c r="AD430" s="1293"/>
      <c r="AE430" s="1293"/>
      <c r="AF430" s="1293"/>
      <c r="AG430" s="1293"/>
      <c r="AH430" s="1293"/>
      <c r="AI430" s="1293"/>
      <c r="AJ430" s="1293"/>
    </row>
    <row r="431" spans="9:36" x14ac:dyDescent="0.15">
      <c r="I431" s="1293"/>
      <c r="J431" s="1293"/>
      <c r="K431" s="1293"/>
      <c r="L431" s="1293"/>
      <c r="M431" s="1293"/>
      <c r="N431" s="1293"/>
      <c r="O431" s="1293"/>
      <c r="P431" s="1293"/>
      <c r="Q431" s="1293"/>
      <c r="R431" s="1293"/>
      <c r="S431" s="1293"/>
      <c r="T431" s="1293"/>
      <c r="U431" s="1293"/>
      <c r="V431" s="1293"/>
      <c r="W431" s="1293"/>
      <c r="X431" s="1293"/>
      <c r="Y431" s="1293"/>
      <c r="Z431" s="1293"/>
      <c r="AA431" s="1293"/>
      <c r="AB431" s="1293"/>
      <c r="AC431" s="1293"/>
      <c r="AD431" s="1293"/>
      <c r="AE431" s="1293"/>
      <c r="AF431" s="1293"/>
      <c r="AG431" s="1293"/>
      <c r="AH431" s="1293"/>
      <c r="AI431" s="1293"/>
      <c r="AJ431" s="1293"/>
    </row>
    <row r="432" spans="9:36" x14ac:dyDescent="0.15">
      <c r="I432" s="1293"/>
      <c r="J432" s="1293"/>
      <c r="K432" s="1293"/>
      <c r="L432" s="1293"/>
      <c r="M432" s="1293"/>
      <c r="N432" s="1293"/>
      <c r="O432" s="1293"/>
      <c r="P432" s="1293"/>
      <c r="Q432" s="1293"/>
      <c r="R432" s="1293"/>
      <c r="S432" s="1293"/>
      <c r="T432" s="1293"/>
      <c r="U432" s="1293"/>
      <c r="V432" s="1293"/>
      <c r="W432" s="1293"/>
      <c r="X432" s="1293"/>
      <c r="Y432" s="1293"/>
      <c r="Z432" s="1293"/>
      <c r="AA432" s="1293"/>
      <c r="AB432" s="1293"/>
      <c r="AC432" s="1293"/>
      <c r="AD432" s="1293"/>
      <c r="AE432" s="1293"/>
      <c r="AF432" s="1293"/>
      <c r="AG432" s="1293"/>
      <c r="AH432" s="1293"/>
      <c r="AI432" s="1293"/>
      <c r="AJ432" s="1293"/>
    </row>
    <row r="433" spans="9:36" x14ac:dyDescent="0.15">
      <c r="I433" s="1293"/>
      <c r="J433" s="1293"/>
      <c r="K433" s="1293"/>
      <c r="L433" s="1293"/>
      <c r="M433" s="1293"/>
      <c r="N433" s="1293"/>
      <c r="O433" s="1293"/>
      <c r="P433" s="1293"/>
      <c r="Q433" s="1293"/>
      <c r="R433" s="1293"/>
      <c r="S433" s="1293"/>
      <c r="T433" s="1293"/>
      <c r="U433" s="1293"/>
      <c r="V433" s="1293"/>
      <c r="W433" s="1293"/>
      <c r="X433" s="1293"/>
      <c r="Y433" s="1293"/>
      <c r="Z433" s="1293"/>
      <c r="AA433" s="1293"/>
      <c r="AB433" s="1293"/>
      <c r="AC433" s="1293"/>
      <c r="AD433" s="1293"/>
      <c r="AE433" s="1293"/>
      <c r="AF433" s="1293"/>
      <c r="AG433" s="1293"/>
      <c r="AH433" s="1293"/>
      <c r="AI433" s="1293"/>
      <c r="AJ433" s="1293"/>
    </row>
    <row r="434" spans="9:36" x14ac:dyDescent="0.15">
      <c r="I434" s="1293"/>
      <c r="J434" s="1293"/>
      <c r="K434" s="1293"/>
      <c r="L434" s="1293"/>
      <c r="M434" s="1293"/>
      <c r="N434" s="1293"/>
      <c r="O434" s="1293"/>
      <c r="P434" s="1293"/>
      <c r="Q434" s="1293"/>
      <c r="R434" s="1293"/>
      <c r="S434" s="1293"/>
      <c r="T434" s="1293"/>
      <c r="U434" s="1293"/>
      <c r="V434" s="1293"/>
      <c r="W434" s="1293"/>
      <c r="X434" s="1293"/>
      <c r="Y434" s="1293"/>
      <c r="Z434" s="1293"/>
      <c r="AA434" s="1293"/>
      <c r="AB434" s="1293"/>
      <c r="AC434" s="1293"/>
      <c r="AD434" s="1293"/>
      <c r="AE434" s="1293"/>
      <c r="AF434" s="1293"/>
      <c r="AG434" s="1293"/>
      <c r="AH434" s="1293"/>
      <c r="AI434" s="1293"/>
      <c r="AJ434" s="1293"/>
    </row>
    <row r="435" spans="9:36" x14ac:dyDescent="0.15">
      <c r="I435" s="1293"/>
      <c r="J435" s="1293"/>
      <c r="K435" s="1293"/>
      <c r="L435" s="1293"/>
      <c r="M435" s="1293"/>
      <c r="N435" s="1293"/>
      <c r="O435" s="1293"/>
      <c r="P435" s="1293"/>
      <c r="Q435" s="1293"/>
      <c r="R435" s="1293"/>
      <c r="S435" s="1293"/>
      <c r="T435" s="1293"/>
      <c r="U435" s="1293"/>
      <c r="V435" s="1293"/>
      <c r="W435" s="1293"/>
      <c r="X435" s="1293"/>
      <c r="Y435" s="1293"/>
      <c r="Z435" s="1293"/>
      <c r="AA435" s="1293"/>
      <c r="AB435" s="1293"/>
      <c r="AC435" s="1293"/>
      <c r="AD435" s="1293"/>
      <c r="AE435" s="1293"/>
      <c r="AF435" s="1293"/>
      <c r="AG435" s="1293"/>
      <c r="AH435" s="1293"/>
      <c r="AI435" s="1293"/>
      <c r="AJ435" s="1293"/>
    </row>
    <row r="436" spans="9:36" x14ac:dyDescent="0.15">
      <c r="I436" s="1293"/>
      <c r="J436" s="1293"/>
      <c r="K436" s="1293"/>
      <c r="L436" s="1293"/>
      <c r="M436" s="1293"/>
      <c r="N436" s="1293"/>
      <c r="O436" s="1293"/>
      <c r="P436" s="1293"/>
      <c r="Q436" s="1293"/>
      <c r="R436" s="1293"/>
      <c r="S436" s="1293"/>
      <c r="T436" s="1293"/>
      <c r="U436" s="1293"/>
      <c r="V436" s="1293"/>
      <c r="W436" s="1293"/>
      <c r="X436" s="1293"/>
      <c r="Y436" s="1293"/>
      <c r="Z436" s="1293"/>
      <c r="AA436" s="1293"/>
      <c r="AB436" s="1293"/>
      <c r="AC436" s="1293"/>
      <c r="AD436" s="1293"/>
      <c r="AE436" s="1293"/>
      <c r="AF436" s="1293"/>
      <c r="AG436" s="1293"/>
      <c r="AH436" s="1293"/>
      <c r="AI436" s="1293"/>
      <c r="AJ436" s="1293"/>
    </row>
    <row r="437" spans="9:36" x14ac:dyDescent="0.15">
      <c r="I437" s="1293"/>
      <c r="J437" s="1293"/>
      <c r="K437" s="1293"/>
      <c r="L437" s="1293"/>
      <c r="M437" s="1293"/>
      <c r="N437" s="1293"/>
      <c r="O437" s="1293"/>
      <c r="P437" s="1293"/>
      <c r="Q437" s="1293"/>
      <c r="R437" s="1293"/>
      <c r="S437" s="1293"/>
      <c r="T437" s="1293"/>
      <c r="U437" s="1293"/>
      <c r="V437" s="1293"/>
      <c r="W437" s="1293"/>
      <c r="X437" s="1293"/>
      <c r="Y437" s="1293"/>
      <c r="Z437" s="1293"/>
      <c r="AA437" s="1293"/>
      <c r="AB437" s="1293"/>
      <c r="AC437" s="1293"/>
      <c r="AD437" s="1293"/>
      <c r="AE437" s="1293"/>
      <c r="AF437" s="1293"/>
      <c r="AG437" s="1293"/>
      <c r="AH437" s="1293"/>
      <c r="AI437" s="1293"/>
      <c r="AJ437" s="1293"/>
    </row>
    <row r="438" spans="9:36" x14ac:dyDescent="0.15">
      <c r="I438" s="1293"/>
      <c r="J438" s="1293"/>
      <c r="K438" s="1293"/>
      <c r="L438" s="1293"/>
      <c r="M438" s="1293"/>
      <c r="N438" s="1293"/>
      <c r="O438" s="1293"/>
      <c r="P438" s="1293"/>
      <c r="Q438" s="1293"/>
      <c r="R438" s="1293"/>
      <c r="S438" s="1293"/>
      <c r="T438" s="1293"/>
      <c r="U438" s="1293"/>
      <c r="V438" s="1293"/>
      <c r="W438" s="1293"/>
      <c r="X438" s="1293"/>
      <c r="Y438" s="1293"/>
      <c r="Z438" s="1293"/>
      <c r="AA438" s="1293"/>
      <c r="AB438" s="1293"/>
      <c r="AC438" s="1293"/>
      <c r="AD438" s="1293"/>
      <c r="AE438" s="1293"/>
      <c r="AF438" s="1293"/>
      <c r="AG438" s="1293"/>
      <c r="AH438" s="1293"/>
      <c r="AI438" s="1293"/>
      <c r="AJ438" s="1293"/>
    </row>
    <row r="439" spans="9:36" x14ac:dyDescent="0.15">
      <c r="I439" s="1293"/>
      <c r="J439" s="1293"/>
      <c r="K439" s="1293"/>
      <c r="L439" s="1293"/>
      <c r="M439" s="1293"/>
      <c r="N439" s="1293"/>
      <c r="O439" s="1293"/>
      <c r="P439" s="1293"/>
      <c r="Q439" s="1293"/>
      <c r="R439" s="1293"/>
      <c r="S439" s="1293"/>
      <c r="T439" s="1293"/>
      <c r="U439" s="1293"/>
      <c r="V439" s="1293"/>
      <c r="W439" s="1293"/>
      <c r="X439" s="1293"/>
      <c r="Y439" s="1293"/>
      <c r="Z439" s="1293"/>
      <c r="AA439" s="1293"/>
      <c r="AB439" s="1293"/>
      <c r="AC439" s="1293"/>
      <c r="AD439" s="1293"/>
      <c r="AE439" s="1293"/>
      <c r="AF439" s="1293"/>
      <c r="AG439" s="1293"/>
      <c r="AH439" s="1293"/>
      <c r="AI439" s="1293"/>
      <c r="AJ439" s="1293"/>
    </row>
    <row r="440" spans="9:36" x14ac:dyDescent="0.15">
      <c r="I440" s="1293"/>
      <c r="J440" s="1293"/>
      <c r="K440" s="1293"/>
      <c r="L440" s="1293"/>
      <c r="M440" s="1293"/>
      <c r="N440" s="1293"/>
      <c r="O440" s="1293"/>
      <c r="P440" s="1293"/>
      <c r="Q440" s="1293"/>
      <c r="R440" s="1293"/>
      <c r="S440" s="1293"/>
      <c r="T440" s="1293"/>
      <c r="U440" s="1293"/>
      <c r="V440" s="1293"/>
      <c r="W440" s="1293"/>
      <c r="X440" s="1293"/>
      <c r="Y440" s="1293"/>
      <c r="Z440" s="1293"/>
      <c r="AA440" s="1293"/>
      <c r="AB440" s="1293"/>
      <c r="AC440" s="1293"/>
      <c r="AD440" s="1293"/>
      <c r="AE440" s="1293"/>
      <c r="AF440" s="1293"/>
      <c r="AG440" s="1293"/>
      <c r="AH440" s="1293"/>
      <c r="AI440" s="1293"/>
      <c r="AJ440" s="1293"/>
    </row>
    <row r="441" spans="9:36" x14ac:dyDescent="0.15">
      <c r="I441" s="1293"/>
      <c r="J441" s="1293"/>
      <c r="K441" s="1293"/>
      <c r="L441" s="1293"/>
      <c r="M441" s="1293"/>
      <c r="N441" s="1293"/>
      <c r="O441" s="1293"/>
      <c r="P441" s="1293"/>
      <c r="Q441" s="1293"/>
      <c r="R441" s="1293"/>
      <c r="S441" s="1293"/>
      <c r="T441" s="1293"/>
      <c r="U441" s="1293"/>
      <c r="V441" s="1293"/>
      <c r="W441" s="1293"/>
      <c r="X441" s="1293"/>
      <c r="Y441" s="1293"/>
      <c r="Z441" s="1293"/>
      <c r="AA441" s="1293"/>
      <c r="AB441" s="1293"/>
      <c r="AC441" s="1293"/>
      <c r="AD441" s="1293"/>
      <c r="AE441" s="1293"/>
      <c r="AF441" s="1293"/>
      <c r="AG441" s="1293"/>
      <c r="AH441" s="1293"/>
      <c r="AI441" s="1293"/>
      <c r="AJ441" s="1293"/>
    </row>
    <row r="442" spans="9:36" x14ac:dyDescent="0.15">
      <c r="I442" s="1293"/>
      <c r="J442" s="1293"/>
      <c r="K442" s="1293"/>
      <c r="L442" s="1293"/>
      <c r="M442" s="1293"/>
      <c r="N442" s="1293"/>
      <c r="O442" s="1293"/>
      <c r="P442" s="1293"/>
      <c r="Q442" s="1293"/>
      <c r="R442" s="1293"/>
      <c r="S442" s="1293"/>
      <c r="T442" s="1293"/>
      <c r="U442" s="1293"/>
      <c r="V442" s="1293"/>
      <c r="W442" s="1293"/>
      <c r="X442" s="1293"/>
      <c r="Y442" s="1293"/>
      <c r="Z442" s="1293"/>
      <c r="AA442" s="1293"/>
      <c r="AB442" s="1293"/>
      <c r="AC442" s="1293"/>
      <c r="AD442" s="1293"/>
      <c r="AE442" s="1293"/>
      <c r="AF442" s="1293"/>
      <c r="AG442" s="1293"/>
      <c r="AH442" s="1293"/>
      <c r="AI442" s="1293"/>
      <c r="AJ442" s="1293"/>
    </row>
    <row r="443" spans="9:36" x14ac:dyDescent="0.15">
      <c r="I443" s="1293"/>
      <c r="J443" s="1293"/>
      <c r="K443" s="1293"/>
      <c r="L443" s="1293"/>
      <c r="M443" s="1293"/>
      <c r="N443" s="1293"/>
      <c r="O443" s="1293"/>
      <c r="P443" s="1293"/>
      <c r="Q443" s="1293"/>
      <c r="R443" s="1293"/>
      <c r="S443" s="1293"/>
      <c r="T443" s="1293"/>
      <c r="U443" s="1293"/>
      <c r="V443" s="1293"/>
      <c r="W443" s="1293"/>
      <c r="X443" s="1293"/>
      <c r="Y443" s="1293"/>
      <c r="Z443" s="1293"/>
      <c r="AA443" s="1293"/>
      <c r="AB443" s="1293"/>
      <c r="AC443" s="1293"/>
      <c r="AD443" s="1293"/>
      <c r="AE443" s="1293"/>
      <c r="AF443" s="1293"/>
      <c r="AG443" s="1293"/>
      <c r="AH443" s="1293"/>
      <c r="AI443" s="1293"/>
      <c r="AJ443" s="1293"/>
    </row>
    <row r="444" spans="9:36" x14ac:dyDescent="0.15">
      <c r="I444" s="1293"/>
      <c r="J444" s="1293"/>
      <c r="K444" s="1293"/>
      <c r="L444" s="1293"/>
      <c r="M444" s="1293"/>
      <c r="N444" s="1293"/>
      <c r="O444" s="1293"/>
      <c r="P444" s="1293"/>
      <c r="Q444" s="1293"/>
      <c r="R444" s="1293"/>
      <c r="S444" s="1293"/>
      <c r="T444" s="1293"/>
      <c r="U444" s="1293"/>
      <c r="V444" s="1293"/>
      <c r="W444" s="1293"/>
      <c r="X444" s="1293"/>
      <c r="Y444" s="1293"/>
      <c r="Z444" s="1293"/>
      <c r="AA444" s="1293"/>
      <c r="AB444" s="1293"/>
      <c r="AC444" s="1293"/>
      <c r="AD444" s="1293"/>
      <c r="AE444" s="1293"/>
      <c r="AF444" s="1293"/>
      <c r="AG444" s="1293"/>
      <c r="AH444" s="1293"/>
      <c r="AI444" s="1293"/>
      <c r="AJ444" s="1293"/>
    </row>
    <row r="445" spans="9:36" x14ac:dyDescent="0.15">
      <c r="I445" s="1293"/>
      <c r="J445" s="1293"/>
      <c r="K445" s="1293"/>
      <c r="L445" s="1293"/>
      <c r="M445" s="1293"/>
      <c r="N445" s="1293"/>
      <c r="O445" s="1293"/>
      <c r="P445" s="1293"/>
      <c r="Q445" s="1293"/>
      <c r="R445" s="1293"/>
      <c r="S445" s="1293"/>
      <c r="T445" s="1293"/>
      <c r="U445" s="1293"/>
      <c r="V445" s="1293"/>
      <c r="W445" s="1293"/>
      <c r="X445" s="1293"/>
      <c r="Y445" s="1293"/>
      <c r="Z445" s="1293"/>
      <c r="AA445" s="1293"/>
      <c r="AB445" s="1293"/>
      <c r="AC445" s="1293"/>
      <c r="AD445" s="1293"/>
      <c r="AE445" s="1293"/>
      <c r="AF445" s="1293"/>
      <c r="AG445" s="1293"/>
      <c r="AH445" s="1293"/>
      <c r="AI445" s="1293"/>
      <c r="AJ445" s="1293"/>
    </row>
    <row r="446" spans="9:36" x14ac:dyDescent="0.15">
      <c r="I446" s="1293"/>
      <c r="J446" s="1293"/>
      <c r="K446" s="1293"/>
      <c r="L446" s="1293"/>
      <c r="M446" s="1293"/>
      <c r="N446" s="1293"/>
      <c r="O446" s="1293"/>
      <c r="P446" s="1293"/>
      <c r="Q446" s="1293"/>
      <c r="R446" s="1293"/>
      <c r="S446" s="1293"/>
      <c r="T446" s="1293"/>
      <c r="U446" s="1293"/>
      <c r="V446" s="1293"/>
      <c r="W446" s="1293"/>
      <c r="X446" s="1293"/>
      <c r="Y446" s="1293"/>
      <c r="Z446" s="1293"/>
      <c r="AA446" s="1293"/>
      <c r="AB446" s="1293"/>
      <c r="AC446" s="1293"/>
      <c r="AD446" s="1293"/>
      <c r="AE446" s="1293"/>
      <c r="AF446" s="1293"/>
      <c r="AG446" s="1293"/>
      <c r="AH446" s="1293"/>
      <c r="AI446" s="1293"/>
      <c r="AJ446" s="1293"/>
    </row>
    <row r="447" spans="9:36" x14ac:dyDescent="0.15">
      <c r="I447" s="1293"/>
      <c r="J447" s="1293"/>
      <c r="K447" s="1293"/>
      <c r="L447" s="1293"/>
      <c r="M447" s="1293"/>
      <c r="N447" s="1293"/>
      <c r="O447" s="1293"/>
      <c r="P447" s="1293"/>
      <c r="Q447" s="1293"/>
      <c r="R447" s="1293"/>
      <c r="S447" s="1293"/>
      <c r="T447" s="1293"/>
      <c r="U447" s="1293"/>
      <c r="V447" s="1293"/>
      <c r="W447" s="1293"/>
      <c r="X447" s="1293"/>
      <c r="Y447" s="1293"/>
      <c r="Z447" s="1293"/>
      <c r="AA447" s="1293"/>
      <c r="AB447" s="1293"/>
      <c r="AC447" s="1293"/>
      <c r="AD447" s="1293"/>
      <c r="AE447" s="1293"/>
      <c r="AF447" s="1293"/>
      <c r="AG447" s="1293"/>
      <c r="AH447" s="1293"/>
      <c r="AI447" s="1293"/>
      <c r="AJ447" s="1293"/>
    </row>
    <row r="448" spans="9:36" x14ac:dyDescent="0.15">
      <c r="I448" s="1293"/>
      <c r="J448" s="1293"/>
      <c r="K448" s="1293"/>
      <c r="L448" s="1293"/>
      <c r="M448" s="1293"/>
      <c r="N448" s="1293"/>
      <c r="O448" s="1293"/>
      <c r="P448" s="1293"/>
      <c r="Q448" s="1293"/>
      <c r="R448" s="1293"/>
      <c r="S448" s="1293"/>
      <c r="T448" s="1293"/>
      <c r="U448" s="1293"/>
      <c r="V448" s="1293"/>
      <c r="W448" s="1293"/>
      <c r="X448" s="1293"/>
      <c r="Y448" s="1293"/>
      <c r="Z448" s="1293"/>
      <c r="AA448" s="1293"/>
      <c r="AB448" s="1293"/>
      <c r="AC448" s="1293"/>
      <c r="AD448" s="1293"/>
      <c r="AE448" s="1293"/>
      <c r="AF448" s="1293"/>
      <c r="AG448" s="1293"/>
      <c r="AH448" s="1293"/>
      <c r="AI448" s="1293"/>
      <c r="AJ448" s="1293"/>
    </row>
    <row r="449" spans="9:36" x14ac:dyDescent="0.15">
      <c r="I449" s="1293"/>
      <c r="J449" s="1293"/>
      <c r="K449" s="1293"/>
      <c r="L449" s="1293"/>
      <c r="M449" s="1293"/>
      <c r="N449" s="1293"/>
      <c r="O449" s="1293"/>
      <c r="P449" s="1293"/>
      <c r="Q449" s="1293"/>
      <c r="R449" s="1293"/>
      <c r="S449" s="1293"/>
      <c r="T449" s="1293"/>
      <c r="U449" s="1293"/>
      <c r="V449" s="1293"/>
      <c r="W449" s="1293"/>
      <c r="X449" s="1293"/>
      <c r="Y449" s="1293"/>
      <c r="Z449" s="1293"/>
      <c r="AA449" s="1293"/>
      <c r="AB449" s="1293"/>
      <c r="AC449" s="1293"/>
      <c r="AD449" s="1293"/>
      <c r="AE449" s="1293"/>
      <c r="AF449" s="1293"/>
      <c r="AG449" s="1293"/>
      <c r="AH449" s="1293"/>
      <c r="AI449" s="1293"/>
      <c r="AJ449" s="1293"/>
    </row>
    <row r="450" spans="9:36" x14ac:dyDescent="0.15">
      <c r="I450" s="1293"/>
      <c r="J450" s="1293"/>
      <c r="K450" s="1293"/>
      <c r="L450" s="1293"/>
      <c r="M450" s="1293"/>
      <c r="N450" s="1293"/>
      <c r="O450" s="1293"/>
      <c r="P450" s="1293"/>
      <c r="Q450" s="1293"/>
      <c r="R450" s="1293"/>
      <c r="S450" s="1293"/>
      <c r="T450" s="1293"/>
      <c r="U450" s="1293"/>
      <c r="V450" s="1293"/>
      <c r="W450" s="1293"/>
      <c r="X450" s="1293"/>
      <c r="Y450" s="1293"/>
      <c r="Z450" s="1293"/>
      <c r="AA450" s="1293"/>
      <c r="AB450" s="1293"/>
      <c r="AC450" s="1293"/>
      <c r="AD450" s="1293"/>
      <c r="AE450" s="1293"/>
      <c r="AF450" s="1293"/>
      <c r="AG450" s="1293"/>
      <c r="AH450" s="1293"/>
      <c r="AI450" s="1293"/>
      <c r="AJ450" s="1293"/>
    </row>
    <row r="451" spans="9:36" x14ac:dyDescent="0.15">
      <c r="I451" s="1293"/>
      <c r="J451" s="1293"/>
      <c r="K451" s="1293"/>
      <c r="L451" s="1293"/>
      <c r="M451" s="1293"/>
      <c r="N451" s="1293"/>
      <c r="O451" s="1293"/>
      <c r="P451" s="1293"/>
      <c r="Q451" s="1293"/>
      <c r="R451" s="1293"/>
      <c r="S451" s="1293"/>
      <c r="T451" s="1293"/>
      <c r="U451" s="1293"/>
      <c r="V451" s="1293"/>
      <c r="W451" s="1293"/>
      <c r="X451" s="1293"/>
      <c r="Y451" s="1293"/>
      <c r="Z451" s="1293"/>
      <c r="AA451" s="1293"/>
      <c r="AB451" s="1293"/>
      <c r="AC451" s="1293"/>
      <c r="AD451" s="1293"/>
      <c r="AE451" s="1293"/>
      <c r="AF451" s="1293"/>
      <c r="AG451" s="1293"/>
      <c r="AH451" s="1293"/>
      <c r="AI451" s="1293"/>
      <c r="AJ451" s="1293"/>
    </row>
    <row r="452" spans="9:36" x14ac:dyDescent="0.15">
      <c r="I452" s="1293"/>
      <c r="J452" s="1293"/>
      <c r="K452" s="1293"/>
      <c r="L452" s="1293"/>
      <c r="M452" s="1293"/>
      <c r="N452" s="1293"/>
      <c r="O452" s="1293"/>
      <c r="P452" s="1293"/>
      <c r="Q452" s="1293"/>
      <c r="R452" s="1293"/>
      <c r="S452" s="1293"/>
      <c r="T452" s="1293"/>
      <c r="U452" s="1293"/>
      <c r="V452" s="1293"/>
      <c r="W452" s="1293"/>
      <c r="X452" s="1293"/>
      <c r="Y452" s="1293"/>
      <c r="Z452" s="1293"/>
      <c r="AA452" s="1293"/>
      <c r="AB452" s="1293"/>
      <c r="AC452" s="1293"/>
      <c r="AD452" s="1293"/>
      <c r="AE452" s="1293"/>
      <c r="AF452" s="1293"/>
      <c r="AG452" s="1293"/>
      <c r="AH452" s="1293"/>
      <c r="AI452" s="1293"/>
      <c r="AJ452" s="1293"/>
    </row>
    <row r="453" spans="9:36" x14ac:dyDescent="0.15">
      <c r="I453" s="1293"/>
      <c r="J453" s="1293"/>
      <c r="K453" s="1293"/>
      <c r="L453" s="1293"/>
      <c r="M453" s="1293"/>
      <c r="N453" s="1293"/>
      <c r="O453" s="1293"/>
      <c r="P453" s="1293"/>
      <c r="Q453" s="1293"/>
      <c r="R453" s="1293"/>
      <c r="S453" s="1293"/>
      <c r="T453" s="1293"/>
      <c r="U453" s="1293"/>
      <c r="V453" s="1293"/>
      <c r="W453" s="1293"/>
      <c r="X453" s="1293"/>
      <c r="Y453" s="1293"/>
      <c r="Z453" s="1293"/>
      <c r="AA453" s="1293"/>
      <c r="AB453" s="1293"/>
      <c r="AC453" s="1293"/>
      <c r="AD453" s="1293"/>
      <c r="AE453" s="1293"/>
      <c r="AF453" s="1293"/>
      <c r="AG453" s="1293"/>
      <c r="AH453" s="1293"/>
      <c r="AI453" s="1293"/>
      <c r="AJ453" s="1293"/>
    </row>
    <row r="454" spans="9:36" x14ac:dyDescent="0.15">
      <c r="I454" s="1293"/>
      <c r="J454" s="1293"/>
      <c r="K454" s="1293"/>
      <c r="L454" s="1293"/>
      <c r="M454" s="1293"/>
      <c r="N454" s="1293"/>
      <c r="O454" s="1293"/>
      <c r="P454" s="1293"/>
      <c r="Q454" s="1293"/>
      <c r="R454" s="1293"/>
      <c r="S454" s="1293"/>
      <c r="T454" s="1293"/>
      <c r="U454" s="1293"/>
      <c r="V454" s="1293"/>
      <c r="W454" s="1293"/>
      <c r="X454" s="1293"/>
      <c r="Y454" s="1293"/>
      <c r="Z454" s="1293"/>
      <c r="AA454" s="1293"/>
      <c r="AB454" s="1293"/>
      <c r="AC454" s="1293"/>
      <c r="AD454" s="1293"/>
      <c r="AE454" s="1293"/>
      <c r="AF454" s="1293"/>
      <c r="AG454" s="1293"/>
      <c r="AH454" s="1293"/>
      <c r="AI454" s="1293"/>
      <c r="AJ454" s="1293"/>
    </row>
    <row r="455" spans="9:36" x14ac:dyDescent="0.15">
      <c r="I455" s="1293"/>
      <c r="J455" s="1293"/>
      <c r="K455" s="1293"/>
      <c r="L455" s="1293"/>
      <c r="M455" s="1293"/>
      <c r="N455" s="1293"/>
      <c r="O455" s="1293"/>
      <c r="P455" s="1293"/>
      <c r="Q455" s="1293"/>
      <c r="R455" s="1293"/>
      <c r="S455" s="1293"/>
      <c r="T455" s="1293"/>
      <c r="U455" s="1293"/>
      <c r="V455" s="1293"/>
      <c r="W455" s="1293"/>
      <c r="X455" s="1293"/>
      <c r="Y455" s="1293"/>
      <c r="Z455" s="1293"/>
      <c r="AA455" s="1293"/>
      <c r="AB455" s="1293"/>
      <c r="AC455" s="1293"/>
      <c r="AD455" s="1293"/>
      <c r="AE455" s="1293"/>
      <c r="AF455" s="1293"/>
      <c r="AG455" s="1293"/>
      <c r="AH455" s="1293"/>
      <c r="AI455" s="1293"/>
      <c r="AJ455" s="1293"/>
    </row>
    <row r="456" spans="9:36" x14ac:dyDescent="0.15">
      <c r="I456" s="1293"/>
      <c r="J456" s="1293"/>
      <c r="K456" s="1293"/>
      <c r="L456" s="1293"/>
      <c r="M456" s="1293"/>
      <c r="N456" s="1293"/>
      <c r="O456" s="1293"/>
      <c r="P456" s="1293"/>
      <c r="Q456" s="1293"/>
      <c r="R456" s="1293"/>
      <c r="S456" s="1293"/>
      <c r="T456" s="1293"/>
      <c r="U456" s="1293"/>
      <c r="V456" s="1293"/>
      <c r="W456" s="1293"/>
      <c r="X456" s="1293"/>
      <c r="Y456" s="1293"/>
      <c r="Z456" s="1293"/>
      <c r="AA456" s="1293"/>
      <c r="AB456" s="1293"/>
      <c r="AC456" s="1293"/>
      <c r="AD456" s="1293"/>
      <c r="AE456" s="1293"/>
      <c r="AF456" s="1293"/>
      <c r="AG456" s="1293"/>
      <c r="AH456" s="1293"/>
      <c r="AI456" s="1293"/>
      <c r="AJ456" s="1293"/>
    </row>
    <row r="457" spans="9:36" x14ac:dyDescent="0.15">
      <c r="I457" s="1293"/>
      <c r="J457" s="1293"/>
      <c r="K457" s="1293"/>
      <c r="L457" s="1293"/>
      <c r="M457" s="1293"/>
      <c r="N457" s="1293"/>
      <c r="O457" s="1293"/>
      <c r="P457" s="1293"/>
      <c r="Q457" s="1293"/>
      <c r="R457" s="1293"/>
      <c r="S457" s="1293"/>
      <c r="T457" s="1293"/>
      <c r="U457" s="1293"/>
      <c r="V457" s="1293"/>
      <c r="W457" s="1293"/>
      <c r="X457" s="1293"/>
      <c r="Y457" s="1293"/>
      <c r="Z457" s="1293"/>
      <c r="AA457" s="1293"/>
      <c r="AB457" s="1293"/>
      <c r="AC457" s="1293"/>
      <c r="AD457" s="1293"/>
      <c r="AE457" s="1293"/>
      <c r="AF457" s="1293"/>
      <c r="AG457" s="1293"/>
      <c r="AH457" s="1293"/>
      <c r="AI457" s="1293"/>
      <c r="AJ457" s="1293"/>
    </row>
    <row r="458" spans="9:36" x14ac:dyDescent="0.15">
      <c r="I458" s="1293"/>
      <c r="J458" s="1293"/>
      <c r="K458" s="1293"/>
      <c r="L458" s="1293"/>
      <c r="M458" s="1293"/>
      <c r="N458" s="1293"/>
      <c r="O458" s="1293"/>
      <c r="P458" s="1293"/>
      <c r="Q458" s="1293"/>
      <c r="R458" s="1293"/>
      <c r="S458" s="1293"/>
      <c r="T458" s="1293"/>
      <c r="U458" s="1293"/>
      <c r="V458" s="1293"/>
      <c r="W458" s="1293"/>
      <c r="X458" s="1293"/>
      <c r="Y458" s="1293"/>
      <c r="Z458" s="1293"/>
      <c r="AA458" s="1293"/>
      <c r="AB458" s="1293"/>
      <c r="AC458" s="1293"/>
      <c r="AD458" s="1293"/>
      <c r="AE458" s="1293"/>
      <c r="AF458" s="1293"/>
      <c r="AG458" s="1293"/>
      <c r="AH458" s="1293"/>
      <c r="AI458" s="1293"/>
      <c r="AJ458" s="1293"/>
    </row>
    <row r="459" spans="9:36" x14ac:dyDescent="0.15">
      <c r="I459" s="1293"/>
      <c r="J459" s="1293"/>
      <c r="K459" s="1293"/>
      <c r="L459" s="1293"/>
      <c r="M459" s="1293"/>
      <c r="N459" s="1293"/>
      <c r="O459" s="1293"/>
      <c r="P459" s="1293"/>
      <c r="Q459" s="1293"/>
      <c r="R459" s="1293"/>
      <c r="S459" s="1293"/>
      <c r="T459" s="1293"/>
      <c r="U459" s="1293"/>
      <c r="V459" s="1293"/>
      <c r="W459" s="1293"/>
      <c r="X459" s="1293"/>
      <c r="Y459" s="1293"/>
      <c r="Z459" s="1293"/>
      <c r="AA459" s="1293"/>
      <c r="AB459" s="1293"/>
      <c r="AC459" s="1293"/>
      <c r="AD459" s="1293"/>
      <c r="AE459" s="1293"/>
      <c r="AF459" s="1293"/>
      <c r="AG459" s="1293"/>
      <c r="AH459" s="1293"/>
      <c r="AI459" s="1293"/>
      <c r="AJ459" s="1293"/>
    </row>
    <row r="460" spans="9:36" x14ac:dyDescent="0.15">
      <c r="I460" s="1293"/>
      <c r="J460" s="1293"/>
      <c r="K460" s="1293"/>
      <c r="L460" s="1293"/>
      <c r="M460" s="1293"/>
      <c r="N460" s="1293"/>
      <c r="O460" s="1293"/>
      <c r="P460" s="1293"/>
      <c r="Q460" s="1293"/>
      <c r="R460" s="1293"/>
      <c r="S460" s="1293"/>
      <c r="T460" s="1293"/>
      <c r="U460" s="1293"/>
      <c r="V460" s="1293"/>
      <c r="W460" s="1293"/>
      <c r="X460" s="1293"/>
      <c r="Y460" s="1293"/>
      <c r="Z460" s="1293"/>
      <c r="AA460" s="1293"/>
      <c r="AB460" s="1293"/>
      <c r="AC460" s="1293"/>
      <c r="AD460" s="1293"/>
      <c r="AE460" s="1293"/>
      <c r="AF460" s="1293"/>
      <c r="AG460" s="1293"/>
      <c r="AH460" s="1293"/>
      <c r="AI460" s="1293"/>
      <c r="AJ460" s="1293"/>
    </row>
    <row r="461" spans="9:36" x14ac:dyDescent="0.15">
      <c r="I461" s="1293"/>
      <c r="J461" s="1293"/>
      <c r="K461" s="1293"/>
      <c r="L461" s="1293"/>
      <c r="M461" s="1293"/>
      <c r="N461" s="1293"/>
      <c r="O461" s="1293"/>
      <c r="P461" s="1293"/>
      <c r="Q461" s="1293"/>
      <c r="R461" s="1293"/>
      <c r="S461" s="1293"/>
      <c r="T461" s="1293"/>
      <c r="U461" s="1293"/>
      <c r="V461" s="1293"/>
      <c r="W461" s="1293"/>
      <c r="X461" s="1293"/>
      <c r="Y461" s="1293"/>
      <c r="Z461" s="1293"/>
      <c r="AA461" s="1293"/>
      <c r="AB461" s="1293"/>
      <c r="AC461" s="1293"/>
      <c r="AD461" s="1293"/>
      <c r="AE461" s="1293"/>
      <c r="AF461" s="1293"/>
      <c r="AG461" s="1293"/>
      <c r="AH461" s="1293"/>
      <c r="AI461" s="1293"/>
      <c r="AJ461" s="1293"/>
    </row>
    <row r="462" spans="9:36" x14ac:dyDescent="0.15">
      <c r="I462" s="1293"/>
      <c r="J462" s="1293"/>
      <c r="K462" s="1293"/>
      <c r="L462" s="1293"/>
      <c r="M462" s="1293"/>
      <c r="N462" s="1293"/>
      <c r="O462" s="1293"/>
      <c r="P462" s="1293"/>
      <c r="Q462" s="1293"/>
      <c r="R462" s="1293"/>
      <c r="S462" s="1293"/>
      <c r="T462" s="1293"/>
      <c r="U462" s="1293"/>
      <c r="V462" s="1293"/>
      <c r="W462" s="1293"/>
      <c r="X462" s="1293"/>
      <c r="Y462" s="1293"/>
      <c r="Z462" s="1293"/>
      <c r="AA462" s="1293"/>
      <c r="AB462" s="1293"/>
      <c r="AC462" s="1293"/>
      <c r="AD462" s="1293"/>
      <c r="AE462" s="1293"/>
      <c r="AF462" s="1293"/>
      <c r="AG462" s="1293"/>
      <c r="AH462" s="1293"/>
      <c r="AI462" s="1293"/>
      <c r="AJ462" s="1293"/>
    </row>
    <row r="463" spans="9:36" x14ac:dyDescent="0.15">
      <c r="I463" s="1293"/>
      <c r="J463" s="1293"/>
      <c r="K463" s="1293"/>
      <c r="L463" s="1293"/>
      <c r="M463" s="1293"/>
      <c r="N463" s="1293"/>
      <c r="O463" s="1293"/>
      <c r="P463" s="1293"/>
      <c r="Q463" s="1293"/>
      <c r="R463" s="1293"/>
      <c r="S463" s="1293"/>
      <c r="T463" s="1293"/>
      <c r="U463" s="1293"/>
      <c r="V463" s="1293"/>
      <c r="W463" s="1293"/>
      <c r="X463" s="1293"/>
      <c r="Y463" s="1293"/>
      <c r="Z463" s="1293"/>
      <c r="AA463" s="1293"/>
      <c r="AB463" s="1293"/>
      <c r="AC463" s="1293"/>
      <c r="AD463" s="1293"/>
      <c r="AE463" s="1293"/>
      <c r="AF463" s="1293"/>
      <c r="AG463" s="1293"/>
      <c r="AH463" s="1293"/>
      <c r="AI463" s="1293"/>
      <c r="AJ463" s="1293"/>
    </row>
    <row r="464" spans="9:36" x14ac:dyDescent="0.15">
      <c r="I464" s="1293"/>
      <c r="J464" s="1293"/>
      <c r="K464" s="1293"/>
      <c r="L464" s="1293"/>
      <c r="M464" s="1293"/>
      <c r="N464" s="1293"/>
      <c r="O464" s="1293"/>
      <c r="P464" s="1293"/>
      <c r="Q464" s="1293"/>
      <c r="R464" s="1293"/>
      <c r="S464" s="1293"/>
      <c r="T464" s="1293"/>
      <c r="U464" s="1293"/>
      <c r="V464" s="1293"/>
      <c r="W464" s="1293"/>
      <c r="X464" s="1293"/>
      <c r="Y464" s="1293"/>
      <c r="Z464" s="1293"/>
      <c r="AA464" s="1293"/>
      <c r="AB464" s="1293"/>
      <c r="AC464" s="1293"/>
      <c r="AD464" s="1293"/>
      <c r="AE464" s="1293"/>
      <c r="AF464" s="1293"/>
      <c r="AG464" s="1293"/>
      <c r="AH464" s="1293"/>
      <c r="AI464" s="1293"/>
      <c r="AJ464" s="1293"/>
    </row>
    <row r="465" spans="9:36" x14ac:dyDescent="0.15">
      <c r="I465" s="1293"/>
      <c r="J465" s="1293"/>
      <c r="K465" s="1293"/>
      <c r="L465" s="1293"/>
      <c r="M465" s="1293"/>
      <c r="N465" s="1293"/>
      <c r="O465" s="1293"/>
      <c r="P465" s="1293"/>
      <c r="Q465" s="1293"/>
      <c r="R465" s="1293"/>
      <c r="S465" s="1293"/>
      <c r="T465" s="1293"/>
      <c r="U465" s="1293"/>
      <c r="V465" s="1293"/>
      <c r="W465" s="1293"/>
      <c r="X465" s="1293"/>
      <c r="Y465" s="1293"/>
      <c r="Z465" s="1293"/>
      <c r="AA465" s="1293"/>
      <c r="AB465" s="1293"/>
      <c r="AC465" s="1293"/>
      <c r="AD465" s="1293"/>
      <c r="AE465" s="1293"/>
      <c r="AF465" s="1293"/>
      <c r="AG465" s="1293"/>
      <c r="AH465" s="1293"/>
      <c r="AI465" s="1293"/>
      <c r="AJ465" s="1293"/>
    </row>
    <row r="466" spans="9:36" x14ac:dyDescent="0.15">
      <c r="I466" s="1293"/>
      <c r="J466" s="1293"/>
      <c r="K466" s="1293"/>
      <c r="L466" s="1293"/>
      <c r="M466" s="1293"/>
      <c r="N466" s="1293"/>
      <c r="O466" s="1293"/>
      <c r="P466" s="1293"/>
      <c r="Q466" s="1293"/>
      <c r="R466" s="1293"/>
      <c r="S466" s="1293"/>
      <c r="T466" s="1293"/>
      <c r="U466" s="1293"/>
      <c r="V466" s="1293"/>
      <c r="W466" s="1293"/>
      <c r="X466" s="1293"/>
      <c r="Y466" s="1293"/>
      <c r="Z466" s="1293"/>
      <c r="AA466" s="1293"/>
      <c r="AB466" s="1293"/>
      <c r="AC466" s="1293"/>
      <c r="AD466" s="1293"/>
      <c r="AE466" s="1293"/>
      <c r="AF466" s="1293"/>
      <c r="AG466" s="1293"/>
      <c r="AH466" s="1293"/>
      <c r="AI466" s="1293"/>
      <c r="AJ466" s="1293"/>
    </row>
    <row r="467" spans="9:36" x14ac:dyDescent="0.15">
      <c r="I467" s="1293"/>
      <c r="J467" s="1293"/>
      <c r="K467" s="1293"/>
      <c r="L467" s="1293"/>
      <c r="M467" s="1293"/>
      <c r="N467" s="1293"/>
      <c r="O467" s="1293"/>
      <c r="P467" s="1293"/>
      <c r="Q467" s="1293"/>
      <c r="R467" s="1293"/>
      <c r="S467" s="1293"/>
      <c r="T467" s="1293"/>
      <c r="U467" s="1293"/>
      <c r="V467" s="1293"/>
      <c r="W467" s="1293"/>
      <c r="X467" s="1293"/>
      <c r="Y467" s="1293"/>
      <c r="Z467" s="1293"/>
      <c r="AA467" s="1293"/>
      <c r="AB467" s="1293"/>
      <c r="AC467" s="1293"/>
      <c r="AD467" s="1293"/>
      <c r="AE467" s="1293"/>
      <c r="AF467" s="1293"/>
      <c r="AG467" s="1293"/>
      <c r="AH467" s="1293"/>
      <c r="AI467" s="1293"/>
      <c r="AJ467" s="1293"/>
    </row>
    <row r="468" spans="9:36" x14ac:dyDescent="0.15">
      <c r="I468" s="1293"/>
      <c r="J468" s="1293"/>
      <c r="K468" s="1293"/>
      <c r="L468" s="1293"/>
      <c r="M468" s="1293"/>
      <c r="N468" s="1293"/>
      <c r="O468" s="1293"/>
      <c r="P468" s="1293"/>
      <c r="Q468" s="1293"/>
      <c r="R468" s="1293"/>
      <c r="S468" s="1293"/>
      <c r="T468" s="1293"/>
      <c r="U468" s="1293"/>
      <c r="V468" s="1293"/>
      <c r="W468" s="1293"/>
      <c r="X468" s="1293"/>
      <c r="Y468" s="1293"/>
      <c r="Z468" s="1293"/>
      <c r="AA468" s="1293"/>
      <c r="AB468" s="1293"/>
      <c r="AC468" s="1293"/>
      <c r="AD468" s="1293"/>
      <c r="AE468" s="1293"/>
      <c r="AF468" s="1293"/>
      <c r="AG468" s="1293"/>
      <c r="AH468" s="1293"/>
      <c r="AI468" s="1293"/>
      <c r="AJ468" s="1293"/>
    </row>
    <row r="469" spans="9:36" x14ac:dyDescent="0.15">
      <c r="I469" s="1293"/>
      <c r="J469" s="1293"/>
      <c r="K469" s="1293"/>
      <c r="L469" s="1293"/>
      <c r="M469" s="1293"/>
      <c r="N469" s="1293"/>
      <c r="O469" s="1293"/>
      <c r="P469" s="1293"/>
      <c r="Q469" s="1293"/>
      <c r="R469" s="1293"/>
      <c r="S469" s="1293"/>
      <c r="T469" s="1293"/>
      <c r="U469" s="1293"/>
      <c r="V469" s="1293"/>
      <c r="W469" s="1293"/>
      <c r="X469" s="1293"/>
      <c r="Y469" s="1293"/>
      <c r="Z469" s="1293"/>
      <c r="AA469" s="1293"/>
      <c r="AB469" s="1293"/>
      <c r="AC469" s="1293"/>
      <c r="AD469" s="1293"/>
      <c r="AE469" s="1293"/>
      <c r="AF469" s="1293"/>
      <c r="AG469" s="1293"/>
      <c r="AH469" s="1293"/>
      <c r="AI469" s="1293"/>
      <c r="AJ469" s="1293"/>
    </row>
    <row r="470" spans="9:36" x14ac:dyDescent="0.15">
      <c r="I470" s="1293"/>
      <c r="J470" s="1293"/>
      <c r="K470" s="1293"/>
      <c r="L470" s="1293"/>
      <c r="M470" s="1293"/>
      <c r="N470" s="1293"/>
      <c r="O470" s="1293"/>
      <c r="P470" s="1293"/>
      <c r="Q470" s="1293"/>
      <c r="R470" s="1293"/>
      <c r="S470" s="1293"/>
      <c r="T470" s="1293"/>
      <c r="U470" s="1293"/>
      <c r="V470" s="1293"/>
      <c r="W470" s="1293"/>
      <c r="X470" s="1293"/>
      <c r="Y470" s="1293"/>
      <c r="Z470" s="1293"/>
      <c r="AA470" s="1293"/>
      <c r="AB470" s="1293"/>
      <c r="AC470" s="1293"/>
      <c r="AD470" s="1293"/>
      <c r="AE470" s="1293"/>
      <c r="AF470" s="1293"/>
      <c r="AG470" s="1293"/>
      <c r="AH470" s="1293"/>
      <c r="AI470" s="1293"/>
      <c r="AJ470" s="1293"/>
    </row>
    <row r="471" spans="9:36" x14ac:dyDescent="0.15">
      <c r="I471" s="1293"/>
      <c r="J471" s="1293"/>
      <c r="K471" s="1293"/>
      <c r="L471" s="1293"/>
      <c r="M471" s="1293"/>
      <c r="N471" s="1293"/>
      <c r="O471" s="1293"/>
      <c r="P471" s="1293"/>
      <c r="Q471" s="1293"/>
      <c r="R471" s="1293"/>
      <c r="S471" s="1293"/>
      <c r="T471" s="1293"/>
      <c r="U471" s="1293"/>
      <c r="V471" s="1293"/>
      <c r="W471" s="1293"/>
      <c r="X471" s="1293"/>
      <c r="Y471" s="1293"/>
      <c r="Z471" s="1293"/>
      <c r="AA471" s="1293"/>
      <c r="AB471" s="1293"/>
      <c r="AC471" s="1293"/>
      <c r="AD471" s="1293"/>
      <c r="AE471" s="1293"/>
      <c r="AF471" s="1293"/>
      <c r="AG471" s="1293"/>
      <c r="AH471" s="1293"/>
      <c r="AI471" s="1293"/>
      <c r="AJ471" s="1293"/>
    </row>
    <row r="472" spans="9:36" x14ac:dyDescent="0.15">
      <c r="I472" s="1293"/>
      <c r="J472" s="1293"/>
      <c r="K472" s="1293"/>
      <c r="L472" s="1293"/>
      <c r="M472" s="1293"/>
      <c r="N472" s="1293"/>
      <c r="O472" s="1293"/>
      <c r="P472" s="1293"/>
      <c r="Q472" s="1293"/>
      <c r="R472" s="1293"/>
      <c r="S472" s="1293"/>
      <c r="T472" s="1293"/>
      <c r="U472" s="1293"/>
      <c r="V472" s="1293"/>
      <c r="W472" s="1293"/>
      <c r="X472" s="1293"/>
      <c r="Y472" s="1293"/>
      <c r="Z472" s="1293"/>
      <c r="AA472" s="1293"/>
      <c r="AB472" s="1293"/>
      <c r="AC472" s="1293"/>
      <c r="AD472" s="1293"/>
      <c r="AE472" s="1293"/>
      <c r="AF472" s="1293"/>
      <c r="AG472" s="1293"/>
      <c r="AH472" s="1293"/>
      <c r="AI472" s="1293"/>
      <c r="AJ472" s="1293"/>
    </row>
    <row r="473" spans="9:36" x14ac:dyDescent="0.15">
      <c r="I473" s="1293"/>
      <c r="J473" s="1293"/>
      <c r="K473" s="1293"/>
      <c r="L473" s="1293"/>
      <c r="M473" s="1293"/>
      <c r="N473" s="1293"/>
      <c r="O473" s="1293"/>
      <c r="P473" s="1293"/>
      <c r="Q473" s="1293"/>
      <c r="R473" s="1293"/>
      <c r="S473" s="1293"/>
      <c r="T473" s="1293"/>
      <c r="U473" s="1293"/>
      <c r="V473" s="1293"/>
      <c r="W473" s="1293"/>
      <c r="X473" s="1293"/>
      <c r="Y473" s="1293"/>
      <c r="Z473" s="1293"/>
      <c r="AA473" s="1293"/>
      <c r="AB473" s="1293"/>
      <c r="AC473" s="1293"/>
      <c r="AD473" s="1293"/>
      <c r="AE473" s="1293"/>
      <c r="AF473" s="1293"/>
      <c r="AG473" s="1293"/>
      <c r="AH473" s="1293"/>
      <c r="AI473" s="1293"/>
      <c r="AJ473" s="1293"/>
    </row>
    <row r="474" spans="9:36" x14ac:dyDescent="0.15">
      <c r="I474" s="1293"/>
      <c r="J474" s="1293"/>
      <c r="K474" s="1293"/>
      <c r="L474" s="1293"/>
      <c r="M474" s="1293"/>
      <c r="N474" s="1293"/>
      <c r="O474" s="1293"/>
      <c r="P474" s="1293"/>
      <c r="Q474" s="1293"/>
      <c r="R474" s="1293"/>
      <c r="S474" s="1293"/>
      <c r="T474" s="1293"/>
      <c r="U474" s="1293"/>
      <c r="V474" s="1293"/>
      <c r="W474" s="1293"/>
      <c r="X474" s="1293"/>
      <c r="Y474" s="1293"/>
      <c r="Z474" s="1293"/>
      <c r="AA474" s="1293"/>
      <c r="AB474" s="1293"/>
      <c r="AC474" s="1293"/>
      <c r="AD474" s="1293"/>
      <c r="AE474" s="1293"/>
      <c r="AF474" s="1293"/>
      <c r="AG474" s="1293"/>
      <c r="AH474" s="1293"/>
      <c r="AI474" s="1293"/>
      <c r="AJ474" s="1293"/>
    </row>
    <row r="475" spans="9:36" x14ac:dyDescent="0.15">
      <c r="I475" s="1293"/>
      <c r="J475" s="1293"/>
      <c r="K475" s="1293"/>
      <c r="L475" s="1293"/>
      <c r="M475" s="1293"/>
      <c r="N475" s="1293"/>
      <c r="O475" s="1293"/>
      <c r="P475" s="1293"/>
      <c r="Q475" s="1293"/>
      <c r="R475" s="1293"/>
      <c r="S475" s="1293"/>
      <c r="T475" s="1293"/>
      <c r="U475" s="1293"/>
      <c r="V475" s="1293"/>
      <c r="W475" s="1293"/>
      <c r="X475" s="1293"/>
      <c r="Y475" s="1293"/>
      <c r="Z475" s="1293"/>
      <c r="AA475" s="1293"/>
      <c r="AB475" s="1293"/>
      <c r="AC475" s="1293"/>
      <c r="AD475" s="1293"/>
      <c r="AE475" s="1293"/>
      <c r="AF475" s="1293"/>
      <c r="AG475" s="1293"/>
      <c r="AH475" s="1293"/>
      <c r="AI475" s="1293"/>
      <c r="AJ475" s="1293"/>
    </row>
    <row r="476" spans="9:36" x14ac:dyDescent="0.15">
      <c r="I476" s="1293"/>
      <c r="J476" s="1293"/>
      <c r="K476" s="1293"/>
      <c r="L476" s="1293"/>
      <c r="M476" s="1293"/>
      <c r="N476" s="1293"/>
      <c r="O476" s="1293"/>
      <c r="P476" s="1293"/>
      <c r="Q476" s="1293"/>
      <c r="R476" s="1293"/>
      <c r="S476" s="1293"/>
      <c r="T476" s="1293"/>
      <c r="U476" s="1293"/>
      <c r="V476" s="1293"/>
      <c r="W476" s="1293"/>
      <c r="X476" s="1293"/>
      <c r="Y476" s="1293"/>
      <c r="Z476" s="1293"/>
      <c r="AA476" s="1293"/>
      <c r="AB476" s="1293"/>
      <c r="AC476" s="1293"/>
      <c r="AD476" s="1293"/>
      <c r="AE476" s="1293"/>
      <c r="AF476" s="1293"/>
      <c r="AG476" s="1293"/>
      <c r="AH476" s="1293"/>
      <c r="AI476" s="1293"/>
      <c r="AJ476" s="1293"/>
    </row>
    <row r="477" spans="9:36" x14ac:dyDescent="0.15">
      <c r="I477" s="1293"/>
      <c r="J477" s="1293"/>
      <c r="K477" s="1293"/>
      <c r="L477" s="1293"/>
      <c r="M477" s="1293"/>
      <c r="N477" s="1293"/>
      <c r="O477" s="1293"/>
      <c r="P477" s="1293"/>
      <c r="Q477" s="1293"/>
      <c r="R477" s="1293"/>
      <c r="S477" s="1293"/>
      <c r="T477" s="1293"/>
      <c r="U477" s="1293"/>
      <c r="V477" s="1293"/>
      <c r="W477" s="1293"/>
      <c r="X477" s="1293"/>
      <c r="Y477" s="1293"/>
      <c r="Z477" s="1293"/>
      <c r="AA477" s="1293"/>
      <c r="AB477" s="1293"/>
      <c r="AC477" s="1293"/>
      <c r="AD477" s="1293"/>
      <c r="AE477" s="1293"/>
      <c r="AF477" s="1293"/>
      <c r="AG477" s="1293"/>
      <c r="AH477" s="1293"/>
      <c r="AI477" s="1293"/>
      <c r="AJ477" s="1293"/>
    </row>
    <row r="478" spans="9:36" x14ac:dyDescent="0.15">
      <c r="I478" s="1293"/>
      <c r="J478" s="1293"/>
      <c r="K478" s="1293"/>
      <c r="L478" s="1293"/>
      <c r="M478" s="1293"/>
      <c r="N478" s="1293"/>
      <c r="O478" s="1293"/>
      <c r="P478" s="1293"/>
      <c r="Q478" s="1293"/>
      <c r="R478" s="1293"/>
      <c r="S478" s="1293"/>
      <c r="T478" s="1293"/>
      <c r="U478" s="1293"/>
      <c r="V478" s="1293"/>
      <c r="W478" s="1293"/>
      <c r="X478" s="1293"/>
      <c r="Y478" s="1293"/>
      <c r="Z478" s="1293"/>
      <c r="AA478" s="1293"/>
      <c r="AB478" s="1293"/>
      <c r="AC478" s="1293"/>
      <c r="AD478" s="1293"/>
      <c r="AE478" s="1293"/>
      <c r="AF478" s="1293"/>
      <c r="AG478" s="1293"/>
      <c r="AH478" s="1293"/>
      <c r="AI478" s="1293"/>
      <c r="AJ478" s="1293"/>
    </row>
    <row r="479" spans="9:36" x14ac:dyDescent="0.15">
      <c r="I479" s="1293"/>
      <c r="J479" s="1293"/>
      <c r="K479" s="1293"/>
      <c r="L479" s="1293"/>
      <c r="M479" s="1293"/>
      <c r="N479" s="1293"/>
      <c r="O479" s="1293"/>
      <c r="P479" s="1293"/>
      <c r="Q479" s="1293"/>
      <c r="R479" s="1293"/>
      <c r="S479" s="1293"/>
      <c r="T479" s="1293"/>
      <c r="U479" s="1293"/>
      <c r="V479" s="1293"/>
      <c r="W479" s="1293"/>
      <c r="X479" s="1293"/>
      <c r="Y479" s="1293"/>
      <c r="Z479" s="1293"/>
      <c r="AA479" s="1293"/>
      <c r="AB479" s="1293"/>
      <c r="AC479" s="1293"/>
      <c r="AD479" s="1293"/>
      <c r="AE479" s="1293"/>
      <c r="AF479" s="1293"/>
      <c r="AG479" s="1293"/>
      <c r="AH479" s="1293"/>
      <c r="AI479" s="1293"/>
      <c r="AJ479" s="1293"/>
    </row>
    <row r="480" spans="9:36" x14ac:dyDescent="0.15">
      <c r="I480" s="1293"/>
      <c r="J480" s="1293"/>
      <c r="K480" s="1293"/>
      <c r="L480" s="1293"/>
      <c r="M480" s="1293"/>
      <c r="N480" s="1293"/>
      <c r="O480" s="1293"/>
      <c r="P480" s="1293"/>
      <c r="Q480" s="1293"/>
      <c r="R480" s="1293"/>
      <c r="S480" s="1293"/>
      <c r="T480" s="1293"/>
      <c r="U480" s="1293"/>
      <c r="V480" s="1293"/>
      <c r="W480" s="1293"/>
      <c r="X480" s="1293"/>
      <c r="Y480" s="1293"/>
      <c r="Z480" s="1293"/>
      <c r="AA480" s="1293"/>
      <c r="AB480" s="1293"/>
      <c r="AC480" s="1293"/>
      <c r="AD480" s="1293"/>
      <c r="AE480" s="1293"/>
      <c r="AF480" s="1293"/>
      <c r="AG480" s="1293"/>
      <c r="AH480" s="1293"/>
      <c r="AI480" s="1293"/>
      <c r="AJ480" s="1293"/>
    </row>
    <row r="481" spans="9:36" x14ac:dyDescent="0.15">
      <c r="I481" s="1293"/>
      <c r="J481" s="1293"/>
      <c r="K481" s="1293"/>
      <c r="L481" s="1293"/>
      <c r="M481" s="1293"/>
      <c r="N481" s="1293"/>
      <c r="O481" s="1293"/>
      <c r="P481" s="1293"/>
      <c r="Q481" s="1293"/>
      <c r="R481" s="1293"/>
      <c r="S481" s="1293"/>
      <c r="T481" s="1293"/>
      <c r="U481" s="1293"/>
      <c r="V481" s="1293"/>
      <c r="W481" s="1293"/>
      <c r="X481" s="1293"/>
      <c r="Y481" s="1293"/>
      <c r="Z481" s="1293"/>
      <c r="AA481" s="1293"/>
      <c r="AB481" s="1293"/>
      <c r="AC481" s="1293"/>
      <c r="AD481" s="1293"/>
      <c r="AE481" s="1293"/>
      <c r="AF481" s="1293"/>
      <c r="AG481" s="1293"/>
      <c r="AH481" s="1293"/>
      <c r="AI481" s="1293"/>
      <c r="AJ481" s="1293"/>
    </row>
    <row r="482" spans="9:36" x14ac:dyDescent="0.15">
      <c r="I482" s="1293"/>
      <c r="J482" s="1293"/>
      <c r="K482" s="1293"/>
      <c r="L482" s="1293"/>
      <c r="M482" s="1293"/>
      <c r="N482" s="1293"/>
      <c r="O482" s="1293"/>
      <c r="P482" s="1293"/>
      <c r="Q482" s="1293"/>
      <c r="R482" s="1293"/>
      <c r="S482" s="1293"/>
      <c r="T482" s="1293"/>
      <c r="U482" s="1293"/>
      <c r="V482" s="1293"/>
      <c r="W482" s="1293"/>
      <c r="X482" s="1293"/>
      <c r="Y482" s="1293"/>
      <c r="Z482" s="1293"/>
      <c r="AA482" s="1293"/>
      <c r="AB482" s="1293"/>
      <c r="AC482" s="1293"/>
      <c r="AD482" s="1293"/>
      <c r="AE482" s="1293"/>
      <c r="AF482" s="1293"/>
      <c r="AG482" s="1293"/>
      <c r="AH482" s="1293"/>
      <c r="AI482" s="1293"/>
      <c r="AJ482" s="1293"/>
    </row>
    <row r="483" spans="9:36" x14ac:dyDescent="0.15">
      <c r="I483" s="1293"/>
      <c r="J483" s="1293"/>
      <c r="K483" s="1293"/>
      <c r="L483" s="1293"/>
      <c r="M483" s="1293"/>
      <c r="N483" s="1293"/>
      <c r="O483" s="1293"/>
      <c r="P483" s="1293"/>
      <c r="Q483" s="1293"/>
      <c r="R483" s="1293"/>
      <c r="S483" s="1293"/>
      <c r="T483" s="1293"/>
      <c r="U483" s="1293"/>
      <c r="V483" s="1293"/>
      <c r="W483" s="1293"/>
      <c r="X483" s="1293"/>
      <c r="Y483" s="1293"/>
      <c r="Z483" s="1293"/>
      <c r="AA483" s="1293"/>
      <c r="AB483" s="1293"/>
      <c r="AC483" s="1293"/>
      <c r="AD483" s="1293"/>
      <c r="AE483" s="1293"/>
      <c r="AF483" s="1293"/>
      <c r="AG483" s="1293"/>
      <c r="AH483" s="1293"/>
      <c r="AI483" s="1293"/>
      <c r="AJ483" s="1293"/>
    </row>
    <row r="484" spans="9:36" x14ac:dyDescent="0.15">
      <c r="I484" s="1293"/>
      <c r="J484" s="1293"/>
      <c r="K484" s="1293"/>
      <c r="L484" s="1293"/>
      <c r="M484" s="1293"/>
      <c r="N484" s="1293"/>
      <c r="O484" s="1293"/>
      <c r="P484" s="1293"/>
      <c r="Q484" s="1293"/>
      <c r="R484" s="1293"/>
      <c r="S484" s="1293"/>
      <c r="T484" s="1293"/>
      <c r="U484" s="1293"/>
      <c r="V484" s="1293"/>
      <c r="W484" s="1293"/>
      <c r="X484" s="1293"/>
      <c r="Y484" s="1293"/>
      <c r="Z484" s="1293"/>
      <c r="AA484" s="1293"/>
      <c r="AB484" s="1293"/>
      <c r="AC484" s="1293"/>
      <c r="AD484" s="1293"/>
      <c r="AE484" s="1293"/>
      <c r="AF484" s="1293"/>
      <c r="AG484" s="1293"/>
      <c r="AH484" s="1293"/>
      <c r="AI484" s="1293"/>
      <c r="AJ484" s="1293"/>
    </row>
    <row r="485" spans="9:36" x14ac:dyDescent="0.15">
      <c r="I485" s="1293"/>
      <c r="J485" s="1293"/>
      <c r="K485" s="1293"/>
      <c r="L485" s="1293"/>
      <c r="M485" s="1293"/>
      <c r="N485" s="1293"/>
      <c r="O485" s="1293"/>
      <c r="P485" s="1293"/>
      <c r="Q485" s="1293"/>
      <c r="R485" s="1293"/>
      <c r="S485" s="1293"/>
      <c r="T485" s="1293"/>
      <c r="U485" s="1293"/>
      <c r="V485" s="1293"/>
      <c r="W485" s="1293"/>
      <c r="X485" s="1293"/>
      <c r="Y485" s="1293"/>
      <c r="Z485" s="1293"/>
      <c r="AA485" s="1293"/>
      <c r="AB485" s="1293"/>
      <c r="AC485" s="1293"/>
      <c r="AD485" s="1293"/>
      <c r="AE485" s="1293"/>
      <c r="AF485" s="1293"/>
      <c r="AG485" s="1293"/>
      <c r="AH485" s="1293"/>
      <c r="AI485" s="1293"/>
      <c r="AJ485" s="1293"/>
    </row>
    <row r="486" spans="9:36" x14ac:dyDescent="0.15">
      <c r="I486" s="1293"/>
      <c r="J486" s="1293"/>
      <c r="K486" s="1293"/>
      <c r="L486" s="1293"/>
      <c r="M486" s="1293"/>
      <c r="N486" s="1293"/>
      <c r="O486" s="1293"/>
      <c r="P486" s="1293"/>
      <c r="Q486" s="1293"/>
      <c r="R486" s="1293"/>
      <c r="S486" s="1293"/>
      <c r="T486" s="1293"/>
      <c r="U486" s="1293"/>
      <c r="V486" s="1293"/>
      <c r="W486" s="1293"/>
      <c r="X486" s="1293"/>
      <c r="Y486" s="1293"/>
      <c r="Z486" s="1293"/>
      <c r="AA486" s="1293"/>
      <c r="AB486" s="1293"/>
      <c r="AC486" s="1293"/>
      <c r="AD486" s="1293"/>
      <c r="AE486" s="1293"/>
      <c r="AF486" s="1293"/>
      <c r="AG486" s="1293"/>
      <c r="AH486" s="1293"/>
      <c r="AI486" s="1293"/>
      <c r="AJ486" s="1293"/>
    </row>
    <row r="487" spans="9:36" x14ac:dyDescent="0.15">
      <c r="I487" s="1293"/>
      <c r="J487" s="1293"/>
      <c r="K487" s="1293"/>
      <c r="L487" s="1293"/>
      <c r="M487" s="1293"/>
      <c r="N487" s="1293"/>
      <c r="O487" s="1293"/>
      <c r="P487" s="1293"/>
      <c r="Q487" s="1293"/>
      <c r="R487" s="1293"/>
      <c r="S487" s="1293"/>
      <c r="T487" s="1293"/>
      <c r="U487" s="1293"/>
      <c r="V487" s="1293"/>
      <c r="W487" s="1293"/>
      <c r="X487" s="1293"/>
      <c r="Y487" s="1293"/>
      <c r="Z487" s="1293"/>
      <c r="AA487" s="1293"/>
      <c r="AB487" s="1293"/>
      <c r="AC487" s="1293"/>
      <c r="AD487" s="1293"/>
      <c r="AE487" s="1293"/>
      <c r="AF487" s="1293"/>
      <c r="AG487" s="1293"/>
      <c r="AH487" s="1293"/>
      <c r="AI487" s="1293"/>
      <c r="AJ487" s="1293"/>
    </row>
    <row r="488" spans="9:36" x14ac:dyDescent="0.15">
      <c r="I488" s="1293"/>
      <c r="J488" s="1293"/>
      <c r="K488" s="1293"/>
      <c r="L488" s="1293"/>
      <c r="M488" s="1293"/>
      <c r="N488" s="1293"/>
      <c r="O488" s="1293"/>
      <c r="P488" s="1293"/>
      <c r="Q488" s="1293"/>
      <c r="R488" s="1293"/>
      <c r="S488" s="1293"/>
      <c r="T488" s="1293"/>
      <c r="U488" s="1293"/>
      <c r="V488" s="1293"/>
      <c r="W488" s="1293"/>
      <c r="X488" s="1293"/>
      <c r="Y488" s="1293"/>
      <c r="Z488" s="1293"/>
      <c r="AA488" s="1293"/>
      <c r="AB488" s="1293"/>
      <c r="AC488" s="1293"/>
      <c r="AD488" s="1293"/>
      <c r="AE488" s="1293"/>
      <c r="AF488" s="1293"/>
      <c r="AG488" s="1293"/>
      <c r="AH488" s="1293"/>
      <c r="AI488" s="1293"/>
      <c r="AJ488" s="1293"/>
    </row>
    <row r="489" spans="9:36" x14ac:dyDescent="0.15">
      <c r="I489" s="1293"/>
      <c r="J489" s="1293"/>
      <c r="K489" s="1293"/>
      <c r="L489" s="1293"/>
      <c r="M489" s="1293"/>
      <c r="N489" s="1293"/>
      <c r="O489" s="1293"/>
      <c r="P489" s="1293"/>
      <c r="Q489" s="1293"/>
      <c r="R489" s="1293"/>
      <c r="S489" s="1293"/>
      <c r="T489" s="1293"/>
      <c r="U489" s="1293"/>
      <c r="V489" s="1293"/>
      <c r="W489" s="1293"/>
      <c r="X489" s="1293"/>
      <c r="Y489" s="1293"/>
      <c r="Z489" s="1293"/>
      <c r="AA489" s="1293"/>
      <c r="AB489" s="1293"/>
      <c r="AC489" s="1293"/>
      <c r="AD489" s="1293"/>
      <c r="AE489" s="1293"/>
      <c r="AF489" s="1293"/>
      <c r="AG489" s="1293"/>
      <c r="AH489" s="1293"/>
      <c r="AI489" s="1293"/>
      <c r="AJ489" s="1293"/>
    </row>
    <row r="490" spans="9:36" x14ac:dyDescent="0.15">
      <c r="I490" s="1293"/>
      <c r="J490" s="1293"/>
      <c r="K490" s="1293"/>
      <c r="L490" s="1293"/>
      <c r="M490" s="1293"/>
      <c r="N490" s="1293"/>
      <c r="O490" s="1293"/>
      <c r="P490" s="1293"/>
      <c r="Q490" s="1293"/>
      <c r="R490" s="1293"/>
      <c r="S490" s="1293"/>
      <c r="T490" s="1293"/>
      <c r="U490" s="1293"/>
      <c r="V490" s="1293"/>
      <c r="W490" s="1293"/>
      <c r="X490" s="1293"/>
      <c r="Y490" s="1293"/>
      <c r="Z490" s="1293"/>
      <c r="AA490" s="1293"/>
      <c r="AB490" s="1293"/>
      <c r="AC490" s="1293"/>
      <c r="AD490" s="1293"/>
      <c r="AE490" s="1293"/>
      <c r="AF490" s="1293"/>
      <c r="AG490" s="1293"/>
      <c r="AH490" s="1293"/>
      <c r="AI490" s="1293"/>
      <c r="AJ490" s="1293"/>
    </row>
    <row r="491" spans="9:36" x14ac:dyDescent="0.15">
      <c r="I491" s="1293"/>
      <c r="J491" s="1293"/>
      <c r="K491" s="1293"/>
      <c r="L491" s="1293"/>
      <c r="M491" s="1293"/>
      <c r="N491" s="1293"/>
      <c r="O491" s="1293"/>
      <c r="P491" s="1293"/>
      <c r="Q491" s="1293"/>
      <c r="R491" s="1293"/>
      <c r="S491" s="1293"/>
      <c r="T491" s="1293"/>
      <c r="U491" s="1293"/>
      <c r="V491" s="1293"/>
      <c r="W491" s="1293"/>
      <c r="X491" s="1293"/>
      <c r="Y491" s="1293"/>
      <c r="Z491" s="1293"/>
      <c r="AA491" s="1293"/>
      <c r="AB491" s="1293"/>
      <c r="AC491" s="1293"/>
      <c r="AD491" s="1293"/>
      <c r="AE491" s="1293"/>
      <c r="AF491" s="1293"/>
      <c r="AG491" s="1293"/>
      <c r="AH491" s="1293"/>
      <c r="AI491" s="1293"/>
      <c r="AJ491" s="1293"/>
    </row>
    <row r="492" spans="9:36" x14ac:dyDescent="0.15">
      <c r="I492" s="1293"/>
      <c r="J492" s="1293"/>
      <c r="K492" s="1293"/>
      <c r="L492" s="1293"/>
      <c r="M492" s="1293"/>
      <c r="N492" s="1293"/>
      <c r="O492" s="1293"/>
      <c r="P492" s="1293"/>
      <c r="Q492" s="1293"/>
      <c r="R492" s="1293"/>
      <c r="S492" s="1293"/>
      <c r="T492" s="1293"/>
      <c r="U492" s="1293"/>
      <c r="V492" s="1293"/>
      <c r="W492" s="1293"/>
      <c r="X492" s="1293"/>
      <c r="Y492" s="1293"/>
      <c r="Z492" s="1293"/>
      <c r="AA492" s="1293"/>
      <c r="AB492" s="1293"/>
      <c r="AC492" s="1293"/>
      <c r="AD492" s="1293"/>
      <c r="AE492" s="1293"/>
      <c r="AF492" s="1293"/>
      <c r="AG492" s="1293"/>
      <c r="AH492" s="1293"/>
      <c r="AI492" s="1293"/>
      <c r="AJ492" s="1293"/>
    </row>
    <row r="493" spans="9:36" x14ac:dyDescent="0.15">
      <c r="I493" s="1293"/>
      <c r="J493" s="1293"/>
      <c r="K493" s="1293"/>
      <c r="L493" s="1293"/>
      <c r="M493" s="1293"/>
      <c r="N493" s="1293"/>
      <c r="O493" s="1293"/>
      <c r="P493" s="1293"/>
      <c r="Q493" s="1293"/>
      <c r="R493" s="1293"/>
      <c r="S493" s="1293"/>
      <c r="T493" s="1293"/>
      <c r="U493" s="1293"/>
      <c r="V493" s="1293"/>
      <c r="W493" s="1293"/>
      <c r="X493" s="1293"/>
      <c r="Y493" s="1293"/>
      <c r="Z493" s="1293"/>
      <c r="AA493" s="1293"/>
      <c r="AB493" s="1293"/>
      <c r="AC493" s="1293"/>
      <c r="AD493" s="1293"/>
      <c r="AE493" s="1293"/>
      <c r="AF493" s="1293"/>
      <c r="AG493" s="1293"/>
      <c r="AH493" s="1293"/>
      <c r="AI493" s="1293"/>
      <c r="AJ493" s="1293"/>
    </row>
    <row r="494" spans="9:36" x14ac:dyDescent="0.15">
      <c r="I494" s="1293"/>
      <c r="J494" s="1293"/>
      <c r="K494" s="1293"/>
      <c r="L494" s="1293"/>
      <c r="M494" s="1293"/>
      <c r="N494" s="1293"/>
      <c r="O494" s="1293"/>
      <c r="P494" s="1293"/>
      <c r="Q494" s="1293"/>
      <c r="R494" s="1293"/>
      <c r="S494" s="1293"/>
      <c r="T494" s="1293"/>
      <c r="U494" s="1293"/>
      <c r="V494" s="1293"/>
      <c r="W494" s="1293"/>
      <c r="X494" s="1293"/>
      <c r="Y494" s="1293"/>
      <c r="Z494" s="1293"/>
      <c r="AA494" s="1293"/>
      <c r="AB494" s="1293"/>
      <c r="AC494" s="1293"/>
      <c r="AD494" s="1293"/>
      <c r="AE494" s="1293"/>
      <c r="AF494" s="1293"/>
      <c r="AG494" s="1293"/>
      <c r="AH494" s="1293"/>
      <c r="AI494" s="1293"/>
      <c r="AJ494" s="1293"/>
    </row>
    <row r="495" spans="9:36" x14ac:dyDescent="0.15">
      <c r="I495" s="1293"/>
      <c r="J495" s="1293"/>
      <c r="K495" s="1293"/>
      <c r="L495" s="1293"/>
      <c r="M495" s="1293"/>
      <c r="N495" s="1293"/>
      <c r="O495" s="1293"/>
      <c r="P495" s="1293"/>
      <c r="Q495" s="1293"/>
      <c r="R495" s="1293"/>
      <c r="S495" s="1293"/>
      <c r="T495" s="1293"/>
      <c r="U495" s="1293"/>
      <c r="V495" s="1293"/>
      <c r="W495" s="1293"/>
      <c r="X495" s="1293"/>
      <c r="Y495" s="1293"/>
      <c r="Z495" s="1293"/>
      <c r="AA495" s="1293"/>
      <c r="AB495" s="1293"/>
      <c r="AC495" s="1293"/>
      <c r="AD495" s="1293"/>
      <c r="AE495" s="1293"/>
      <c r="AF495" s="1293"/>
      <c r="AG495" s="1293"/>
      <c r="AH495" s="1293"/>
      <c r="AI495" s="1293"/>
      <c r="AJ495" s="1293"/>
    </row>
    <row r="496" spans="9:36" x14ac:dyDescent="0.15">
      <c r="I496" s="1293"/>
      <c r="J496" s="1293"/>
      <c r="K496" s="1293"/>
      <c r="L496" s="1293"/>
      <c r="M496" s="1293"/>
      <c r="N496" s="1293"/>
      <c r="O496" s="1293"/>
      <c r="P496" s="1293"/>
      <c r="Q496" s="1293"/>
      <c r="R496" s="1293"/>
      <c r="S496" s="1293"/>
      <c r="T496" s="1293"/>
      <c r="U496" s="1293"/>
      <c r="V496" s="1293"/>
      <c r="W496" s="1293"/>
      <c r="X496" s="1293"/>
      <c r="Y496" s="1293"/>
      <c r="Z496" s="1293"/>
      <c r="AA496" s="1293"/>
      <c r="AB496" s="1293"/>
      <c r="AC496" s="1293"/>
      <c r="AD496" s="1293"/>
      <c r="AE496" s="1293"/>
      <c r="AF496" s="1293"/>
      <c r="AG496" s="1293"/>
      <c r="AH496" s="1293"/>
      <c r="AI496" s="1293"/>
      <c r="AJ496" s="1293"/>
    </row>
    <row r="497" spans="9:36" x14ac:dyDescent="0.15">
      <c r="I497" s="1293"/>
      <c r="J497" s="1293"/>
      <c r="K497" s="1293"/>
      <c r="L497" s="1293"/>
      <c r="M497" s="1293"/>
      <c r="N497" s="1293"/>
      <c r="O497" s="1293"/>
      <c r="P497" s="1293"/>
      <c r="Q497" s="1293"/>
      <c r="R497" s="1293"/>
      <c r="S497" s="1293"/>
      <c r="T497" s="1293"/>
      <c r="U497" s="1293"/>
      <c r="V497" s="1293"/>
      <c r="W497" s="1293"/>
      <c r="X497" s="1293"/>
      <c r="Y497" s="1293"/>
      <c r="Z497" s="1293"/>
      <c r="AA497" s="1293"/>
      <c r="AB497" s="1293"/>
      <c r="AC497" s="1293"/>
      <c r="AD497" s="1293"/>
      <c r="AE497" s="1293"/>
      <c r="AF497" s="1293"/>
      <c r="AG497" s="1293"/>
      <c r="AH497" s="1293"/>
      <c r="AI497" s="1293"/>
      <c r="AJ497" s="1293"/>
    </row>
    <row r="498" spans="9:36" x14ac:dyDescent="0.15">
      <c r="I498" s="1293"/>
      <c r="J498" s="1293"/>
      <c r="K498" s="1293"/>
      <c r="L498" s="1293"/>
      <c r="M498" s="1293"/>
      <c r="N498" s="1293"/>
      <c r="O498" s="1293"/>
      <c r="P498" s="1293"/>
      <c r="Q498" s="1293"/>
      <c r="R498" s="1293"/>
      <c r="S498" s="1293"/>
      <c r="T498" s="1293"/>
      <c r="U498" s="1293"/>
      <c r="V498" s="1293"/>
      <c r="W498" s="1293"/>
      <c r="X498" s="1293"/>
      <c r="Y498" s="1293"/>
      <c r="Z498" s="1293"/>
      <c r="AA498" s="1293"/>
      <c r="AB498" s="1293"/>
      <c r="AC498" s="1293"/>
      <c r="AD498" s="1293"/>
      <c r="AE498" s="1293"/>
      <c r="AF498" s="1293"/>
      <c r="AG498" s="1293"/>
      <c r="AH498" s="1293"/>
      <c r="AI498" s="1293"/>
      <c r="AJ498" s="1293"/>
    </row>
    <row r="499" spans="9:36" x14ac:dyDescent="0.15">
      <c r="I499" s="1293"/>
      <c r="J499" s="1293"/>
      <c r="K499" s="1293"/>
      <c r="L499" s="1293"/>
      <c r="M499" s="1293"/>
      <c r="N499" s="1293"/>
      <c r="O499" s="1293"/>
      <c r="P499" s="1293"/>
      <c r="Q499" s="1293"/>
      <c r="R499" s="1293"/>
      <c r="S499" s="1293"/>
      <c r="T499" s="1293"/>
      <c r="U499" s="1293"/>
      <c r="V499" s="1293"/>
      <c r="W499" s="1293"/>
      <c r="X499" s="1293"/>
      <c r="Y499" s="1293"/>
      <c r="Z499" s="1293"/>
      <c r="AA499" s="1293"/>
      <c r="AB499" s="1293"/>
      <c r="AC499" s="1293"/>
      <c r="AD499" s="1293"/>
      <c r="AE499" s="1293"/>
      <c r="AF499" s="1293"/>
      <c r="AG499" s="1293"/>
      <c r="AH499" s="1293"/>
      <c r="AI499" s="1293"/>
      <c r="AJ499" s="1293"/>
    </row>
    <row r="500" spans="9:36" x14ac:dyDescent="0.15">
      <c r="I500" s="1293"/>
      <c r="J500" s="1293"/>
      <c r="K500" s="1293"/>
      <c r="L500" s="1293"/>
      <c r="M500" s="1293"/>
      <c r="N500" s="1293"/>
      <c r="O500" s="1293"/>
      <c r="P500" s="1293"/>
      <c r="Q500" s="1293"/>
      <c r="R500" s="1293"/>
      <c r="S500" s="1293"/>
      <c r="T500" s="1293"/>
      <c r="U500" s="1293"/>
      <c r="V500" s="1293"/>
      <c r="W500" s="1293"/>
      <c r="X500" s="1293"/>
      <c r="Y500" s="1293"/>
      <c r="Z500" s="1293"/>
      <c r="AA500" s="1293"/>
      <c r="AB500" s="1293"/>
      <c r="AC500" s="1293"/>
      <c r="AD500" s="1293"/>
      <c r="AE500" s="1293"/>
      <c r="AF500" s="1293"/>
      <c r="AG500" s="1293"/>
      <c r="AH500" s="1293"/>
      <c r="AI500" s="1293"/>
      <c r="AJ500" s="1293"/>
    </row>
    <row r="501" spans="9:36" x14ac:dyDescent="0.15">
      <c r="I501" s="1293"/>
      <c r="J501" s="1293"/>
      <c r="K501" s="1293"/>
      <c r="L501" s="1293"/>
      <c r="M501" s="1293"/>
      <c r="N501" s="1293"/>
      <c r="O501" s="1293"/>
      <c r="P501" s="1293"/>
      <c r="Q501" s="1293"/>
      <c r="R501" s="1293"/>
      <c r="S501" s="1293"/>
      <c r="T501" s="1293"/>
      <c r="U501" s="1293"/>
      <c r="V501" s="1293"/>
      <c r="W501" s="1293"/>
      <c r="X501" s="1293"/>
      <c r="Y501" s="1293"/>
      <c r="Z501" s="1293"/>
      <c r="AA501" s="1293"/>
      <c r="AB501" s="1293"/>
      <c r="AC501" s="1293"/>
      <c r="AD501" s="1293"/>
      <c r="AE501" s="1293"/>
      <c r="AF501" s="1293"/>
      <c r="AG501" s="1293"/>
      <c r="AH501" s="1293"/>
      <c r="AI501" s="1293"/>
      <c r="AJ501" s="1293"/>
    </row>
    <row r="502" spans="9:36" x14ac:dyDescent="0.15">
      <c r="I502" s="1293"/>
      <c r="J502" s="1293"/>
      <c r="K502" s="1293"/>
      <c r="L502" s="1293"/>
      <c r="M502" s="1293"/>
      <c r="N502" s="1293"/>
      <c r="O502" s="1293"/>
      <c r="P502" s="1293"/>
      <c r="Q502" s="1293"/>
      <c r="R502" s="1293"/>
      <c r="S502" s="1293"/>
      <c r="T502" s="1293"/>
      <c r="U502" s="1293"/>
      <c r="V502" s="1293"/>
      <c r="W502" s="1293"/>
      <c r="X502" s="1293"/>
      <c r="Y502" s="1293"/>
      <c r="Z502" s="1293"/>
      <c r="AA502" s="1293"/>
      <c r="AB502" s="1293"/>
      <c r="AC502" s="1293"/>
      <c r="AD502" s="1293"/>
      <c r="AE502" s="1293"/>
      <c r="AF502" s="1293"/>
      <c r="AG502" s="1293"/>
      <c r="AH502" s="1293"/>
      <c r="AI502" s="1293"/>
      <c r="AJ502" s="1293"/>
    </row>
    <row r="503" spans="9:36" x14ac:dyDescent="0.15">
      <c r="I503" s="1293"/>
      <c r="J503" s="1293"/>
      <c r="K503" s="1293"/>
      <c r="L503" s="1293"/>
      <c r="M503" s="1293"/>
      <c r="N503" s="1293"/>
      <c r="O503" s="1293"/>
      <c r="P503" s="1293"/>
      <c r="Q503" s="1293"/>
      <c r="R503" s="1293"/>
      <c r="S503" s="1293"/>
      <c r="T503" s="1293"/>
      <c r="U503" s="1293"/>
      <c r="V503" s="1293"/>
      <c r="W503" s="1293"/>
      <c r="X503" s="1293"/>
      <c r="Y503" s="1293"/>
      <c r="Z503" s="1293"/>
      <c r="AA503" s="1293"/>
      <c r="AB503" s="1293"/>
      <c r="AC503" s="1293"/>
      <c r="AD503" s="1293"/>
      <c r="AE503" s="1293"/>
      <c r="AF503" s="1293"/>
      <c r="AG503" s="1293"/>
      <c r="AH503" s="1293"/>
      <c r="AI503" s="1293"/>
      <c r="AJ503" s="1293"/>
    </row>
    <row r="504" spans="9:36" x14ac:dyDescent="0.15">
      <c r="I504" s="1293"/>
      <c r="J504" s="1293"/>
      <c r="K504" s="1293"/>
      <c r="L504" s="1293"/>
      <c r="M504" s="1293"/>
      <c r="N504" s="1293"/>
      <c r="O504" s="1293"/>
      <c r="P504" s="1293"/>
      <c r="Q504" s="1293"/>
      <c r="R504" s="1293"/>
      <c r="S504" s="1293"/>
      <c r="T504" s="1293"/>
      <c r="U504" s="1293"/>
      <c r="V504" s="1293"/>
      <c r="W504" s="1293"/>
      <c r="X504" s="1293"/>
      <c r="Y504" s="1293"/>
      <c r="Z504" s="1293"/>
      <c r="AA504" s="1293"/>
      <c r="AB504" s="1293"/>
      <c r="AC504" s="1293"/>
      <c r="AD504" s="1293"/>
      <c r="AE504" s="1293"/>
      <c r="AF504" s="1293"/>
      <c r="AG504" s="1293"/>
      <c r="AH504" s="1293"/>
      <c r="AI504" s="1293"/>
      <c r="AJ504" s="1293"/>
    </row>
    <row r="505" spans="9:36" x14ac:dyDescent="0.15">
      <c r="I505" s="1293"/>
      <c r="J505" s="1293"/>
      <c r="K505" s="1293"/>
      <c r="L505" s="1293"/>
      <c r="M505" s="1293"/>
      <c r="N505" s="1293"/>
      <c r="O505" s="1293"/>
      <c r="P505" s="1293"/>
      <c r="Q505" s="1293"/>
      <c r="R505" s="1293"/>
      <c r="S505" s="1293"/>
      <c r="T505" s="1293"/>
      <c r="U505" s="1293"/>
      <c r="V505" s="1293"/>
      <c r="W505" s="1293"/>
      <c r="X505" s="1293"/>
      <c r="Y505" s="1293"/>
      <c r="Z505" s="1293"/>
      <c r="AA505" s="1293"/>
      <c r="AB505" s="1293"/>
      <c r="AC505" s="1293"/>
      <c r="AD505" s="1293"/>
      <c r="AE505" s="1293"/>
      <c r="AF505" s="1293"/>
      <c r="AG505" s="1293"/>
      <c r="AH505" s="1293"/>
      <c r="AI505" s="1293"/>
      <c r="AJ505" s="1293"/>
    </row>
    <row r="506" spans="9:36" x14ac:dyDescent="0.15">
      <c r="I506" s="1293"/>
      <c r="J506" s="1293"/>
      <c r="K506" s="1293"/>
      <c r="L506" s="1293"/>
      <c r="M506" s="1293"/>
      <c r="N506" s="1293"/>
      <c r="O506" s="1293"/>
      <c r="P506" s="1293"/>
      <c r="Q506" s="1293"/>
      <c r="R506" s="1293"/>
      <c r="S506" s="1293"/>
      <c r="T506" s="1293"/>
      <c r="U506" s="1293"/>
      <c r="V506" s="1293"/>
      <c r="W506" s="1293"/>
      <c r="X506" s="1293"/>
      <c r="Y506" s="1293"/>
      <c r="Z506" s="1293"/>
      <c r="AA506" s="1293"/>
      <c r="AB506" s="1293"/>
      <c r="AC506" s="1293"/>
      <c r="AD506" s="1293"/>
      <c r="AE506" s="1293"/>
      <c r="AF506" s="1293"/>
      <c r="AG506" s="1293"/>
      <c r="AH506" s="1293"/>
      <c r="AI506" s="1293"/>
      <c r="AJ506" s="1293"/>
    </row>
    <row r="507" spans="9:36" x14ac:dyDescent="0.15">
      <c r="I507" s="1293"/>
      <c r="J507" s="1293"/>
      <c r="K507" s="1293"/>
      <c r="L507" s="1293"/>
      <c r="M507" s="1293"/>
      <c r="N507" s="1293"/>
      <c r="O507" s="1293"/>
      <c r="P507" s="1293"/>
      <c r="Q507" s="1293"/>
      <c r="R507" s="1293"/>
      <c r="S507" s="1293"/>
      <c r="T507" s="1293"/>
      <c r="U507" s="1293"/>
      <c r="V507" s="1293"/>
      <c r="W507" s="1293"/>
      <c r="X507" s="1293"/>
      <c r="Y507" s="1293"/>
      <c r="Z507" s="1293"/>
      <c r="AA507" s="1293"/>
      <c r="AB507" s="1293"/>
      <c r="AC507" s="1293"/>
      <c r="AD507" s="1293"/>
      <c r="AE507" s="1293"/>
      <c r="AF507" s="1293"/>
      <c r="AG507" s="1293"/>
      <c r="AH507" s="1293"/>
      <c r="AI507" s="1293"/>
      <c r="AJ507" s="1293"/>
    </row>
    <row r="508" spans="9:36" x14ac:dyDescent="0.15">
      <c r="I508" s="1293"/>
      <c r="J508" s="1293"/>
      <c r="K508" s="1293"/>
      <c r="L508" s="1293"/>
      <c r="M508" s="1293"/>
      <c r="N508" s="1293"/>
      <c r="O508" s="1293"/>
      <c r="P508" s="1293"/>
      <c r="Q508" s="1293"/>
      <c r="R508" s="1293"/>
      <c r="S508" s="1293"/>
      <c r="T508" s="1293"/>
      <c r="U508" s="1293"/>
      <c r="V508" s="1293"/>
      <c r="W508" s="1293"/>
      <c r="X508" s="1293"/>
      <c r="Y508" s="1293"/>
      <c r="Z508" s="1293"/>
      <c r="AA508" s="1293"/>
      <c r="AB508" s="1293"/>
      <c r="AC508" s="1293"/>
      <c r="AD508" s="1293"/>
      <c r="AE508" s="1293"/>
      <c r="AF508" s="1293"/>
      <c r="AG508" s="1293"/>
      <c r="AH508" s="1293"/>
      <c r="AI508" s="1293"/>
      <c r="AJ508" s="1293"/>
    </row>
    <row r="509" spans="9:36" x14ac:dyDescent="0.15">
      <c r="I509" s="1293"/>
      <c r="J509" s="1293"/>
      <c r="K509" s="1293"/>
      <c r="L509" s="1293"/>
      <c r="M509" s="1293"/>
      <c r="N509" s="1293"/>
      <c r="O509" s="1293"/>
      <c r="P509" s="1293"/>
      <c r="Q509" s="1293"/>
      <c r="R509" s="1293"/>
      <c r="S509" s="1293"/>
      <c r="T509" s="1293"/>
      <c r="U509" s="1293"/>
      <c r="V509" s="1293"/>
      <c r="W509" s="1293"/>
      <c r="X509" s="1293"/>
      <c r="Y509" s="1293"/>
      <c r="Z509" s="1293"/>
      <c r="AA509" s="1293"/>
      <c r="AB509" s="1293"/>
      <c r="AC509" s="1293"/>
      <c r="AD509" s="1293"/>
      <c r="AE509" s="1293"/>
      <c r="AF509" s="1293"/>
      <c r="AG509" s="1293"/>
      <c r="AH509" s="1293"/>
      <c r="AI509" s="1293"/>
      <c r="AJ509" s="1293"/>
    </row>
    <row r="510" spans="9:36" x14ac:dyDescent="0.15">
      <c r="I510" s="1293"/>
      <c r="J510" s="1293"/>
      <c r="K510" s="1293"/>
      <c r="L510" s="1293"/>
      <c r="M510" s="1293"/>
      <c r="N510" s="1293"/>
      <c r="O510" s="1293"/>
      <c r="P510" s="1293"/>
      <c r="Q510" s="1293"/>
      <c r="R510" s="1293"/>
      <c r="S510" s="1293"/>
      <c r="T510" s="1293"/>
      <c r="U510" s="1293"/>
      <c r="V510" s="1293"/>
      <c r="W510" s="1293"/>
      <c r="X510" s="1293"/>
      <c r="Y510" s="1293"/>
      <c r="Z510" s="1293"/>
      <c r="AA510" s="1293"/>
      <c r="AB510" s="1293"/>
      <c r="AC510" s="1293"/>
      <c r="AD510" s="1293"/>
      <c r="AE510" s="1293"/>
      <c r="AF510" s="1293"/>
      <c r="AG510" s="1293"/>
      <c r="AH510" s="1293"/>
      <c r="AI510" s="1293"/>
      <c r="AJ510" s="1293"/>
    </row>
    <row r="511" spans="9:36" x14ac:dyDescent="0.15">
      <c r="I511" s="1293"/>
      <c r="J511" s="1293"/>
      <c r="K511" s="1293"/>
      <c r="L511" s="1293"/>
      <c r="M511" s="1293"/>
      <c r="N511" s="1293"/>
      <c r="O511" s="1293"/>
      <c r="P511" s="1293"/>
      <c r="Q511" s="1293"/>
      <c r="R511" s="1293"/>
      <c r="S511" s="1293"/>
      <c r="T511" s="1293"/>
      <c r="U511" s="1293"/>
      <c r="V511" s="1293"/>
      <c r="W511" s="1293"/>
      <c r="X511" s="1293"/>
      <c r="Y511" s="1293"/>
      <c r="Z511" s="1293"/>
      <c r="AA511" s="1293"/>
      <c r="AB511" s="1293"/>
      <c r="AC511" s="1293"/>
      <c r="AD511" s="1293"/>
      <c r="AE511" s="1293"/>
      <c r="AF511" s="1293"/>
      <c r="AG511" s="1293"/>
      <c r="AH511" s="1293"/>
      <c r="AI511" s="1293"/>
      <c r="AJ511" s="1293"/>
    </row>
    <row r="512" spans="9:36" x14ac:dyDescent="0.15">
      <c r="I512" s="1293"/>
      <c r="J512" s="1293"/>
      <c r="K512" s="1293"/>
      <c r="L512" s="1293"/>
      <c r="M512" s="1293"/>
      <c r="N512" s="1293"/>
      <c r="O512" s="1293"/>
      <c r="P512" s="1293"/>
      <c r="Q512" s="1293"/>
      <c r="R512" s="1293"/>
      <c r="S512" s="1293"/>
      <c r="T512" s="1293"/>
      <c r="U512" s="1293"/>
      <c r="V512" s="1293"/>
      <c r="W512" s="1293"/>
      <c r="X512" s="1293"/>
      <c r="Y512" s="1293"/>
      <c r="Z512" s="1293"/>
      <c r="AA512" s="1293"/>
      <c r="AB512" s="1293"/>
      <c r="AC512" s="1293"/>
      <c r="AD512" s="1293"/>
      <c r="AE512" s="1293"/>
      <c r="AF512" s="1293"/>
      <c r="AG512" s="1293"/>
      <c r="AH512" s="1293"/>
      <c r="AI512" s="1293"/>
      <c r="AJ512" s="1293"/>
    </row>
    <row r="513" spans="9:36" x14ac:dyDescent="0.15">
      <c r="I513" s="1293"/>
      <c r="J513" s="1293"/>
      <c r="K513" s="1293"/>
      <c r="L513" s="1293"/>
      <c r="M513" s="1293"/>
      <c r="N513" s="1293"/>
      <c r="O513" s="1293"/>
      <c r="P513" s="1293"/>
      <c r="Q513" s="1293"/>
      <c r="R513" s="1293"/>
      <c r="S513" s="1293"/>
      <c r="T513" s="1293"/>
      <c r="U513" s="1293"/>
      <c r="V513" s="1293"/>
      <c r="W513" s="1293"/>
      <c r="X513" s="1293"/>
      <c r="Y513" s="1293"/>
      <c r="Z513" s="1293"/>
      <c r="AA513" s="1293"/>
      <c r="AB513" s="1293"/>
      <c r="AC513" s="1293"/>
      <c r="AD513" s="1293"/>
      <c r="AE513" s="1293"/>
      <c r="AF513" s="1293"/>
      <c r="AG513" s="1293"/>
      <c r="AH513" s="1293"/>
      <c r="AI513" s="1293"/>
      <c r="AJ513" s="1293"/>
    </row>
    <row r="514" spans="9:36" x14ac:dyDescent="0.15">
      <c r="I514" s="1293"/>
      <c r="J514" s="1293"/>
      <c r="K514" s="1293"/>
      <c r="L514" s="1293"/>
      <c r="M514" s="1293"/>
      <c r="N514" s="1293"/>
      <c r="O514" s="1293"/>
      <c r="P514" s="1293"/>
      <c r="Q514" s="1293"/>
      <c r="R514" s="1293"/>
      <c r="S514" s="1293"/>
      <c r="T514" s="1293"/>
      <c r="U514" s="1293"/>
      <c r="V514" s="1293"/>
      <c r="W514" s="1293"/>
      <c r="X514" s="1293"/>
      <c r="Y514" s="1293"/>
      <c r="Z514" s="1293"/>
      <c r="AA514" s="1293"/>
      <c r="AB514" s="1293"/>
      <c r="AC514" s="1293"/>
      <c r="AD514" s="1293"/>
      <c r="AE514" s="1293"/>
      <c r="AF514" s="1293"/>
      <c r="AG514" s="1293"/>
      <c r="AH514" s="1293"/>
      <c r="AI514" s="1293"/>
      <c r="AJ514" s="1293"/>
    </row>
    <row r="515" spans="9:36" x14ac:dyDescent="0.15">
      <c r="I515" s="1293"/>
      <c r="J515" s="1293"/>
      <c r="K515" s="1293"/>
      <c r="L515" s="1293"/>
      <c r="M515" s="1293"/>
      <c r="N515" s="1293"/>
      <c r="O515" s="1293"/>
      <c r="P515" s="1293"/>
      <c r="Q515" s="1293"/>
      <c r="R515" s="1293"/>
      <c r="S515" s="1293"/>
      <c r="T515" s="1293"/>
      <c r="U515" s="1293"/>
      <c r="V515" s="1293"/>
      <c r="W515" s="1293"/>
      <c r="X515" s="1293"/>
      <c r="Y515" s="1293"/>
      <c r="Z515" s="1293"/>
      <c r="AA515" s="1293"/>
      <c r="AB515" s="1293"/>
      <c r="AC515" s="1293"/>
      <c r="AD515" s="1293"/>
      <c r="AE515" s="1293"/>
      <c r="AF515" s="1293"/>
      <c r="AG515" s="1293"/>
      <c r="AH515" s="1293"/>
      <c r="AI515" s="1293"/>
      <c r="AJ515" s="1293"/>
    </row>
    <row r="516" spans="9:36" x14ac:dyDescent="0.15">
      <c r="I516" s="1293"/>
      <c r="J516" s="1293"/>
      <c r="K516" s="1293"/>
      <c r="L516" s="1293"/>
      <c r="M516" s="1293"/>
      <c r="N516" s="1293"/>
      <c r="O516" s="1293"/>
      <c r="P516" s="1293"/>
      <c r="Q516" s="1293"/>
      <c r="R516" s="1293"/>
      <c r="S516" s="1293"/>
      <c r="T516" s="1293"/>
      <c r="U516" s="1293"/>
      <c r="V516" s="1293"/>
      <c r="W516" s="1293"/>
      <c r="X516" s="1293"/>
      <c r="Y516" s="1293"/>
      <c r="Z516" s="1293"/>
      <c r="AA516" s="1293"/>
      <c r="AB516" s="1293"/>
      <c r="AC516" s="1293"/>
      <c r="AD516" s="1293"/>
      <c r="AE516" s="1293"/>
      <c r="AF516" s="1293"/>
      <c r="AG516" s="1293"/>
      <c r="AH516" s="1293"/>
      <c r="AI516" s="1293"/>
      <c r="AJ516" s="1293"/>
    </row>
    <row r="517" spans="9:36" x14ac:dyDescent="0.15">
      <c r="I517" s="1293"/>
      <c r="J517" s="1293"/>
      <c r="K517" s="1293"/>
      <c r="L517" s="1293"/>
      <c r="M517" s="1293"/>
      <c r="N517" s="1293"/>
      <c r="O517" s="1293"/>
      <c r="P517" s="1293"/>
      <c r="Q517" s="1293"/>
      <c r="R517" s="1293"/>
      <c r="S517" s="1293"/>
      <c r="T517" s="1293"/>
      <c r="U517" s="1293"/>
      <c r="V517" s="1293"/>
      <c r="W517" s="1293"/>
      <c r="X517" s="1293"/>
      <c r="Y517" s="1293"/>
      <c r="Z517" s="1293"/>
      <c r="AA517" s="1293"/>
      <c r="AB517" s="1293"/>
      <c r="AC517" s="1293"/>
      <c r="AD517" s="1293"/>
      <c r="AE517" s="1293"/>
      <c r="AF517" s="1293"/>
      <c r="AG517" s="1293"/>
      <c r="AH517" s="1293"/>
      <c r="AI517" s="1293"/>
      <c r="AJ517" s="1293"/>
    </row>
    <row r="518" spans="9:36" x14ac:dyDescent="0.15">
      <c r="I518" s="1293"/>
      <c r="J518" s="1293"/>
      <c r="K518" s="1293"/>
      <c r="L518" s="1293"/>
      <c r="M518" s="1293"/>
      <c r="N518" s="1293"/>
      <c r="O518" s="1293"/>
      <c r="P518" s="1293"/>
      <c r="Q518" s="1293"/>
      <c r="R518" s="1293"/>
      <c r="S518" s="1293"/>
      <c r="T518" s="1293"/>
      <c r="U518" s="1293"/>
      <c r="V518" s="1293"/>
      <c r="W518" s="1293"/>
      <c r="X518" s="1293"/>
      <c r="Y518" s="1293"/>
      <c r="Z518" s="1293"/>
      <c r="AA518" s="1293"/>
      <c r="AB518" s="1293"/>
      <c r="AC518" s="1293"/>
      <c r="AD518" s="1293"/>
      <c r="AE518" s="1293"/>
      <c r="AF518" s="1293"/>
      <c r="AG518" s="1293"/>
      <c r="AH518" s="1293"/>
      <c r="AI518" s="1293"/>
      <c r="AJ518" s="1293"/>
    </row>
    <row r="519" spans="9:36" x14ac:dyDescent="0.15">
      <c r="I519" s="1293"/>
      <c r="J519" s="1293"/>
      <c r="K519" s="1293"/>
      <c r="L519" s="1293"/>
      <c r="M519" s="1293"/>
      <c r="N519" s="1293"/>
      <c r="O519" s="1293"/>
      <c r="P519" s="1293"/>
      <c r="Q519" s="1293"/>
      <c r="R519" s="1293"/>
      <c r="S519" s="1293"/>
      <c r="T519" s="1293"/>
      <c r="U519" s="1293"/>
      <c r="V519" s="1293"/>
      <c r="W519" s="1293"/>
      <c r="X519" s="1293"/>
      <c r="Y519" s="1293"/>
      <c r="Z519" s="1293"/>
      <c r="AA519" s="1293"/>
      <c r="AB519" s="1293"/>
      <c r="AC519" s="1293"/>
      <c r="AD519" s="1293"/>
      <c r="AE519" s="1293"/>
      <c r="AF519" s="1293"/>
      <c r="AG519" s="1293"/>
      <c r="AH519" s="1293"/>
      <c r="AI519" s="1293"/>
      <c r="AJ519" s="1293"/>
    </row>
    <row r="520" spans="9:36" x14ac:dyDescent="0.15">
      <c r="I520" s="1293"/>
      <c r="J520" s="1293"/>
      <c r="K520" s="1293"/>
      <c r="L520" s="1293"/>
      <c r="M520" s="1293"/>
      <c r="N520" s="1293"/>
      <c r="O520" s="1293"/>
      <c r="P520" s="1293"/>
      <c r="Q520" s="1293"/>
      <c r="R520" s="1293"/>
      <c r="S520" s="1293"/>
      <c r="T520" s="1293"/>
      <c r="U520" s="1293"/>
      <c r="V520" s="1293"/>
      <c r="W520" s="1293"/>
      <c r="X520" s="1293"/>
      <c r="Y520" s="1293"/>
      <c r="Z520" s="1293"/>
      <c r="AA520" s="1293"/>
      <c r="AB520" s="1293"/>
      <c r="AC520" s="1293"/>
      <c r="AD520" s="1293"/>
      <c r="AE520" s="1293"/>
      <c r="AF520" s="1293"/>
      <c r="AG520" s="1293"/>
      <c r="AH520" s="1293"/>
      <c r="AI520" s="1293"/>
      <c r="AJ520" s="1293"/>
    </row>
    <row r="521" spans="9:36" x14ac:dyDescent="0.15">
      <c r="I521" s="1293"/>
      <c r="J521" s="1293"/>
      <c r="K521" s="1293"/>
      <c r="L521" s="1293"/>
      <c r="M521" s="1293"/>
      <c r="N521" s="1293"/>
      <c r="O521" s="1293"/>
      <c r="P521" s="1293"/>
      <c r="Q521" s="1293"/>
      <c r="R521" s="1293"/>
      <c r="S521" s="1293"/>
      <c r="T521" s="1293"/>
      <c r="U521" s="1293"/>
      <c r="V521" s="1293"/>
      <c r="W521" s="1293"/>
      <c r="X521" s="1293"/>
      <c r="Y521" s="1293"/>
      <c r="Z521" s="1293"/>
      <c r="AA521" s="1293"/>
      <c r="AB521" s="1293"/>
      <c r="AC521" s="1293"/>
      <c r="AD521" s="1293"/>
      <c r="AE521" s="1293"/>
      <c r="AF521" s="1293"/>
      <c r="AG521" s="1293"/>
      <c r="AH521" s="1293"/>
      <c r="AI521" s="1293"/>
      <c r="AJ521" s="1293"/>
    </row>
    <row r="522" spans="9:36" x14ac:dyDescent="0.15">
      <c r="I522" s="1293"/>
      <c r="J522" s="1293"/>
      <c r="K522" s="1293"/>
      <c r="L522" s="1293"/>
      <c r="M522" s="1293"/>
      <c r="N522" s="1293"/>
      <c r="O522" s="1293"/>
      <c r="P522" s="1293"/>
      <c r="Q522" s="1293"/>
      <c r="R522" s="1293"/>
      <c r="S522" s="1293"/>
      <c r="T522" s="1293"/>
      <c r="U522" s="1293"/>
      <c r="V522" s="1293"/>
      <c r="W522" s="1293"/>
      <c r="X522" s="1293"/>
      <c r="Y522" s="1293"/>
      <c r="Z522" s="1293"/>
      <c r="AA522" s="1293"/>
      <c r="AB522" s="1293"/>
      <c r="AC522" s="1293"/>
      <c r="AD522" s="1293"/>
      <c r="AE522" s="1293"/>
      <c r="AF522" s="1293"/>
      <c r="AG522" s="1293"/>
      <c r="AH522" s="1293"/>
      <c r="AI522" s="1293"/>
      <c r="AJ522" s="1293"/>
    </row>
    <row r="523" spans="9:36" x14ac:dyDescent="0.15">
      <c r="I523" s="1293"/>
      <c r="J523" s="1293"/>
      <c r="K523" s="1293"/>
      <c r="L523" s="1293"/>
      <c r="M523" s="1293"/>
      <c r="N523" s="1293"/>
      <c r="O523" s="1293"/>
      <c r="P523" s="1293"/>
      <c r="Q523" s="1293"/>
      <c r="R523" s="1293"/>
      <c r="S523" s="1293"/>
      <c r="T523" s="1293"/>
      <c r="U523" s="1293"/>
      <c r="V523" s="1293"/>
      <c r="W523" s="1293"/>
      <c r="X523" s="1293"/>
      <c r="Y523" s="1293"/>
      <c r="Z523" s="1293"/>
      <c r="AA523" s="1293"/>
      <c r="AB523" s="1293"/>
      <c r="AC523" s="1293"/>
      <c r="AD523" s="1293"/>
      <c r="AE523" s="1293"/>
      <c r="AF523" s="1293"/>
      <c r="AG523" s="1293"/>
      <c r="AH523" s="1293"/>
      <c r="AI523" s="1293"/>
      <c r="AJ523" s="1293"/>
    </row>
    <row r="524" spans="9:36" x14ac:dyDescent="0.15">
      <c r="I524" s="1293"/>
      <c r="J524" s="1293"/>
      <c r="K524" s="1293"/>
      <c r="L524" s="1293"/>
      <c r="M524" s="1293"/>
      <c r="N524" s="1293"/>
      <c r="O524" s="1293"/>
      <c r="P524" s="1293"/>
      <c r="Q524" s="1293"/>
      <c r="R524" s="1293"/>
      <c r="S524" s="1293"/>
      <c r="T524" s="1293"/>
      <c r="U524" s="1293"/>
      <c r="V524" s="1293"/>
      <c r="W524" s="1293"/>
      <c r="X524" s="1293"/>
      <c r="Y524" s="1293"/>
      <c r="Z524" s="1293"/>
      <c r="AA524" s="1293"/>
      <c r="AB524" s="1293"/>
      <c r="AC524" s="1293"/>
      <c r="AD524" s="1293"/>
      <c r="AE524" s="1293"/>
      <c r="AF524" s="1293"/>
      <c r="AG524" s="1293"/>
      <c r="AH524" s="1293"/>
      <c r="AI524" s="1293"/>
      <c r="AJ524" s="1293"/>
    </row>
    <row r="525" spans="9:36" x14ac:dyDescent="0.15">
      <c r="I525" s="1293"/>
      <c r="J525" s="1293"/>
      <c r="K525" s="1293"/>
      <c r="L525" s="1293"/>
      <c r="M525" s="1293"/>
      <c r="N525" s="1293"/>
      <c r="O525" s="1293"/>
      <c r="P525" s="1293"/>
      <c r="Q525" s="1293"/>
      <c r="R525" s="1293"/>
      <c r="S525" s="1293"/>
      <c r="T525" s="1293"/>
      <c r="U525" s="1293"/>
      <c r="V525" s="1293"/>
      <c r="W525" s="1293"/>
      <c r="X525" s="1293"/>
      <c r="Y525" s="1293"/>
      <c r="Z525" s="1293"/>
      <c r="AA525" s="1293"/>
      <c r="AB525" s="1293"/>
      <c r="AC525" s="1293"/>
      <c r="AD525" s="1293"/>
      <c r="AE525" s="1293"/>
      <c r="AF525" s="1293"/>
      <c r="AG525" s="1293"/>
      <c r="AH525" s="1293"/>
      <c r="AI525" s="1293"/>
      <c r="AJ525" s="1293"/>
    </row>
    <row r="526" spans="9:36" x14ac:dyDescent="0.15">
      <c r="I526" s="1293"/>
      <c r="J526" s="1293"/>
      <c r="K526" s="1293"/>
      <c r="L526" s="1293"/>
      <c r="M526" s="1293"/>
      <c r="N526" s="1293"/>
      <c r="O526" s="1293"/>
      <c r="P526" s="1293"/>
      <c r="Q526" s="1293"/>
      <c r="R526" s="1293"/>
      <c r="S526" s="1293"/>
      <c r="T526" s="1293"/>
      <c r="U526" s="1293"/>
      <c r="V526" s="1293"/>
      <c r="W526" s="1293"/>
      <c r="X526" s="1293"/>
      <c r="Y526" s="1293"/>
      <c r="Z526" s="1293"/>
      <c r="AA526" s="1293"/>
      <c r="AB526" s="1293"/>
      <c r="AC526" s="1293"/>
      <c r="AD526" s="1293"/>
      <c r="AE526" s="1293"/>
      <c r="AF526" s="1293"/>
      <c r="AG526" s="1293"/>
      <c r="AH526" s="1293"/>
      <c r="AI526" s="1293"/>
      <c r="AJ526" s="1293"/>
    </row>
    <row r="527" spans="9:36" x14ac:dyDescent="0.15">
      <c r="I527" s="1293"/>
      <c r="J527" s="1293"/>
      <c r="K527" s="1293"/>
      <c r="L527" s="1293"/>
      <c r="M527" s="1293"/>
      <c r="N527" s="1293"/>
      <c r="O527" s="1293"/>
      <c r="P527" s="1293"/>
      <c r="Q527" s="1293"/>
      <c r="R527" s="1293"/>
      <c r="S527" s="1293"/>
      <c r="T527" s="1293"/>
      <c r="U527" s="1293"/>
      <c r="V527" s="1293"/>
      <c r="W527" s="1293"/>
      <c r="X527" s="1293"/>
      <c r="Y527" s="1293"/>
      <c r="Z527" s="1293"/>
      <c r="AA527" s="1293"/>
      <c r="AB527" s="1293"/>
      <c r="AC527" s="1293"/>
      <c r="AD527" s="1293"/>
      <c r="AE527" s="1293"/>
      <c r="AF527" s="1293"/>
      <c r="AG527" s="1293"/>
      <c r="AH527" s="1293"/>
      <c r="AI527" s="1293"/>
      <c r="AJ527" s="1293"/>
    </row>
    <row r="528" spans="9:36" x14ac:dyDescent="0.15">
      <c r="I528" s="1293"/>
      <c r="J528" s="1293"/>
      <c r="K528" s="1293"/>
      <c r="L528" s="1293"/>
      <c r="M528" s="1293"/>
      <c r="N528" s="1293"/>
      <c r="O528" s="1293"/>
      <c r="P528" s="1293"/>
      <c r="Q528" s="1293"/>
      <c r="R528" s="1293"/>
      <c r="S528" s="1293"/>
      <c r="T528" s="1293"/>
      <c r="U528" s="1293"/>
      <c r="V528" s="1293"/>
      <c r="W528" s="1293"/>
      <c r="X528" s="1293"/>
      <c r="Y528" s="1293"/>
      <c r="Z528" s="1293"/>
      <c r="AA528" s="1293"/>
      <c r="AB528" s="1293"/>
      <c r="AC528" s="1293"/>
      <c r="AD528" s="1293"/>
      <c r="AE528" s="1293"/>
      <c r="AF528" s="1293"/>
      <c r="AG528" s="1293"/>
      <c r="AH528" s="1293"/>
      <c r="AI528" s="1293"/>
      <c r="AJ528" s="1293"/>
    </row>
    <row r="529" spans="9:36" x14ac:dyDescent="0.15">
      <c r="I529" s="1293"/>
      <c r="J529" s="1293"/>
      <c r="K529" s="1293"/>
      <c r="L529" s="1293"/>
      <c r="M529" s="1293"/>
      <c r="N529" s="1293"/>
      <c r="O529" s="1293"/>
      <c r="P529" s="1293"/>
      <c r="Q529" s="1293"/>
      <c r="R529" s="1293"/>
      <c r="S529" s="1293"/>
      <c r="T529" s="1293"/>
      <c r="U529" s="1293"/>
      <c r="V529" s="1293"/>
      <c r="W529" s="1293"/>
      <c r="X529" s="1293"/>
      <c r="Y529" s="1293"/>
      <c r="Z529" s="1293"/>
      <c r="AA529" s="1293"/>
      <c r="AB529" s="1293"/>
      <c r="AC529" s="1293"/>
      <c r="AD529" s="1293"/>
      <c r="AE529" s="1293"/>
      <c r="AF529" s="1293"/>
      <c r="AG529" s="1293"/>
      <c r="AH529" s="1293"/>
      <c r="AI529" s="1293"/>
      <c r="AJ529" s="1293"/>
    </row>
    <row r="530" spans="9:36" x14ac:dyDescent="0.15">
      <c r="I530" s="1293"/>
      <c r="J530" s="1293"/>
      <c r="K530" s="1293"/>
      <c r="L530" s="1293"/>
      <c r="M530" s="1293"/>
      <c r="N530" s="1293"/>
      <c r="O530" s="1293"/>
      <c r="P530" s="1293"/>
      <c r="Q530" s="1293"/>
      <c r="R530" s="1293"/>
      <c r="S530" s="1293"/>
      <c r="T530" s="1293"/>
      <c r="U530" s="1293"/>
      <c r="V530" s="1293"/>
      <c r="W530" s="1293"/>
      <c r="X530" s="1293"/>
      <c r="Y530" s="1293"/>
      <c r="Z530" s="1293"/>
      <c r="AA530" s="1293"/>
      <c r="AB530" s="1293"/>
      <c r="AC530" s="1293"/>
      <c r="AD530" s="1293"/>
      <c r="AE530" s="1293"/>
      <c r="AF530" s="1293"/>
      <c r="AG530" s="1293"/>
      <c r="AH530" s="1293"/>
      <c r="AI530" s="1293"/>
      <c r="AJ530" s="1293"/>
    </row>
    <row r="531" spans="9:36" x14ac:dyDescent="0.15">
      <c r="I531" s="1293"/>
      <c r="J531" s="1293"/>
      <c r="K531" s="1293"/>
      <c r="L531" s="1293"/>
      <c r="M531" s="1293"/>
      <c r="N531" s="1293"/>
      <c r="O531" s="1293"/>
      <c r="P531" s="1293"/>
      <c r="Q531" s="1293"/>
      <c r="R531" s="1293"/>
      <c r="S531" s="1293"/>
      <c r="T531" s="1293"/>
      <c r="U531" s="1293"/>
      <c r="V531" s="1293"/>
      <c r="W531" s="1293"/>
      <c r="X531" s="1293"/>
      <c r="Y531" s="1293"/>
      <c r="Z531" s="1293"/>
      <c r="AA531" s="1293"/>
      <c r="AB531" s="1293"/>
      <c r="AC531" s="1293"/>
      <c r="AD531" s="1293"/>
      <c r="AE531" s="1293"/>
      <c r="AF531" s="1293"/>
      <c r="AG531" s="1293"/>
      <c r="AH531" s="1293"/>
      <c r="AI531" s="1293"/>
      <c r="AJ531" s="1293"/>
    </row>
    <row r="532" spans="9:36" x14ac:dyDescent="0.15">
      <c r="I532" s="1293"/>
      <c r="J532" s="1293"/>
      <c r="K532" s="1293"/>
      <c r="L532" s="1293"/>
      <c r="M532" s="1293"/>
      <c r="N532" s="1293"/>
      <c r="O532" s="1293"/>
      <c r="P532" s="1293"/>
      <c r="Q532" s="1293"/>
      <c r="R532" s="1293"/>
      <c r="S532" s="1293"/>
      <c r="T532" s="1293"/>
      <c r="U532" s="1293"/>
      <c r="V532" s="1293"/>
      <c r="W532" s="1293"/>
      <c r="X532" s="1293"/>
      <c r="Y532" s="1293"/>
      <c r="Z532" s="1293"/>
      <c r="AA532" s="1293"/>
      <c r="AB532" s="1293"/>
      <c r="AC532" s="1293"/>
      <c r="AD532" s="1293"/>
      <c r="AE532" s="1293"/>
      <c r="AF532" s="1293"/>
      <c r="AG532" s="1293"/>
      <c r="AH532" s="1293"/>
      <c r="AI532" s="1293"/>
      <c r="AJ532" s="1293"/>
    </row>
    <row r="533" spans="9:36" x14ac:dyDescent="0.15">
      <c r="I533" s="1293"/>
      <c r="J533" s="1293"/>
      <c r="K533" s="1293"/>
      <c r="L533" s="1293"/>
      <c r="M533" s="1293"/>
      <c r="N533" s="1293"/>
      <c r="O533" s="1293"/>
      <c r="P533" s="1293"/>
      <c r="Q533" s="1293"/>
      <c r="R533" s="1293"/>
      <c r="S533" s="1293"/>
      <c r="T533" s="1293"/>
      <c r="U533" s="1293"/>
      <c r="V533" s="1293"/>
      <c r="W533" s="1293"/>
      <c r="X533" s="1293"/>
      <c r="Y533" s="1293"/>
      <c r="Z533" s="1293"/>
      <c r="AA533" s="1293"/>
      <c r="AB533" s="1293"/>
      <c r="AC533" s="1293"/>
      <c r="AD533" s="1293"/>
      <c r="AE533" s="1293"/>
      <c r="AF533" s="1293"/>
      <c r="AG533" s="1293"/>
      <c r="AH533" s="1293"/>
      <c r="AI533" s="1293"/>
      <c r="AJ533" s="1293"/>
    </row>
    <row r="534" spans="9:36" x14ac:dyDescent="0.15">
      <c r="I534" s="1293"/>
      <c r="J534" s="1293"/>
      <c r="K534" s="1293"/>
      <c r="L534" s="1293"/>
      <c r="M534" s="1293"/>
      <c r="N534" s="1293"/>
      <c r="O534" s="1293"/>
      <c r="P534" s="1293"/>
      <c r="Q534" s="1293"/>
      <c r="R534" s="1293"/>
      <c r="S534" s="1293"/>
      <c r="T534" s="1293"/>
      <c r="U534" s="1293"/>
      <c r="V534" s="1293"/>
      <c r="W534" s="1293"/>
      <c r="X534" s="1293"/>
      <c r="Y534" s="1293"/>
      <c r="Z534" s="1293"/>
      <c r="AA534" s="1293"/>
      <c r="AB534" s="1293"/>
      <c r="AC534" s="1293"/>
      <c r="AD534" s="1293"/>
      <c r="AE534" s="1293"/>
      <c r="AF534" s="1293"/>
      <c r="AG534" s="1293"/>
      <c r="AH534" s="1293"/>
      <c r="AI534" s="1293"/>
      <c r="AJ534" s="1293"/>
    </row>
    <row r="535" spans="9:36" x14ac:dyDescent="0.15">
      <c r="I535" s="1293"/>
      <c r="J535" s="1293"/>
      <c r="K535" s="1293"/>
      <c r="L535" s="1293"/>
      <c r="M535" s="1293"/>
      <c r="N535" s="1293"/>
      <c r="O535" s="1293"/>
      <c r="P535" s="1293"/>
      <c r="Q535" s="1293"/>
      <c r="R535" s="1293"/>
      <c r="S535" s="1293"/>
      <c r="T535" s="1293"/>
      <c r="U535" s="1293"/>
      <c r="V535" s="1293"/>
      <c r="W535" s="1293"/>
      <c r="X535" s="1293"/>
      <c r="Y535" s="1293"/>
      <c r="Z535" s="1293"/>
      <c r="AA535" s="1293"/>
      <c r="AB535" s="1293"/>
      <c r="AC535" s="1293"/>
      <c r="AD535" s="1293"/>
      <c r="AE535" s="1293"/>
      <c r="AF535" s="1293"/>
      <c r="AG535" s="1293"/>
      <c r="AH535" s="1293"/>
      <c r="AI535" s="1293"/>
      <c r="AJ535" s="1293"/>
    </row>
    <row r="536" spans="9:36" x14ac:dyDescent="0.15">
      <c r="I536" s="1293"/>
      <c r="J536" s="1293"/>
      <c r="K536" s="1293"/>
      <c r="L536" s="1293"/>
      <c r="M536" s="1293"/>
      <c r="N536" s="1293"/>
      <c r="O536" s="1293"/>
      <c r="P536" s="1293"/>
      <c r="Q536" s="1293"/>
      <c r="R536" s="1293"/>
      <c r="S536" s="1293"/>
      <c r="T536" s="1293"/>
      <c r="U536" s="1293"/>
      <c r="V536" s="1293"/>
      <c r="W536" s="1293"/>
      <c r="X536" s="1293"/>
      <c r="Y536" s="1293"/>
      <c r="Z536" s="1293"/>
      <c r="AA536" s="1293"/>
      <c r="AB536" s="1293"/>
      <c r="AC536" s="1293"/>
      <c r="AD536" s="1293"/>
      <c r="AE536" s="1293"/>
      <c r="AF536" s="1293"/>
      <c r="AG536" s="1293"/>
      <c r="AH536" s="1293"/>
      <c r="AI536" s="1293"/>
      <c r="AJ536" s="1293"/>
    </row>
    <row r="537" spans="9:36" x14ac:dyDescent="0.15">
      <c r="I537" s="1293"/>
      <c r="J537" s="1293"/>
      <c r="K537" s="1293"/>
      <c r="L537" s="1293"/>
      <c r="M537" s="1293"/>
      <c r="N537" s="1293"/>
      <c r="O537" s="1293"/>
      <c r="P537" s="1293"/>
      <c r="Q537" s="1293"/>
      <c r="R537" s="1293"/>
      <c r="S537" s="1293"/>
      <c r="T537" s="1293"/>
      <c r="U537" s="1293"/>
      <c r="V537" s="1293"/>
      <c r="W537" s="1293"/>
      <c r="X537" s="1293"/>
      <c r="Y537" s="1293"/>
      <c r="Z537" s="1293"/>
      <c r="AA537" s="1293"/>
      <c r="AB537" s="1293"/>
      <c r="AC537" s="1293"/>
      <c r="AD537" s="1293"/>
      <c r="AE537" s="1293"/>
      <c r="AF537" s="1293"/>
      <c r="AG537" s="1293"/>
      <c r="AH537" s="1293"/>
      <c r="AI537" s="1293"/>
      <c r="AJ537" s="1293"/>
    </row>
    <row r="538" spans="9:36" x14ac:dyDescent="0.15">
      <c r="I538" s="1293"/>
      <c r="J538" s="1293"/>
      <c r="K538" s="1293"/>
      <c r="L538" s="1293"/>
      <c r="M538" s="1293"/>
      <c r="N538" s="1293"/>
      <c r="O538" s="1293"/>
      <c r="P538" s="1293"/>
      <c r="Q538" s="1293"/>
      <c r="R538" s="1293"/>
      <c r="S538" s="1293"/>
      <c r="T538" s="1293"/>
      <c r="U538" s="1293"/>
      <c r="V538" s="1293"/>
      <c r="W538" s="1293"/>
      <c r="X538" s="1293"/>
      <c r="Y538" s="1293"/>
      <c r="Z538" s="1293"/>
      <c r="AA538" s="1293"/>
      <c r="AB538" s="1293"/>
      <c r="AC538" s="1293"/>
      <c r="AD538" s="1293"/>
      <c r="AE538" s="1293"/>
      <c r="AF538" s="1293"/>
      <c r="AG538" s="1293"/>
      <c r="AH538" s="1293"/>
      <c r="AI538" s="1293"/>
      <c r="AJ538" s="1293"/>
    </row>
    <row r="539" spans="9:36" x14ac:dyDescent="0.15">
      <c r="I539" s="1293"/>
      <c r="J539" s="1293"/>
      <c r="K539" s="1293"/>
      <c r="L539" s="1293"/>
      <c r="M539" s="1293"/>
      <c r="N539" s="1293"/>
      <c r="O539" s="1293"/>
      <c r="P539" s="1293"/>
      <c r="Q539" s="1293"/>
      <c r="R539" s="1293"/>
      <c r="S539" s="1293"/>
      <c r="T539" s="1293"/>
      <c r="U539" s="1293"/>
      <c r="V539" s="1293"/>
      <c r="W539" s="1293"/>
      <c r="X539" s="1293"/>
      <c r="Y539" s="1293"/>
      <c r="Z539" s="1293"/>
      <c r="AA539" s="1293"/>
      <c r="AB539" s="1293"/>
      <c r="AC539" s="1293"/>
      <c r="AD539" s="1293"/>
      <c r="AE539" s="1293"/>
      <c r="AF539" s="1293"/>
      <c r="AG539" s="1293"/>
      <c r="AH539" s="1293"/>
      <c r="AI539" s="1293"/>
      <c r="AJ539" s="1293"/>
    </row>
    <row r="540" spans="9:36" x14ac:dyDescent="0.15">
      <c r="I540" s="1293"/>
      <c r="J540" s="1293"/>
      <c r="K540" s="1293"/>
      <c r="L540" s="1293"/>
      <c r="M540" s="1293"/>
      <c r="N540" s="1293"/>
      <c r="O540" s="1293"/>
      <c r="P540" s="1293"/>
      <c r="Q540" s="1293"/>
      <c r="R540" s="1293"/>
      <c r="S540" s="1293"/>
      <c r="T540" s="1293"/>
      <c r="U540" s="1293"/>
      <c r="V540" s="1293"/>
      <c r="W540" s="1293"/>
      <c r="X540" s="1293"/>
      <c r="Y540" s="1293"/>
      <c r="Z540" s="1293"/>
      <c r="AA540" s="1293"/>
      <c r="AB540" s="1293"/>
      <c r="AC540" s="1293"/>
      <c r="AD540" s="1293"/>
      <c r="AE540" s="1293"/>
      <c r="AF540" s="1293"/>
      <c r="AG540" s="1293"/>
      <c r="AH540" s="1293"/>
      <c r="AI540" s="1293"/>
      <c r="AJ540" s="1293"/>
    </row>
    <row r="541" spans="9:36" x14ac:dyDescent="0.15">
      <c r="I541" s="1293"/>
      <c r="J541" s="1293"/>
      <c r="K541" s="1293"/>
      <c r="L541" s="1293"/>
      <c r="M541" s="1293"/>
      <c r="N541" s="1293"/>
      <c r="O541" s="1293"/>
      <c r="P541" s="1293"/>
      <c r="Q541" s="1293"/>
      <c r="R541" s="1293"/>
      <c r="S541" s="1293"/>
      <c r="T541" s="1293"/>
      <c r="U541" s="1293"/>
      <c r="V541" s="1293"/>
      <c r="W541" s="1293"/>
      <c r="X541" s="1293"/>
      <c r="Y541" s="1293"/>
      <c r="Z541" s="1293"/>
      <c r="AA541" s="1293"/>
      <c r="AB541" s="1293"/>
      <c r="AC541" s="1293"/>
      <c r="AD541" s="1293"/>
      <c r="AE541" s="1293"/>
      <c r="AF541" s="1293"/>
      <c r="AG541" s="1293"/>
      <c r="AH541" s="1293"/>
      <c r="AI541" s="1293"/>
      <c r="AJ541" s="1293"/>
    </row>
    <row r="542" spans="9:36" x14ac:dyDescent="0.15">
      <c r="I542" s="1293"/>
      <c r="J542" s="1293"/>
      <c r="K542" s="1293"/>
      <c r="L542" s="1293"/>
      <c r="M542" s="1293"/>
      <c r="N542" s="1293"/>
      <c r="O542" s="1293"/>
      <c r="P542" s="1293"/>
      <c r="Q542" s="1293"/>
      <c r="R542" s="1293"/>
      <c r="S542" s="1293"/>
      <c r="T542" s="1293"/>
      <c r="U542" s="1293"/>
      <c r="V542" s="1293"/>
      <c r="W542" s="1293"/>
      <c r="X542" s="1293"/>
      <c r="Y542" s="1293"/>
      <c r="Z542" s="1293"/>
      <c r="AA542" s="1293"/>
      <c r="AB542" s="1293"/>
      <c r="AC542" s="1293"/>
      <c r="AD542" s="1293"/>
      <c r="AE542" s="1293"/>
      <c r="AF542" s="1293"/>
      <c r="AG542" s="1293"/>
      <c r="AH542" s="1293"/>
      <c r="AI542" s="1293"/>
      <c r="AJ542" s="1293"/>
    </row>
    <row r="543" spans="9:36" x14ac:dyDescent="0.15">
      <c r="I543" s="1293"/>
      <c r="J543" s="1293"/>
      <c r="K543" s="1293"/>
      <c r="L543" s="1293"/>
      <c r="M543" s="1293"/>
      <c r="N543" s="1293"/>
      <c r="O543" s="1293"/>
      <c r="P543" s="1293"/>
      <c r="Q543" s="1293"/>
      <c r="R543" s="1293"/>
      <c r="S543" s="1293"/>
      <c r="T543" s="1293"/>
      <c r="U543" s="1293"/>
      <c r="V543" s="1293"/>
      <c r="W543" s="1293"/>
      <c r="X543" s="1293"/>
      <c r="Y543" s="1293"/>
      <c r="Z543" s="1293"/>
      <c r="AA543" s="1293"/>
      <c r="AB543" s="1293"/>
      <c r="AC543" s="1293"/>
      <c r="AD543" s="1293"/>
      <c r="AE543" s="1293"/>
      <c r="AF543" s="1293"/>
      <c r="AG543" s="1293"/>
      <c r="AH543" s="1293"/>
      <c r="AI543" s="1293"/>
      <c r="AJ543" s="1293"/>
    </row>
    <row r="544" spans="9:36" x14ac:dyDescent="0.15">
      <c r="I544" s="1293"/>
      <c r="J544" s="1293"/>
      <c r="K544" s="1293"/>
      <c r="L544" s="1293"/>
      <c r="M544" s="1293"/>
      <c r="N544" s="1293"/>
      <c r="O544" s="1293"/>
      <c r="P544" s="1293"/>
      <c r="Q544" s="1293"/>
      <c r="R544" s="1293"/>
      <c r="S544" s="1293"/>
      <c r="T544" s="1293"/>
      <c r="U544" s="1293"/>
      <c r="V544" s="1293"/>
      <c r="W544" s="1293"/>
      <c r="X544" s="1293"/>
      <c r="Y544" s="1293"/>
      <c r="Z544" s="1293"/>
      <c r="AA544" s="1293"/>
      <c r="AB544" s="1293"/>
      <c r="AC544" s="1293"/>
      <c r="AD544" s="1293"/>
      <c r="AE544" s="1293"/>
      <c r="AF544" s="1293"/>
      <c r="AG544" s="1293"/>
      <c r="AH544" s="1293"/>
      <c r="AI544" s="1293"/>
      <c r="AJ544" s="1293"/>
    </row>
    <row r="545" spans="9:36" x14ac:dyDescent="0.15">
      <c r="I545" s="1293"/>
      <c r="J545" s="1293"/>
      <c r="K545" s="1293"/>
      <c r="L545" s="1293"/>
      <c r="M545" s="1293"/>
      <c r="N545" s="1293"/>
      <c r="O545" s="1293"/>
      <c r="P545" s="1293"/>
      <c r="Q545" s="1293"/>
      <c r="R545" s="1293"/>
      <c r="S545" s="1293"/>
      <c r="T545" s="1293"/>
      <c r="U545" s="1293"/>
      <c r="V545" s="1293"/>
      <c r="W545" s="1293"/>
      <c r="X545" s="1293"/>
      <c r="Y545" s="1293"/>
      <c r="Z545" s="1293"/>
      <c r="AA545" s="1293"/>
      <c r="AB545" s="1293"/>
      <c r="AC545" s="1293"/>
      <c r="AD545" s="1293"/>
      <c r="AE545" s="1293"/>
      <c r="AF545" s="1293"/>
      <c r="AG545" s="1293"/>
      <c r="AH545" s="1293"/>
      <c r="AI545" s="1293"/>
      <c r="AJ545" s="1293"/>
    </row>
    <row r="546" spans="9:36" x14ac:dyDescent="0.15">
      <c r="I546" s="1293"/>
      <c r="J546" s="1293"/>
      <c r="K546" s="1293"/>
      <c r="L546" s="1293"/>
      <c r="M546" s="1293"/>
      <c r="N546" s="1293"/>
      <c r="O546" s="1293"/>
      <c r="P546" s="1293"/>
      <c r="Q546" s="1293"/>
      <c r="R546" s="1293"/>
      <c r="S546" s="1293"/>
      <c r="T546" s="1293"/>
      <c r="U546" s="1293"/>
      <c r="V546" s="1293"/>
      <c r="W546" s="1293"/>
      <c r="X546" s="1293"/>
      <c r="Y546" s="1293"/>
      <c r="Z546" s="1293"/>
      <c r="AA546" s="1293"/>
      <c r="AB546" s="1293"/>
      <c r="AC546" s="1293"/>
      <c r="AD546" s="1293"/>
      <c r="AE546" s="1293"/>
      <c r="AF546" s="1293"/>
      <c r="AG546" s="1293"/>
      <c r="AH546" s="1293"/>
      <c r="AI546" s="1293"/>
      <c r="AJ546" s="1293"/>
    </row>
    <row r="547" spans="9:36" x14ac:dyDescent="0.15">
      <c r="I547" s="1293"/>
      <c r="J547" s="1293"/>
      <c r="K547" s="1293"/>
      <c r="L547" s="1293"/>
      <c r="M547" s="1293"/>
      <c r="N547" s="1293"/>
      <c r="O547" s="1293"/>
      <c r="P547" s="1293"/>
      <c r="Q547" s="1293"/>
      <c r="R547" s="1293"/>
      <c r="S547" s="1293"/>
      <c r="T547" s="1293"/>
      <c r="U547" s="1293"/>
      <c r="V547" s="1293"/>
      <c r="W547" s="1293"/>
      <c r="X547" s="1293"/>
      <c r="Y547" s="1293"/>
      <c r="Z547" s="1293"/>
      <c r="AA547" s="1293"/>
      <c r="AB547" s="1293"/>
      <c r="AC547" s="1293"/>
      <c r="AD547" s="1293"/>
      <c r="AE547" s="1293"/>
      <c r="AF547" s="1293"/>
      <c r="AG547" s="1293"/>
      <c r="AH547" s="1293"/>
      <c r="AI547" s="1293"/>
      <c r="AJ547" s="1293"/>
    </row>
    <row r="548" spans="9:36" x14ac:dyDescent="0.15">
      <c r="I548" s="1293"/>
      <c r="J548" s="1293"/>
      <c r="K548" s="1293"/>
      <c r="L548" s="1293"/>
      <c r="M548" s="1293"/>
      <c r="N548" s="1293"/>
      <c r="O548" s="1293"/>
      <c r="P548" s="1293"/>
      <c r="Q548" s="1293"/>
      <c r="R548" s="1293"/>
      <c r="S548" s="1293"/>
      <c r="T548" s="1293"/>
      <c r="U548" s="1293"/>
      <c r="V548" s="1293"/>
      <c r="W548" s="1293"/>
      <c r="X548" s="1293"/>
      <c r="Y548" s="1293"/>
      <c r="Z548" s="1293"/>
      <c r="AA548" s="1293"/>
      <c r="AB548" s="1293"/>
      <c r="AC548" s="1293"/>
      <c r="AD548" s="1293"/>
      <c r="AE548" s="1293"/>
      <c r="AF548" s="1293"/>
      <c r="AG548" s="1293"/>
      <c r="AH548" s="1293"/>
      <c r="AI548" s="1293"/>
      <c r="AJ548" s="1293"/>
    </row>
    <row r="549" spans="9:36" x14ac:dyDescent="0.15">
      <c r="I549" s="1293"/>
      <c r="J549" s="1293"/>
      <c r="K549" s="1293"/>
      <c r="L549" s="1293"/>
      <c r="M549" s="1293"/>
      <c r="N549" s="1293"/>
      <c r="O549" s="1293"/>
      <c r="P549" s="1293"/>
      <c r="Q549" s="1293"/>
      <c r="R549" s="1293"/>
      <c r="S549" s="1293"/>
      <c r="T549" s="1293"/>
      <c r="U549" s="1293"/>
      <c r="V549" s="1293"/>
      <c r="W549" s="1293"/>
      <c r="X549" s="1293"/>
      <c r="Y549" s="1293"/>
      <c r="Z549" s="1293"/>
      <c r="AA549" s="1293"/>
      <c r="AB549" s="1293"/>
      <c r="AC549" s="1293"/>
      <c r="AD549" s="1293"/>
      <c r="AE549" s="1293"/>
      <c r="AF549" s="1293"/>
      <c r="AG549" s="1293"/>
      <c r="AH549" s="1293"/>
      <c r="AI549" s="1293"/>
      <c r="AJ549" s="1293"/>
    </row>
    <row r="550" spans="9:36" x14ac:dyDescent="0.15">
      <c r="I550" s="1293"/>
      <c r="J550" s="1293"/>
      <c r="K550" s="1293"/>
      <c r="L550" s="1293"/>
      <c r="M550" s="1293"/>
      <c r="N550" s="1293"/>
      <c r="O550" s="1293"/>
      <c r="P550" s="1293"/>
      <c r="Q550" s="1293"/>
      <c r="R550" s="1293"/>
      <c r="S550" s="1293"/>
      <c r="T550" s="1293"/>
      <c r="U550" s="1293"/>
      <c r="V550" s="1293"/>
      <c r="W550" s="1293"/>
      <c r="X550" s="1293"/>
      <c r="Y550" s="1293"/>
      <c r="Z550" s="1293"/>
      <c r="AA550" s="1293"/>
      <c r="AB550" s="1293"/>
      <c r="AC550" s="1293"/>
      <c r="AD550" s="1293"/>
      <c r="AE550" s="1293"/>
      <c r="AF550" s="1293"/>
      <c r="AG550" s="1293"/>
      <c r="AH550" s="1293"/>
      <c r="AI550" s="1293"/>
      <c r="AJ550" s="1293"/>
    </row>
    <row r="551" spans="9:36" x14ac:dyDescent="0.15">
      <c r="I551" s="1293"/>
      <c r="J551" s="1293"/>
      <c r="K551" s="1293"/>
      <c r="L551" s="1293"/>
      <c r="M551" s="1293"/>
      <c r="N551" s="1293"/>
      <c r="O551" s="1293"/>
      <c r="P551" s="1293"/>
      <c r="Q551" s="1293"/>
      <c r="R551" s="1293"/>
      <c r="S551" s="1293"/>
      <c r="T551" s="1293"/>
      <c r="U551" s="1293"/>
      <c r="V551" s="1293"/>
      <c r="W551" s="1293"/>
      <c r="X551" s="1293"/>
      <c r="Y551" s="1293"/>
      <c r="Z551" s="1293"/>
      <c r="AA551" s="1293"/>
      <c r="AB551" s="1293"/>
      <c r="AC551" s="1293"/>
      <c r="AD551" s="1293"/>
      <c r="AE551" s="1293"/>
      <c r="AF551" s="1293"/>
      <c r="AG551" s="1293"/>
      <c r="AH551" s="1293"/>
      <c r="AI551" s="1293"/>
      <c r="AJ551" s="1293"/>
    </row>
    <row r="552" spans="9:36" x14ac:dyDescent="0.15">
      <c r="I552" s="1293"/>
      <c r="J552" s="1293"/>
      <c r="K552" s="1293"/>
      <c r="L552" s="1293"/>
      <c r="M552" s="1293"/>
      <c r="N552" s="1293"/>
      <c r="O552" s="1293"/>
      <c r="P552" s="1293"/>
      <c r="Q552" s="1293"/>
      <c r="R552" s="1293"/>
      <c r="S552" s="1293"/>
      <c r="T552" s="1293"/>
      <c r="U552" s="1293"/>
      <c r="V552" s="1293"/>
      <c r="W552" s="1293"/>
      <c r="X552" s="1293"/>
      <c r="Y552" s="1293"/>
      <c r="Z552" s="1293"/>
      <c r="AA552" s="1293"/>
      <c r="AB552" s="1293"/>
      <c r="AC552" s="1293"/>
      <c r="AD552" s="1293"/>
      <c r="AE552" s="1293"/>
      <c r="AF552" s="1293"/>
      <c r="AG552" s="1293"/>
      <c r="AH552" s="1293"/>
      <c r="AI552" s="1293"/>
      <c r="AJ552" s="1293"/>
    </row>
    <row r="553" spans="9:36" x14ac:dyDescent="0.15">
      <c r="I553" s="1293"/>
      <c r="J553" s="1293"/>
      <c r="K553" s="1293"/>
      <c r="L553" s="1293"/>
      <c r="M553" s="1293"/>
      <c r="N553" s="1293"/>
      <c r="O553" s="1293"/>
      <c r="P553" s="1293"/>
      <c r="Q553" s="1293"/>
      <c r="R553" s="1293"/>
      <c r="S553" s="1293"/>
      <c r="T553" s="1293"/>
      <c r="U553" s="1293"/>
      <c r="V553" s="1293"/>
      <c r="W553" s="1293"/>
      <c r="X553" s="1293"/>
      <c r="Y553" s="1293"/>
      <c r="Z553" s="1293"/>
      <c r="AA553" s="1293"/>
      <c r="AB553" s="1293"/>
      <c r="AC553" s="1293"/>
      <c r="AD553" s="1293"/>
      <c r="AE553" s="1293"/>
      <c r="AF553" s="1293"/>
      <c r="AG553" s="1293"/>
      <c r="AH553" s="1293"/>
      <c r="AI553" s="1293"/>
      <c r="AJ553" s="1293"/>
    </row>
    <row r="554" spans="9:36" x14ac:dyDescent="0.15">
      <c r="I554" s="1293"/>
      <c r="J554" s="1293"/>
      <c r="K554" s="1293"/>
      <c r="L554" s="1293"/>
      <c r="M554" s="1293"/>
      <c r="N554" s="1293"/>
      <c r="O554" s="1293"/>
      <c r="P554" s="1293"/>
      <c r="Q554" s="1293"/>
      <c r="R554" s="1293"/>
      <c r="S554" s="1293"/>
      <c r="T554" s="1293"/>
      <c r="U554" s="1293"/>
      <c r="V554" s="1293"/>
      <c r="W554" s="1293"/>
      <c r="X554" s="1293"/>
      <c r="Y554" s="1293"/>
      <c r="Z554" s="1293"/>
      <c r="AA554" s="1293"/>
      <c r="AB554" s="1293"/>
      <c r="AC554" s="1293"/>
      <c r="AD554" s="1293"/>
      <c r="AE554" s="1293"/>
      <c r="AF554" s="1293"/>
      <c r="AG554" s="1293"/>
      <c r="AH554" s="1293"/>
      <c r="AI554" s="1293"/>
      <c r="AJ554" s="1293"/>
    </row>
    <row r="555" spans="9:36" x14ac:dyDescent="0.15">
      <c r="I555" s="1293"/>
      <c r="J555" s="1293"/>
      <c r="K555" s="1293"/>
      <c r="L555" s="1293"/>
      <c r="M555" s="1293"/>
      <c r="N555" s="1293"/>
      <c r="O555" s="1293"/>
      <c r="P555" s="1293"/>
      <c r="Q555" s="1293"/>
      <c r="R555" s="1293"/>
      <c r="S555" s="1293"/>
      <c r="T555" s="1293"/>
      <c r="U555" s="1293"/>
      <c r="V555" s="1293"/>
      <c r="W555" s="1293"/>
      <c r="X555" s="1293"/>
      <c r="Y555" s="1293"/>
      <c r="Z555" s="1293"/>
      <c r="AA555" s="1293"/>
      <c r="AB555" s="1293"/>
      <c r="AC555" s="1293"/>
      <c r="AD555" s="1293"/>
      <c r="AE555" s="1293"/>
      <c r="AF555" s="1293"/>
      <c r="AG555" s="1293"/>
      <c r="AH555" s="1293"/>
      <c r="AI555" s="1293"/>
      <c r="AJ555" s="1293"/>
    </row>
    <row r="556" spans="9:36" x14ac:dyDescent="0.15">
      <c r="I556" s="1293"/>
      <c r="J556" s="1293"/>
      <c r="K556" s="1293"/>
      <c r="L556" s="1293"/>
      <c r="M556" s="1293"/>
      <c r="N556" s="1293"/>
      <c r="O556" s="1293"/>
      <c r="P556" s="1293"/>
      <c r="Q556" s="1293"/>
      <c r="R556" s="1293"/>
      <c r="S556" s="1293"/>
      <c r="T556" s="1293"/>
      <c r="U556" s="1293"/>
      <c r="V556" s="1293"/>
      <c r="W556" s="1293"/>
      <c r="X556" s="1293"/>
      <c r="Y556" s="1293"/>
      <c r="Z556" s="1293"/>
      <c r="AA556" s="1293"/>
      <c r="AB556" s="1293"/>
      <c r="AC556" s="1293"/>
      <c r="AD556" s="1293"/>
      <c r="AE556" s="1293"/>
      <c r="AF556" s="1293"/>
      <c r="AG556" s="1293"/>
      <c r="AH556" s="1293"/>
      <c r="AI556" s="1293"/>
      <c r="AJ556" s="1293"/>
    </row>
    <row r="557" spans="9:36" x14ac:dyDescent="0.15">
      <c r="I557" s="1293"/>
      <c r="J557" s="1293"/>
      <c r="K557" s="1293"/>
      <c r="L557" s="1293"/>
      <c r="M557" s="1293"/>
      <c r="N557" s="1293"/>
      <c r="O557" s="1293"/>
      <c r="P557" s="1293"/>
      <c r="Q557" s="1293"/>
      <c r="R557" s="1293"/>
      <c r="S557" s="1293"/>
      <c r="T557" s="1293"/>
      <c r="U557" s="1293"/>
      <c r="V557" s="1293"/>
      <c r="W557" s="1293"/>
      <c r="X557" s="1293"/>
      <c r="Y557" s="1293"/>
      <c r="Z557" s="1293"/>
      <c r="AA557" s="1293"/>
      <c r="AB557" s="1293"/>
      <c r="AC557" s="1293"/>
      <c r="AD557" s="1293"/>
      <c r="AE557" s="1293"/>
      <c r="AF557" s="1293"/>
      <c r="AG557" s="1293"/>
      <c r="AH557" s="1293"/>
      <c r="AI557" s="1293"/>
      <c r="AJ557" s="1293"/>
    </row>
    <row r="558" spans="9:36" x14ac:dyDescent="0.15">
      <c r="I558" s="1293"/>
      <c r="J558" s="1293"/>
      <c r="K558" s="1293"/>
      <c r="L558" s="1293"/>
      <c r="M558" s="1293"/>
      <c r="N558" s="1293"/>
      <c r="O558" s="1293"/>
      <c r="P558" s="1293"/>
      <c r="Q558" s="1293"/>
      <c r="R558" s="1293"/>
      <c r="S558" s="1293"/>
      <c r="T558" s="1293"/>
      <c r="U558" s="1293"/>
      <c r="V558" s="1293"/>
      <c r="W558" s="1293"/>
      <c r="X558" s="1293"/>
      <c r="Y558" s="1293"/>
      <c r="Z558" s="1293"/>
      <c r="AA558" s="1293"/>
      <c r="AB558" s="1293"/>
      <c r="AC558" s="1293"/>
      <c r="AD558" s="1293"/>
      <c r="AE558" s="1293"/>
      <c r="AF558" s="1293"/>
      <c r="AG558" s="1293"/>
      <c r="AH558" s="1293"/>
      <c r="AI558" s="1293"/>
      <c r="AJ558" s="1293"/>
    </row>
    <row r="559" spans="9:36" x14ac:dyDescent="0.15">
      <c r="I559" s="1293"/>
      <c r="J559" s="1293"/>
      <c r="K559" s="1293"/>
      <c r="L559" s="1293"/>
      <c r="M559" s="1293"/>
      <c r="N559" s="1293"/>
      <c r="O559" s="1293"/>
      <c r="P559" s="1293"/>
      <c r="Q559" s="1293"/>
      <c r="R559" s="1293"/>
      <c r="S559" s="1293"/>
      <c r="T559" s="1293"/>
      <c r="U559" s="1293"/>
      <c r="V559" s="1293"/>
      <c r="W559" s="1293"/>
      <c r="X559" s="1293"/>
      <c r="Y559" s="1293"/>
      <c r="Z559" s="1293"/>
      <c r="AA559" s="1293"/>
      <c r="AB559" s="1293"/>
      <c r="AC559" s="1293"/>
      <c r="AD559" s="1293"/>
      <c r="AE559" s="1293"/>
      <c r="AF559" s="1293"/>
      <c r="AG559" s="1293"/>
      <c r="AH559" s="1293"/>
      <c r="AI559" s="1293"/>
      <c r="AJ559" s="1293"/>
    </row>
    <row r="560" spans="9:36" x14ac:dyDescent="0.15">
      <c r="I560" s="1293"/>
      <c r="J560" s="1293"/>
      <c r="K560" s="1293"/>
      <c r="L560" s="1293"/>
      <c r="M560" s="1293"/>
      <c r="N560" s="1293"/>
      <c r="O560" s="1293"/>
      <c r="P560" s="1293"/>
      <c r="Q560" s="1293"/>
      <c r="R560" s="1293"/>
      <c r="S560" s="1293"/>
      <c r="T560" s="1293"/>
      <c r="U560" s="1293"/>
      <c r="V560" s="1293"/>
      <c r="W560" s="1293"/>
      <c r="X560" s="1293"/>
      <c r="Y560" s="1293"/>
      <c r="Z560" s="1293"/>
      <c r="AA560" s="1293"/>
      <c r="AB560" s="1293"/>
      <c r="AC560" s="1293"/>
      <c r="AD560" s="1293"/>
      <c r="AE560" s="1293"/>
      <c r="AF560" s="1293"/>
      <c r="AG560" s="1293"/>
      <c r="AH560" s="1293"/>
      <c r="AI560" s="1293"/>
      <c r="AJ560" s="1293"/>
    </row>
    <row r="561" spans="9:36" x14ac:dyDescent="0.15">
      <c r="I561" s="1293"/>
      <c r="J561" s="1293"/>
      <c r="K561" s="1293"/>
      <c r="L561" s="1293"/>
      <c r="M561" s="1293"/>
      <c r="N561" s="1293"/>
      <c r="O561" s="1293"/>
      <c r="P561" s="1293"/>
      <c r="Q561" s="1293"/>
      <c r="R561" s="1293"/>
      <c r="S561" s="1293"/>
      <c r="T561" s="1293"/>
      <c r="U561" s="1293"/>
      <c r="V561" s="1293"/>
      <c r="W561" s="1293"/>
      <c r="X561" s="1293"/>
      <c r="Y561" s="1293"/>
      <c r="Z561" s="1293"/>
      <c r="AA561" s="1293"/>
      <c r="AB561" s="1293"/>
      <c r="AC561" s="1293"/>
      <c r="AD561" s="1293"/>
      <c r="AE561" s="1293"/>
      <c r="AF561" s="1293"/>
      <c r="AG561" s="1293"/>
      <c r="AH561" s="1293"/>
      <c r="AI561" s="1293"/>
      <c r="AJ561" s="1293"/>
    </row>
    <row r="562" spans="9:36" x14ac:dyDescent="0.15">
      <c r="I562" s="1293"/>
      <c r="J562" s="1293"/>
      <c r="K562" s="1293"/>
      <c r="L562" s="1293"/>
      <c r="M562" s="1293"/>
      <c r="N562" s="1293"/>
      <c r="O562" s="1293"/>
      <c r="P562" s="1293"/>
      <c r="Q562" s="1293"/>
      <c r="R562" s="1293"/>
      <c r="S562" s="1293"/>
      <c r="T562" s="1293"/>
      <c r="U562" s="1293"/>
      <c r="V562" s="1293"/>
      <c r="W562" s="1293"/>
      <c r="X562" s="1293"/>
      <c r="Y562" s="1293"/>
      <c r="Z562" s="1293"/>
      <c r="AA562" s="1293"/>
      <c r="AB562" s="1293"/>
      <c r="AC562" s="1293"/>
      <c r="AD562" s="1293"/>
      <c r="AE562" s="1293"/>
      <c r="AF562" s="1293"/>
      <c r="AG562" s="1293"/>
      <c r="AH562" s="1293"/>
      <c r="AI562" s="1293"/>
      <c r="AJ562" s="1293"/>
    </row>
    <row r="563" spans="9:36" x14ac:dyDescent="0.15">
      <c r="I563" s="1293"/>
      <c r="J563" s="1293"/>
      <c r="K563" s="1293"/>
      <c r="L563" s="1293"/>
      <c r="M563" s="1293"/>
      <c r="N563" s="1293"/>
      <c r="O563" s="1293"/>
      <c r="P563" s="1293"/>
      <c r="Q563" s="1293"/>
      <c r="R563" s="1293"/>
      <c r="S563" s="1293"/>
      <c r="T563" s="1293"/>
      <c r="U563" s="1293"/>
      <c r="V563" s="1293"/>
      <c r="W563" s="1293"/>
      <c r="X563" s="1293"/>
      <c r="Y563" s="1293"/>
      <c r="Z563" s="1293"/>
      <c r="AA563" s="1293"/>
      <c r="AB563" s="1293"/>
      <c r="AC563" s="1293"/>
      <c r="AD563" s="1293"/>
      <c r="AE563" s="1293"/>
      <c r="AF563" s="1293"/>
      <c r="AG563" s="1293"/>
      <c r="AH563" s="1293"/>
      <c r="AI563" s="1293"/>
      <c r="AJ563" s="1293"/>
    </row>
    <row r="564" spans="9:36" x14ac:dyDescent="0.15">
      <c r="I564" s="1293"/>
      <c r="J564" s="1293"/>
      <c r="K564" s="1293"/>
      <c r="L564" s="1293"/>
      <c r="M564" s="1293"/>
      <c r="N564" s="1293"/>
      <c r="O564" s="1293"/>
      <c r="P564" s="1293"/>
      <c r="Q564" s="1293"/>
      <c r="R564" s="1293"/>
      <c r="S564" s="1293"/>
      <c r="T564" s="1293"/>
      <c r="U564" s="1293"/>
      <c r="V564" s="1293"/>
      <c r="W564" s="1293"/>
      <c r="X564" s="1293"/>
      <c r="Y564" s="1293"/>
      <c r="Z564" s="1293"/>
      <c r="AA564" s="1293"/>
      <c r="AB564" s="1293"/>
      <c r="AC564" s="1293"/>
      <c r="AD564" s="1293"/>
      <c r="AE564" s="1293"/>
      <c r="AF564" s="1293"/>
      <c r="AG564" s="1293"/>
      <c r="AH564" s="1293"/>
      <c r="AI564" s="1293"/>
      <c r="AJ564" s="1293"/>
    </row>
    <row r="565" spans="9:36" x14ac:dyDescent="0.15">
      <c r="I565" s="1293"/>
      <c r="J565" s="1293"/>
      <c r="K565" s="1293"/>
      <c r="L565" s="1293"/>
      <c r="M565" s="1293"/>
      <c r="N565" s="1293"/>
      <c r="O565" s="1293"/>
      <c r="P565" s="1293"/>
      <c r="Q565" s="1293"/>
      <c r="R565" s="1293"/>
      <c r="S565" s="1293"/>
      <c r="T565" s="1293"/>
      <c r="U565" s="1293"/>
      <c r="V565" s="1293"/>
      <c r="W565" s="1293"/>
      <c r="X565" s="1293"/>
      <c r="Y565" s="1293"/>
      <c r="Z565" s="1293"/>
      <c r="AA565" s="1293"/>
      <c r="AB565" s="1293"/>
      <c r="AC565" s="1293"/>
      <c r="AD565" s="1293"/>
      <c r="AE565" s="1293"/>
      <c r="AF565" s="1293"/>
      <c r="AG565" s="1293"/>
      <c r="AH565" s="1293"/>
      <c r="AI565" s="1293"/>
      <c r="AJ565" s="1293"/>
    </row>
    <row r="566" spans="9:36" x14ac:dyDescent="0.15">
      <c r="I566" s="1293"/>
      <c r="J566" s="1293"/>
      <c r="K566" s="1293"/>
      <c r="L566" s="1293"/>
      <c r="M566" s="1293"/>
      <c r="N566" s="1293"/>
      <c r="O566" s="1293"/>
      <c r="P566" s="1293"/>
      <c r="Q566" s="1293"/>
      <c r="R566" s="1293"/>
      <c r="S566" s="1293"/>
      <c r="T566" s="1293"/>
      <c r="U566" s="1293"/>
      <c r="V566" s="1293"/>
      <c r="W566" s="1293"/>
      <c r="X566" s="1293"/>
      <c r="Y566" s="1293"/>
      <c r="Z566" s="1293"/>
      <c r="AA566" s="1293"/>
      <c r="AB566" s="1293"/>
      <c r="AC566" s="1293"/>
      <c r="AD566" s="1293"/>
      <c r="AE566" s="1293"/>
      <c r="AF566" s="1293"/>
      <c r="AG566" s="1293"/>
      <c r="AH566" s="1293"/>
      <c r="AI566" s="1293"/>
      <c r="AJ566" s="1293"/>
    </row>
    <row r="567" spans="9:36" x14ac:dyDescent="0.15">
      <c r="I567" s="1293"/>
      <c r="J567" s="1293"/>
      <c r="K567" s="1293"/>
      <c r="L567" s="1293"/>
      <c r="M567" s="1293"/>
      <c r="N567" s="1293"/>
      <c r="O567" s="1293"/>
      <c r="P567" s="1293"/>
      <c r="Q567" s="1293"/>
      <c r="R567" s="1293"/>
      <c r="S567" s="1293"/>
      <c r="T567" s="1293"/>
      <c r="U567" s="1293"/>
      <c r="V567" s="1293"/>
      <c r="W567" s="1293"/>
      <c r="X567" s="1293"/>
      <c r="Y567" s="1293"/>
      <c r="Z567" s="1293"/>
      <c r="AA567" s="1293"/>
      <c r="AB567" s="1293"/>
      <c r="AC567" s="1293"/>
      <c r="AD567" s="1293"/>
      <c r="AE567" s="1293"/>
      <c r="AF567" s="1293"/>
      <c r="AG567" s="1293"/>
      <c r="AH567" s="1293"/>
      <c r="AI567" s="1293"/>
      <c r="AJ567" s="1293"/>
    </row>
    <row r="568" spans="9:36" x14ac:dyDescent="0.15">
      <c r="I568" s="1293"/>
      <c r="J568" s="1293"/>
      <c r="K568" s="1293"/>
      <c r="L568" s="1293"/>
      <c r="M568" s="1293"/>
      <c r="N568" s="1293"/>
      <c r="O568" s="1293"/>
      <c r="P568" s="1293"/>
      <c r="Q568" s="1293"/>
      <c r="R568" s="1293"/>
      <c r="S568" s="1293"/>
      <c r="T568" s="1293"/>
      <c r="U568" s="1293"/>
      <c r="V568" s="1293"/>
      <c r="W568" s="1293"/>
      <c r="X568" s="1293"/>
      <c r="Y568" s="1293"/>
      <c r="Z568" s="1293"/>
      <c r="AA568" s="1293"/>
      <c r="AB568" s="1293"/>
      <c r="AC568" s="1293"/>
      <c r="AD568" s="1293"/>
      <c r="AE568" s="1293"/>
      <c r="AF568" s="1293"/>
      <c r="AG568" s="1293"/>
      <c r="AH568" s="1293"/>
      <c r="AI568" s="1293"/>
      <c r="AJ568" s="1293"/>
    </row>
    <row r="569" spans="9:36" x14ac:dyDescent="0.15">
      <c r="I569" s="1293"/>
      <c r="J569" s="1293"/>
      <c r="K569" s="1293"/>
      <c r="L569" s="1293"/>
      <c r="M569" s="1293"/>
      <c r="N569" s="1293"/>
      <c r="O569" s="1293"/>
      <c r="P569" s="1293"/>
      <c r="Q569" s="1293"/>
      <c r="R569" s="1293"/>
      <c r="S569" s="1293"/>
      <c r="T569" s="1293"/>
      <c r="U569" s="1293"/>
      <c r="V569" s="1293"/>
      <c r="W569" s="1293"/>
      <c r="X569" s="1293"/>
      <c r="Y569" s="1293"/>
      <c r="Z569" s="1293"/>
      <c r="AA569" s="1293"/>
      <c r="AB569" s="1293"/>
      <c r="AC569" s="1293"/>
      <c r="AD569" s="1293"/>
      <c r="AE569" s="1293"/>
      <c r="AF569" s="1293"/>
      <c r="AG569" s="1293"/>
      <c r="AH569" s="1293"/>
      <c r="AI569" s="1293"/>
      <c r="AJ569" s="1293"/>
    </row>
    <row r="570" spans="9:36" x14ac:dyDescent="0.15">
      <c r="I570" s="1293"/>
      <c r="J570" s="1293"/>
      <c r="K570" s="1293"/>
      <c r="L570" s="1293"/>
      <c r="M570" s="1293"/>
      <c r="N570" s="1293"/>
      <c r="O570" s="1293"/>
      <c r="P570" s="1293"/>
      <c r="Q570" s="1293"/>
      <c r="R570" s="1293"/>
      <c r="S570" s="1293"/>
      <c r="T570" s="1293"/>
      <c r="U570" s="1293"/>
      <c r="V570" s="1293"/>
      <c r="W570" s="1293"/>
      <c r="X570" s="1293"/>
      <c r="Y570" s="1293"/>
      <c r="Z570" s="1293"/>
      <c r="AA570" s="1293"/>
      <c r="AB570" s="1293"/>
      <c r="AC570" s="1293"/>
      <c r="AD570" s="1293"/>
      <c r="AE570" s="1293"/>
      <c r="AF570" s="1293"/>
      <c r="AG570" s="1293"/>
      <c r="AH570" s="1293"/>
      <c r="AI570" s="1293"/>
      <c r="AJ570" s="1293"/>
    </row>
    <row r="571" spans="9:36" x14ac:dyDescent="0.15">
      <c r="I571" s="1293"/>
      <c r="J571" s="1293"/>
      <c r="K571" s="1293"/>
      <c r="L571" s="1293"/>
      <c r="M571" s="1293"/>
      <c r="N571" s="1293"/>
      <c r="O571" s="1293"/>
      <c r="P571" s="1293"/>
      <c r="Q571" s="1293"/>
      <c r="R571" s="1293"/>
      <c r="S571" s="1293"/>
      <c r="T571" s="1293"/>
      <c r="U571" s="1293"/>
      <c r="V571" s="1293"/>
      <c r="W571" s="1293"/>
      <c r="X571" s="1293"/>
      <c r="Y571" s="1293"/>
      <c r="Z571" s="1293"/>
      <c r="AA571" s="1293"/>
      <c r="AB571" s="1293"/>
      <c r="AC571" s="1293"/>
      <c r="AD571" s="1293"/>
      <c r="AE571" s="1293"/>
      <c r="AF571" s="1293"/>
      <c r="AG571" s="1293"/>
      <c r="AH571" s="1293"/>
      <c r="AI571" s="1293"/>
      <c r="AJ571" s="1293"/>
    </row>
    <row r="572" spans="9:36" x14ac:dyDescent="0.15">
      <c r="I572" s="1293"/>
      <c r="J572" s="1293"/>
      <c r="K572" s="1293"/>
      <c r="L572" s="1293"/>
      <c r="M572" s="1293"/>
      <c r="N572" s="1293"/>
      <c r="O572" s="1293"/>
      <c r="P572" s="1293"/>
      <c r="Q572" s="1293"/>
      <c r="R572" s="1293"/>
      <c r="S572" s="1293"/>
      <c r="T572" s="1293"/>
      <c r="U572" s="1293"/>
      <c r="V572" s="1293"/>
      <c r="W572" s="1293"/>
      <c r="X572" s="1293"/>
      <c r="Y572" s="1293"/>
      <c r="Z572" s="1293"/>
      <c r="AA572" s="1293"/>
      <c r="AB572" s="1293"/>
      <c r="AC572" s="1293"/>
      <c r="AD572" s="1293"/>
      <c r="AE572" s="1293"/>
      <c r="AF572" s="1293"/>
      <c r="AG572" s="1293"/>
      <c r="AH572" s="1293"/>
      <c r="AI572" s="1293"/>
      <c r="AJ572" s="1293"/>
    </row>
    <row r="573" spans="9:36" x14ac:dyDescent="0.15">
      <c r="I573" s="1293"/>
      <c r="J573" s="1293"/>
      <c r="K573" s="1293"/>
      <c r="L573" s="1293"/>
      <c r="M573" s="1293"/>
      <c r="N573" s="1293"/>
      <c r="O573" s="1293"/>
      <c r="P573" s="1293"/>
      <c r="Q573" s="1293"/>
      <c r="R573" s="1293"/>
      <c r="S573" s="1293"/>
      <c r="T573" s="1293"/>
      <c r="U573" s="1293"/>
      <c r="V573" s="1293"/>
      <c r="W573" s="1293"/>
      <c r="X573" s="1293"/>
      <c r="Y573" s="1293"/>
      <c r="Z573" s="1293"/>
      <c r="AA573" s="1293"/>
      <c r="AB573" s="1293"/>
      <c r="AC573" s="1293"/>
      <c r="AD573" s="1293"/>
      <c r="AE573" s="1293"/>
      <c r="AF573" s="1293"/>
      <c r="AG573" s="1293"/>
      <c r="AH573" s="1293"/>
      <c r="AI573" s="1293"/>
      <c r="AJ573" s="1293"/>
    </row>
    <row r="574" spans="9:36" x14ac:dyDescent="0.15">
      <c r="I574" s="1293"/>
      <c r="J574" s="1293"/>
      <c r="K574" s="1293"/>
      <c r="L574" s="1293"/>
      <c r="M574" s="1293"/>
      <c r="N574" s="1293"/>
      <c r="O574" s="1293"/>
      <c r="P574" s="1293"/>
      <c r="Q574" s="1293"/>
      <c r="R574" s="1293"/>
      <c r="S574" s="1293"/>
      <c r="T574" s="1293"/>
      <c r="U574" s="1293"/>
      <c r="V574" s="1293"/>
      <c r="W574" s="1293"/>
      <c r="X574" s="1293"/>
      <c r="Y574" s="1293"/>
      <c r="Z574" s="1293"/>
      <c r="AA574" s="1293"/>
      <c r="AB574" s="1293"/>
      <c r="AC574" s="1293"/>
      <c r="AD574" s="1293"/>
      <c r="AE574" s="1293"/>
      <c r="AF574" s="1293"/>
      <c r="AG574" s="1293"/>
      <c r="AH574" s="1293"/>
      <c r="AI574" s="1293"/>
      <c r="AJ574" s="1293"/>
    </row>
    <row r="575" spans="9:36" x14ac:dyDescent="0.15">
      <c r="I575" s="1293"/>
      <c r="J575" s="1293"/>
      <c r="K575" s="1293"/>
      <c r="L575" s="1293"/>
      <c r="M575" s="1293"/>
      <c r="N575" s="1293"/>
      <c r="O575" s="1293"/>
      <c r="P575" s="1293"/>
      <c r="Q575" s="1293"/>
      <c r="R575" s="1293"/>
      <c r="S575" s="1293"/>
      <c r="T575" s="1293"/>
      <c r="U575" s="1293"/>
      <c r="V575" s="1293"/>
      <c r="W575" s="1293"/>
      <c r="X575" s="1293"/>
      <c r="Y575" s="1293"/>
      <c r="Z575" s="1293"/>
      <c r="AA575" s="1293"/>
      <c r="AB575" s="1293"/>
      <c r="AC575" s="1293"/>
      <c r="AD575" s="1293"/>
      <c r="AE575" s="1293"/>
      <c r="AF575" s="1293"/>
      <c r="AG575" s="1293"/>
      <c r="AH575" s="1293"/>
      <c r="AI575" s="1293"/>
      <c r="AJ575" s="1293"/>
    </row>
    <row r="576" spans="9:36" x14ac:dyDescent="0.15">
      <c r="I576" s="1293"/>
      <c r="J576" s="1293"/>
      <c r="K576" s="1293"/>
      <c r="L576" s="1293"/>
      <c r="M576" s="1293"/>
      <c r="N576" s="1293"/>
      <c r="O576" s="1293"/>
      <c r="P576" s="1293"/>
      <c r="Q576" s="1293"/>
      <c r="R576" s="1293"/>
      <c r="S576" s="1293"/>
      <c r="T576" s="1293"/>
      <c r="U576" s="1293"/>
      <c r="V576" s="1293"/>
      <c r="W576" s="1293"/>
      <c r="X576" s="1293"/>
      <c r="Y576" s="1293"/>
      <c r="Z576" s="1293"/>
      <c r="AA576" s="1293"/>
      <c r="AB576" s="1293"/>
      <c r="AC576" s="1293"/>
      <c r="AD576" s="1293"/>
      <c r="AE576" s="1293"/>
      <c r="AF576" s="1293"/>
      <c r="AG576" s="1293"/>
      <c r="AH576" s="1293"/>
      <c r="AI576" s="1293"/>
      <c r="AJ576" s="1293"/>
    </row>
    <row r="577" spans="9:36" x14ac:dyDescent="0.15">
      <c r="I577" s="1293"/>
      <c r="J577" s="1293"/>
      <c r="K577" s="1293"/>
      <c r="L577" s="1293"/>
      <c r="M577" s="1293"/>
      <c r="N577" s="1293"/>
      <c r="O577" s="1293"/>
      <c r="P577" s="1293"/>
      <c r="Q577" s="1293"/>
      <c r="R577" s="1293"/>
      <c r="S577" s="1293"/>
      <c r="T577" s="1293"/>
      <c r="U577" s="1293"/>
      <c r="V577" s="1293"/>
      <c r="W577" s="1293"/>
      <c r="X577" s="1293"/>
      <c r="Y577" s="1293"/>
      <c r="Z577" s="1293"/>
      <c r="AA577" s="1293"/>
      <c r="AB577" s="1293"/>
      <c r="AC577" s="1293"/>
      <c r="AD577" s="1293"/>
      <c r="AE577" s="1293"/>
      <c r="AF577" s="1293"/>
      <c r="AG577" s="1293"/>
      <c r="AH577" s="1293"/>
      <c r="AI577" s="1293"/>
      <c r="AJ577" s="1293"/>
    </row>
    <row r="578" spans="9:36" x14ac:dyDescent="0.15">
      <c r="I578" s="1293"/>
      <c r="J578" s="1293"/>
      <c r="K578" s="1293"/>
      <c r="L578" s="1293"/>
      <c r="M578" s="1293"/>
      <c r="N578" s="1293"/>
      <c r="O578" s="1293"/>
      <c r="P578" s="1293"/>
      <c r="Q578" s="1293"/>
      <c r="R578" s="1293"/>
      <c r="S578" s="1293"/>
      <c r="T578" s="1293"/>
      <c r="U578" s="1293"/>
      <c r="V578" s="1293"/>
      <c r="W578" s="1293"/>
      <c r="X578" s="1293"/>
      <c r="Y578" s="1293"/>
      <c r="Z578" s="1293"/>
      <c r="AA578" s="1293"/>
      <c r="AB578" s="1293"/>
      <c r="AC578" s="1293"/>
      <c r="AD578" s="1293"/>
      <c r="AE578" s="1293"/>
      <c r="AF578" s="1293"/>
      <c r="AG578" s="1293"/>
      <c r="AH578" s="1293"/>
      <c r="AI578" s="1293"/>
      <c r="AJ578" s="1293"/>
    </row>
    <row r="579" spans="9:36" x14ac:dyDescent="0.15">
      <c r="I579" s="1293"/>
      <c r="J579" s="1293"/>
      <c r="K579" s="1293"/>
      <c r="L579" s="1293"/>
      <c r="M579" s="1293"/>
      <c r="N579" s="1293"/>
      <c r="O579" s="1293"/>
      <c r="P579" s="1293"/>
      <c r="Q579" s="1293"/>
      <c r="R579" s="1293"/>
      <c r="S579" s="1293"/>
      <c r="T579" s="1293"/>
      <c r="U579" s="1293"/>
      <c r="V579" s="1293"/>
      <c r="W579" s="1293"/>
      <c r="X579" s="1293"/>
      <c r="Y579" s="1293"/>
      <c r="Z579" s="1293"/>
      <c r="AA579" s="1293"/>
      <c r="AB579" s="1293"/>
      <c r="AC579" s="1293"/>
      <c r="AD579" s="1293"/>
      <c r="AE579" s="1293"/>
      <c r="AF579" s="1293"/>
      <c r="AG579" s="1293"/>
      <c r="AH579" s="1293"/>
      <c r="AI579" s="1293"/>
      <c r="AJ579" s="1293"/>
    </row>
    <row r="580" spans="9:36" x14ac:dyDescent="0.15">
      <c r="I580" s="1293"/>
      <c r="J580" s="1293"/>
      <c r="K580" s="1293"/>
      <c r="L580" s="1293"/>
      <c r="M580" s="1293"/>
      <c r="N580" s="1293"/>
      <c r="O580" s="1293"/>
      <c r="P580" s="1293"/>
      <c r="Q580" s="1293"/>
      <c r="R580" s="1293"/>
      <c r="S580" s="1293"/>
      <c r="T580" s="1293"/>
      <c r="U580" s="1293"/>
      <c r="V580" s="1293"/>
      <c r="W580" s="1293"/>
      <c r="X580" s="1293"/>
      <c r="Y580" s="1293"/>
      <c r="Z580" s="1293"/>
      <c r="AA580" s="1293"/>
      <c r="AB580" s="1293"/>
      <c r="AC580" s="1293"/>
      <c r="AD580" s="1293"/>
      <c r="AE580" s="1293"/>
      <c r="AF580" s="1293"/>
      <c r="AG580" s="1293"/>
      <c r="AH580" s="1293"/>
      <c r="AI580" s="1293"/>
      <c r="AJ580" s="1293"/>
    </row>
    <row r="581" spans="9:36" x14ac:dyDescent="0.15">
      <c r="I581" s="1293"/>
      <c r="J581" s="1293"/>
      <c r="K581" s="1293"/>
      <c r="L581" s="1293"/>
      <c r="M581" s="1293"/>
      <c r="N581" s="1293"/>
      <c r="O581" s="1293"/>
      <c r="P581" s="1293"/>
      <c r="Q581" s="1293"/>
      <c r="R581" s="1293"/>
      <c r="S581" s="1293"/>
      <c r="T581" s="1293"/>
      <c r="U581" s="1293"/>
      <c r="V581" s="1293"/>
      <c r="W581" s="1293"/>
      <c r="X581" s="1293"/>
      <c r="Y581" s="1293"/>
      <c r="Z581" s="1293"/>
      <c r="AA581" s="1293"/>
      <c r="AB581" s="1293"/>
      <c r="AC581" s="1293"/>
      <c r="AD581" s="1293"/>
      <c r="AE581" s="1293"/>
      <c r="AF581" s="1293"/>
      <c r="AG581" s="1293"/>
      <c r="AH581" s="1293"/>
      <c r="AI581" s="1293"/>
      <c r="AJ581" s="1293"/>
    </row>
    <row r="582" spans="9:36" x14ac:dyDescent="0.15">
      <c r="I582" s="1293"/>
      <c r="J582" s="1293"/>
      <c r="K582" s="1293"/>
      <c r="L582" s="1293"/>
      <c r="M582" s="1293"/>
      <c r="N582" s="1293"/>
      <c r="O582" s="1293"/>
      <c r="P582" s="1293"/>
      <c r="Q582" s="1293"/>
      <c r="R582" s="1293"/>
      <c r="S582" s="1293"/>
      <c r="T582" s="1293"/>
      <c r="U582" s="1293"/>
      <c r="V582" s="1293"/>
      <c r="W582" s="1293"/>
      <c r="X582" s="1293"/>
      <c r="Y582" s="1293"/>
      <c r="Z582" s="1293"/>
      <c r="AA582" s="1293"/>
      <c r="AB582" s="1293"/>
      <c r="AC582" s="1293"/>
      <c r="AD582" s="1293"/>
      <c r="AE582" s="1293"/>
      <c r="AF582" s="1293"/>
      <c r="AG582" s="1293"/>
      <c r="AH582" s="1293"/>
      <c r="AI582" s="1293"/>
      <c r="AJ582" s="1293"/>
    </row>
    <row r="583" spans="9:36" x14ac:dyDescent="0.15">
      <c r="I583" s="1293"/>
      <c r="J583" s="1293"/>
      <c r="K583" s="1293"/>
      <c r="L583" s="1293"/>
      <c r="M583" s="1293"/>
      <c r="N583" s="1293"/>
      <c r="O583" s="1293"/>
      <c r="P583" s="1293"/>
      <c r="Q583" s="1293"/>
      <c r="R583" s="1293"/>
      <c r="S583" s="1293"/>
      <c r="T583" s="1293"/>
      <c r="U583" s="1293"/>
      <c r="V583" s="1293"/>
      <c r="W583" s="1293"/>
      <c r="X583" s="1293"/>
      <c r="Y583" s="1293"/>
      <c r="Z583" s="1293"/>
      <c r="AA583" s="1293"/>
      <c r="AB583" s="1293"/>
      <c r="AC583" s="1293"/>
      <c r="AD583" s="1293"/>
      <c r="AE583" s="1293"/>
      <c r="AF583" s="1293"/>
      <c r="AG583" s="1293"/>
      <c r="AH583" s="1293"/>
      <c r="AI583" s="1293"/>
      <c r="AJ583" s="1293"/>
    </row>
    <row r="584" spans="9:36" x14ac:dyDescent="0.15">
      <c r="I584" s="1293"/>
      <c r="J584" s="1293"/>
      <c r="K584" s="1293"/>
      <c r="L584" s="1293"/>
      <c r="M584" s="1293"/>
      <c r="N584" s="1293"/>
      <c r="O584" s="1293"/>
      <c r="P584" s="1293"/>
      <c r="Q584" s="1293"/>
      <c r="R584" s="1293"/>
      <c r="S584" s="1293"/>
      <c r="T584" s="1293"/>
      <c r="U584" s="1293"/>
      <c r="V584" s="1293"/>
      <c r="W584" s="1293"/>
      <c r="X584" s="1293"/>
      <c r="Y584" s="1293"/>
      <c r="Z584" s="1293"/>
      <c r="AA584" s="1293"/>
      <c r="AB584" s="1293"/>
      <c r="AC584" s="1293"/>
      <c r="AD584" s="1293"/>
      <c r="AE584" s="1293"/>
      <c r="AF584" s="1293"/>
      <c r="AG584" s="1293"/>
      <c r="AH584" s="1293"/>
      <c r="AI584" s="1293"/>
      <c r="AJ584" s="1293"/>
    </row>
    <row r="585" spans="9:36" x14ac:dyDescent="0.15">
      <c r="I585" s="1293"/>
      <c r="J585" s="1293"/>
      <c r="K585" s="1293"/>
      <c r="L585" s="1293"/>
      <c r="M585" s="1293"/>
      <c r="N585" s="1293"/>
      <c r="O585" s="1293"/>
      <c r="P585" s="1293"/>
      <c r="Q585" s="1293"/>
      <c r="R585" s="1293"/>
      <c r="S585" s="1293"/>
      <c r="T585" s="1293"/>
      <c r="U585" s="1293"/>
      <c r="V585" s="1293"/>
      <c r="W585" s="1293"/>
      <c r="X585" s="1293"/>
      <c r="Y585" s="1293"/>
      <c r="Z585" s="1293"/>
      <c r="AA585" s="1293"/>
      <c r="AB585" s="1293"/>
      <c r="AC585" s="1293"/>
      <c r="AD585" s="1293"/>
      <c r="AE585" s="1293"/>
      <c r="AF585" s="1293"/>
      <c r="AG585" s="1293"/>
      <c r="AH585" s="1293"/>
      <c r="AI585" s="1293"/>
      <c r="AJ585" s="1293"/>
    </row>
    <row r="586" spans="9:36" x14ac:dyDescent="0.15">
      <c r="I586" s="1293"/>
      <c r="J586" s="1293"/>
      <c r="K586" s="1293"/>
      <c r="L586" s="1293"/>
      <c r="M586" s="1293"/>
      <c r="N586" s="1293"/>
      <c r="O586" s="1293"/>
      <c r="P586" s="1293"/>
      <c r="Q586" s="1293"/>
      <c r="R586" s="1293"/>
      <c r="S586" s="1293"/>
      <c r="T586" s="1293"/>
      <c r="U586" s="1293"/>
      <c r="V586" s="1293"/>
      <c r="W586" s="1293"/>
      <c r="X586" s="1293"/>
      <c r="Y586" s="1293"/>
      <c r="Z586" s="1293"/>
      <c r="AA586" s="1293"/>
      <c r="AB586" s="1293"/>
      <c r="AC586" s="1293"/>
      <c r="AD586" s="1293"/>
      <c r="AE586" s="1293"/>
      <c r="AF586" s="1293"/>
      <c r="AG586" s="1293"/>
      <c r="AH586" s="1293"/>
      <c r="AI586" s="1293"/>
      <c r="AJ586" s="1293"/>
    </row>
    <row r="587" spans="9:36" x14ac:dyDescent="0.15">
      <c r="I587" s="1293"/>
      <c r="J587" s="1293"/>
      <c r="K587" s="1293"/>
      <c r="L587" s="1293"/>
      <c r="M587" s="1293"/>
      <c r="N587" s="1293"/>
      <c r="O587" s="1293"/>
      <c r="P587" s="1293"/>
      <c r="Q587" s="1293"/>
      <c r="R587" s="1293"/>
      <c r="S587" s="1293"/>
      <c r="T587" s="1293"/>
      <c r="U587" s="1293"/>
      <c r="V587" s="1293"/>
      <c r="W587" s="1293"/>
      <c r="X587" s="1293"/>
      <c r="Y587" s="1293"/>
      <c r="Z587" s="1293"/>
      <c r="AA587" s="1293"/>
      <c r="AB587" s="1293"/>
      <c r="AC587" s="1293"/>
      <c r="AD587" s="1293"/>
      <c r="AE587" s="1293"/>
      <c r="AF587" s="1293"/>
      <c r="AG587" s="1293"/>
      <c r="AH587" s="1293"/>
      <c r="AI587" s="1293"/>
      <c r="AJ587" s="1293"/>
    </row>
    <row r="588" spans="9:36" x14ac:dyDescent="0.15">
      <c r="I588" s="1293"/>
      <c r="J588" s="1293"/>
      <c r="K588" s="1293"/>
      <c r="L588" s="1293"/>
      <c r="M588" s="1293"/>
      <c r="N588" s="1293"/>
      <c r="O588" s="1293"/>
      <c r="P588" s="1293"/>
      <c r="Q588" s="1293"/>
      <c r="R588" s="1293"/>
      <c r="S588" s="1293"/>
      <c r="T588" s="1293"/>
      <c r="U588" s="1293"/>
      <c r="V588" s="1293"/>
      <c r="W588" s="1293"/>
      <c r="X588" s="1293"/>
      <c r="Y588" s="1293"/>
      <c r="Z588" s="1293"/>
      <c r="AA588" s="1293"/>
      <c r="AB588" s="1293"/>
      <c r="AC588" s="1293"/>
      <c r="AD588" s="1293"/>
      <c r="AE588" s="1293"/>
      <c r="AF588" s="1293"/>
      <c r="AG588" s="1293"/>
      <c r="AH588" s="1293"/>
      <c r="AI588" s="1293"/>
      <c r="AJ588" s="1293"/>
    </row>
    <row r="589" spans="9:36" x14ac:dyDescent="0.15">
      <c r="I589" s="1293"/>
      <c r="J589" s="1293"/>
      <c r="K589" s="1293"/>
      <c r="L589" s="1293"/>
      <c r="M589" s="1293"/>
      <c r="N589" s="1293"/>
      <c r="O589" s="1293"/>
      <c r="P589" s="1293"/>
      <c r="Q589" s="1293"/>
      <c r="R589" s="1293"/>
      <c r="S589" s="1293"/>
      <c r="T589" s="1293"/>
      <c r="U589" s="1293"/>
      <c r="V589" s="1293"/>
      <c r="W589" s="1293"/>
      <c r="X589" s="1293"/>
      <c r="Y589" s="1293"/>
      <c r="Z589" s="1293"/>
      <c r="AA589" s="1293"/>
      <c r="AB589" s="1293"/>
      <c r="AC589" s="1293"/>
      <c r="AD589" s="1293"/>
      <c r="AE589" s="1293"/>
      <c r="AF589" s="1293"/>
      <c r="AG589" s="1293"/>
      <c r="AH589" s="1293"/>
      <c r="AI589" s="1293"/>
      <c r="AJ589" s="1293"/>
    </row>
    <row r="590" spans="9:36" x14ac:dyDescent="0.15">
      <c r="I590" s="1293"/>
      <c r="J590" s="1293"/>
      <c r="K590" s="1293"/>
      <c r="L590" s="1293"/>
      <c r="M590" s="1293"/>
      <c r="N590" s="1293"/>
      <c r="O590" s="1293"/>
      <c r="P590" s="1293"/>
      <c r="Q590" s="1293"/>
      <c r="R590" s="1293"/>
      <c r="S590" s="1293"/>
      <c r="T590" s="1293"/>
      <c r="U590" s="1293"/>
      <c r="V590" s="1293"/>
      <c r="W590" s="1293"/>
      <c r="X590" s="1293"/>
      <c r="Y590" s="1293"/>
      <c r="Z590" s="1293"/>
      <c r="AA590" s="1293"/>
      <c r="AB590" s="1293"/>
      <c r="AC590" s="1293"/>
      <c r="AD590" s="1293"/>
      <c r="AE590" s="1293"/>
      <c r="AF590" s="1293"/>
      <c r="AG590" s="1293"/>
      <c r="AH590" s="1293"/>
      <c r="AI590" s="1293"/>
      <c r="AJ590" s="1293"/>
    </row>
    <row r="591" spans="9:36" x14ac:dyDescent="0.15">
      <c r="I591" s="1293"/>
      <c r="J591" s="1293"/>
      <c r="K591" s="1293"/>
      <c r="L591" s="1293"/>
      <c r="M591" s="1293"/>
      <c r="N591" s="1293"/>
      <c r="O591" s="1293"/>
      <c r="P591" s="1293"/>
      <c r="Q591" s="1293"/>
      <c r="R591" s="1293"/>
      <c r="S591" s="1293"/>
      <c r="T591" s="1293"/>
      <c r="U591" s="1293"/>
      <c r="V591" s="1293"/>
      <c r="W591" s="1293"/>
      <c r="X591" s="1293"/>
      <c r="Y591" s="1293"/>
      <c r="Z591" s="1293"/>
      <c r="AA591" s="1293"/>
      <c r="AB591" s="1293"/>
      <c r="AC591" s="1293"/>
      <c r="AD591" s="1293"/>
      <c r="AE591" s="1293"/>
      <c r="AF591" s="1293"/>
      <c r="AG591" s="1293"/>
      <c r="AH591" s="1293"/>
      <c r="AI591" s="1293"/>
      <c r="AJ591" s="1293"/>
    </row>
    <row r="592" spans="9:36" x14ac:dyDescent="0.15">
      <c r="I592" s="1293"/>
      <c r="J592" s="1293"/>
      <c r="K592" s="1293"/>
      <c r="L592" s="1293"/>
      <c r="M592" s="1293"/>
      <c r="N592" s="1293"/>
      <c r="O592" s="1293"/>
      <c r="P592" s="1293"/>
      <c r="Q592" s="1293"/>
      <c r="R592" s="1293"/>
      <c r="S592" s="1293"/>
      <c r="T592" s="1293"/>
      <c r="U592" s="1293"/>
      <c r="V592" s="1293"/>
      <c r="W592" s="1293"/>
      <c r="X592" s="1293"/>
      <c r="Y592" s="1293"/>
      <c r="Z592" s="1293"/>
      <c r="AA592" s="1293"/>
      <c r="AB592" s="1293"/>
      <c r="AC592" s="1293"/>
      <c r="AD592" s="1293"/>
      <c r="AE592" s="1293"/>
      <c r="AF592" s="1293"/>
      <c r="AG592" s="1293"/>
      <c r="AH592" s="1293"/>
      <c r="AI592" s="1293"/>
      <c r="AJ592" s="1293"/>
    </row>
    <row r="593" spans="9:36" x14ac:dyDescent="0.15">
      <c r="I593" s="1293"/>
      <c r="J593" s="1293"/>
      <c r="K593" s="1293"/>
      <c r="L593" s="1293"/>
      <c r="M593" s="1293"/>
      <c r="N593" s="1293"/>
      <c r="O593" s="1293"/>
      <c r="P593" s="1293"/>
      <c r="Q593" s="1293"/>
      <c r="R593" s="1293"/>
      <c r="S593" s="1293"/>
      <c r="T593" s="1293"/>
      <c r="U593" s="1293"/>
      <c r="V593" s="1293"/>
      <c r="W593" s="1293"/>
      <c r="X593" s="1293"/>
      <c r="Y593" s="1293"/>
      <c r="Z593" s="1293"/>
      <c r="AA593" s="1293"/>
      <c r="AB593" s="1293"/>
      <c r="AC593" s="1293"/>
      <c r="AD593" s="1293"/>
      <c r="AE593" s="1293"/>
      <c r="AF593" s="1293"/>
      <c r="AG593" s="1293"/>
      <c r="AH593" s="1293"/>
      <c r="AI593" s="1293"/>
      <c r="AJ593" s="1293"/>
    </row>
    <row r="594" spans="9:36" x14ac:dyDescent="0.15">
      <c r="I594" s="1293"/>
      <c r="J594" s="1293"/>
      <c r="K594" s="1293"/>
      <c r="L594" s="1293"/>
      <c r="M594" s="1293"/>
      <c r="N594" s="1293"/>
      <c r="O594" s="1293"/>
      <c r="P594" s="1293"/>
      <c r="Q594" s="1293"/>
      <c r="R594" s="1293"/>
      <c r="S594" s="1293"/>
      <c r="T594" s="1293"/>
      <c r="U594" s="1293"/>
      <c r="V594" s="1293"/>
      <c r="W594" s="1293"/>
      <c r="X594" s="1293"/>
      <c r="Y594" s="1293"/>
      <c r="Z594" s="1293"/>
      <c r="AA594" s="1293"/>
      <c r="AB594" s="1293"/>
      <c r="AC594" s="1293"/>
      <c r="AD594" s="1293"/>
      <c r="AE594" s="1293"/>
      <c r="AF594" s="1293"/>
      <c r="AG594" s="1293"/>
      <c r="AH594" s="1293"/>
      <c r="AI594" s="1293"/>
      <c r="AJ594" s="1293"/>
    </row>
    <row r="595" spans="9:36" x14ac:dyDescent="0.15">
      <c r="I595" s="1293"/>
      <c r="J595" s="1293"/>
      <c r="K595" s="1293"/>
      <c r="L595" s="1293"/>
      <c r="M595" s="1293"/>
      <c r="N595" s="1293"/>
      <c r="O595" s="1293"/>
      <c r="P595" s="1293"/>
      <c r="Q595" s="1293"/>
      <c r="R595" s="1293"/>
      <c r="S595" s="1293"/>
      <c r="T595" s="1293"/>
      <c r="U595" s="1293"/>
      <c r="V595" s="1293"/>
      <c r="W595" s="1293"/>
      <c r="X595" s="1293"/>
      <c r="Y595" s="1293"/>
      <c r="Z595" s="1293"/>
      <c r="AA595" s="1293"/>
      <c r="AB595" s="1293"/>
      <c r="AC595" s="1293"/>
      <c r="AD595" s="1293"/>
      <c r="AE595" s="1293"/>
      <c r="AF595" s="1293"/>
      <c r="AG595" s="1293"/>
      <c r="AH595" s="1293"/>
      <c r="AI595" s="1293"/>
      <c r="AJ595" s="1293"/>
    </row>
    <row r="596" spans="9:36" x14ac:dyDescent="0.15">
      <c r="I596" s="1293"/>
      <c r="J596" s="1293"/>
      <c r="K596" s="1293"/>
      <c r="L596" s="1293"/>
      <c r="M596" s="1293"/>
      <c r="N596" s="1293"/>
      <c r="O596" s="1293"/>
      <c r="P596" s="1293"/>
      <c r="Q596" s="1293"/>
      <c r="R596" s="1293"/>
      <c r="S596" s="1293"/>
      <c r="T596" s="1293"/>
      <c r="U596" s="1293"/>
      <c r="V596" s="1293"/>
      <c r="W596" s="1293"/>
      <c r="X596" s="1293"/>
      <c r="Y596" s="1293"/>
      <c r="Z596" s="1293"/>
      <c r="AA596" s="1293"/>
      <c r="AB596" s="1293"/>
      <c r="AC596" s="1293"/>
      <c r="AD596" s="1293"/>
      <c r="AE596" s="1293"/>
      <c r="AF596" s="1293"/>
      <c r="AG596" s="1293"/>
      <c r="AH596" s="1293"/>
      <c r="AI596" s="1293"/>
      <c r="AJ596" s="1293"/>
    </row>
    <row r="597" spans="9:36" x14ac:dyDescent="0.15">
      <c r="I597" s="1293"/>
      <c r="J597" s="1293"/>
      <c r="K597" s="1293"/>
      <c r="L597" s="1293"/>
      <c r="M597" s="1293"/>
      <c r="N597" s="1293"/>
      <c r="O597" s="1293"/>
      <c r="P597" s="1293"/>
      <c r="Q597" s="1293"/>
      <c r="R597" s="1293"/>
      <c r="S597" s="1293"/>
      <c r="T597" s="1293"/>
      <c r="U597" s="1293"/>
      <c r="V597" s="1293"/>
      <c r="W597" s="1293"/>
      <c r="X597" s="1293"/>
      <c r="Y597" s="1293"/>
      <c r="Z597" s="1293"/>
      <c r="AA597" s="1293"/>
      <c r="AB597" s="1293"/>
      <c r="AC597" s="1293"/>
      <c r="AD597" s="1293"/>
      <c r="AE597" s="1293"/>
      <c r="AF597" s="1293"/>
      <c r="AG597" s="1293"/>
      <c r="AH597" s="1293"/>
      <c r="AI597" s="1293"/>
      <c r="AJ597" s="1293"/>
    </row>
    <row r="598" spans="9:36" x14ac:dyDescent="0.15">
      <c r="I598" s="1293"/>
      <c r="J598" s="1293"/>
      <c r="K598" s="1293"/>
      <c r="L598" s="1293"/>
      <c r="M598" s="1293"/>
      <c r="N598" s="1293"/>
      <c r="O598" s="1293"/>
      <c r="P598" s="1293"/>
      <c r="Q598" s="1293"/>
      <c r="R598" s="1293"/>
      <c r="S598" s="1293"/>
      <c r="T598" s="1293"/>
      <c r="U598" s="1293"/>
      <c r="V598" s="1293"/>
      <c r="W598" s="1293"/>
      <c r="X598" s="1293"/>
      <c r="Y598" s="1293"/>
      <c r="Z598" s="1293"/>
      <c r="AA598" s="1293"/>
      <c r="AB598" s="1293"/>
      <c r="AC598" s="1293"/>
      <c r="AD598" s="1293"/>
      <c r="AE598" s="1293"/>
      <c r="AF598" s="1293"/>
      <c r="AG598" s="1293"/>
      <c r="AH598" s="1293"/>
      <c r="AI598" s="1293"/>
      <c r="AJ598" s="1293"/>
    </row>
    <row r="599" spans="9:36" x14ac:dyDescent="0.15">
      <c r="I599" s="1293"/>
      <c r="J599" s="1293"/>
      <c r="K599" s="1293"/>
      <c r="L599" s="1293"/>
      <c r="M599" s="1293"/>
      <c r="N599" s="1293"/>
      <c r="O599" s="1293"/>
      <c r="P599" s="1293"/>
      <c r="Q599" s="1293"/>
      <c r="R599" s="1293"/>
      <c r="S599" s="1293"/>
      <c r="T599" s="1293"/>
      <c r="U599" s="1293"/>
      <c r="V599" s="1293"/>
      <c r="W599" s="1293"/>
      <c r="X599" s="1293"/>
      <c r="Y599" s="1293"/>
      <c r="Z599" s="1293"/>
      <c r="AA599" s="1293"/>
      <c r="AB599" s="1293"/>
      <c r="AC599" s="1293"/>
      <c r="AD599" s="1293"/>
      <c r="AE599" s="1293"/>
      <c r="AF599" s="1293"/>
      <c r="AG599" s="1293"/>
      <c r="AH599" s="1293"/>
      <c r="AI599" s="1293"/>
      <c r="AJ599" s="1293"/>
    </row>
    <row r="600" spans="9:36" x14ac:dyDescent="0.15">
      <c r="I600" s="1293"/>
      <c r="J600" s="1293"/>
      <c r="K600" s="1293"/>
      <c r="L600" s="1293"/>
      <c r="M600" s="1293"/>
      <c r="N600" s="1293"/>
      <c r="O600" s="1293"/>
      <c r="P600" s="1293"/>
      <c r="Q600" s="1293"/>
      <c r="R600" s="1293"/>
      <c r="S600" s="1293"/>
      <c r="T600" s="1293"/>
      <c r="U600" s="1293"/>
      <c r="V600" s="1293"/>
      <c r="W600" s="1293"/>
      <c r="X600" s="1293"/>
      <c r="Y600" s="1293"/>
      <c r="Z600" s="1293"/>
      <c r="AA600" s="1293"/>
      <c r="AB600" s="1293"/>
      <c r="AC600" s="1293"/>
      <c r="AD600" s="1293"/>
      <c r="AE600" s="1293"/>
      <c r="AF600" s="1293"/>
      <c r="AG600" s="1293"/>
      <c r="AH600" s="1293"/>
      <c r="AI600" s="1293"/>
      <c r="AJ600" s="1293"/>
    </row>
    <row r="601" spans="9:36" x14ac:dyDescent="0.15">
      <c r="I601" s="1293"/>
      <c r="J601" s="1293"/>
      <c r="K601" s="1293"/>
      <c r="L601" s="1293"/>
      <c r="M601" s="1293"/>
      <c r="N601" s="1293"/>
      <c r="O601" s="1293"/>
      <c r="P601" s="1293"/>
      <c r="Q601" s="1293"/>
      <c r="R601" s="1293"/>
      <c r="S601" s="1293"/>
      <c r="T601" s="1293"/>
      <c r="U601" s="1293"/>
      <c r="V601" s="1293"/>
      <c r="W601" s="1293"/>
      <c r="X601" s="1293"/>
      <c r="Y601" s="1293"/>
      <c r="Z601" s="1293"/>
      <c r="AA601" s="1293"/>
      <c r="AB601" s="1293"/>
      <c r="AC601" s="1293"/>
      <c r="AD601" s="1293"/>
      <c r="AE601" s="1293"/>
      <c r="AF601" s="1293"/>
      <c r="AG601" s="1293"/>
      <c r="AH601" s="1293"/>
      <c r="AI601" s="1293"/>
      <c r="AJ601" s="1293"/>
    </row>
  </sheetData>
  <sheetProtection password="DD24" sheet="1" objects="1" scenarios="1"/>
  <phoneticPr fontId="2"/>
  <conditionalFormatting sqref="C4:H281">
    <cfRule type="expression" dxfId="3" priority="1">
      <formula>MOD(ROW(),2)=0</formula>
    </cfRule>
    <cfRule type="expression" priority="2">
      <formula>MOD(ROW(),2)=0</formula>
    </cfRule>
    <cfRule type="expression" dxfId="2" priority="3">
      <formula>MOD(ROW(),2)=0</formula>
    </cfRule>
  </conditionalFormatting>
  <pageMargins left="0.78740157480314965" right="0.78740157480314965" top="0.98425196850393704" bottom="0.98425196850393704" header="0.51181102362204722" footer="0.51181102362204722"/>
  <pageSetup paperSize="8" scale="77" fitToHeight="0" orientation="portrait" verticalDpi="300" r:id="rId1"/>
  <headerFooter alignWithMargins="0"/>
  <ignoredErrors>
    <ignoredError sqref="D284:E290 G284:H290" formulaRange="1"/>
    <ignoredError sqref="F284:F290" formula="1" formulaRange="1"/>
    <ignoredError sqref="F283" 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L279"/>
  <sheetViews>
    <sheetView showGridLines="0" zoomScale="85" zoomScaleNormal="85" workbookViewId="0">
      <pane ySplit="3" topLeftCell="A4" activePane="bottomLeft" state="frozen"/>
      <selection pane="bottomLeft" activeCell="E23" sqref="E23"/>
    </sheetView>
  </sheetViews>
  <sheetFormatPr defaultColWidth="9" defaultRowHeight="15.75" x14ac:dyDescent="0.15"/>
  <cols>
    <col min="1" max="1" width="3.5" style="415" customWidth="1"/>
    <col min="2" max="2" width="14.375" style="415" customWidth="1"/>
    <col min="3" max="3" width="44.875" style="415" bestFit="1" customWidth="1"/>
    <col min="4" max="5" width="24" style="437" customWidth="1"/>
    <col min="6" max="6" width="18.875" style="437" customWidth="1"/>
    <col min="7" max="7" width="17.125" style="437" customWidth="1"/>
    <col min="8" max="8" width="17.125" style="706" customWidth="1"/>
    <col min="9" max="16384" width="9" style="415"/>
  </cols>
  <sheetData>
    <row r="1" spans="1:12" x14ac:dyDescent="0.15">
      <c r="A1" s="1"/>
      <c r="B1" s="1"/>
      <c r="C1" s="1"/>
      <c r="D1" s="3"/>
      <c r="E1" s="3"/>
      <c r="F1" s="3"/>
      <c r="G1" s="3"/>
      <c r="H1" s="673"/>
    </row>
    <row r="2" spans="1:12" s="420" customFormat="1" ht="16.149999999999999" customHeight="1" x14ac:dyDescent="0.15">
      <c r="A2" s="135"/>
      <c r="B2" s="416" t="s">
        <v>699</v>
      </c>
      <c r="C2" s="417" t="s">
        <v>533</v>
      </c>
      <c r="D2" s="418" t="s">
        <v>559</v>
      </c>
      <c r="E2" s="418" t="s">
        <v>560</v>
      </c>
      <c r="F2" s="418" t="s">
        <v>561</v>
      </c>
      <c r="G2" s="419" t="s">
        <v>562</v>
      </c>
      <c r="H2" s="674" t="s">
        <v>563</v>
      </c>
    </row>
    <row r="3" spans="1:12" s="420" customFormat="1" ht="16.149999999999999" customHeight="1" x14ac:dyDescent="0.15">
      <c r="A3" s="135"/>
      <c r="B3" s="320"/>
      <c r="C3" s="40"/>
      <c r="D3" s="42" t="s">
        <v>0</v>
      </c>
      <c r="E3" s="42" t="s">
        <v>0</v>
      </c>
      <c r="F3" s="42" t="s">
        <v>274</v>
      </c>
      <c r="G3" s="42"/>
      <c r="H3" s="675" t="s">
        <v>606</v>
      </c>
    </row>
    <row r="4" spans="1:12" s="27" customFormat="1" ht="16.149999999999999" customHeight="1" x14ac:dyDescent="0.15">
      <c r="B4" s="311" t="s">
        <v>6</v>
      </c>
      <c r="C4" s="383" t="s">
        <v>595</v>
      </c>
      <c r="D4" s="755">
        <v>31500.89</v>
      </c>
      <c r="E4" s="756">
        <v>31239.119999999999</v>
      </c>
      <c r="F4" s="382">
        <v>99.2</v>
      </c>
      <c r="G4" s="381">
        <v>103</v>
      </c>
      <c r="H4" s="757">
        <v>2747</v>
      </c>
      <c r="K4" s="28"/>
      <c r="L4" s="29"/>
    </row>
    <row r="5" spans="1:12" s="27" customFormat="1" ht="16.149999999999999" customHeight="1" x14ac:dyDescent="0.15">
      <c r="B5" s="311" t="s">
        <v>3</v>
      </c>
      <c r="C5" s="313" t="s">
        <v>277</v>
      </c>
      <c r="D5" s="758">
        <v>25127.119999999999</v>
      </c>
      <c r="E5" s="758">
        <v>25127.119999999999</v>
      </c>
      <c r="F5" s="724">
        <v>100</v>
      </c>
      <c r="G5" s="325">
        <v>6</v>
      </c>
      <c r="H5" s="759" t="s">
        <v>1526</v>
      </c>
      <c r="K5" s="28"/>
      <c r="L5" s="29"/>
    </row>
    <row r="6" spans="1:12" s="27" customFormat="1" ht="16.149999999999999" customHeight="1" x14ac:dyDescent="0.15">
      <c r="B6" s="311" t="s">
        <v>7</v>
      </c>
      <c r="C6" s="383" t="s">
        <v>278</v>
      </c>
      <c r="D6" s="755">
        <v>16384.189999999999</v>
      </c>
      <c r="E6" s="756">
        <v>16384.189999999999</v>
      </c>
      <c r="F6" s="382">
        <v>100</v>
      </c>
      <c r="G6" s="539">
        <v>2</v>
      </c>
      <c r="H6" s="757" t="s">
        <v>1526</v>
      </c>
      <c r="K6" s="28"/>
      <c r="L6" s="29"/>
    </row>
    <row r="7" spans="1:12" s="27" customFormat="1" ht="16.149999999999999" customHeight="1" x14ac:dyDescent="0.15">
      <c r="B7" s="311" t="s">
        <v>5</v>
      </c>
      <c r="C7" s="313" t="s">
        <v>1304</v>
      </c>
      <c r="D7" s="758">
        <v>6709.22</v>
      </c>
      <c r="E7" s="758">
        <v>6709.22</v>
      </c>
      <c r="F7" s="724">
        <v>100</v>
      </c>
      <c r="G7" s="325">
        <v>18</v>
      </c>
      <c r="H7" s="759">
        <v>443</v>
      </c>
      <c r="K7" s="28"/>
      <c r="L7" s="29"/>
    </row>
    <row r="8" spans="1:12" s="27" customFormat="1" ht="16.149999999999999" customHeight="1" x14ac:dyDescent="0.15">
      <c r="B8" s="311" t="s">
        <v>9</v>
      </c>
      <c r="C8" s="383" t="s">
        <v>1458</v>
      </c>
      <c r="D8" s="755">
        <v>3489.09</v>
      </c>
      <c r="E8" s="756">
        <v>3489.09</v>
      </c>
      <c r="F8" s="382">
        <v>100</v>
      </c>
      <c r="G8" s="539">
        <v>7</v>
      </c>
      <c r="H8" s="757">
        <v>419</v>
      </c>
      <c r="K8" s="28"/>
      <c r="L8" s="29"/>
    </row>
    <row r="9" spans="1:12" s="27" customFormat="1" ht="16.149999999999999" customHeight="1" x14ac:dyDescent="0.15">
      <c r="B9" s="311" t="s">
        <v>10</v>
      </c>
      <c r="C9" s="313" t="s">
        <v>283</v>
      </c>
      <c r="D9" s="758">
        <v>8821.24</v>
      </c>
      <c r="E9" s="758">
        <v>8821.24</v>
      </c>
      <c r="F9" s="724">
        <v>100</v>
      </c>
      <c r="G9" s="325">
        <v>1</v>
      </c>
      <c r="H9" s="759" t="s">
        <v>1526</v>
      </c>
      <c r="K9" s="28"/>
      <c r="L9" s="29"/>
    </row>
    <row r="10" spans="1:12" s="27" customFormat="1" ht="16.149999999999999" customHeight="1" x14ac:dyDescent="0.15">
      <c r="B10" s="311" t="s">
        <v>11</v>
      </c>
      <c r="C10" s="383" t="s">
        <v>1459</v>
      </c>
      <c r="D10" s="755">
        <v>8165.1</v>
      </c>
      <c r="E10" s="756">
        <v>8165.1</v>
      </c>
      <c r="F10" s="382">
        <v>100</v>
      </c>
      <c r="G10" s="539">
        <v>10</v>
      </c>
      <c r="H10" s="757">
        <v>331</v>
      </c>
      <c r="K10" s="28"/>
      <c r="L10" s="29"/>
    </row>
    <row r="11" spans="1:12" s="27" customFormat="1" ht="16.149999999999999" customHeight="1" x14ac:dyDescent="0.15">
      <c r="B11" s="311" t="s">
        <v>12</v>
      </c>
      <c r="C11" s="313" t="s">
        <v>285</v>
      </c>
      <c r="D11" s="758">
        <v>5675.81</v>
      </c>
      <c r="E11" s="758">
        <v>5675.81</v>
      </c>
      <c r="F11" s="724">
        <v>100</v>
      </c>
      <c r="G11" s="325">
        <v>20</v>
      </c>
      <c r="H11" s="759">
        <v>427</v>
      </c>
      <c r="K11" s="28"/>
      <c r="L11" s="29"/>
    </row>
    <row r="12" spans="1:12" s="27" customFormat="1" ht="16.149999999999999" customHeight="1" x14ac:dyDescent="0.15">
      <c r="B12" s="311" t="s">
        <v>13</v>
      </c>
      <c r="C12" s="383" t="s">
        <v>286</v>
      </c>
      <c r="D12" s="755">
        <v>3358</v>
      </c>
      <c r="E12" s="756">
        <v>3358</v>
      </c>
      <c r="F12" s="382">
        <v>100</v>
      </c>
      <c r="G12" s="539">
        <v>8</v>
      </c>
      <c r="H12" s="757">
        <v>228</v>
      </c>
      <c r="K12" s="28"/>
      <c r="L12" s="29"/>
    </row>
    <row r="13" spans="1:12" s="27" customFormat="1" ht="16.149999999999999" customHeight="1" x14ac:dyDescent="0.15">
      <c r="B13" s="311" t="s">
        <v>15</v>
      </c>
      <c r="C13" s="313" t="s">
        <v>287</v>
      </c>
      <c r="D13" s="758">
        <v>4117.26</v>
      </c>
      <c r="E13" s="758">
        <v>4117.26</v>
      </c>
      <c r="F13" s="724">
        <v>100</v>
      </c>
      <c r="G13" s="325">
        <v>7</v>
      </c>
      <c r="H13" s="759">
        <v>201</v>
      </c>
      <c r="K13" s="28"/>
      <c r="L13" s="29"/>
    </row>
    <row r="14" spans="1:12" s="27" customFormat="1" ht="16.149999999999999" customHeight="1" x14ac:dyDescent="0.15">
      <c r="B14" s="311" t="s">
        <v>17</v>
      </c>
      <c r="C14" s="383" t="s">
        <v>1309</v>
      </c>
      <c r="D14" s="755">
        <v>4160.9399999999996</v>
      </c>
      <c r="E14" s="756">
        <v>4160.9399999999996</v>
      </c>
      <c r="F14" s="382">
        <v>100</v>
      </c>
      <c r="G14" s="539">
        <v>3</v>
      </c>
      <c r="H14" s="757">
        <v>268</v>
      </c>
      <c r="K14" s="28"/>
      <c r="L14" s="29"/>
    </row>
    <row r="15" spans="1:12" s="27" customFormat="1" ht="16.149999999999999" customHeight="1" x14ac:dyDescent="0.15">
      <c r="B15" s="311" t="s">
        <v>18</v>
      </c>
      <c r="C15" s="313" t="s">
        <v>289</v>
      </c>
      <c r="D15" s="758">
        <v>2450.06</v>
      </c>
      <c r="E15" s="758">
        <v>2450.06</v>
      </c>
      <c r="F15" s="724">
        <v>100</v>
      </c>
      <c r="G15" s="325">
        <v>7</v>
      </c>
      <c r="H15" s="759">
        <v>208</v>
      </c>
      <c r="K15" s="28"/>
      <c r="L15" s="29"/>
    </row>
    <row r="16" spans="1:12" s="27" customFormat="1" ht="16.149999999999999" customHeight="1" x14ac:dyDescent="0.15">
      <c r="B16" s="311" t="s">
        <v>19</v>
      </c>
      <c r="C16" s="383" t="s">
        <v>290</v>
      </c>
      <c r="D16" s="755">
        <v>3472.7</v>
      </c>
      <c r="E16" s="756">
        <v>3157</v>
      </c>
      <c r="F16" s="382">
        <v>90.9</v>
      </c>
      <c r="G16" s="539">
        <v>8</v>
      </c>
      <c r="H16" s="757">
        <v>231</v>
      </c>
      <c r="K16" s="28"/>
      <c r="L16" s="29"/>
    </row>
    <row r="17" spans="2:12" s="27" customFormat="1" ht="16.149999999999999" customHeight="1" x14ac:dyDescent="0.15">
      <c r="B17" s="311" t="s">
        <v>20</v>
      </c>
      <c r="C17" s="313" t="s">
        <v>1310</v>
      </c>
      <c r="D17" s="758">
        <v>5545.13</v>
      </c>
      <c r="E17" s="758">
        <v>5545.13</v>
      </c>
      <c r="F17" s="724">
        <v>100</v>
      </c>
      <c r="G17" s="325">
        <v>12</v>
      </c>
      <c r="H17" s="759">
        <v>360</v>
      </c>
      <c r="K17" s="28"/>
      <c r="L17" s="29"/>
    </row>
    <row r="18" spans="2:12" s="27" customFormat="1" ht="16.149999999999999" customHeight="1" x14ac:dyDescent="0.15">
      <c r="B18" s="311" t="s">
        <v>21</v>
      </c>
      <c r="C18" s="383" t="s">
        <v>292</v>
      </c>
      <c r="D18" s="755">
        <v>4554.9799999999996</v>
      </c>
      <c r="E18" s="756">
        <v>4554.9799999999996</v>
      </c>
      <c r="F18" s="382">
        <v>100</v>
      </c>
      <c r="G18" s="539">
        <v>7</v>
      </c>
      <c r="H18" s="757">
        <v>169</v>
      </c>
      <c r="K18" s="28"/>
      <c r="L18" s="29"/>
    </row>
    <row r="19" spans="2:12" s="27" customFormat="1" ht="16.149999999999999" customHeight="1" x14ac:dyDescent="0.15">
      <c r="B19" s="311" t="s">
        <v>22</v>
      </c>
      <c r="C19" s="313" t="s">
        <v>293</v>
      </c>
      <c r="D19" s="758">
        <v>3037.37</v>
      </c>
      <c r="E19" s="758">
        <v>3037.37</v>
      </c>
      <c r="F19" s="724">
        <v>100</v>
      </c>
      <c r="G19" s="325">
        <v>5</v>
      </c>
      <c r="H19" s="759">
        <v>178</v>
      </c>
      <c r="K19" s="28"/>
      <c r="L19" s="29"/>
    </row>
    <row r="20" spans="2:12" s="27" customFormat="1" ht="16.149999999999999" customHeight="1" x14ac:dyDescent="0.15">
      <c r="B20" s="311" t="s">
        <v>23</v>
      </c>
      <c r="C20" s="383" t="s">
        <v>294</v>
      </c>
      <c r="D20" s="755">
        <v>2854.83</v>
      </c>
      <c r="E20" s="756">
        <v>2854.83</v>
      </c>
      <c r="F20" s="382">
        <v>100</v>
      </c>
      <c r="G20" s="539">
        <v>7</v>
      </c>
      <c r="H20" s="757">
        <v>136</v>
      </c>
      <c r="K20" s="28"/>
      <c r="L20" s="29"/>
    </row>
    <row r="21" spans="2:12" s="27" customFormat="1" ht="16.149999999999999" customHeight="1" x14ac:dyDescent="0.15">
      <c r="B21" s="311" t="s">
        <v>24</v>
      </c>
      <c r="C21" s="313" t="s">
        <v>1460</v>
      </c>
      <c r="D21" s="758">
        <v>4076.38</v>
      </c>
      <c r="E21" s="758">
        <v>4076.38</v>
      </c>
      <c r="F21" s="724">
        <v>100</v>
      </c>
      <c r="G21" s="325">
        <v>8</v>
      </c>
      <c r="H21" s="759">
        <v>183</v>
      </c>
      <c r="K21" s="28"/>
      <c r="L21" s="29"/>
    </row>
    <row r="22" spans="2:12" s="27" customFormat="1" ht="16.149999999999999" customHeight="1" x14ac:dyDescent="0.15">
      <c r="B22" s="311" t="s">
        <v>25</v>
      </c>
      <c r="C22" s="383" t="s">
        <v>1312</v>
      </c>
      <c r="D22" s="755">
        <v>3361.48</v>
      </c>
      <c r="E22" s="756">
        <v>3361.48</v>
      </c>
      <c r="F22" s="382">
        <v>100</v>
      </c>
      <c r="G22" s="539">
        <v>15</v>
      </c>
      <c r="H22" s="757">
        <v>169</v>
      </c>
      <c r="K22" s="28"/>
      <c r="L22" s="29"/>
    </row>
    <row r="23" spans="2:12" s="27" customFormat="1" ht="16.149999999999999" customHeight="1" x14ac:dyDescent="0.15">
      <c r="B23" s="311" t="s">
        <v>26</v>
      </c>
      <c r="C23" s="313" t="s">
        <v>297</v>
      </c>
      <c r="D23" s="758">
        <v>2074.66</v>
      </c>
      <c r="E23" s="758">
        <v>1815.23</v>
      </c>
      <c r="F23" s="724">
        <v>87.5</v>
      </c>
      <c r="G23" s="325">
        <v>7</v>
      </c>
      <c r="H23" s="759">
        <v>133</v>
      </c>
      <c r="K23" s="28"/>
      <c r="L23" s="29"/>
    </row>
    <row r="24" spans="2:12" s="27" customFormat="1" ht="16.149999999999999" customHeight="1" x14ac:dyDescent="0.15">
      <c r="B24" s="311" t="s">
        <v>28</v>
      </c>
      <c r="C24" s="383" t="s">
        <v>298</v>
      </c>
      <c r="D24" s="755">
        <v>2054.21</v>
      </c>
      <c r="E24" s="756">
        <v>1821.86</v>
      </c>
      <c r="F24" s="382">
        <v>88.7</v>
      </c>
      <c r="G24" s="539">
        <v>8</v>
      </c>
      <c r="H24" s="757">
        <v>103</v>
      </c>
      <c r="K24" s="28"/>
      <c r="L24" s="29"/>
    </row>
    <row r="25" spans="2:12" s="27" customFormat="1" ht="16.149999999999999" customHeight="1" x14ac:dyDescent="0.15">
      <c r="B25" s="311" t="s">
        <v>30</v>
      </c>
      <c r="C25" s="313" t="s">
        <v>299</v>
      </c>
      <c r="D25" s="758">
        <v>1859.43</v>
      </c>
      <c r="E25" s="758">
        <v>1859.43</v>
      </c>
      <c r="F25" s="724">
        <v>100</v>
      </c>
      <c r="G25" s="325">
        <v>7</v>
      </c>
      <c r="H25" s="759">
        <v>101</v>
      </c>
      <c r="K25" s="28"/>
      <c r="L25" s="29"/>
    </row>
    <row r="26" spans="2:12" s="27" customFormat="1" ht="16.149999999999999" customHeight="1" x14ac:dyDescent="0.15">
      <c r="B26" s="311" t="s">
        <v>31</v>
      </c>
      <c r="C26" s="383" t="s">
        <v>300</v>
      </c>
      <c r="D26" s="755">
        <v>4869.8100000000004</v>
      </c>
      <c r="E26" s="756">
        <v>4869.8100000000004</v>
      </c>
      <c r="F26" s="382">
        <v>100</v>
      </c>
      <c r="G26" s="539">
        <v>9</v>
      </c>
      <c r="H26" s="757">
        <v>444</v>
      </c>
      <c r="K26" s="28"/>
      <c r="L26" s="29"/>
    </row>
    <row r="27" spans="2:12" s="27" customFormat="1" ht="16.149999999999999" customHeight="1" x14ac:dyDescent="0.15">
      <c r="B27" s="311" t="s">
        <v>33</v>
      </c>
      <c r="C27" s="313" t="s">
        <v>302</v>
      </c>
      <c r="D27" s="758">
        <v>3820.09</v>
      </c>
      <c r="E27" s="758">
        <v>3820.09</v>
      </c>
      <c r="F27" s="724">
        <v>100</v>
      </c>
      <c r="G27" s="325">
        <v>1</v>
      </c>
      <c r="H27" s="759" t="s">
        <v>1526</v>
      </c>
      <c r="K27" s="28"/>
      <c r="L27" s="29"/>
    </row>
    <row r="28" spans="2:12" s="27" customFormat="1" ht="16.149999999999999" customHeight="1" x14ac:dyDescent="0.15">
      <c r="B28" s="311" t="s">
        <v>36</v>
      </c>
      <c r="C28" s="383" t="s">
        <v>303</v>
      </c>
      <c r="D28" s="755">
        <v>3900.85</v>
      </c>
      <c r="E28" s="756">
        <v>3844.98</v>
      </c>
      <c r="F28" s="382">
        <v>98.6</v>
      </c>
      <c r="G28" s="539">
        <v>10</v>
      </c>
      <c r="H28" s="757">
        <v>139</v>
      </c>
      <c r="K28" s="28"/>
      <c r="L28" s="29"/>
    </row>
    <row r="29" spans="2:12" s="27" customFormat="1" ht="16.149999999999999" customHeight="1" x14ac:dyDescent="0.15">
      <c r="B29" s="311" t="s">
        <v>37</v>
      </c>
      <c r="C29" s="313" t="s">
        <v>1313</v>
      </c>
      <c r="D29" s="758">
        <v>1936.4</v>
      </c>
      <c r="E29" s="758">
        <v>1936.4</v>
      </c>
      <c r="F29" s="724">
        <v>100</v>
      </c>
      <c r="G29" s="325">
        <v>8</v>
      </c>
      <c r="H29" s="759">
        <v>111</v>
      </c>
      <c r="K29" s="28"/>
      <c r="L29" s="29"/>
    </row>
    <row r="30" spans="2:12" s="27" customFormat="1" ht="16.149999999999999" customHeight="1" x14ac:dyDescent="0.15">
      <c r="B30" s="311" t="s">
        <v>38</v>
      </c>
      <c r="C30" s="383" t="s">
        <v>305</v>
      </c>
      <c r="D30" s="755">
        <v>6851.48</v>
      </c>
      <c r="E30" s="756">
        <v>6851.48</v>
      </c>
      <c r="F30" s="382">
        <v>100</v>
      </c>
      <c r="G30" s="539">
        <v>17</v>
      </c>
      <c r="H30" s="757">
        <v>264</v>
      </c>
      <c r="K30" s="28"/>
      <c r="L30" s="29"/>
    </row>
    <row r="31" spans="2:12" s="27" customFormat="1" ht="16.149999999999999" customHeight="1" x14ac:dyDescent="0.15">
      <c r="B31" s="311" t="s">
        <v>39</v>
      </c>
      <c r="C31" s="313" t="s">
        <v>1314</v>
      </c>
      <c r="D31" s="758">
        <v>8266.67</v>
      </c>
      <c r="E31" s="758">
        <v>8266.67</v>
      </c>
      <c r="F31" s="724">
        <v>100</v>
      </c>
      <c r="G31" s="325">
        <v>32</v>
      </c>
      <c r="H31" s="759">
        <v>524</v>
      </c>
      <c r="K31" s="28"/>
      <c r="L31" s="29"/>
    </row>
    <row r="32" spans="2:12" s="27" customFormat="1" ht="16.149999999999999" customHeight="1" x14ac:dyDescent="0.15">
      <c r="B32" s="311" t="s">
        <v>40</v>
      </c>
      <c r="C32" s="383" t="s">
        <v>1461</v>
      </c>
      <c r="D32" s="755">
        <v>6866.6</v>
      </c>
      <c r="E32" s="756">
        <v>6866.6</v>
      </c>
      <c r="F32" s="382">
        <v>100</v>
      </c>
      <c r="G32" s="539">
        <v>37</v>
      </c>
      <c r="H32" s="757">
        <v>312</v>
      </c>
      <c r="K32" s="28"/>
      <c r="L32" s="29"/>
    </row>
    <row r="33" spans="2:12" s="27" customFormat="1" ht="16.149999999999999" customHeight="1" x14ac:dyDescent="0.15">
      <c r="B33" s="311" t="s">
        <v>41</v>
      </c>
      <c r="C33" s="313" t="s">
        <v>1316</v>
      </c>
      <c r="D33" s="758">
        <v>8074.83</v>
      </c>
      <c r="E33" s="758">
        <v>8074.83</v>
      </c>
      <c r="F33" s="724">
        <v>100</v>
      </c>
      <c r="G33" s="325">
        <v>9</v>
      </c>
      <c r="H33" s="759">
        <v>114</v>
      </c>
      <c r="K33" s="28"/>
      <c r="L33" s="29"/>
    </row>
    <row r="34" spans="2:12" s="27" customFormat="1" ht="16.149999999999999" customHeight="1" x14ac:dyDescent="0.15">
      <c r="B34" s="311" t="s">
        <v>733</v>
      </c>
      <c r="C34" s="383" t="s">
        <v>1462</v>
      </c>
      <c r="D34" s="755">
        <v>4019.84</v>
      </c>
      <c r="E34" s="756">
        <v>4019.84</v>
      </c>
      <c r="F34" s="382">
        <v>100</v>
      </c>
      <c r="G34" s="539">
        <v>11</v>
      </c>
      <c r="H34" s="757">
        <v>291</v>
      </c>
      <c r="K34" s="28"/>
      <c r="L34" s="29"/>
    </row>
    <row r="35" spans="2:12" s="27" customFormat="1" ht="16.149999999999999" customHeight="1" x14ac:dyDescent="0.15">
      <c r="B35" s="311" t="s">
        <v>734</v>
      </c>
      <c r="C35" s="313" t="s">
        <v>812</v>
      </c>
      <c r="D35" s="758">
        <v>2055.5300000000002</v>
      </c>
      <c r="E35" s="758">
        <v>1824.64</v>
      </c>
      <c r="F35" s="724">
        <v>88.8</v>
      </c>
      <c r="G35" s="325">
        <v>6</v>
      </c>
      <c r="H35" s="759">
        <v>166</v>
      </c>
      <c r="K35" s="28"/>
      <c r="L35" s="29"/>
    </row>
    <row r="36" spans="2:12" s="27" customFormat="1" ht="16.149999999999999" customHeight="1" x14ac:dyDescent="0.15">
      <c r="B36" s="311" t="s">
        <v>736</v>
      </c>
      <c r="C36" s="383" t="s">
        <v>813</v>
      </c>
      <c r="D36" s="755">
        <v>2667.77</v>
      </c>
      <c r="E36" s="756">
        <v>2667.77</v>
      </c>
      <c r="F36" s="382">
        <v>100</v>
      </c>
      <c r="G36" s="539">
        <v>1</v>
      </c>
      <c r="H36" s="757" t="s">
        <v>1526</v>
      </c>
      <c r="K36" s="28"/>
      <c r="L36" s="29"/>
    </row>
    <row r="37" spans="2:12" s="27" customFormat="1" ht="16.149999999999999" customHeight="1" x14ac:dyDescent="0.15">
      <c r="B37" s="311" t="s">
        <v>1218</v>
      </c>
      <c r="C37" s="313" t="s">
        <v>1317</v>
      </c>
      <c r="D37" s="758">
        <v>34270.050000000003</v>
      </c>
      <c r="E37" s="758">
        <v>34270.050000000003</v>
      </c>
      <c r="F37" s="724">
        <v>100</v>
      </c>
      <c r="G37" s="325">
        <v>1</v>
      </c>
      <c r="H37" s="759" t="s">
        <v>1526</v>
      </c>
      <c r="K37" s="28"/>
      <c r="L37" s="29"/>
    </row>
    <row r="38" spans="2:12" s="27" customFormat="1" ht="16.149999999999999" customHeight="1" x14ac:dyDescent="0.15">
      <c r="B38" s="311" t="s">
        <v>1219</v>
      </c>
      <c r="C38" s="383" t="s">
        <v>1318</v>
      </c>
      <c r="D38" s="755">
        <v>24288.080000000002</v>
      </c>
      <c r="E38" s="756">
        <v>23353.87</v>
      </c>
      <c r="F38" s="382">
        <v>96.2</v>
      </c>
      <c r="G38" s="539">
        <v>7</v>
      </c>
      <c r="H38" s="757">
        <v>1166</v>
      </c>
      <c r="K38" s="28"/>
      <c r="L38" s="29"/>
    </row>
    <row r="39" spans="2:12" s="27" customFormat="1" ht="16.149999999999999" customHeight="1" x14ac:dyDescent="0.15">
      <c r="B39" s="311" t="s">
        <v>1220</v>
      </c>
      <c r="C39" s="313" t="s">
        <v>1428</v>
      </c>
      <c r="D39" s="758">
        <v>7014.62</v>
      </c>
      <c r="E39" s="758">
        <v>7014.62</v>
      </c>
      <c r="F39" s="724">
        <v>100</v>
      </c>
      <c r="G39" s="325">
        <v>5</v>
      </c>
      <c r="H39" s="759">
        <v>344</v>
      </c>
      <c r="K39" s="28"/>
      <c r="L39" s="29"/>
    </row>
    <row r="40" spans="2:12" s="27" customFormat="1" ht="16.149999999999999" customHeight="1" x14ac:dyDescent="0.15">
      <c r="B40" s="311" t="s">
        <v>1222</v>
      </c>
      <c r="C40" s="383" t="s">
        <v>1429</v>
      </c>
      <c r="D40" s="755">
        <v>7719.04</v>
      </c>
      <c r="E40" s="756">
        <v>7569.69</v>
      </c>
      <c r="F40" s="382">
        <v>98.1</v>
      </c>
      <c r="G40" s="539">
        <v>8</v>
      </c>
      <c r="H40" s="757">
        <v>398</v>
      </c>
      <c r="K40" s="28"/>
      <c r="L40" s="29"/>
    </row>
    <row r="41" spans="2:12" s="27" customFormat="1" ht="16.149999999999999" customHeight="1" x14ac:dyDescent="0.15">
      <c r="B41" s="311" t="s">
        <v>1223</v>
      </c>
      <c r="C41" s="660" t="s">
        <v>1321</v>
      </c>
      <c r="D41" s="758">
        <v>10914.2</v>
      </c>
      <c r="E41" s="758">
        <v>10914.2</v>
      </c>
      <c r="F41" s="724">
        <v>100</v>
      </c>
      <c r="G41" s="325">
        <v>1</v>
      </c>
      <c r="H41" s="759" t="s">
        <v>1526</v>
      </c>
      <c r="K41" s="28"/>
      <c r="L41" s="29"/>
    </row>
    <row r="42" spans="2:12" s="27" customFormat="1" ht="16.149999999999999" customHeight="1" x14ac:dyDescent="0.15">
      <c r="B42" s="311" t="s">
        <v>1224</v>
      </c>
      <c r="C42" s="383" t="s">
        <v>1430</v>
      </c>
      <c r="D42" s="755">
        <v>6032.24</v>
      </c>
      <c r="E42" s="756">
        <v>6032.24</v>
      </c>
      <c r="F42" s="382">
        <v>100</v>
      </c>
      <c r="G42" s="539">
        <v>10</v>
      </c>
      <c r="H42" s="757">
        <v>298</v>
      </c>
      <c r="K42" s="28"/>
      <c r="L42" s="29"/>
    </row>
    <row r="43" spans="2:12" s="27" customFormat="1" ht="16.149999999999999" customHeight="1" x14ac:dyDescent="0.15">
      <c r="B43" s="311" t="s">
        <v>1225</v>
      </c>
      <c r="C43" s="313" t="s">
        <v>1431</v>
      </c>
      <c r="D43" s="758">
        <v>7429.16</v>
      </c>
      <c r="E43" s="758">
        <v>7429.16</v>
      </c>
      <c r="F43" s="724">
        <v>100</v>
      </c>
      <c r="G43" s="325">
        <v>4</v>
      </c>
      <c r="H43" s="759">
        <v>364</v>
      </c>
      <c r="K43" s="28"/>
      <c r="L43" s="29"/>
    </row>
    <row r="44" spans="2:12" s="27" customFormat="1" ht="16.149999999999999" customHeight="1" x14ac:dyDescent="0.15">
      <c r="B44" s="311" t="s">
        <v>1227</v>
      </c>
      <c r="C44" s="383" t="s">
        <v>1432</v>
      </c>
      <c r="D44" s="755">
        <v>3524.17</v>
      </c>
      <c r="E44" s="756">
        <v>3524.17</v>
      </c>
      <c r="F44" s="382">
        <v>100</v>
      </c>
      <c r="G44" s="539">
        <v>7</v>
      </c>
      <c r="H44" s="757">
        <v>170</v>
      </c>
      <c r="K44" s="28"/>
      <c r="L44" s="29"/>
    </row>
    <row r="45" spans="2:12" s="27" customFormat="1" ht="16.149999999999999" customHeight="1" x14ac:dyDescent="0.15">
      <c r="B45" s="311" t="s">
        <v>1229</v>
      </c>
      <c r="C45" s="313" t="s">
        <v>1433</v>
      </c>
      <c r="D45" s="758">
        <v>1812.52</v>
      </c>
      <c r="E45" s="758">
        <v>1812.52</v>
      </c>
      <c r="F45" s="724">
        <v>100</v>
      </c>
      <c r="G45" s="325">
        <v>8</v>
      </c>
      <c r="H45" s="759">
        <v>109</v>
      </c>
      <c r="K45" s="28"/>
      <c r="L45" s="29"/>
    </row>
    <row r="46" spans="2:12" s="27" customFormat="1" ht="16.149999999999999" customHeight="1" x14ac:dyDescent="0.15">
      <c r="B46" s="311" t="s">
        <v>1231</v>
      </c>
      <c r="C46" s="383" t="s">
        <v>1326</v>
      </c>
      <c r="D46" s="755">
        <v>5850.23</v>
      </c>
      <c r="E46" s="756">
        <v>5286.97</v>
      </c>
      <c r="F46" s="382">
        <v>90.4</v>
      </c>
      <c r="G46" s="539">
        <v>7</v>
      </c>
      <c r="H46" s="757">
        <v>148</v>
      </c>
      <c r="K46" s="28"/>
      <c r="L46" s="29"/>
    </row>
    <row r="47" spans="2:12" s="27" customFormat="1" ht="16.149999999999999" customHeight="1" x14ac:dyDescent="0.15">
      <c r="B47" s="311" t="s">
        <v>43</v>
      </c>
      <c r="C47" s="313" t="s">
        <v>309</v>
      </c>
      <c r="D47" s="758">
        <v>13642.16</v>
      </c>
      <c r="E47" s="758">
        <v>13444.83</v>
      </c>
      <c r="F47" s="724">
        <v>98.6</v>
      </c>
      <c r="G47" s="325">
        <v>49</v>
      </c>
      <c r="H47" s="759">
        <v>458</v>
      </c>
      <c r="K47" s="28"/>
      <c r="L47" s="29"/>
    </row>
    <row r="48" spans="2:12" s="27" customFormat="1" ht="16.149999999999999" customHeight="1" x14ac:dyDescent="0.15">
      <c r="B48" s="311" t="s">
        <v>44</v>
      </c>
      <c r="C48" s="383" t="s">
        <v>310</v>
      </c>
      <c r="D48" s="755">
        <v>6559.34</v>
      </c>
      <c r="E48" s="756">
        <v>6559.34</v>
      </c>
      <c r="F48" s="382">
        <v>100</v>
      </c>
      <c r="G48" s="539">
        <v>4</v>
      </c>
      <c r="H48" s="757">
        <v>267</v>
      </c>
      <c r="K48" s="28"/>
      <c r="L48" s="29"/>
    </row>
    <row r="49" spans="2:12" s="27" customFormat="1" ht="16.149999999999999" customHeight="1" x14ac:dyDescent="0.15">
      <c r="B49" s="311" t="s">
        <v>46</v>
      </c>
      <c r="C49" s="313" t="s">
        <v>1327</v>
      </c>
      <c r="D49" s="758">
        <v>6033.7</v>
      </c>
      <c r="E49" s="758">
        <v>5926.55</v>
      </c>
      <c r="F49" s="724">
        <v>98.2</v>
      </c>
      <c r="G49" s="325">
        <v>37</v>
      </c>
      <c r="H49" s="759">
        <v>169</v>
      </c>
      <c r="K49" s="28"/>
      <c r="L49" s="29"/>
    </row>
    <row r="50" spans="2:12" s="27" customFormat="1" ht="16.149999999999999" customHeight="1" x14ac:dyDescent="0.15">
      <c r="B50" s="311" t="s">
        <v>47</v>
      </c>
      <c r="C50" s="383" t="s">
        <v>312</v>
      </c>
      <c r="D50" s="755">
        <v>5882.2</v>
      </c>
      <c r="E50" s="756">
        <v>5882.2</v>
      </c>
      <c r="F50" s="382">
        <v>100</v>
      </c>
      <c r="G50" s="539">
        <v>31</v>
      </c>
      <c r="H50" s="757">
        <v>177</v>
      </c>
      <c r="K50" s="28"/>
      <c r="L50" s="29"/>
    </row>
    <row r="51" spans="2:12" s="27" customFormat="1" ht="16.149999999999999" customHeight="1" x14ac:dyDescent="0.15">
      <c r="B51" s="311" t="s">
        <v>48</v>
      </c>
      <c r="C51" s="313" t="s">
        <v>1463</v>
      </c>
      <c r="D51" s="758">
        <v>3282.9</v>
      </c>
      <c r="E51" s="758">
        <v>3282.9</v>
      </c>
      <c r="F51" s="724">
        <v>100</v>
      </c>
      <c r="G51" s="325">
        <v>19</v>
      </c>
      <c r="H51" s="759">
        <v>114</v>
      </c>
      <c r="K51" s="28"/>
      <c r="L51" s="29"/>
    </row>
    <row r="52" spans="2:12" s="27" customFormat="1" ht="16.149999999999999" customHeight="1" x14ac:dyDescent="0.15">
      <c r="B52" s="311" t="s">
        <v>49</v>
      </c>
      <c r="C52" s="383" t="s">
        <v>1464</v>
      </c>
      <c r="D52" s="755">
        <v>4655.74</v>
      </c>
      <c r="E52" s="756">
        <v>4655.74</v>
      </c>
      <c r="F52" s="382">
        <v>100</v>
      </c>
      <c r="G52" s="539">
        <v>17</v>
      </c>
      <c r="H52" s="757">
        <v>144</v>
      </c>
      <c r="K52" s="28"/>
      <c r="L52" s="29"/>
    </row>
    <row r="53" spans="2:12" s="27" customFormat="1" ht="16.149999999999999" customHeight="1" x14ac:dyDescent="0.15">
      <c r="B53" s="311" t="s">
        <v>50</v>
      </c>
      <c r="C53" s="313" t="s">
        <v>315</v>
      </c>
      <c r="D53" s="758">
        <v>34616.839999999997</v>
      </c>
      <c r="E53" s="758">
        <v>34616.839999999997</v>
      </c>
      <c r="F53" s="724">
        <v>100</v>
      </c>
      <c r="G53" s="325">
        <v>1</v>
      </c>
      <c r="H53" s="759" t="s">
        <v>1526</v>
      </c>
      <c r="K53" s="28"/>
      <c r="L53" s="29"/>
    </row>
    <row r="54" spans="2:12" s="27" customFormat="1" ht="16.149999999999999" customHeight="1" x14ac:dyDescent="0.15">
      <c r="B54" s="311" t="s">
        <v>51</v>
      </c>
      <c r="C54" s="383" t="s">
        <v>316</v>
      </c>
      <c r="D54" s="755">
        <v>21171.040000000001</v>
      </c>
      <c r="E54" s="756">
        <v>21129.48</v>
      </c>
      <c r="F54" s="382">
        <v>99.8</v>
      </c>
      <c r="G54" s="539">
        <v>42</v>
      </c>
      <c r="H54" s="757">
        <v>710</v>
      </c>
      <c r="K54" s="28"/>
      <c r="L54" s="29"/>
    </row>
    <row r="55" spans="2:12" s="27" customFormat="1" ht="16.149999999999999" customHeight="1" x14ac:dyDescent="0.15">
      <c r="B55" s="311" t="s">
        <v>52</v>
      </c>
      <c r="C55" s="313" t="s">
        <v>317</v>
      </c>
      <c r="D55" s="758">
        <v>16977.79</v>
      </c>
      <c r="E55" s="758">
        <v>16977.79</v>
      </c>
      <c r="F55" s="724">
        <v>100</v>
      </c>
      <c r="G55" s="325">
        <v>24</v>
      </c>
      <c r="H55" s="759">
        <v>532</v>
      </c>
      <c r="K55" s="28"/>
      <c r="L55" s="29"/>
    </row>
    <row r="56" spans="2:12" s="27" customFormat="1" ht="16.149999999999999" customHeight="1" x14ac:dyDescent="0.15">
      <c r="B56" s="311" t="s">
        <v>53</v>
      </c>
      <c r="C56" s="383" t="s">
        <v>318</v>
      </c>
      <c r="D56" s="755">
        <v>5213.0200000000004</v>
      </c>
      <c r="E56" s="756">
        <v>5213.0200000000004</v>
      </c>
      <c r="F56" s="382">
        <v>100</v>
      </c>
      <c r="G56" s="539">
        <v>16</v>
      </c>
      <c r="H56" s="757">
        <v>269</v>
      </c>
      <c r="K56" s="28"/>
      <c r="L56" s="29"/>
    </row>
    <row r="57" spans="2:12" s="27" customFormat="1" ht="16.149999999999999" customHeight="1" x14ac:dyDescent="0.15">
      <c r="B57" s="311" t="s">
        <v>54</v>
      </c>
      <c r="C57" s="313" t="s">
        <v>319</v>
      </c>
      <c r="D57" s="758">
        <v>11558.68</v>
      </c>
      <c r="E57" s="758">
        <v>11558.68</v>
      </c>
      <c r="F57" s="724">
        <v>100</v>
      </c>
      <c r="G57" s="325">
        <v>19</v>
      </c>
      <c r="H57" s="759">
        <v>327</v>
      </c>
      <c r="K57" s="28"/>
      <c r="L57" s="29"/>
    </row>
    <row r="58" spans="2:12" s="27" customFormat="1" ht="16.149999999999999" customHeight="1" x14ac:dyDescent="0.15">
      <c r="B58" s="311" t="s">
        <v>55</v>
      </c>
      <c r="C58" s="383" t="s">
        <v>320</v>
      </c>
      <c r="D58" s="755">
        <v>7828.17</v>
      </c>
      <c r="E58" s="756">
        <v>7828.17</v>
      </c>
      <c r="F58" s="382">
        <v>100</v>
      </c>
      <c r="G58" s="539">
        <v>20</v>
      </c>
      <c r="H58" s="757">
        <v>232</v>
      </c>
      <c r="K58" s="28"/>
      <c r="L58" s="29"/>
    </row>
    <row r="59" spans="2:12" s="27" customFormat="1" ht="16.149999999999999" customHeight="1" x14ac:dyDescent="0.15">
      <c r="B59" s="311" t="s">
        <v>56</v>
      </c>
      <c r="C59" s="313" t="s">
        <v>1331</v>
      </c>
      <c r="D59" s="758">
        <v>7520.72</v>
      </c>
      <c r="E59" s="758">
        <v>7520.72</v>
      </c>
      <c r="F59" s="724">
        <v>100</v>
      </c>
      <c r="G59" s="325">
        <v>54</v>
      </c>
      <c r="H59" s="759">
        <v>276</v>
      </c>
      <c r="K59" s="28"/>
      <c r="L59" s="29"/>
    </row>
    <row r="60" spans="2:12" s="27" customFormat="1" ht="16.149999999999999" customHeight="1" thickBot="1" x14ac:dyDescent="0.2">
      <c r="B60" s="323" t="s">
        <v>57</v>
      </c>
      <c r="C60" s="760" t="s">
        <v>1332</v>
      </c>
      <c r="D60" s="761">
        <v>3751.85</v>
      </c>
      <c r="E60" s="762">
        <v>3455.5</v>
      </c>
      <c r="F60" s="507">
        <v>92.100000000000009</v>
      </c>
      <c r="G60" s="552">
        <v>23</v>
      </c>
      <c r="H60" s="763">
        <v>100</v>
      </c>
      <c r="K60" s="28"/>
      <c r="L60" s="29"/>
    </row>
    <row r="61" spans="2:12" s="27" customFormat="1" ht="16.149999999999999" customHeight="1" thickTop="1" x14ac:dyDescent="0.15">
      <c r="B61" s="324" t="s">
        <v>58</v>
      </c>
      <c r="C61" s="764" t="s">
        <v>323</v>
      </c>
      <c r="D61" s="765">
        <v>39395.029999999977</v>
      </c>
      <c r="E61" s="765">
        <v>38371.289999999979</v>
      </c>
      <c r="F61" s="766">
        <v>97.4</v>
      </c>
      <c r="G61" s="767">
        <v>102</v>
      </c>
      <c r="H61" s="768">
        <v>863</v>
      </c>
      <c r="K61" s="28"/>
      <c r="L61" s="29"/>
    </row>
    <row r="62" spans="2:12" s="27" customFormat="1" ht="16.149999999999999" customHeight="1" x14ac:dyDescent="0.15">
      <c r="B62" s="324" t="s">
        <v>59</v>
      </c>
      <c r="C62" s="383" t="s">
        <v>324</v>
      </c>
      <c r="D62" s="755">
        <v>29383.65</v>
      </c>
      <c r="E62" s="756">
        <v>29383.65</v>
      </c>
      <c r="F62" s="382">
        <v>100</v>
      </c>
      <c r="G62" s="539">
        <v>1</v>
      </c>
      <c r="H62" s="757" t="s">
        <v>1526</v>
      </c>
      <c r="K62" s="28"/>
      <c r="L62" s="29"/>
    </row>
    <row r="63" spans="2:12" s="27" customFormat="1" ht="16.149999999999999" customHeight="1" x14ac:dyDescent="0.15">
      <c r="B63" s="324" t="s">
        <v>60</v>
      </c>
      <c r="C63" s="313" t="s">
        <v>271</v>
      </c>
      <c r="D63" s="758">
        <v>6295.22</v>
      </c>
      <c r="E63" s="758">
        <v>5554.27</v>
      </c>
      <c r="F63" s="724">
        <v>88.2</v>
      </c>
      <c r="G63" s="325">
        <v>10</v>
      </c>
      <c r="H63" s="759">
        <v>337</v>
      </c>
      <c r="K63" s="28"/>
      <c r="L63" s="29"/>
    </row>
    <row r="64" spans="2:12" s="27" customFormat="1" ht="16.149999999999999" customHeight="1" x14ac:dyDescent="0.15">
      <c r="B64" s="324" t="s">
        <v>61</v>
      </c>
      <c r="C64" s="383" t="s">
        <v>325</v>
      </c>
      <c r="D64" s="755">
        <v>18810.309999999998</v>
      </c>
      <c r="E64" s="756">
        <v>18810.309999999998</v>
      </c>
      <c r="F64" s="382">
        <v>100</v>
      </c>
      <c r="G64" s="539">
        <v>1</v>
      </c>
      <c r="H64" s="757" t="s">
        <v>1526</v>
      </c>
      <c r="K64" s="28"/>
      <c r="L64" s="29"/>
    </row>
    <row r="65" spans="2:12" s="27" customFormat="1" ht="16.149999999999999" customHeight="1" x14ac:dyDescent="0.15">
      <c r="B65" s="324" t="s">
        <v>62</v>
      </c>
      <c r="C65" s="313" t="s">
        <v>326</v>
      </c>
      <c r="D65" s="758">
        <v>3611.5899999999997</v>
      </c>
      <c r="E65" s="758">
        <v>3611.5899999999997</v>
      </c>
      <c r="F65" s="724">
        <v>100</v>
      </c>
      <c r="G65" s="325">
        <v>14</v>
      </c>
      <c r="H65" s="759">
        <v>483</v>
      </c>
      <c r="K65" s="28"/>
      <c r="L65" s="29"/>
    </row>
    <row r="66" spans="2:12" s="27" customFormat="1" ht="16.149999999999999" customHeight="1" x14ac:dyDescent="0.15">
      <c r="B66" s="324" t="s">
        <v>63</v>
      </c>
      <c r="C66" s="383" t="s">
        <v>327</v>
      </c>
      <c r="D66" s="755">
        <v>2693.93</v>
      </c>
      <c r="E66" s="756">
        <v>2693.93</v>
      </c>
      <c r="F66" s="382">
        <v>100</v>
      </c>
      <c r="G66" s="539">
        <v>13</v>
      </c>
      <c r="H66" s="757">
        <v>236</v>
      </c>
      <c r="K66" s="28"/>
      <c r="L66" s="29"/>
    </row>
    <row r="67" spans="2:12" s="27" customFormat="1" ht="16.149999999999999" customHeight="1" x14ac:dyDescent="0.15">
      <c r="B67" s="324" t="s">
        <v>64</v>
      </c>
      <c r="C67" s="313" t="s">
        <v>2</v>
      </c>
      <c r="D67" s="758">
        <v>2891.32</v>
      </c>
      <c r="E67" s="758">
        <v>2891.32</v>
      </c>
      <c r="F67" s="724">
        <v>100</v>
      </c>
      <c r="G67" s="325">
        <v>7</v>
      </c>
      <c r="H67" s="759">
        <v>124</v>
      </c>
      <c r="K67" s="28"/>
      <c r="L67" s="29"/>
    </row>
    <row r="68" spans="2:12" s="27" customFormat="1" ht="16.149999999999999" customHeight="1" x14ac:dyDescent="0.15">
      <c r="B68" s="324" t="s">
        <v>65</v>
      </c>
      <c r="C68" s="383" t="s">
        <v>328</v>
      </c>
      <c r="D68" s="755">
        <v>14367.98</v>
      </c>
      <c r="E68" s="756">
        <v>14367.98</v>
      </c>
      <c r="F68" s="382">
        <v>100</v>
      </c>
      <c r="G68" s="539">
        <v>1</v>
      </c>
      <c r="H68" s="757" t="s">
        <v>1526</v>
      </c>
      <c r="K68" s="28"/>
      <c r="L68" s="29"/>
    </row>
    <row r="69" spans="2:12" s="27" customFormat="1" ht="16.149999999999999" customHeight="1" x14ac:dyDescent="0.15">
      <c r="B69" s="324" t="s">
        <v>66</v>
      </c>
      <c r="C69" s="313" t="s">
        <v>329</v>
      </c>
      <c r="D69" s="758">
        <v>12385.18</v>
      </c>
      <c r="E69" s="758">
        <v>12385.18</v>
      </c>
      <c r="F69" s="724">
        <v>100</v>
      </c>
      <c r="G69" s="325">
        <v>1</v>
      </c>
      <c r="H69" s="759" t="s">
        <v>1526</v>
      </c>
      <c r="K69" s="28"/>
      <c r="L69" s="29"/>
    </row>
    <row r="70" spans="2:12" s="27" customFormat="1" ht="16.149999999999999" customHeight="1" x14ac:dyDescent="0.15">
      <c r="B70" s="324" t="s">
        <v>67</v>
      </c>
      <c r="C70" s="383" t="s">
        <v>272</v>
      </c>
      <c r="D70" s="755">
        <v>7480.63</v>
      </c>
      <c r="E70" s="756">
        <v>7480.63</v>
      </c>
      <c r="F70" s="382">
        <v>100</v>
      </c>
      <c r="G70" s="539">
        <v>1</v>
      </c>
      <c r="H70" s="757" t="s">
        <v>1526</v>
      </c>
      <c r="K70" s="28"/>
      <c r="L70" s="29"/>
    </row>
    <row r="71" spans="2:12" s="27" customFormat="1" ht="16.149999999999999" customHeight="1" x14ac:dyDescent="0.15">
      <c r="B71" s="324" t="s">
        <v>68</v>
      </c>
      <c r="C71" s="313" t="s">
        <v>330</v>
      </c>
      <c r="D71" s="758">
        <v>1791.3399999999997</v>
      </c>
      <c r="E71" s="758">
        <v>1791.3399999999997</v>
      </c>
      <c r="F71" s="724">
        <v>100</v>
      </c>
      <c r="G71" s="325">
        <v>10</v>
      </c>
      <c r="H71" s="759">
        <v>127</v>
      </c>
      <c r="K71" s="28"/>
      <c r="L71" s="29"/>
    </row>
    <row r="72" spans="2:12" s="27" customFormat="1" ht="16.149999999999999" customHeight="1" x14ac:dyDescent="0.15">
      <c r="B72" s="324" t="s">
        <v>69</v>
      </c>
      <c r="C72" s="383" t="s">
        <v>331</v>
      </c>
      <c r="D72" s="755">
        <v>2286.4699999999998</v>
      </c>
      <c r="E72" s="756">
        <v>2286.4699999999998</v>
      </c>
      <c r="F72" s="382">
        <v>100</v>
      </c>
      <c r="G72" s="539">
        <v>1</v>
      </c>
      <c r="H72" s="757" t="s">
        <v>1526</v>
      </c>
      <c r="K72" s="28"/>
      <c r="L72" s="29"/>
    </row>
    <row r="73" spans="2:12" s="27" customFormat="1" ht="16.149999999999999" customHeight="1" x14ac:dyDescent="0.15">
      <c r="B73" s="324" t="s">
        <v>70</v>
      </c>
      <c r="C73" s="313" t="s">
        <v>332</v>
      </c>
      <c r="D73" s="758">
        <v>2457.36</v>
      </c>
      <c r="E73" s="758">
        <v>2457.36</v>
      </c>
      <c r="F73" s="724">
        <v>100</v>
      </c>
      <c r="G73" s="325">
        <v>7</v>
      </c>
      <c r="H73" s="759">
        <v>119</v>
      </c>
      <c r="K73" s="28"/>
      <c r="L73" s="29"/>
    </row>
    <row r="74" spans="2:12" s="27" customFormat="1" ht="16.149999999999999" customHeight="1" x14ac:dyDescent="0.15">
      <c r="B74" s="324" t="s">
        <v>71</v>
      </c>
      <c r="C74" s="383" t="s">
        <v>333</v>
      </c>
      <c r="D74" s="755">
        <v>6217.85</v>
      </c>
      <c r="E74" s="756">
        <v>6217.85</v>
      </c>
      <c r="F74" s="382">
        <v>100</v>
      </c>
      <c r="G74" s="539">
        <v>1</v>
      </c>
      <c r="H74" s="757" t="s">
        <v>1526</v>
      </c>
      <c r="K74" s="28"/>
      <c r="L74" s="29"/>
    </row>
    <row r="75" spans="2:12" s="27" customFormat="1" ht="16.149999999999999" customHeight="1" x14ac:dyDescent="0.15">
      <c r="B75" s="324" t="s">
        <v>72</v>
      </c>
      <c r="C75" s="313" t="s">
        <v>334</v>
      </c>
      <c r="D75" s="758">
        <v>3381.19</v>
      </c>
      <c r="E75" s="758">
        <v>3381.19</v>
      </c>
      <c r="F75" s="724">
        <v>100</v>
      </c>
      <c r="G75" s="325">
        <v>1</v>
      </c>
      <c r="H75" s="759" t="s">
        <v>1526</v>
      </c>
      <c r="K75" s="28"/>
      <c r="L75" s="29"/>
    </row>
    <row r="76" spans="2:12" s="27" customFormat="1" ht="16.149999999999999" customHeight="1" x14ac:dyDescent="0.15">
      <c r="B76" s="324" t="s">
        <v>73</v>
      </c>
      <c r="C76" s="383" t="s">
        <v>335</v>
      </c>
      <c r="D76" s="755">
        <v>4183.63</v>
      </c>
      <c r="E76" s="756">
        <v>4183.63</v>
      </c>
      <c r="F76" s="382">
        <v>100</v>
      </c>
      <c r="G76" s="539">
        <v>1</v>
      </c>
      <c r="H76" s="757" t="s">
        <v>1526</v>
      </c>
      <c r="K76" s="28"/>
      <c r="L76" s="29"/>
    </row>
    <row r="77" spans="2:12" s="27" customFormat="1" ht="16.149999999999999" customHeight="1" x14ac:dyDescent="0.15">
      <c r="B77" s="324" t="s">
        <v>75</v>
      </c>
      <c r="C77" s="313" t="s">
        <v>337</v>
      </c>
      <c r="D77" s="758">
        <v>1725.61</v>
      </c>
      <c r="E77" s="758">
        <v>1725.61</v>
      </c>
      <c r="F77" s="724">
        <v>100</v>
      </c>
      <c r="G77" s="325">
        <v>1</v>
      </c>
      <c r="H77" s="759" t="s">
        <v>1526</v>
      </c>
      <c r="K77" s="28"/>
      <c r="L77" s="29"/>
    </row>
    <row r="78" spans="2:12" s="27" customFormat="1" ht="16.149999999999999" customHeight="1" x14ac:dyDescent="0.15">
      <c r="B78" s="324" t="s">
        <v>76</v>
      </c>
      <c r="C78" s="383" t="s">
        <v>338</v>
      </c>
      <c r="D78" s="755">
        <v>3057.02</v>
      </c>
      <c r="E78" s="756">
        <v>3057.02</v>
      </c>
      <c r="F78" s="382">
        <v>100</v>
      </c>
      <c r="G78" s="539">
        <v>1</v>
      </c>
      <c r="H78" s="757" t="s">
        <v>1526</v>
      </c>
      <c r="K78" s="28"/>
      <c r="L78" s="29"/>
    </row>
    <row r="79" spans="2:12" s="27" customFormat="1" ht="16.149999999999999" customHeight="1" x14ac:dyDescent="0.15">
      <c r="B79" s="324" t="s">
        <v>77</v>
      </c>
      <c r="C79" s="313" t="s">
        <v>339</v>
      </c>
      <c r="D79" s="758">
        <v>1923.6400000000003</v>
      </c>
      <c r="E79" s="758">
        <v>1923.6400000000003</v>
      </c>
      <c r="F79" s="724">
        <v>100</v>
      </c>
      <c r="G79" s="325">
        <v>1</v>
      </c>
      <c r="H79" s="759" t="s">
        <v>1526</v>
      </c>
      <c r="K79" s="28"/>
      <c r="L79" s="29"/>
    </row>
    <row r="80" spans="2:12" s="27" customFormat="1" ht="16.149999999999999" customHeight="1" x14ac:dyDescent="0.15">
      <c r="B80" s="324" t="s">
        <v>78</v>
      </c>
      <c r="C80" s="383" t="s">
        <v>340</v>
      </c>
      <c r="D80" s="755">
        <v>1930.05</v>
      </c>
      <c r="E80" s="756">
        <v>1930.05</v>
      </c>
      <c r="F80" s="382">
        <v>100</v>
      </c>
      <c r="G80" s="539">
        <v>1</v>
      </c>
      <c r="H80" s="757" t="s">
        <v>1526</v>
      </c>
      <c r="K80" s="28"/>
      <c r="L80" s="29"/>
    </row>
    <row r="81" spans="2:12" s="27" customFormat="1" ht="16.149999999999999" customHeight="1" x14ac:dyDescent="0.15">
      <c r="B81" s="324" t="s">
        <v>79</v>
      </c>
      <c r="C81" s="313" t="s">
        <v>341</v>
      </c>
      <c r="D81" s="758">
        <v>4105</v>
      </c>
      <c r="E81" s="758">
        <v>4105</v>
      </c>
      <c r="F81" s="724">
        <v>100</v>
      </c>
      <c r="G81" s="325">
        <v>1</v>
      </c>
      <c r="H81" s="759" t="s">
        <v>1526</v>
      </c>
      <c r="K81" s="28"/>
      <c r="L81" s="29"/>
    </row>
    <row r="82" spans="2:12" s="27" customFormat="1" ht="16.149999999999999" customHeight="1" x14ac:dyDescent="0.15">
      <c r="B82" s="324" t="s">
        <v>80</v>
      </c>
      <c r="C82" s="383" t="s">
        <v>342</v>
      </c>
      <c r="D82" s="755">
        <v>1305.78</v>
      </c>
      <c r="E82" s="756">
        <v>1305.78</v>
      </c>
      <c r="F82" s="382">
        <v>100</v>
      </c>
      <c r="G82" s="539">
        <v>1</v>
      </c>
      <c r="H82" s="757" t="s">
        <v>1526</v>
      </c>
      <c r="K82" s="28"/>
      <c r="L82" s="29"/>
    </row>
    <row r="83" spans="2:12" s="27" customFormat="1" ht="16.149999999999999" customHeight="1" x14ac:dyDescent="0.15">
      <c r="B83" s="324" t="s">
        <v>82</v>
      </c>
      <c r="C83" s="313" t="s">
        <v>344</v>
      </c>
      <c r="D83" s="758">
        <v>989.77</v>
      </c>
      <c r="E83" s="758">
        <v>989.77</v>
      </c>
      <c r="F83" s="724">
        <v>100</v>
      </c>
      <c r="G83" s="325">
        <v>1</v>
      </c>
      <c r="H83" s="759" t="s">
        <v>1526</v>
      </c>
      <c r="K83" s="28"/>
      <c r="L83" s="29"/>
    </row>
    <row r="84" spans="2:12" s="27" customFormat="1" ht="16.149999999999999" customHeight="1" x14ac:dyDescent="0.15">
      <c r="B84" s="324" t="s">
        <v>83</v>
      </c>
      <c r="C84" s="383" t="s">
        <v>345</v>
      </c>
      <c r="D84" s="755">
        <v>2783.79</v>
      </c>
      <c r="E84" s="756">
        <v>2783.79</v>
      </c>
      <c r="F84" s="382">
        <v>100</v>
      </c>
      <c r="G84" s="539">
        <v>1</v>
      </c>
      <c r="H84" s="757" t="s">
        <v>1526</v>
      </c>
      <c r="K84" s="28"/>
      <c r="L84" s="29"/>
    </row>
    <row r="85" spans="2:12" s="27" customFormat="1" ht="16.149999999999999" customHeight="1" x14ac:dyDescent="0.15">
      <c r="B85" s="324" t="s">
        <v>84</v>
      </c>
      <c r="C85" s="313" t="s">
        <v>346</v>
      </c>
      <c r="D85" s="758">
        <v>1646.9700000000003</v>
      </c>
      <c r="E85" s="758">
        <v>1646.9700000000003</v>
      </c>
      <c r="F85" s="724">
        <v>100</v>
      </c>
      <c r="G85" s="325">
        <v>1</v>
      </c>
      <c r="H85" s="759" t="s">
        <v>1526</v>
      </c>
      <c r="K85" s="28"/>
      <c r="L85" s="29"/>
    </row>
    <row r="86" spans="2:12" s="27" customFormat="1" ht="16.149999999999999" customHeight="1" x14ac:dyDescent="0.15">
      <c r="B86" s="324" t="s">
        <v>85</v>
      </c>
      <c r="C86" s="383" t="s">
        <v>347</v>
      </c>
      <c r="D86" s="755">
        <v>2462.4</v>
      </c>
      <c r="E86" s="756">
        <v>2462.4</v>
      </c>
      <c r="F86" s="382">
        <v>100</v>
      </c>
      <c r="G86" s="539">
        <v>1</v>
      </c>
      <c r="H86" s="757" t="s">
        <v>1526</v>
      </c>
      <c r="K86" s="28"/>
      <c r="L86" s="29"/>
    </row>
    <row r="87" spans="2:12" s="27" customFormat="1" ht="16.149999999999999" customHeight="1" x14ac:dyDescent="0.15">
      <c r="B87" s="324" t="s">
        <v>86</v>
      </c>
      <c r="C87" s="313" t="s">
        <v>348</v>
      </c>
      <c r="D87" s="758">
        <v>892.56</v>
      </c>
      <c r="E87" s="758">
        <v>892.56</v>
      </c>
      <c r="F87" s="724">
        <v>100</v>
      </c>
      <c r="G87" s="325">
        <v>1</v>
      </c>
      <c r="H87" s="759" t="s">
        <v>1526</v>
      </c>
      <c r="K87" s="28"/>
      <c r="L87" s="29"/>
    </row>
    <row r="88" spans="2:12" s="27" customFormat="1" ht="16.149999999999999" customHeight="1" x14ac:dyDescent="0.15">
      <c r="B88" s="324" t="s">
        <v>87</v>
      </c>
      <c r="C88" s="383" t="s">
        <v>349</v>
      </c>
      <c r="D88" s="755">
        <v>1793</v>
      </c>
      <c r="E88" s="756">
        <v>1793</v>
      </c>
      <c r="F88" s="382">
        <v>100</v>
      </c>
      <c r="G88" s="539">
        <v>1</v>
      </c>
      <c r="H88" s="757" t="s">
        <v>1526</v>
      </c>
      <c r="K88" s="28"/>
      <c r="L88" s="29"/>
    </row>
    <row r="89" spans="2:12" s="27" customFormat="1" ht="16.149999999999999" customHeight="1" x14ac:dyDescent="0.15">
      <c r="B89" s="324" t="s">
        <v>88</v>
      </c>
      <c r="C89" s="313" t="s">
        <v>1465</v>
      </c>
      <c r="D89" s="758">
        <v>4004.09</v>
      </c>
      <c r="E89" s="758">
        <v>4004.09</v>
      </c>
      <c r="F89" s="724">
        <v>100</v>
      </c>
      <c r="G89" s="325">
        <v>1</v>
      </c>
      <c r="H89" s="759" t="s">
        <v>1526</v>
      </c>
      <c r="K89" s="28"/>
      <c r="L89" s="29"/>
    </row>
    <row r="90" spans="2:12" s="27" customFormat="1" ht="16.149999999999999" customHeight="1" x14ac:dyDescent="0.15">
      <c r="B90" s="324" t="s">
        <v>89</v>
      </c>
      <c r="C90" s="383" t="s">
        <v>350</v>
      </c>
      <c r="D90" s="755">
        <v>1277.06</v>
      </c>
      <c r="E90" s="756">
        <v>1277.06</v>
      </c>
      <c r="F90" s="382">
        <v>100</v>
      </c>
      <c r="G90" s="539">
        <v>10</v>
      </c>
      <c r="H90" s="757">
        <v>95</v>
      </c>
      <c r="K90" s="28"/>
      <c r="L90" s="29"/>
    </row>
    <row r="91" spans="2:12" s="27" customFormat="1" ht="16.149999999999999" customHeight="1" x14ac:dyDescent="0.15">
      <c r="B91" s="324" t="s">
        <v>1262</v>
      </c>
      <c r="C91" s="313" t="s">
        <v>1339</v>
      </c>
      <c r="D91" s="758">
        <v>61763.280000000006</v>
      </c>
      <c r="E91" s="758">
        <v>61763.280000000006</v>
      </c>
      <c r="F91" s="724">
        <v>100</v>
      </c>
      <c r="G91" s="325">
        <v>2</v>
      </c>
      <c r="H91" s="759" t="s">
        <v>1526</v>
      </c>
      <c r="K91" s="28"/>
      <c r="L91" s="29"/>
    </row>
    <row r="92" spans="2:12" s="27" customFormat="1" ht="16.149999999999999" customHeight="1" x14ac:dyDescent="0.15">
      <c r="B92" s="324" t="s">
        <v>1263</v>
      </c>
      <c r="C92" s="383" t="s">
        <v>1340</v>
      </c>
      <c r="D92" s="755">
        <v>14960.69</v>
      </c>
      <c r="E92" s="756">
        <v>14960.69</v>
      </c>
      <c r="F92" s="382">
        <v>100</v>
      </c>
      <c r="G92" s="539">
        <v>3</v>
      </c>
      <c r="H92" s="757">
        <v>516</v>
      </c>
      <c r="K92" s="28"/>
      <c r="L92" s="29"/>
    </row>
    <row r="93" spans="2:12" s="27" customFormat="1" ht="16.149999999999999" customHeight="1" x14ac:dyDescent="0.15">
      <c r="B93" s="324" t="s">
        <v>1466</v>
      </c>
      <c r="C93" s="383" t="s">
        <v>1467</v>
      </c>
      <c r="D93" s="755">
        <v>1607.89</v>
      </c>
      <c r="E93" s="756">
        <v>1607.89</v>
      </c>
      <c r="F93" s="382">
        <v>100</v>
      </c>
      <c r="G93" s="539">
        <v>1</v>
      </c>
      <c r="H93" s="757" t="s">
        <v>1526</v>
      </c>
      <c r="K93" s="28"/>
      <c r="L93" s="29"/>
    </row>
    <row r="94" spans="2:12" s="27" customFormat="1" ht="16.149999999999999" customHeight="1" x14ac:dyDescent="0.15">
      <c r="B94" s="324" t="s">
        <v>90</v>
      </c>
      <c r="C94" s="383" t="s">
        <v>351</v>
      </c>
      <c r="D94" s="755">
        <v>9819.4199999999983</v>
      </c>
      <c r="E94" s="756">
        <v>9461.3999999999978</v>
      </c>
      <c r="F94" s="382">
        <v>96.4</v>
      </c>
      <c r="G94" s="539">
        <v>44</v>
      </c>
      <c r="H94" s="757">
        <v>628</v>
      </c>
      <c r="K94" s="28"/>
      <c r="L94" s="29"/>
    </row>
    <row r="95" spans="2:12" s="27" customFormat="1" ht="16.149999999999999" customHeight="1" x14ac:dyDescent="0.15">
      <c r="B95" s="324" t="s">
        <v>91</v>
      </c>
      <c r="C95" s="313" t="s">
        <v>352</v>
      </c>
      <c r="D95" s="758">
        <v>24399.120000000003</v>
      </c>
      <c r="E95" s="758">
        <v>24399.120000000003</v>
      </c>
      <c r="F95" s="724">
        <v>100</v>
      </c>
      <c r="G95" s="325">
        <v>1</v>
      </c>
      <c r="H95" s="759" t="s">
        <v>1526</v>
      </c>
      <c r="K95" s="28"/>
      <c r="L95" s="29"/>
    </row>
    <row r="96" spans="2:12" s="27" customFormat="1" ht="16.149999999999999" customHeight="1" x14ac:dyDescent="0.15">
      <c r="B96" s="324" t="s">
        <v>93</v>
      </c>
      <c r="C96" s="313" t="s">
        <v>354</v>
      </c>
      <c r="D96" s="758">
        <v>34198.010000000009</v>
      </c>
      <c r="E96" s="758">
        <v>34198.010000000009</v>
      </c>
      <c r="F96" s="724">
        <v>100</v>
      </c>
      <c r="G96" s="325">
        <v>1</v>
      </c>
      <c r="H96" s="759" t="s">
        <v>1526</v>
      </c>
      <c r="K96" s="28"/>
      <c r="L96" s="29"/>
    </row>
    <row r="97" spans="2:12" s="27" customFormat="1" ht="16.149999999999999" customHeight="1" x14ac:dyDescent="0.15">
      <c r="B97" s="324" t="s">
        <v>94</v>
      </c>
      <c r="C97" s="383" t="s">
        <v>355</v>
      </c>
      <c r="D97" s="755">
        <v>11714.36</v>
      </c>
      <c r="E97" s="756">
        <v>11714.36</v>
      </c>
      <c r="F97" s="382">
        <v>100</v>
      </c>
      <c r="G97" s="539">
        <v>1</v>
      </c>
      <c r="H97" s="757" t="s">
        <v>1526</v>
      </c>
      <c r="K97" s="28"/>
      <c r="L97" s="29"/>
    </row>
    <row r="98" spans="2:12" s="27" customFormat="1" ht="16.149999999999999" customHeight="1" x14ac:dyDescent="0.15">
      <c r="B98" s="324" t="s">
        <v>95</v>
      </c>
      <c r="C98" s="313" t="s">
        <v>356</v>
      </c>
      <c r="D98" s="758">
        <v>4627.3499999999995</v>
      </c>
      <c r="E98" s="758">
        <v>4271.58</v>
      </c>
      <c r="F98" s="724">
        <v>92.3</v>
      </c>
      <c r="G98" s="325">
        <v>6</v>
      </c>
      <c r="H98" s="759">
        <v>332</v>
      </c>
      <c r="K98" s="28"/>
      <c r="L98" s="29"/>
    </row>
    <row r="99" spans="2:12" s="27" customFormat="1" ht="16.149999999999999" customHeight="1" x14ac:dyDescent="0.15">
      <c r="B99" s="324" t="s">
        <v>96</v>
      </c>
      <c r="C99" s="383" t="s">
        <v>357</v>
      </c>
      <c r="D99" s="755">
        <v>4030.37</v>
      </c>
      <c r="E99" s="756">
        <v>4030.37</v>
      </c>
      <c r="F99" s="382">
        <v>100</v>
      </c>
      <c r="G99" s="539">
        <v>16</v>
      </c>
      <c r="H99" s="757">
        <v>258</v>
      </c>
      <c r="K99" s="28"/>
      <c r="L99" s="29"/>
    </row>
    <row r="100" spans="2:12" s="27" customFormat="1" ht="16.149999999999999" customHeight="1" x14ac:dyDescent="0.15">
      <c r="B100" s="653" t="s">
        <v>1472</v>
      </c>
      <c r="C100" s="565" t="s">
        <v>1346</v>
      </c>
      <c r="D100" s="486">
        <v>1580.7</v>
      </c>
      <c r="E100" s="486">
        <v>1580.7</v>
      </c>
      <c r="F100" s="769">
        <v>100</v>
      </c>
      <c r="G100" s="567">
        <v>6</v>
      </c>
      <c r="H100" s="490">
        <v>66</v>
      </c>
      <c r="K100" s="28"/>
      <c r="L100" s="29"/>
    </row>
    <row r="101" spans="2:12" s="27" customFormat="1" ht="16.149999999999999" customHeight="1" x14ac:dyDescent="0.15">
      <c r="B101" s="770" t="s">
        <v>1416</v>
      </c>
      <c r="C101" s="383" t="s">
        <v>1473</v>
      </c>
      <c r="D101" s="755">
        <v>14276.408586200001</v>
      </c>
      <c r="E101" s="756">
        <v>14276.408586200001</v>
      </c>
      <c r="F101" s="382">
        <v>100</v>
      </c>
      <c r="G101" s="539">
        <v>33</v>
      </c>
      <c r="H101" s="757">
        <v>365</v>
      </c>
      <c r="K101" s="28"/>
      <c r="L101" s="29"/>
    </row>
    <row r="102" spans="2:12" s="27" customFormat="1" ht="16.149999999999999" customHeight="1" thickBot="1" x14ac:dyDescent="0.2">
      <c r="B102" s="370" t="s">
        <v>1527</v>
      </c>
      <c r="C102" s="573" t="s">
        <v>1475</v>
      </c>
      <c r="D102" s="771">
        <v>5676.1399999999994</v>
      </c>
      <c r="E102" s="771">
        <v>4855.8499999999995</v>
      </c>
      <c r="F102" s="772">
        <v>85.5</v>
      </c>
      <c r="G102" s="327">
        <v>18</v>
      </c>
      <c r="H102" s="773">
        <v>183</v>
      </c>
      <c r="K102" s="28"/>
      <c r="L102" s="29"/>
    </row>
    <row r="103" spans="2:12" s="27" customFormat="1" ht="16.149999999999999" customHeight="1" thickTop="1" x14ac:dyDescent="0.15">
      <c r="B103" s="329" t="s">
        <v>98</v>
      </c>
      <c r="C103" s="383" t="s">
        <v>358</v>
      </c>
      <c r="D103" s="755">
        <v>70045.850000000006</v>
      </c>
      <c r="E103" s="756">
        <v>70045.850000000006</v>
      </c>
      <c r="F103" s="382">
        <v>100</v>
      </c>
      <c r="G103" s="539">
        <v>2</v>
      </c>
      <c r="H103" s="757" t="s">
        <v>1526</v>
      </c>
      <c r="K103" s="28"/>
      <c r="L103" s="29"/>
    </row>
    <row r="104" spans="2:12" s="27" customFormat="1" ht="16.149999999999999" customHeight="1" x14ac:dyDescent="0.15">
      <c r="B104" s="329" t="s">
        <v>99</v>
      </c>
      <c r="C104" s="313" t="s">
        <v>359</v>
      </c>
      <c r="D104" s="758">
        <v>52794.55</v>
      </c>
      <c r="E104" s="758">
        <v>52794.55</v>
      </c>
      <c r="F104" s="724">
        <v>100</v>
      </c>
      <c r="G104" s="325">
        <v>2</v>
      </c>
      <c r="H104" s="759" t="s">
        <v>1526</v>
      </c>
      <c r="K104" s="28"/>
      <c r="L104" s="29"/>
    </row>
    <row r="105" spans="2:12" s="27" customFormat="1" ht="16.149999999999999" customHeight="1" x14ac:dyDescent="0.15">
      <c r="B105" s="329" t="s">
        <v>100</v>
      </c>
      <c r="C105" s="383" t="s">
        <v>360</v>
      </c>
      <c r="D105" s="755">
        <v>71645.490000000005</v>
      </c>
      <c r="E105" s="756">
        <v>71645.490000000005</v>
      </c>
      <c r="F105" s="382">
        <v>100</v>
      </c>
      <c r="G105" s="539">
        <v>2</v>
      </c>
      <c r="H105" s="757" t="s">
        <v>1526</v>
      </c>
      <c r="K105" s="28"/>
      <c r="L105" s="29"/>
    </row>
    <row r="106" spans="2:12" s="27" customFormat="1" ht="16.149999999999999" customHeight="1" x14ac:dyDescent="0.15">
      <c r="B106" s="329" t="s">
        <v>101</v>
      </c>
      <c r="C106" s="313" t="s">
        <v>361</v>
      </c>
      <c r="D106" s="758">
        <v>47995.23000000001</v>
      </c>
      <c r="E106" s="758">
        <v>35662.530000000013</v>
      </c>
      <c r="F106" s="724">
        <v>74.3</v>
      </c>
      <c r="G106" s="325">
        <v>3</v>
      </c>
      <c r="H106" s="464">
        <v>253</v>
      </c>
      <c r="K106" s="28"/>
      <c r="L106" s="29"/>
    </row>
    <row r="107" spans="2:12" s="27" customFormat="1" ht="16.149999999999999" customHeight="1" x14ac:dyDescent="0.15">
      <c r="B107" s="329" t="s">
        <v>102</v>
      </c>
      <c r="C107" s="383" t="s">
        <v>362</v>
      </c>
      <c r="D107" s="755">
        <v>50450</v>
      </c>
      <c r="E107" s="756">
        <v>50450</v>
      </c>
      <c r="F107" s="382">
        <v>100</v>
      </c>
      <c r="G107" s="539">
        <v>1</v>
      </c>
      <c r="H107" s="757" t="s">
        <v>1526</v>
      </c>
      <c r="K107" s="28"/>
      <c r="L107" s="29"/>
    </row>
    <row r="108" spans="2:12" s="27" customFormat="1" ht="16.149999999999999" customHeight="1" x14ac:dyDescent="0.15">
      <c r="B108" s="329" t="s">
        <v>103</v>
      </c>
      <c r="C108" s="313" t="s">
        <v>363</v>
      </c>
      <c r="D108" s="758">
        <v>57448.03</v>
      </c>
      <c r="E108" s="758">
        <v>57448.03</v>
      </c>
      <c r="F108" s="724">
        <v>100</v>
      </c>
      <c r="G108" s="325">
        <v>1</v>
      </c>
      <c r="H108" s="759" t="s">
        <v>1526</v>
      </c>
      <c r="K108" s="28"/>
      <c r="L108" s="29"/>
    </row>
    <row r="109" spans="2:12" s="27" customFormat="1" ht="16.149999999999999" customHeight="1" x14ac:dyDescent="0.15">
      <c r="B109" s="329" t="s">
        <v>104</v>
      </c>
      <c r="C109" s="383" t="s">
        <v>364</v>
      </c>
      <c r="D109" s="755">
        <v>34837.649999999994</v>
      </c>
      <c r="E109" s="756">
        <v>34837.649999999994</v>
      </c>
      <c r="F109" s="382">
        <v>100</v>
      </c>
      <c r="G109" s="539">
        <v>6</v>
      </c>
      <c r="H109" s="757">
        <v>221</v>
      </c>
      <c r="K109" s="28"/>
      <c r="L109" s="29"/>
    </row>
    <row r="110" spans="2:12" s="27" customFormat="1" ht="16.149999999999999" customHeight="1" x14ac:dyDescent="0.15">
      <c r="B110" s="329" t="s">
        <v>105</v>
      </c>
      <c r="C110" s="313" t="s">
        <v>365</v>
      </c>
      <c r="D110" s="758">
        <v>29630.48</v>
      </c>
      <c r="E110" s="758">
        <v>29630.48</v>
      </c>
      <c r="F110" s="724">
        <v>100</v>
      </c>
      <c r="G110" s="325">
        <v>1</v>
      </c>
      <c r="H110" s="759" t="s">
        <v>1526</v>
      </c>
      <c r="K110" s="28"/>
      <c r="L110" s="29"/>
    </row>
    <row r="111" spans="2:12" s="27" customFormat="1" ht="16.149999999999999" customHeight="1" x14ac:dyDescent="0.15">
      <c r="B111" s="329" t="s">
        <v>106</v>
      </c>
      <c r="C111" s="383" t="s">
        <v>366</v>
      </c>
      <c r="D111" s="755">
        <v>30328.41</v>
      </c>
      <c r="E111" s="756">
        <v>30328.41</v>
      </c>
      <c r="F111" s="382">
        <v>100</v>
      </c>
      <c r="G111" s="539">
        <v>2</v>
      </c>
      <c r="H111" s="757" t="s">
        <v>1526</v>
      </c>
      <c r="K111" s="28"/>
      <c r="L111" s="29"/>
    </row>
    <row r="112" spans="2:12" s="27" customFormat="1" ht="16.149999999999999" customHeight="1" x14ac:dyDescent="0.15">
      <c r="B112" s="329" t="s">
        <v>107</v>
      </c>
      <c r="C112" s="313" t="s">
        <v>367</v>
      </c>
      <c r="D112" s="758">
        <v>24931.11</v>
      </c>
      <c r="E112" s="758">
        <v>24931.11</v>
      </c>
      <c r="F112" s="724">
        <v>100</v>
      </c>
      <c r="G112" s="325">
        <v>1</v>
      </c>
      <c r="H112" s="759" t="s">
        <v>1526</v>
      </c>
      <c r="K112" s="28"/>
      <c r="L112" s="29"/>
    </row>
    <row r="113" spans="2:12" s="27" customFormat="1" ht="16.149999999999999" customHeight="1" x14ac:dyDescent="0.15">
      <c r="B113" s="329" t="s">
        <v>108</v>
      </c>
      <c r="C113" s="383" t="s">
        <v>368</v>
      </c>
      <c r="D113" s="755">
        <v>24888.67</v>
      </c>
      <c r="E113" s="756">
        <v>24888.67</v>
      </c>
      <c r="F113" s="382">
        <v>100</v>
      </c>
      <c r="G113" s="539">
        <v>1</v>
      </c>
      <c r="H113" s="757" t="s">
        <v>1526</v>
      </c>
      <c r="K113" s="28"/>
      <c r="L113" s="29"/>
    </row>
    <row r="114" spans="2:12" s="27" customFormat="1" ht="16.149999999999999" customHeight="1" x14ac:dyDescent="0.15">
      <c r="B114" s="329" t="s">
        <v>109</v>
      </c>
      <c r="C114" s="313" t="s">
        <v>369</v>
      </c>
      <c r="D114" s="758">
        <v>13648.7</v>
      </c>
      <c r="E114" s="758">
        <v>13648.7</v>
      </c>
      <c r="F114" s="724">
        <v>100</v>
      </c>
      <c r="G114" s="325">
        <v>1</v>
      </c>
      <c r="H114" s="759" t="s">
        <v>1526</v>
      </c>
      <c r="K114" s="28"/>
      <c r="L114" s="29"/>
    </row>
    <row r="115" spans="2:12" s="27" customFormat="1" ht="16.149999999999999" customHeight="1" x14ac:dyDescent="0.15">
      <c r="B115" s="329" t="s">
        <v>110</v>
      </c>
      <c r="C115" s="383" t="s">
        <v>370</v>
      </c>
      <c r="D115" s="755">
        <v>12003.57</v>
      </c>
      <c r="E115" s="756">
        <v>12003.57</v>
      </c>
      <c r="F115" s="382">
        <v>100</v>
      </c>
      <c r="G115" s="539">
        <v>1</v>
      </c>
      <c r="H115" s="757" t="s">
        <v>1526</v>
      </c>
      <c r="K115" s="28"/>
      <c r="L115" s="29"/>
    </row>
    <row r="116" spans="2:12" s="27" customFormat="1" ht="16.149999999999999" customHeight="1" x14ac:dyDescent="0.15">
      <c r="B116" s="329" t="s">
        <v>111</v>
      </c>
      <c r="C116" s="313" t="s">
        <v>371</v>
      </c>
      <c r="D116" s="758">
        <v>9825.52</v>
      </c>
      <c r="E116" s="758">
        <v>9825.52</v>
      </c>
      <c r="F116" s="724">
        <v>100</v>
      </c>
      <c r="G116" s="325">
        <v>1</v>
      </c>
      <c r="H116" s="759" t="s">
        <v>1528</v>
      </c>
      <c r="K116" s="28"/>
      <c r="L116" s="29"/>
    </row>
    <row r="117" spans="2:12" s="27" customFormat="1" ht="16.149999999999999" customHeight="1" x14ac:dyDescent="0.15">
      <c r="B117" s="329" t="s">
        <v>112</v>
      </c>
      <c r="C117" s="383" t="s">
        <v>372</v>
      </c>
      <c r="D117" s="755">
        <v>42840.91</v>
      </c>
      <c r="E117" s="756">
        <v>42840.91</v>
      </c>
      <c r="F117" s="382">
        <v>100</v>
      </c>
      <c r="G117" s="539">
        <v>1</v>
      </c>
      <c r="H117" s="757" t="s">
        <v>1528</v>
      </c>
      <c r="K117" s="28"/>
      <c r="L117" s="29"/>
    </row>
    <row r="118" spans="2:12" s="27" customFormat="1" ht="16.149999999999999" customHeight="1" x14ac:dyDescent="0.15">
      <c r="B118" s="329" t="s">
        <v>1280</v>
      </c>
      <c r="C118" s="313" t="s">
        <v>1353</v>
      </c>
      <c r="D118" s="758">
        <v>50539.27</v>
      </c>
      <c r="E118" s="758">
        <v>50539.27</v>
      </c>
      <c r="F118" s="724">
        <v>100</v>
      </c>
      <c r="G118" s="325">
        <v>2</v>
      </c>
      <c r="H118" s="759" t="s">
        <v>1528</v>
      </c>
      <c r="K118" s="28"/>
      <c r="L118" s="29"/>
    </row>
    <row r="119" spans="2:12" s="27" customFormat="1" ht="16.149999999999999" customHeight="1" x14ac:dyDescent="0.15">
      <c r="B119" s="329" t="s">
        <v>1418</v>
      </c>
      <c r="C119" s="313" t="s">
        <v>1482</v>
      </c>
      <c r="D119" s="774">
        <v>48401.960000000006</v>
      </c>
      <c r="E119" s="774">
        <v>48401.960000000006</v>
      </c>
      <c r="F119" s="775">
        <v>100</v>
      </c>
      <c r="G119" s="733">
        <v>2</v>
      </c>
      <c r="H119" s="776" t="s">
        <v>1528</v>
      </c>
      <c r="K119" s="28"/>
      <c r="L119" s="29"/>
    </row>
    <row r="120" spans="2:12" s="27" customFormat="1" ht="16.149999999999999" customHeight="1" thickBot="1" x14ac:dyDescent="0.2">
      <c r="B120" s="374" t="s">
        <v>1483</v>
      </c>
      <c r="C120" s="777" t="s">
        <v>1357</v>
      </c>
      <c r="D120" s="771">
        <v>19847.63</v>
      </c>
      <c r="E120" s="778">
        <v>19847.63</v>
      </c>
      <c r="F120" s="731">
        <v>100</v>
      </c>
      <c r="G120" s="582">
        <v>1</v>
      </c>
      <c r="H120" s="773" t="s">
        <v>1526</v>
      </c>
      <c r="K120" s="28"/>
      <c r="L120" s="29"/>
    </row>
    <row r="121" spans="2:12" s="27" customFormat="1" ht="16.149999999999999" customHeight="1" thickTop="1" x14ac:dyDescent="0.15">
      <c r="B121" s="375" t="s">
        <v>1484</v>
      </c>
      <c r="C121" s="451" t="s">
        <v>377</v>
      </c>
      <c r="D121" s="445">
        <v>2950.1099999999997</v>
      </c>
      <c r="E121" s="779">
        <v>2836.98</v>
      </c>
      <c r="F121" s="369">
        <v>96.165227737270826</v>
      </c>
      <c r="G121" s="564">
        <v>1</v>
      </c>
      <c r="H121" s="564">
        <v>37</v>
      </c>
      <c r="K121" s="28"/>
      <c r="L121" s="29"/>
    </row>
    <row r="122" spans="2:12" s="27" customFormat="1" ht="16.149999999999999" customHeight="1" x14ac:dyDescent="0.15">
      <c r="B122" s="312" t="s">
        <v>118</v>
      </c>
      <c r="C122" s="379" t="s">
        <v>378</v>
      </c>
      <c r="D122" s="447">
        <v>1151.3399999999999</v>
      </c>
      <c r="E122" s="780">
        <v>1151.3399999999999</v>
      </c>
      <c r="F122" s="377">
        <v>100</v>
      </c>
      <c r="G122" s="539">
        <v>1</v>
      </c>
      <c r="H122" s="539">
        <v>6</v>
      </c>
      <c r="K122" s="28"/>
      <c r="L122" s="29"/>
    </row>
    <row r="123" spans="2:12" s="27" customFormat="1" ht="16.149999999999999" customHeight="1" x14ac:dyDescent="0.15">
      <c r="B123" s="312" t="s">
        <v>119</v>
      </c>
      <c r="C123" s="378" t="s">
        <v>379</v>
      </c>
      <c r="D123" s="447">
        <v>958.98</v>
      </c>
      <c r="E123" s="447">
        <v>958.98</v>
      </c>
      <c r="F123" s="376">
        <v>100</v>
      </c>
      <c r="G123" s="330">
        <v>1</v>
      </c>
      <c r="H123" s="539">
        <v>4</v>
      </c>
      <c r="K123" s="28"/>
      <c r="L123" s="29"/>
    </row>
    <row r="124" spans="2:12" s="27" customFormat="1" ht="16.149999999999999" customHeight="1" x14ac:dyDescent="0.15">
      <c r="B124" s="312" t="s">
        <v>120</v>
      </c>
      <c r="C124" s="379" t="s">
        <v>380</v>
      </c>
      <c r="D124" s="447">
        <v>638.70000000000005</v>
      </c>
      <c r="E124" s="780">
        <v>638.70000000000005</v>
      </c>
      <c r="F124" s="377">
        <v>100</v>
      </c>
      <c r="G124" s="539">
        <v>1</v>
      </c>
      <c r="H124" s="539">
        <v>5</v>
      </c>
      <c r="K124" s="28"/>
      <c r="L124" s="29"/>
    </row>
    <row r="125" spans="2:12" s="27" customFormat="1" ht="16.149999999999999" customHeight="1" x14ac:dyDescent="0.15">
      <c r="B125" s="312" t="s">
        <v>121</v>
      </c>
      <c r="C125" s="378" t="s">
        <v>381</v>
      </c>
      <c r="D125" s="447">
        <v>934.39</v>
      </c>
      <c r="E125" s="447">
        <v>867.75</v>
      </c>
      <c r="F125" s="376">
        <v>92.868074358672501</v>
      </c>
      <c r="G125" s="330">
        <v>1</v>
      </c>
      <c r="H125" s="539">
        <v>5</v>
      </c>
      <c r="K125" s="28"/>
      <c r="L125" s="29"/>
    </row>
    <row r="126" spans="2:12" s="27" customFormat="1" ht="16.149999999999999" customHeight="1" x14ac:dyDescent="0.15">
      <c r="B126" s="312" t="s">
        <v>122</v>
      </c>
      <c r="C126" s="379" t="s">
        <v>382</v>
      </c>
      <c r="D126" s="447">
        <v>855.23</v>
      </c>
      <c r="E126" s="780">
        <v>791.72</v>
      </c>
      <c r="F126" s="377">
        <v>92.573927481496213</v>
      </c>
      <c r="G126" s="539">
        <v>1</v>
      </c>
      <c r="H126" s="539">
        <v>5</v>
      </c>
      <c r="K126" s="28"/>
      <c r="L126" s="29"/>
    </row>
    <row r="127" spans="2:12" s="27" customFormat="1" ht="16.149999999999999" customHeight="1" x14ac:dyDescent="0.15">
      <c r="B127" s="312" t="s">
        <v>123</v>
      </c>
      <c r="C127" s="378" t="s">
        <v>383</v>
      </c>
      <c r="D127" s="447">
        <v>3055.21</v>
      </c>
      <c r="E127" s="447">
        <v>3055.21</v>
      </c>
      <c r="F127" s="376">
        <v>100</v>
      </c>
      <c r="G127" s="330">
        <v>1</v>
      </c>
      <c r="H127" s="539">
        <v>14</v>
      </c>
      <c r="K127" s="28"/>
      <c r="L127" s="29"/>
    </row>
    <row r="128" spans="2:12" s="27" customFormat="1" ht="16.149999999999999" customHeight="1" x14ac:dyDescent="0.15">
      <c r="B128" s="312" t="s">
        <v>124</v>
      </c>
      <c r="C128" s="379" t="s">
        <v>384</v>
      </c>
      <c r="D128" s="447">
        <v>1793.43</v>
      </c>
      <c r="E128" s="780">
        <v>1753.5</v>
      </c>
      <c r="F128" s="377">
        <v>97.773540087987826</v>
      </c>
      <c r="G128" s="539">
        <v>1</v>
      </c>
      <c r="H128" s="539">
        <v>2</v>
      </c>
      <c r="K128" s="28"/>
      <c r="L128" s="29"/>
    </row>
    <row r="129" spans="2:12" s="27" customFormat="1" ht="16.149999999999999" customHeight="1" x14ac:dyDescent="0.15">
      <c r="B129" s="312" t="s">
        <v>125</v>
      </c>
      <c r="C129" s="378" t="s">
        <v>385</v>
      </c>
      <c r="D129" s="447">
        <v>1450.91</v>
      </c>
      <c r="E129" s="447">
        <v>1387.83</v>
      </c>
      <c r="F129" s="376">
        <v>95.652383676451322</v>
      </c>
      <c r="G129" s="330">
        <v>1</v>
      </c>
      <c r="H129" s="539">
        <v>6</v>
      </c>
      <c r="K129" s="28"/>
      <c r="L129" s="29"/>
    </row>
    <row r="130" spans="2:12" s="27" customFormat="1" ht="16.149999999999999" customHeight="1" x14ac:dyDescent="0.15">
      <c r="B130" s="312" t="s">
        <v>126</v>
      </c>
      <c r="C130" s="379" t="s">
        <v>386</v>
      </c>
      <c r="D130" s="447">
        <v>1102.2</v>
      </c>
      <c r="E130" s="780">
        <v>1102.2</v>
      </c>
      <c r="F130" s="377">
        <v>100</v>
      </c>
      <c r="G130" s="539">
        <v>1</v>
      </c>
      <c r="H130" s="539">
        <v>8</v>
      </c>
      <c r="K130" s="28"/>
      <c r="L130" s="29"/>
    </row>
    <row r="131" spans="2:12" s="27" customFormat="1" ht="16.149999999999999" customHeight="1" x14ac:dyDescent="0.15">
      <c r="B131" s="312" t="s">
        <v>127</v>
      </c>
      <c r="C131" s="378" t="s">
        <v>387</v>
      </c>
      <c r="D131" s="447">
        <v>1277.82</v>
      </c>
      <c r="E131" s="447">
        <v>1251.5899999999999</v>
      </c>
      <c r="F131" s="376">
        <v>97.947285220140543</v>
      </c>
      <c r="G131" s="330">
        <v>1</v>
      </c>
      <c r="H131" s="539">
        <v>6</v>
      </c>
      <c r="K131" s="28"/>
      <c r="L131" s="29"/>
    </row>
    <row r="132" spans="2:12" s="27" customFormat="1" ht="16.149999999999999" customHeight="1" x14ac:dyDescent="0.15">
      <c r="B132" s="312" t="s">
        <v>128</v>
      </c>
      <c r="C132" s="379" t="s">
        <v>388</v>
      </c>
      <c r="D132" s="447">
        <v>1541.64</v>
      </c>
      <c r="E132" s="780">
        <v>1519.89</v>
      </c>
      <c r="F132" s="377">
        <v>98.589164785553052</v>
      </c>
      <c r="G132" s="539">
        <v>1</v>
      </c>
      <c r="H132" s="539">
        <v>7</v>
      </c>
      <c r="K132" s="28"/>
      <c r="L132" s="29"/>
    </row>
    <row r="133" spans="2:12" s="27" customFormat="1" ht="16.149999999999999" customHeight="1" x14ac:dyDescent="0.15">
      <c r="B133" s="312" t="s">
        <v>129</v>
      </c>
      <c r="C133" s="378" t="s">
        <v>389</v>
      </c>
      <c r="D133" s="447">
        <v>4051.72</v>
      </c>
      <c r="E133" s="447">
        <v>3974.13</v>
      </c>
      <c r="F133" s="376">
        <v>98.085010810223821</v>
      </c>
      <c r="G133" s="330">
        <v>1</v>
      </c>
      <c r="H133" s="539">
        <v>23</v>
      </c>
      <c r="K133" s="28"/>
      <c r="L133" s="29"/>
    </row>
    <row r="134" spans="2:12" s="27" customFormat="1" ht="16.149999999999999" customHeight="1" x14ac:dyDescent="0.15">
      <c r="B134" s="312" t="s">
        <v>130</v>
      </c>
      <c r="C134" s="379" t="s">
        <v>390</v>
      </c>
      <c r="D134" s="447">
        <v>752.09</v>
      </c>
      <c r="E134" s="780">
        <v>710.03</v>
      </c>
      <c r="F134" s="377">
        <v>94.40758419869961</v>
      </c>
      <c r="G134" s="539">
        <v>1</v>
      </c>
      <c r="H134" s="539">
        <v>3</v>
      </c>
      <c r="K134" s="28"/>
      <c r="L134" s="29"/>
    </row>
    <row r="135" spans="2:12" s="27" customFormat="1" ht="16.149999999999999" customHeight="1" x14ac:dyDescent="0.15">
      <c r="B135" s="312" t="s">
        <v>131</v>
      </c>
      <c r="C135" s="378" t="s">
        <v>391</v>
      </c>
      <c r="D135" s="447">
        <v>1209.56</v>
      </c>
      <c r="E135" s="447">
        <v>1209.56</v>
      </c>
      <c r="F135" s="376">
        <v>100</v>
      </c>
      <c r="G135" s="330">
        <v>1</v>
      </c>
      <c r="H135" s="539">
        <v>9</v>
      </c>
      <c r="K135" s="28"/>
      <c r="L135" s="29"/>
    </row>
    <row r="136" spans="2:12" s="27" customFormat="1" ht="16.149999999999999" customHeight="1" x14ac:dyDescent="0.15">
      <c r="B136" s="312" t="s">
        <v>132</v>
      </c>
      <c r="C136" s="379" t="s">
        <v>392</v>
      </c>
      <c r="D136" s="447">
        <v>830.55</v>
      </c>
      <c r="E136" s="780">
        <v>785.83</v>
      </c>
      <c r="F136" s="377">
        <v>94.615616157967622</v>
      </c>
      <c r="G136" s="539">
        <v>1</v>
      </c>
      <c r="H136" s="539">
        <v>4</v>
      </c>
      <c r="K136" s="28"/>
      <c r="L136" s="29"/>
    </row>
    <row r="137" spans="2:12" s="27" customFormat="1" ht="16.149999999999999" customHeight="1" x14ac:dyDescent="0.15">
      <c r="B137" s="312" t="s">
        <v>133</v>
      </c>
      <c r="C137" s="378" t="s">
        <v>393</v>
      </c>
      <c r="D137" s="447">
        <v>1191.08</v>
      </c>
      <c r="E137" s="447">
        <v>1191.08</v>
      </c>
      <c r="F137" s="376">
        <v>100</v>
      </c>
      <c r="G137" s="330">
        <v>1</v>
      </c>
      <c r="H137" s="539">
        <v>7</v>
      </c>
      <c r="K137" s="28"/>
      <c r="L137" s="29"/>
    </row>
    <row r="138" spans="2:12" s="27" customFormat="1" ht="16.149999999999999" customHeight="1" x14ac:dyDescent="0.15">
      <c r="B138" s="312" t="s">
        <v>134</v>
      </c>
      <c r="C138" s="379" t="s">
        <v>394</v>
      </c>
      <c r="D138" s="447">
        <v>2222.0499999999993</v>
      </c>
      <c r="E138" s="780">
        <v>2114.8000000000002</v>
      </c>
      <c r="F138" s="377">
        <v>95.173375936635125</v>
      </c>
      <c r="G138" s="539">
        <v>1</v>
      </c>
      <c r="H138" s="539">
        <v>14</v>
      </c>
      <c r="K138" s="28"/>
      <c r="L138" s="29"/>
    </row>
    <row r="139" spans="2:12" s="27" customFormat="1" ht="16.149999999999999" customHeight="1" x14ac:dyDescent="0.15">
      <c r="B139" s="312" t="s">
        <v>135</v>
      </c>
      <c r="C139" s="378" t="s">
        <v>1485</v>
      </c>
      <c r="D139" s="447">
        <v>2685.39</v>
      </c>
      <c r="E139" s="447">
        <v>2659.83</v>
      </c>
      <c r="F139" s="376">
        <v>99.048182945493963</v>
      </c>
      <c r="G139" s="330">
        <v>1</v>
      </c>
      <c r="H139" s="539">
        <v>17</v>
      </c>
      <c r="K139" s="28"/>
      <c r="L139" s="29"/>
    </row>
    <row r="140" spans="2:12" s="27" customFormat="1" ht="16.149999999999999" customHeight="1" x14ac:dyDescent="0.15">
      <c r="B140" s="312" t="s">
        <v>136</v>
      </c>
      <c r="C140" s="379" t="s">
        <v>396</v>
      </c>
      <c r="D140" s="447">
        <v>3118.12</v>
      </c>
      <c r="E140" s="780">
        <v>3021.27</v>
      </c>
      <c r="F140" s="377">
        <v>96.893961746180395</v>
      </c>
      <c r="G140" s="539">
        <v>1</v>
      </c>
      <c r="H140" s="539">
        <v>16</v>
      </c>
      <c r="K140" s="28"/>
      <c r="L140" s="29"/>
    </row>
    <row r="141" spans="2:12" s="27" customFormat="1" ht="16.149999999999999" customHeight="1" x14ac:dyDescent="0.15">
      <c r="B141" s="312" t="s">
        <v>137</v>
      </c>
      <c r="C141" s="378" t="s">
        <v>397</v>
      </c>
      <c r="D141" s="447">
        <v>4872.17</v>
      </c>
      <c r="E141" s="447">
        <v>4872.17</v>
      </c>
      <c r="F141" s="376">
        <v>100</v>
      </c>
      <c r="G141" s="330">
        <v>1</v>
      </c>
      <c r="H141" s="539">
        <v>16</v>
      </c>
      <c r="K141" s="28"/>
      <c r="L141" s="29"/>
    </row>
    <row r="142" spans="2:12" s="27" customFormat="1" ht="16.149999999999999" customHeight="1" x14ac:dyDescent="0.15">
      <c r="B142" s="312" t="s">
        <v>138</v>
      </c>
      <c r="C142" s="379" t="s">
        <v>398</v>
      </c>
      <c r="D142" s="447">
        <v>2219.7399999999971</v>
      </c>
      <c r="E142" s="780">
        <v>2198.64</v>
      </c>
      <c r="F142" s="377">
        <v>99.049438222494658</v>
      </c>
      <c r="G142" s="539">
        <v>1</v>
      </c>
      <c r="H142" s="539">
        <v>21</v>
      </c>
      <c r="K142" s="28"/>
      <c r="L142" s="29"/>
    </row>
    <row r="143" spans="2:12" s="27" customFormat="1" ht="16.149999999999999" customHeight="1" x14ac:dyDescent="0.15">
      <c r="B143" s="312" t="s">
        <v>139</v>
      </c>
      <c r="C143" s="378" t="s">
        <v>399</v>
      </c>
      <c r="D143" s="447">
        <v>1222.1300000000001</v>
      </c>
      <c r="E143" s="447">
        <v>1101.82</v>
      </c>
      <c r="F143" s="376">
        <v>90.155711749159238</v>
      </c>
      <c r="G143" s="330">
        <v>1</v>
      </c>
      <c r="H143" s="539">
        <v>5</v>
      </c>
      <c r="K143" s="28"/>
      <c r="L143" s="29"/>
    </row>
    <row r="144" spans="2:12" s="27" customFormat="1" ht="16.149999999999999" customHeight="1" x14ac:dyDescent="0.15">
      <c r="B144" s="312" t="s">
        <v>140</v>
      </c>
      <c r="C144" s="379" t="s">
        <v>400</v>
      </c>
      <c r="D144" s="447">
        <v>1062.05</v>
      </c>
      <c r="E144" s="780">
        <v>1026.8599999999999</v>
      </c>
      <c r="F144" s="377">
        <v>96.686596676239347</v>
      </c>
      <c r="G144" s="539">
        <v>1</v>
      </c>
      <c r="H144" s="539">
        <v>5</v>
      </c>
      <c r="K144" s="28"/>
      <c r="L144" s="29"/>
    </row>
    <row r="145" spans="2:12" s="27" customFormat="1" ht="16.149999999999999" customHeight="1" x14ac:dyDescent="0.15">
      <c r="B145" s="312" t="s">
        <v>141</v>
      </c>
      <c r="C145" s="378" t="s">
        <v>401</v>
      </c>
      <c r="D145" s="447">
        <v>1107.3599999999999</v>
      </c>
      <c r="E145" s="447">
        <v>1107.3599999999999</v>
      </c>
      <c r="F145" s="376">
        <v>100</v>
      </c>
      <c r="G145" s="330">
        <v>1</v>
      </c>
      <c r="H145" s="539">
        <v>6</v>
      </c>
      <c r="K145" s="28"/>
      <c r="L145" s="29"/>
    </row>
    <row r="146" spans="2:12" s="27" customFormat="1" ht="16.149999999999999" customHeight="1" x14ac:dyDescent="0.15">
      <c r="B146" s="312" t="s">
        <v>142</v>
      </c>
      <c r="C146" s="379" t="s">
        <v>1486</v>
      </c>
      <c r="D146" s="447">
        <v>1905.39</v>
      </c>
      <c r="E146" s="780">
        <v>1853.91</v>
      </c>
      <c r="F146" s="377">
        <v>97.298190921543608</v>
      </c>
      <c r="G146" s="539">
        <v>1</v>
      </c>
      <c r="H146" s="539">
        <v>9</v>
      </c>
      <c r="K146" s="28"/>
      <c r="L146" s="29"/>
    </row>
    <row r="147" spans="2:12" s="27" customFormat="1" ht="16.149999999999999" customHeight="1" x14ac:dyDescent="0.15">
      <c r="B147" s="312" t="s">
        <v>144</v>
      </c>
      <c r="C147" s="378" t="s">
        <v>403</v>
      </c>
      <c r="D147" s="447">
        <v>439.56</v>
      </c>
      <c r="E147" s="447">
        <v>414.02</v>
      </c>
      <c r="F147" s="376">
        <v>94.189644189644184</v>
      </c>
      <c r="G147" s="330">
        <v>1</v>
      </c>
      <c r="H147" s="539">
        <v>2</v>
      </c>
      <c r="K147" s="28"/>
      <c r="L147" s="29"/>
    </row>
    <row r="148" spans="2:12" s="27" customFormat="1" ht="16.149999999999999" customHeight="1" x14ac:dyDescent="0.15">
      <c r="B148" s="312" t="s">
        <v>145</v>
      </c>
      <c r="C148" s="379" t="s">
        <v>1487</v>
      </c>
      <c r="D148" s="447">
        <v>1184.77</v>
      </c>
      <c r="E148" s="780">
        <v>1184.77</v>
      </c>
      <c r="F148" s="377">
        <v>100</v>
      </c>
      <c r="G148" s="539">
        <v>1</v>
      </c>
      <c r="H148" s="539">
        <v>6</v>
      </c>
      <c r="K148" s="28"/>
      <c r="L148" s="29"/>
    </row>
    <row r="149" spans="2:12" s="27" customFormat="1" ht="16.149999999999999" customHeight="1" x14ac:dyDescent="0.15">
      <c r="B149" s="312" t="s">
        <v>146</v>
      </c>
      <c r="C149" s="378" t="s">
        <v>405</v>
      </c>
      <c r="D149" s="447">
        <v>1277.04</v>
      </c>
      <c r="E149" s="447">
        <v>1183.03</v>
      </c>
      <c r="F149" s="376">
        <v>92.638445154419585</v>
      </c>
      <c r="G149" s="330">
        <v>1</v>
      </c>
      <c r="H149" s="539">
        <v>6</v>
      </c>
      <c r="K149" s="28"/>
      <c r="L149" s="29"/>
    </row>
    <row r="150" spans="2:12" s="27" customFormat="1" ht="16.149999999999999" customHeight="1" x14ac:dyDescent="0.15">
      <c r="B150" s="312" t="s">
        <v>147</v>
      </c>
      <c r="C150" s="379" t="s">
        <v>406</v>
      </c>
      <c r="D150" s="447">
        <v>793.87</v>
      </c>
      <c r="E150" s="780">
        <v>766.77</v>
      </c>
      <c r="F150" s="377">
        <v>96.586342852104252</v>
      </c>
      <c r="G150" s="539">
        <v>1</v>
      </c>
      <c r="H150" s="539">
        <v>4</v>
      </c>
      <c r="K150" s="28"/>
      <c r="L150" s="29"/>
    </row>
    <row r="151" spans="2:12" s="27" customFormat="1" ht="16.149999999999999" customHeight="1" x14ac:dyDescent="0.15">
      <c r="B151" s="312" t="s">
        <v>148</v>
      </c>
      <c r="C151" s="378" t="s">
        <v>407</v>
      </c>
      <c r="D151" s="447">
        <v>2087.6999999999998</v>
      </c>
      <c r="E151" s="447">
        <v>2087.6999999999998</v>
      </c>
      <c r="F151" s="376">
        <v>100</v>
      </c>
      <c r="G151" s="330">
        <v>1</v>
      </c>
      <c r="H151" s="539">
        <v>16</v>
      </c>
      <c r="K151" s="28"/>
      <c r="L151" s="29"/>
    </row>
    <row r="152" spans="2:12" s="27" customFormat="1" ht="16.149999999999999" customHeight="1" x14ac:dyDescent="0.15">
      <c r="B152" s="312" t="s">
        <v>149</v>
      </c>
      <c r="C152" s="379" t="s">
        <v>408</v>
      </c>
      <c r="D152" s="447">
        <v>1444.4</v>
      </c>
      <c r="E152" s="780">
        <v>1393.32</v>
      </c>
      <c r="F152" s="377">
        <v>96.463583494876758</v>
      </c>
      <c r="G152" s="539">
        <v>1</v>
      </c>
      <c r="H152" s="539">
        <v>6</v>
      </c>
      <c r="K152" s="28"/>
      <c r="L152" s="29"/>
    </row>
    <row r="153" spans="2:12" s="27" customFormat="1" ht="16.149999999999999" customHeight="1" x14ac:dyDescent="0.15">
      <c r="B153" s="312" t="s">
        <v>150</v>
      </c>
      <c r="C153" s="378" t="s">
        <v>409</v>
      </c>
      <c r="D153" s="447">
        <v>1302.42</v>
      </c>
      <c r="E153" s="447">
        <v>1302.42</v>
      </c>
      <c r="F153" s="376">
        <v>100</v>
      </c>
      <c r="G153" s="330">
        <v>1</v>
      </c>
      <c r="H153" s="539">
        <v>9</v>
      </c>
      <c r="K153" s="28"/>
      <c r="L153" s="29"/>
    </row>
    <row r="154" spans="2:12" s="27" customFormat="1" ht="16.149999999999999" customHeight="1" x14ac:dyDescent="0.15">
      <c r="B154" s="312" t="s">
        <v>151</v>
      </c>
      <c r="C154" s="379" t="s">
        <v>410</v>
      </c>
      <c r="D154" s="447">
        <v>1008.39</v>
      </c>
      <c r="E154" s="780">
        <v>975.24</v>
      </c>
      <c r="F154" s="377">
        <v>96.712581441704103</v>
      </c>
      <c r="G154" s="539">
        <v>1</v>
      </c>
      <c r="H154" s="539">
        <v>4</v>
      </c>
      <c r="K154" s="28"/>
      <c r="L154" s="29"/>
    </row>
    <row r="155" spans="2:12" s="27" customFormat="1" ht="16.149999999999999" customHeight="1" x14ac:dyDescent="0.15">
      <c r="B155" s="312" t="s">
        <v>152</v>
      </c>
      <c r="C155" s="378" t="s">
        <v>411</v>
      </c>
      <c r="D155" s="447">
        <v>655.27</v>
      </c>
      <c r="E155" s="447">
        <v>655.27</v>
      </c>
      <c r="F155" s="376">
        <v>100</v>
      </c>
      <c r="G155" s="330">
        <v>1</v>
      </c>
      <c r="H155" s="539">
        <v>3</v>
      </c>
      <c r="K155" s="28"/>
      <c r="L155" s="29"/>
    </row>
    <row r="156" spans="2:12" s="27" customFormat="1" ht="16.149999999999999" customHeight="1" x14ac:dyDescent="0.15">
      <c r="B156" s="312" t="s">
        <v>153</v>
      </c>
      <c r="C156" s="379" t="s">
        <v>412</v>
      </c>
      <c r="D156" s="447">
        <v>453.77</v>
      </c>
      <c r="E156" s="780">
        <v>453.77</v>
      </c>
      <c r="F156" s="377">
        <v>100</v>
      </c>
      <c r="G156" s="539">
        <v>1</v>
      </c>
      <c r="H156" s="539">
        <v>2</v>
      </c>
      <c r="K156" s="28"/>
      <c r="L156" s="29"/>
    </row>
    <row r="157" spans="2:12" s="27" customFormat="1" ht="16.149999999999999" customHeight="1" x14ac:dyDescent="0.15">
      <c r="B157" s="312" t="s">
        <v>154</v>
      </c>
      <c r="C157" s="378" t="s">
        <v>413</v>
      </c>
      <c r="D157" s="447">
        <v>2955.74</v>
      </c>
      <c r="E157" s="447">
        <v>2850.99</v>
      </c>
      <c r="F157" s="376">
        <v>96.456048231576531</v>
      </c>
      <c r="G157" s="330">
        <v>1</v>
      </c>
      <c r="H157" s="539">
        <v>15</v>
      </c>
      <c r="K157" s="28"/>
      <c r="L157" s="29"/>
    </row>
    <row r="158" spans="2:12" s="27" customFormat="1" ht="16.149999999999999" customHeight="1" x14ac:dyDescent="0.15">
      <c r="B158" s="312" t="s">
        <v>155</v>
      </c>
      <c r="C158" s="379" t="s">
        <v>414</v>
      </c>
      <c r="D158" s="447">
        <v>1464.14</v>
      </c>
      <c r="E158" s="780">
        <v>1418.71</v>
      </c>
      <c r="F158" s="377">
        <v>96.897154643681617</v>
      </c>
      <c r="G158" s="539">
        <v>1</v>
      </c>
      <c r="H158" s="539">
        <v>12</v>
      </c>
      <c r="K158" s="28"/>
      <c r="L158" s="29"/>
    </row>
    <row r="159" spans="2:12" s="27" customFormat="1" ht="16.149999999999999" customHeight="1" x14ac:dyDescent="0.15">
      <c r="B159" s="312" t="s">
        <v>156</v>
      </c>
      <c r="C159" s="378" t="s">
        <v>1488</v>
      </c>
      <c r="D159" s="447">
        <v>1109.8699999999999</v>
      </c>
      <c r="E159" s="447">
        <v>1082</v>
      </c>
      <c r="F159" s="376">
        <v>97.488895095822045</v>
      </c>
      <c r="G159" s="330">
        <v>1</v>
      </c>
      <c r="H159" s="539">
        <v>10</v>
      </c>
      <c r="K159" s="28"/>
      <c r="L159" s="29"/>
    </row>
    <row r="160" spans="2:12" s="27" customFormat="1" ht="16.149999999999999" customHeight="1" x14ac:dyDescent="0.15">
      <c r="B160" s="312" t="s">
        <v>157</v>
      </c>
      <c r="C160" s="379" t="s">
        <v>1489</v>
      </c>
      <c r="D160" s="447">
        <v>2393.4499999999998</v>
      </c>
      <c r="E160" s="780">
        <v>2358.5100000000002</v>
      </c>
      <c r="F160" s="377">
        <v>98.54018258162904</v>
      </c>
      <c r="G160" s="539">
        <v>1</v>
      </c>
      <c r="H160" s="539">
        <v>36</v>
      </c>
      <c r="K160" s="28"/>
      <c r="L160" s="29"/>
    </row>
    <row r="161" spans="2:12" s="27" customFormat="1" ht="16.149999999999999" customHeight="1" x14ac:dyDescent="0.15">
      <c r="B161" s="312" t="s">
        <v>158</v>
      </c>
      <c r="C161" s="378" t="s">
        <v>417</v>
      </c>
      <c r="D161" s="447">
        <v>4524</v>
      </c>
      <c r="E161" s="447">
        <v>4504.28</v>
      </c>
      <c r="F161" s="376">
        <v>99.564102564102569</v>
      </c>
      <c r="G161" s="330">
        <v>1</v>
      </c>
      <c r="H161" s="539">
        <v>19</v>
      </c>
      <c r="K161" s="28"/>
      <c r="L161" s="29"/>
    </row>
    <row r="162" spans="2:12" s="27" customFormat="1" ht="16.149999999999999" customHeight="1" x14ac:dyDescent="0.15">
      <c r="B162" s="312" t="s">
        <v>159</v>
      </c>
      <c r="C162" s="379" t="s">
        <v>418</v>
      </c>
      <c r="D162" s="447">
        <v>3600.61</v>
      </c>
      <c r="E162" s="780">
        <v>3275.25</v>
      </c>
      <c r="F162" s="377">
        <v>90.963753364013328</v>
      </c>
      <c r="G162" s="539">
        <v>1</v>
      </c>
      <c r="H162" s="539">
        <v>40</v>
      </c>
      <c r="K162" s="28"/>
      <c r="L162" s="29"/>
    </row>
    <row r="163" spans="2:12" s="27" customFormat="1" ht="16.149999999999999" customHeight="1" x14ac:dyDescent="0.15">
      <c r="B163" s="312" t="s">
        <v>160</v>
      </c>
      <c r="C163" s="378" t="s">
        <v>419</v>
      </c>
      <c r="D163" s="447">
        <v>5926.17</v>
      </c>
      <c r="E163" s="447">
        <v>5834.24</v>
      </c>
      <c r="F163" s="376">
        <v>98.448745142309448</v>
      </c>
      <c r="G163" s="330">
        <v>1</v>
      </c>
      <c r="H163" s="539">
        <v>40</v>
      </c>
      <c r="K163" s="28"/>
      <c r="L163" s="29"/>
    </row>
    <row r="164" spans="2:12" s="27" customFormat="1" ht="16.149999999999999" customHeight="1" x14ac:dyDescent="0.15">
      <c r="B164" s="312" t="s">
        <v>161</v>
      </c>
      <c r="C164" s="379" t="s">
        <v>1490</v>
      </c>
      <c r="D164" s="447">
        <v>2026.44</v>
      </c>
      <c r="E164" s="780">
        <v>1960.08</v>
      </c>
      <c r="F164" s="377">
        <v>96.725291644460228</v>
      </c>
      <c r="G164" s="539">
        <v>1</v>
      </c>
      <c r="H164" s="539">
        <v>9</v>
      </c>
      <c r="K164" s="28"/>
      <c r="L164" s="29"/>
    </row>
    <row r="165" spans="2:12" s="27" customFormat="1" ht="16.149999999999999" customHeight="1" x14ac:dyDescent="0.15">
      <c r="B165" s="312" t="s">
        <v>162</v>
      </c>
      <c r="C165" s="378" t="s">
        <v>421</v>
      </c>
      <c r="D165" s="447">
        <v>662.58</v>
      </c>
      <c r="E165" s="447">
        <v>662.58</v>
      </c>
      <c r="F165" s="376">
        <v>100</v>
      </c>
      <c r="G165" s="330">
        <v>1</v>
      </c>
      <c r="H165" s="539">
        <v>3</v>
      </c>
      <c r="K165" s="28"/>
      <c r="L165" s="29"/>
    </row>
    <row r="166" spans="2:12" s="27" customFormat="1" ht="16.149999999999999" customHeight="1" x14ac:dyDescent="0.15">
      <c r="B166" s="312" t="s">
        <v>163</v>
      </c>
      <c r="C166" s="379" t="s">
        <v>422</v>
      </c>
      <c r="D166" s="447">
        <v>1069.82</v>
      </c>
      <c r="E166" s="780">
        <v>1069.82</v>
      </c>
      <c r="F166" s="377">
        <v>100</v>
      </c>
      <c r="G166" s="539">
        <v>1</v>
      </c>
      <c r="H166" s="539">
        <v>4</v>
      </c>
      <c r="K166" s="28"/>
      <c r="L166" s="29"/>
    </row>
    <row r="167" spans="2:12" s="27" customFormat="1" ht="16.149999999999999" customHeight="1" x14ac:dyDescent="0.15">
      <c r="B167" s="312" t="s">
        <v>164</v>
      </c>
      <c r="C167" s="378" t="s">
        <v>423</v>
      </c>
      <c r="D167" s="447">
        <v>1759.11</v>
      </c>
      <c r="E167" s="447">
        <v>1687.65</v>
      </c>
      <c r="F167" s="376">
        <v>95.937718505380573</v>
      </c>
      <c r="G167" s="330">
        <v>1</v>
      </c>
      <c r="H167" s="539">
        <v>8</v>
      </c>
      <c r="K167" s="28"/>
      <c r="L167" s="29"/>
    </row>
    <row r="168" spans="2:12" s="27" customFormat="1" ht="16.149999999999999" customHeight="1" x14ac:dyDescent="0.15">
      <c r="B168" s="312" t="s">
        <v>166</v>
      </c>
      <c r="C168" s="379" t="s">
        <v>424</v>
      </c>
      <c r="D168" s="447">
        <v>1459.86</v>
      </c>
      <c r="E168" s="780">
        <v>1342.77</v>
      </c>
      <c r="F168" s="377">
        <v>91.979367884591682</v>
      </c>
      <c r="G168" s="539">
        <v>1</v>
      </c>
      <c r="H168" s="539">
        <v>6</v>
      </c>
      <c r="K168" s="28"/>
      <c r="L168" s="29"/>
    </row>
    <row r="169" spans="2:12" s="27" customFormat="1" ht="16.149999999999999" customHeight="1" x14ac:dyDescent="0.15">
      <c r="B169" s="312" t="s">
        <v>167</v>
      </c>
      <c r="C169" s="378" t="s">
        <v>425</v>
      </c>
      <c r="D169" s="447">
        <v>1162.55</v>
      </c>
      <c r="E169" s="447">
        <v>1162.55</v>
      </c>
      <c r="F169" s="376">
        <v>100</v>
      </c>
      <c r="G169" s="330">
        <v>1</v>
      </c>
      <c r="H169" s="539">
        <v>5</v>
      </c>
      <c r="K169" s="28"/>
      <c r="L169" s="29"/>
    </row>
    <row r="170" spans="2:12" s="27" customFormat="1" ht="16.149999999999999" customHeight="1" x14ac:dyDescent="0.15">
      <c r="B170" s="312" t="s">
        <v>168</v>
      </c>
      <c r="C170" s="379" t="s">
        <v>426</v>
      </c>
      <c r="D170" s="447">
        <v>578.17999999999995</v>
      </c>
      <c r="E170" s="780">
        <v>578.17999999999995</v>
      </c>
      <c r="F170" s="377">
        <v>100</v>
      </c>
      <c r="G170" s="539">
        <v>1</v>
      </c>
      <c r="H170" s="539">
        <v>2</v>
      </c>
      <c r="K170" s="28"/>
      <c r="L170" s="29"/>
    </row>
    <row r="171" spans="2:12" s="27" customFormat="1" ht="16.149999999999999" customHeight="1" x14ac:dyDescent="0.15">
      <c r="B171" s="312" t="s">
        <v>169</v>
      </c>
      <c r="C171" s="378" t="s">
        <v>427</v>
      </c>
      <c r="D171" s="447">
        <v>507.11</v>
      </c>
      <c r="E171" s="447">
        <v>507.11</v>
      </c>
      <c r="F171" s="376">
        <v>100</v>
      </c>
      <c r="G171" s="330">
        <v>1</v>
      </c>
      <c r="H171" s="539">
        <v>2</v>
      </c>
      <c r="K171" s="28"/>
      <c r="L171" s="29"/>
    </row>
    <row r="172" spans="2:12" s="27" customFormat="1" ht="16.149999999999999" customHeight="1" x14ac:dyDescent="0.15">
      <c r="B172" s="312" t="s">
        <v>170</v>
      </c>
      <c r="C172" s="379" t="s">
        <v>428</v>
      </c>
      <c r="D172" s="447">
        <v>1053.3900000000001</v>
      </c>
      <c r="E172" s="780">
        <v>1053.3900000000001</v>
      </c>
      <c r="F172" s="377">
        <v>100</v>
      </c>
      <c r="G172" s="539">
        <v>1</v>
      </c>
      <c r="H172" s="539">
        <v>3</v>
      </c>
      <c r="K172" s="28"/>
      <c r="L172" s="29"/>
    </row>
    <row r="173" spans="2:12" s="27" customFormat="1" ht="16.149999999999999" customHeight="1" x14ac:dyDescent="0.15">
      <c r="B173" s="312" t="s">
        <v>171</v>
      </c>
      <c r="C173" s="378" t="s">
        <v>429</v>
      </c>
      <c r="D173" s="447">
        <v>1755.52</v>
      </c>
      <c r="E173" s="447">
        <v>1678.03</v>
      </c>
      <c r="F173" s="376">
        <v>95.585923259205259</v>
      </c>
      <c r="G173" s="330">
        <v>1</v>
      </c>
      <c r="H173" s="539">
        <v>5</v>
      </c>
      <c r="K173" s="28"/>
      <c r="L173" s="29"/>
    </row>
    <row r="174" spans="2:12" s="27" customFormat="1" ht="16.149999999999999" customHeight="1" x14ac:dyDescent="0.15">
      <c r="B174" s="312" t="s">
        <v>172</v>
      </c>
      <c r="C174" s="379" t="s">
        <v>1491</v>
      </c>
      <c r="D174" s="447">
        <v>2853.82</v>
      </c>
      <c r="E174" s="780">
        <v>2812.29</v>
      </c>
      <c r="F174" s="377">
        <v>98.544757553034174</v>
      </c>
      <c r="G174" s="539">
        <v>1</v>
      </c>
      <c r="H174" s="539">
        <v>22</v>
      </c>
      <c r="K174" s="28"/>
      <c r="L174" s="29"/>
    </row>
    <row r="175" spans="2:12" s="27" customFormat="1" ht="16.149999999999999" customHeight="1" x14ac:dyDescent="0.15">
      <c r="B175" s="312" t="s">
        <v>173</v>
      </c>
      <c r="C175" s="378" t="s">
        <v>1492</v>
      </c>
      <c r="D175" s="447">
        <v>1018.72</v>
      </c>
      <c r="E175" s="447">
        <v>893.42</v>
      </c>
      <c r="F175" s="376">
        <v>87.700251295743669</v>
      </c>
      <c r="G175" s="330">
        <v>1</v>
      </c>
      <c r="H175" s="539">
        <v>3</v>
      </c>
      <c r="K175" s="28"/>
      <c r="L175" s="29"/>
    </row>
    <row r="176" spans="2:12" s="27" customFormat="1" ht="16.149999999999999" customHeight="1" x14ac:dyDescent="0.15">
      <c r="B176" s="312" t="s">
        <v>174</v>
      </c>
      <c r="C176" s="379" t="s">
        <v>432</v>
      </c>
      <c r="D176" s="447">
        <v>1774.0100000000002</v>
      </c>
      <c r="E176" s="780">
        <v>1649.68</v>
      </c>
      <c r="F176" s="377">
        <v>92.991584038421422</v>
      </c>
      <c r="G176" s="539">
        <v>1</v>
      </c>
      <c r="H176" s="539">
        <v>9</v>
      </c>
      <c r="K176" s="28"/>
      <c r="L176" s="29"/>
    </row>
    <row r="177" spans="2:12" s="27" customFormat="1" ht="16.149999999999999" customHeight="1" x14ac:dyDescent="0.15">
      <c r="B177" s="312" t="s">
        <v>176</v>
      </c>
      <c r="C177" s="378" t="s">
        <v>433</v>
      </c>
      <c r="D177" s="447">
        <v>874.15</v>
      </c>
      <c r="E177" s="447">
        <v>823.26</v>
      </c>
      <c r="F177" s="376">
        <v>94.178344677686894</v>
      </c>
      <c r="G177" s="330">
        <v>1</v>
      </c>
      <c r="H177" s="539">
        <v>5</v>
      </c>
      <c r="K177" s="28"/>
      <c r="L177" s="29"/>
    </row>
    <row r="178" spans="2:12" s="27" customFormat="1" ht="16.149999999999999" customHeight="1" x14ac:dyDescent="0.15">
      <c r="B178" s="312" t="s">
        <v>177</v>
      </c>
      <c r="C178" s="379" t="s">
        <v>434</v>
      </c>
      <c r="D178" s="447">
        <v>1049.73</v>
      </c>
      <c r="E178" s="780">
        <v>1024.6199999999999</v>
      </c>
      <c r="F178" s="377">
        <v>97.607956331628117</v>
      </c>
      <c r="G178" s="539">
        <v>1</v>
      </c>
      <c r="H178" s="539">
        <v>3</v>
      </c>
      <c r="K178" s="28"/>
      <c r="L178" s="29"/>
    </row>
    <row r="179" spans="2:12" s="27" customFormat="1" ht="16.149999999999999" customHeight="1" x14ac:dyDescent="0.15">
      <c r="B179" s="312" t="s">
        <v>178</v>
      </c>
      <c r="C179" s="378" t="s">
        <v>435</v>
      </c>
      <c r="D179" s="447">
        <v>835.05</v>
      </c>
      <c r="E179" s="447">
        <v>784</v>
      </c>
      <c r="F179" s="376">
        <v>93.886593617148691</v>
      </c>
      <c r="G179" s="330">
        <v>1</v>
      </c>
      <c r="H179" s="539">
        <v>2</v>
      </c>
      <c r="K179" s="28"/>
      <c r="L179" s="29"/>
    </row>
    <row r="180" spans="2:12" s="27" customFormat="1" ht="16.149999999999999" customHeight="1" x14ac:dyDescent="0.15">
      <c r="B180" s="312" t="s">
        <v>179</v>
      </c>
      <c r="C180" s="379" t="s">
        <v>436</v>
      </c>
      <c r="D180" s="447">
        <v>576.20000000000005</v>
      </c>
      <c r="E180" s="780">
        <v>576.20000000000005</v>
      </c>
      <c r="F180" s="377">
        <v>100</v>
      </c>
      <c r="G180" s="539">
        <v>1</v>
      </c>
      <c r="H180" s="539">
        <v>1</v>
      </c>
      <c r="K180" s="28"/>
      <c r="L180" s="29"/>
    </row>
    <row r="181" spans="2:12" s="27" customFormat="1" ht="16.149999999999999" customHeight="1" x14ac:dyDescent="0.15">
      <c r="B181" s="312" t="s">
        <v>181</v>
      </c>
      <c r="C181" s="378" t="s">
        <v>437</v>
      </c>
      <c r="D181" s="447">
        <v>1027.44</v>
      </c>
      <c r="E181" s="447">
        <v>1027.44</v>
      </c>
      <c r="F181" s="376">
        <v>100</v>
      </c>
      <c r="G181" s="330">
        <v>1</v>
      </c>
      <c r="H181" s="539">
        <v>5</v>
      </c>
      <c r="K181" s="28"/>
      <c r="L181" s="29"/>
    </row>
    <row r="182" spans="2:12" s="27" customFormat="1" ht="16.149999999999999" customHeight="1" x14ac:dyDescent="0.15">
      <c r="B182" s="312" t="s">
        <v>182</v>
      </c>
      <c r="C182" s="379" t="s">
        <v>438</v>
      </c>
      <c r="D182" s="447">
        <v>1773.05</v>
      </c>
      <c r="E182" s="780">
        <v>1564.77</v>
      </c>
      <c r="F182" s="377">
        <v>88.253010349397925</v>
      </c>
      <c r="G182" s="539">
        <v>1</v>
      </c>
      <c r="H182" s="539">
        <v>9</v>
      </c>
      <c r="K182" s="28"/>
      <c r="L182" s="29"/>
    </row>
    <row r="183" spans="2:12" s="27" customFormat="1" ht="16.149999999999999" customHeight="1" x14ac:dyDescent="0.15">
      <c r="B183" s="312" t="s">
        <v>183</v>
      </c>
      <c r="C183" s="378" t="s">
        <v>439</v>
      </c>
      <c r="D183" s="447">
        <v>961.25</v>
      </c>
      <c r="E183" s="447">
        <v>941.54</v>
      </c>
      <c r="F183" s="376">
        <v>97.949544863459039</v>
      </c>
      <c r="G183" s="330">
        <v>1</v>
      </c>
      <c r="H183" s="539">
        <v>7</v>
      </c>
      <c r="K183" s="28"/>
      <c r="L183" s="29"/>
    </row>
    <row r="184" spans="2:12" s="27" customFormat="1" ht="16.149999999999999" customHeight="1" x14ac:dyDescent="0.15">
      <c r="B184" s="312" t="s">
        <v>184</v>
      </c>
      <c r="C184" s="379" t="s">
        <v>440</v>
      </c>
      <c r="D184" s="447">
        <v>2106.16</v>
      </c>
      <c r="E184" s="780">
        <v>2084.9899999999998</v>
      </c>
      <c r="F184" s="377">
        <v>98.994853192539978</v>
      </c>
      <c r="G184" s="539">
        <v>1</v>
      </c>
      <c r="H184" s="539">
        <v>11</v>
      </c>
      <c r="K184" s="28"/>
      <c r="L184" s="29"/>
    </row>
    <row r="185" spans="2:12" s="27" customFormat="1" ht="16.149999999999999" customHeight="1" x14ac:dyDescent="0.15">
      <c r="B185" s="312" t="s">
        <v>185</v>
      </c>
      <c r="C185" s="378" t="s">
        <v>441</v>
      </c>
      <c r="D185" s="447">
        <v>1794.85</v>
      </c>
      <c r="E185" s="447">
        <v>1762.83</v>
      </c>
      <c r="F185" s="376">
        <v>98.216006908655316</v>
      </c>
      <c r="G185" s="330">
        <v>1</v>
      </c>
      <c r="H185" s="539">
        <v>8</v>
      </c>
      <c r="K185" s="28"/>
      <c r="L185" s="29"/>
    </row>
    <row r="186" spans="2:12" s="27" customFormat="1" ht="16.149999999999999" customHeight="1" x14ac:dyDescent="0.15">
      <c r="B186" s="312" t="s">
        <v>186</v>
      </c>
      <c r="C186" s="379" t="s">
        <v>442</v>
      </c>
      <c r="D186" s="447">
        <v>1536.59</v>
      </c>
      <c r="E186" s="780">
        <v>1520.28</v>
      </c>
      <c r="F186" s="377">
        <v>98.938558756727559</v>
      </c>
      <c r="G186" s="539">
        <v>1</v>
      </c>
      <c r="H186" s="539">
        <v>7</v>
      </c>
      <c r="K186" s="28"/>
      <c r="L186" s="29"/>
    </row>
    <row r="187" spans="2:12" s="27" customFormat="1" ht="16.149999999999999" customHeight="1" x14ac:dyDescent="0.15">
      <c r="B187" s="312" t="s">
        <v>187</v>
      </c>
      <c r="C187" s="378" t="s">
        <v>443</v>
      </c>
      <c r="D187" s="447">
        <v>1190.7</v>
      </c>
      <c r="E187" s="447">
        <v>1190.7</v>
      </c>
      <c r="F187" s="376">
        <v>100</v>
      </c>
      <c r="G187" s="330">
        <v>1</v>
      </c>
      <c r="H187" s="539">
        <v>6</v>
      </c>
      <c r="K187" s="28"/>
      <c r="L187" s="29"/>
    </row>
    <row r="188" spans="2:12" s="27" customFormat="1" ht="16.149999999999999" customHeight="1" x14ac:dyDescent="0.15">
      <c r="B188" s="312" t="s">
        <v>188</v>
      </c>
      <c r="C188" s="379" t="s">
        <v>444</v>
      </c>
      <c r="D188" s="447">
        <v>1100.17</v>
      </c>
      <c r="E188" s="780">
        <v>1071.32</v>
      </c>
      <c r="F188" s="377">
        <v>97.377677995218903</v>
      </c>
      <c r="G188" s="539">
        <v>1</v>
      </c>
      <c r="H188" s="539">
        <v>4</v>
      </c>
      <c r="K188" s="28"/>
      <c r="L188" s="29"/>
    </row>
    <row r="189" spans="2:12" s="27" customFormat="1" ht="16.149999999999999" customHeight="1" x14ac:dyDescent="0.15">
      <c r="B189" s="312" t="s">
        <v>189</v>
      </c>
      <c r="C189" s="378" t="s">
        <v>1493</v>
      </c>
      <c r="D189" s="447">
        <v>2282.62</v>
      </c>
      <c r="E189" s="447">
        <v>2135.27</v>
      </c>
      <c r="F189" s="376">
        <v>93.54469863577819</v>
      </c>
      <c r="G189" s="330">
        <v>1</v>
      </c>
      <c r="H189" s="539">
        <v>10</v>
      </c>
      <c r="K189" s="28"/>
      <c r="L189" s="29"/>
    </row>
    <row r="190" spans="2:12" s="27" customFormat="1" ht="16.149999999999999" customHeight="1" x14ac:dyDescent="0.15">
      <c r="B190" s="312" t="s">
        <v>191</v>
      </c>
      <c r="C190" s="379" t="s">
        <v>446</v>
      </c>
      <c r="D190" s="447">
        <v>818.75</v>
      </c>
      <c r="E190" s="780">
        <v>757.74</v>
      </c>
      <c r="F190" s="377">
        <v>92.548396946564878</v>
      </c>
      <c r="G190" s="539">
        <v>1</v>
      </c>
      <c r="H190" s="539">
        <v>3</v>
      </c>
      <c r="K190" s="28"/>
      <c r="L190" s="29"/>
    </row>
    <row r="191" spans="2:12" s="27" customFormat="1" ht="16.149999999999999" customHeight="1" x14ac:dyDescent="0.15">
      <c r="B191" s="312" t="s">
        <v>192</v>
      </c>
      <c r="C191" s="378" t="s">
        <v>447</v>
      </c>
      <c r="D191" s="447">
        <v>1746.2</v>
      </c>
      <c r="E191" s="447">
        <v>1649.84</v>
      </c>
      <c r="F191" s="376">
        <v>94.481731760393998</v>
      </c>
      <c r="G191" s="330">
        <v>1</v>
      </c>
      <c r="H191" s="539">
        <v>5</v>
      </c>
      <c r="K191" s="28"/>
      <c r="L191" s="29"/>
    </row>
    <row r="192" spans="2:12" s="27" customFormat="1" ht="16.149999999999999" customHeight="1" x14ac:dyDescent="0.15">
      <c r="B192" s="312" t="s">
        <v>193</v>
      </c>
      <c r="C192" s="379" t="s">
        <v>448</v>
      </c>
      <c r="D192" s="447">
        <v>543.09</v>
      </c>
      <c r="E192" s="780">
        <v>543.09</v>
      </c>
      <c r="F192" s="377">
        <v>100</v>
      </c>
      <c r="G192" s="539">
        <v>1</v>
      </c>
      <c r="H192" s="539">
        <v>2</v>
      </c>
      <c r="K192" s="28"/>
      <c r="L192" s="29"/>
    </row>
    <row r="193" spans="2:12" s="27" customFormat="1" ht="16.149999999999999" customHeight="1" x14ac:dyDescent="0.15">
      <c r="B193" s="312" t="s">
        <v>194</v>
      </c>
      <c r="C193" s="378" t="s">
        <v>1494</v>
      </c>
      <c r="D193" s="447">
        <v>2225.33</v>
      </c>
      <c r="E193" s="447">
        <v>2088.7800000000002</v>
      </c>
      <c r="F193" s="376">
        <v>93.86383143174271</v>
      </c>
      <c r="G193" s="330">
        <v>1</v>
      </c>
      <c r="H193" s="539">
        <v>10</v>
      </c>
      <c r="K193" s="28"/>
      <c r="L193" s="29"/>
    </row>
    <row r="194" spans="2:12" s="27" customFormat="1" ht="16.149999999999999" customHeight="1" x14ac:dyDescent="0.15">
      <c r="B194" s="312" t="s">
        <v>195</v>
      </c>
      <c r="C194" s="379" t="s">
        <v>450</v>
      </c>
      <c r="D194" s="447">
        <v>944.99</v>
      </c>
      <c r="E194" s="780">
        <v>924.91</v>
      </c>
      <c r="F194" s="377">
        <v>97.875109789521574</v>
      </c>
      <c r="G194" s="539">
        <v>1</v>
      </c>
      <c r="H194" s="539">
        <v>4</v>
      </c>
      <c r="K194" s="28"/>
      <c r="L194" s="29"/>
    </row>
    <row r="195" spans="2:12" s="27" customFormat="1" ht="16.149999999999999" customHeight="1" x14ac:dyDescent="0.15">
      <c r="B195" s="312" t="s">
        <v>196</v>
      </c>
      <c r="C195" s="378" t="s">
        <v>451</v>
      </c>
      <c r="D195" s="447">
        <v>991.94</v>
      </c>
      <c r="E195" s="447">
        <v>991.94</v>
      </c>
      <c r="F195" s="376">
        <v>100</v>
      </c>
      <c r="G195" s="330">
        <v>1</v>
      </c>
      <c r="H195" s="539">
        <v>4</v>
      </c>
      <c r="K195" s="28"/>
      <c r="L195" s="29"/>
    </row>
    <row r="196" spans="2:12" s="27" customFormat="1" ht="16.149999999999999" customHeight="1" x14ac:dyDescent="0.15">
      <c r="B196" s="312" t="s">
        <v>197</v>
      </c>
      <c r="C196" s="379" t="s">
        <v>452</v>
      </c>
      <c r="D196" s="447">
        <v>4376.95</v>
      </c>
      <c r="E196" s="780">
        <v>4270.4399999999996</v>
      </c>
      <c r="F196" s="377">
        <v>97.566570328653512</v>
      </c>
      <c r="G196" s="539">
        <v>1</v>
      </c>
      <c r="H196" s="539">
        <v>21</v>
      </c>
      <c r="K196" s="28"/>
      <c r="L196" s="29"/>
    </row>
    <row r="197" spans="2:12" s="27" customFormat="1" ht="16.149999999999999" customHeight="1" x14ac:dyDescent="0.15">
      <c r="B197" s="312" t="s">
        <v>198</v>
      </c>
      <c r="C197" s="378" t="s">
        <v>453</v>
      </c>
      <c r="D197" s="447">
        <v>3207.92</v>
      </c>
      <c r="E197" s="447">
        <v>3181.97</v>
      </c>
      <c r="F197" s="376">
        <v>99.191064615077678</v>
      </c>
      <c r="G197" s="330">
        <v>1</v>
      </c>
      <c r="H197" s="539">
        <v>18</v>
      </c>
      <c r="K197" s="28"/>
      <c r="L197" s="29"/>
    </row>
    <row r="198" spans="2:12" s="27" customFormat="1" ht="16.149999999999999" customHeight="1" x14ac:dyDescent="0.15">
      <c r="B198" s="312" t="s">
        <v>199</v>
      </c>
      <c r="C198" s="379" t="s">
        <v>454</v>
      </c>
      <c r="D198" s="447">
        <v>1117.3399999999999</v>
      </c>
      <c r="E198" s="780">
        <v>1117.3399999999999</v>
      </c>
      <c r="F198" s="377">
        <v>100</v>
      </c>
      <c r="G198" s="539">
        <v>1</v>
      </c>
      <c r="H198" s="539">
        <v>6</v>
      </c>
      <c r="K198" s="28"/>
      <c r="L198" s="29"/>
    </row>
    <row r="199" spans="2:12" s="27" customFormat="1" ht="16.149999999999999" customHeight="1" x14ac:dyDescent="0.15">
      <c r="B199" s="312" t="s">
        <v>200</v>
      </c>
      <c r="C199" s="378" t="s">
        <v>455</v>
      </c>
      <c r="D199" s="447">
        <v>813.52</v>
      </c>
      <c r="E199" s="447">
        <v>793.35</v>
      </c>
      <c r="F199" s="376">
        <v>97.520650998131586</v>
      </c>
      <c r="G199" s="330">
        <v>1</v>
      </c>
      <c r="H199" s="539">
        <v>4</v>
      </c>
      <c r="K199" s="28"/>
      <c r="L199" s="29"/>
    </row>
    <row r="200" spans="2:12" s="27" customFormat="1" ht="16.149999999999999" customHeight="1" x14ac:dyDescent="0.15">
      <c r="B200" s="312" t="s">
        <v>201</v>
      </c>
      <c r="C200" s="379" t="s">
        <v>456</v>
      </c>
      <c r="D200" s="447">
        <v>1108.9100000000001</v>
      </c>
      <c r="E200" s="780">
        <v>1069.3699999999999</v>
      </c>
      <c r="F200" s="377">
        <v>96.434336420448901</v>
      </c>
      <c r="G200" s="539">
        <v>1</v>
      </c>
      <c r="H200" s="539">
        <v>1</v>
      </c>
      <c r="K200" s="28"/>
      <c r="L200" s="29"/>
    </row>
    <row r="201" spans="2:12" s="27" customFormat="1" ht="16.149999999999999" customHeight="1" x14ac:dyDescent="0.15">
      <c r="B201" s="312" t="s">
        <v>202</v>
      </c>
      <c r="C201" s="378" t="s">
        <v>457</v>
      </c>
      <c r="D201" s="447">
        <v>1886.5</v>
      </c>
      <c r="E201" s="447">
        <v>1861.85</v>
      </c>
      <c r="F201" s="376">
        <v>98.693347468857667</v>
      </c>
      <c r="G201" s="330">
        <v>1</v>
      </c>
      <c r="H201" s="539">
        <v>8</v>
      </c>
      <c r="K201" s="28"/>
      <c r="L201" s="29"/>
    </row>
    <row r="202" spans="2:12" s="27" customFormat="1" ht="16.149999999999999" customHeight="1" x14ac:dyDescent="0.15">
      <c r="B202" s="312" t="s">
        <v>203</v>
      </c>
      <c r="C202" s="379" t="s">
        <v>458</v>
      </c>
      <c r="D202" s="447">
        <v>991.62</v>
      </c>
      <c r="E202" s="780">
        <v>991.62</v>
      </c>
      <c r="F202" s="377">
        <v>100</v>
      </c>
      <c r="G202" s="539">
        <v>1</v>
      </c>
      <c r="H202" s="539">
        <v>7</v>
      </c>
      <c r="K202" s="28"/>
      <c r="L202" s="29"/>
    </row>
    <row r="203" spans="2:12" s="27" customFormat="1" ht="16.149999999999999" customHeight="1" x14ac:dyDescent="0.15">
      <c r="B203" s="312" t="s">
        <v>204</v>
      </c>
      <c r="C203" s="378" t="s">
        <v>459</v>
      </c>
      <c r="D203" s="447">
        <v>1095.9100000000001</v>
      </c>
      <c r="E203" s="447">
        <v>1075.25</v>
      </c>
      <c r="F203" s="376">
        <v>98.114808697794516</v>
      </c>
      <c r="G203" s="330">
        <v>1</v>
      </c>
      <c r="H203" s="539">
        <v>5</v>
      </c>
      <c r="K203" s="28"/>
      <c r="L203" s="29"/>
    </row>
    <row r="204" spans="2:12" s="27" customFormat="1" ht="16.149999999999999" customHeight="1" x14ac:dyDescent="0.15">
      <c r="B204" s="312" t="s">
        <v>205</v>
      </c>
      <c r="C204" s="379" t="s">
        <v>460</v>
      </c>
      <c r="D204" s="447">
        <v>905.81</v>
      </c>
      <c r="E204" s="780">
        <v>865.6</v>
      </c>
      <c r="F204" s="377">
        <v>95.560879213080014</v>
      </c>
      <c r="G204" s="539">
        <v>1</v>
      </c>
      <c r="H204" s="539">
        <v>4</v>
      </c>
      <c r="K204" s="28"/>
      <c r="L204" s="29"/>
    </row>
    <row r="205" spans="2:12" s="27" customFormat="1" ht="16.149999999999999" customHeight="1" x14ac:dyDescent="0.15">
      <c r="B205" s="312" t="s">
        <v>206</v>
      </c>
      <c r="C205" s="378" t="s">
        <v>461</v>
      </c>
      <c r="D205" s="447">
        <v>1437.84</v>
      </c>
      <c r="E205" s="447">
        <v>1437.84</v>
      </c>
      <c r="F205" s="376">
        <v>100</v>
      </c>
      <c r="G205" s="330">
        <v>1</v>
      </c>
      <c r="H205" s="539">
        <v>7</v>
      </c>
      <c r="K205" s="28"/>
      <c r="L205" s="29"/>
    </row>
    <row r="206" spans="2:12" s="27" customFormat="1" ht="16.149999999999999" customHeight="1" x14ac:dyDescent="0.15">
      <c r="B206" s="312" t="s">
        <v>207</v>
      </c>
      <c r="C206" s="379" t="s">
        <v>462</v>
      </c>
      <c r="D206" s="447">
        <v>1884.62</v>
      </c>
      <c r="E206" s="780">
        <v>1884.62</v>
      </c>
      <c r="F206" s="377">
        <v>100</v>
      </c>
      <c r="G206" s="539">
        <v>1</v>
      </c>
      <c r="H206" s="539">
        <v>7</v>
      </c>
      <c r="K206" s="28"/>
      <c r="L206" s="29"/>
    </row>
    <row r="207" spans="2:12" s="27" customFormat="1" ht="16.149999999999999" customHeight="1" x14ac:dyDescent="0.15">
      <c r="B207" s="312" t="s">
        <v>209</v>
      </c>
      <c r="C207" s="378" t="s">
        <v>463</v>
      </c>
      <c r="D207" s="447">
        <v>1742.6399999999996</v>
      </c>
      <c r="E207" s="447">
        <v>1677.29</v>
      </c>
      <c r="F207" s="376">
        <v>96.249942615801331</v>
      </c>
      <c r="G207" s="330">
        <v>1</v>
      </c>
      <c r="H207" s="539">
        <v>6</v>
      </c>
      <c r="K207" s="28"/>
      <c r="L207" s="29"/>
    </row>
    <row r="208" spans="2:12" s="27" customFormat="1" ht="16.149999999999999" customHeight="1" x14ac:dyDescent="0.15">
      <c r="B208" s="312" t="s">
        <v>210</v>
      </c>
      <c r="C208" s="379" t="s">
        <v>464</v>
      </c>
      <c r="D208" s="447">
        <v>876.7</v>
      </c>
      <c r="E208" s="780">
        <v>876.7</v>
      </c>
      <c r="F208" s="377">
        <v>100</v>
      </c>
      <c r="G208" s="539">
        <v>1</v>
      </c>
      <c r="H208" s="539">
        <v>2</v>
      </c>
      <c r="K208" s="28"/>
      <c r="L208" s="29"/>
    </row>
    <row r="209" spans="2:12" s="27" customFormat="1" ht="16.149999999999999" customHeight="1" x14ac:dyDescent="0.15">
      <c r="B209" s="312" t="s">
        <v>211</v>
      </c>
      <c r="C209" s="378" t="s">
        <v>465</v>
      </c>
      <c r="D209" s="447">
        <v>4141.5600000000004</v>
      </c>
      <c r="E209" s="447">
        <v>3978.93</v>
      </c>
      <c r="F209" s="376">
        <v>96.073218787123679</v>
      </c>
      <c r="G209" s="330">
        <v>1</v>
      </c>
      <c r="H209" s="539">
        <v>35</v>
      </c>
      <c r="K209" s="28"/>
      <c r="L209" s="29"/>
    </row>
    <row r="210" spans="2:12" s="27" customFormat="1" ht="16.149999999999999" customHeight="1" x14ac:dyDescent="0.15">
      <c r="B210" s="312" t="s">
        <v>212</v>
      </c>
      <c r="C210" s="379" t="s">
        <v>466</v>
      </c>
      <c r="D210" s="447">
        <v>5999.8</v>
      </c>
      <c r="E210" s="780">
        <v>5679.72</v>
      </c>
      <c r="F210" s="377">
        <v>94.665155505183506</v>
      </c>
      <c r="G210" s="539">
        <v>1</v>
      </c>
      <c r="H210" s="539">
        <v>14</v>
      </c>
      <c r="K210" s="28"/>
      <c r="L210" s="29"/>
    </row>
    <row r="211" spans="2:12" s="27" customFormat="1" ht="16.149999999999999" customHeight="1" x14ac:dyDescent="0.15">
      <c r="B211" s="312" t="s">
        <v>213</v>
      </c>
      <c r="C211" s="378" t="s">
        <v>467</v>
      </c>
      <c r="D211" s="447">
        <v>2961.0600000000004</v>
      </c>
      <c r="E211" s="447">
        <v>2919.06</v>
      </c>
      <c r="F211" s="376">
        <v>98.581589025551636</v>
      </c>
      <c r="G211" s="330">
        <v>1</v>
      </c>
      <c r="H211" s="539">
        <v>19</v>
      </c>
      <c r="K211" s="28"/>
      <c r="L211" s="29"/>
    </row>
    <row r="212" spans="2:12" s="27" customFormat="1" ht="16.149999999999999" customHeight="1" x14ac:dyDescent="0.15">
      <c r="B212" s="312" t="s">
        <v>214</v>
      </c>
      <c r="C212" s="379" t="s">
        <v>1495</v>
      </c>
      <c r="D212" s="447">
        <v>1604.72</v>
      </c>
      <c r="E212" s="780">
        <v>1528.37</v>
      </c>
      <c r="F212" s="377">
        <v>95.242160626152838</v>
      </c>
      <c r="G212" s="539">
        <v>1</v>
      </c>
      <c r="H212" s="539">
        <v>7</v>
      </c>
      <c r="K212" s="28"/>
      <c r="L212" s="29"/>
    </row>
    <row r="213" spans="2:12" s="27" customFormat="1" ht="16.149999999999999" customHeight="1" x14ac:dyDescent="0.15">
      <c r="B213" s="312" t="s">
        <v>215</v>
      </c>
      <c r="C213" s="378" t="s">
        <v>469</v>
      </c>
      <c r="D213" s="447">
        <v>2610.0500000000006</v>
      </c>
      <c r="E213" s="447">
        <v>2526.4499999999998</v>
      </c>
      <c r="F213" s="376">
        <v>96.796996226125913</v>
      </c>
      <c r="G213" s="330">
        <v>1</v>
      </c>
      <c r="H213" s="539">
        <v>41</v>
      </c>
      <c r="K213" s="28"/>
      <c r="L213" s="29"/>
    </row>
    <row r="214" spans="2:12" s="27" customFormat="1" ht="16.149999999999999" customHeight="1" x14ac:dyDescent="0.15">
      <c r="B214" s="312" t="s">
        <v>216</v>
      </c>
      <c r="C214" s="379" t="s">
        <v>470</v>
      </c>
      <c r="D214" s="447">
        <v>3692.44</v>
      </c>
      <c r="E214" s="780">
        <v>3585.39</v>
      </c>
      <c r="F214" s="377">
        <v>97.100833053482248</v>
      </c>
      <c r="G214" s="539">
        <v>1</v>
      </c>
      <c r="H214" s="539">
        <v>28</v>
      </c>
      <c r="K214" s="28"/>
      <c r="L214" s="29"/>
    </row>
    <row r="215" spans="2:12" s="27" customFormat="1" ht="16.149999999999999" customHeight="1" x14ac:dyDescent="0.15">
      <c r="B215" s="312" t="s">
        <v>217</v>
      </c>
      <c r="C215" s="378" t="s">
        <v>471</v>
      </c>
      <c r="D215" s="447">
        <v>1706.46</v>
      </c>
      <c r="E215" s="447">
        <v>1654.06</v>
      </c>
      <c r="F215" s="376">
        <v>96.929315659318121</v>
      </c>
      <c r="G215" s="330">
        <v>1</v>
      </c>
      <c r="H215" s="539">
        <v>7</v>
      </c>
      <c r="K215" s="28"/>
      <c r="L215" s="29"/>
    </row>
    <row r="216" spans="2:12" s="27" customFormat="1" ht="16.149999999999999" customHeight="1" x14ac:dyDescent="0.15">
      <c r="B216" s="312" t="s">
        <v>218</v>
      </c>
      <c r="C216" s="379" t="s">
        <v>472</v>
      </c>
      <c r="D216" s="447">
        <v>1708.19</v>
      </c>
      <c r="E216" s="780">
        <v>1602.14</v>
      </c>
      <c r="F216" s="377">
        <v>93.791674228276705</v>
      </c>
      <c r="G216" s="539">
        <v>1</v>
      </c>
      <c r="H216" s="539">
        <v>11</v>
      </c>
      <c r="K216" s="28"/>
      <c r="L216" s="29"/>
    </row>
    <row r="217" spans="2:12" s="27" customFormat="1" ht="16.149999999999999" customHeight="1" x14ac:dyDescent="0.15">
      <c r="B217" s="312" t="s">
        <v>219</v>
      </c>
      <c r="C217" s="378" t="s">
        <v>473</v>
      </c>
      <c r="D217" s="447">
        <v>952.06</v>
      </c>
      <c r="E217" s="447">
        <v>895.78</v>
      </c>
      <c r="F217" s="376">
        <v>94.088607860849109</v>
      </c>
      <c r="G217" s="330">
        <v>1</v>
      </c>
      <c r="H217" s="539">
        <v>3</v>
      </c>
      <c r="K217" s="28"/>
      <c r="L217" s="29"/>
    </row>
    <row r="218" spans="2:12" s="27" customFormat="1" ht="16.149999999999999" customHeight="1" x14ac:dyDescent="0.15">
      <c r="B218" s="312" t="s">
        <v>221</v>
      </c>
      <c r="C218" s="379" t="s">
        <v>474</v>
      </c>
      <c r="D218" s="447">
        <v>1264.8399999999999</v>
      </c>
      <c r="E218" s="780">
        <v>1264.8399999999999</v>
      </c>
      <c r="F218" s="377">
        <v>100</v>
      </c>
      <c r="G218" s="539">
        <v>1</v>
      </c>
      <c r="H218" s="539">
        <v>7</v>
      </c>
      <c r="K218" s="28"/>
      <c r="L218" s="29"/>
    </row>
    <row r="219" spans="2:12" s="27" customFormat="1" ht="16.149999999999999" customHeight="1" x14ac:dyDescent="0.15">
      <c r="B219" s="312" t="s">
        <v>222</v>
      </c>
      <c r="C219" s="378" t="s">
        <v>475</v>
      </c>
      <c r="D219" s="447">
        <v>1151.3599999999999</v>
      </c>
      <c r="E219" s="447">
        <v>1129.24</v>
      </c>
      <c r="F219" s="376">
        <v>98.078793774319067</v>
      </c>
      <c r="G219" s="330">
        <v>1</v>
      </c>
      <c r="H219" s="539">
        <v>4</v>
      </c>
      <c r="K219" s="28"/>
      <c r="L219" s="29"/>
    </row>
    <row r="220" spans="2:12" s="27" customFormat="1" ht="16.149999999999999" customHeight="1" x14ac:dyDescent="0.15">
      <c r="B220" s="312" t="s">
        <v>223</v>
      </c>
      <c r="C220" s="379" t="s">
        <v>476</v>
      </c>
      <c r="D220" s="447">
        <v>1244</v>
      </c>
      <c r="E220" s="780">
        <v>1244</v>
      </c>
      <c r="F220" s="377">
        <v>100</v>
      </c>
      <c r="G220" s="539">
        <v>1</v>
      </c>
      <c r="H220" s="539">
        <v>3</v>
      </c>
      <c r="K220" s="28"/>
      <c r="L220" s="29"/>
    </row>
    <row r="221" spans="2:12" s="27" customFormat="1" ht="16.149999999999999" customHeight="1" x14ac:dyDescent="0.15">
      <c r="B221" s="312" t="s">
        <v>224</v>
      </c>
      <c r="C221" s="378" t="s">
        <v>477</v>
      </c>
      <c r="D221" s="447">
        <v>778.19</v>
      </c>
      <c r="E221" s="447">
        <v>778.19</v>
      </c>
      <c r="F221" s="376">
        <v>100</v>
      </c>
      <c r="G221" s="330">
        <v>1</v>
      </c>
      <c r="H221" s="539">
        <v>3</v>
      </c>
      <c r="K221" s="28"/>
      <c r="L221" s="29"/>
    </row>
    <row r="222" spans="2:12" s="27" customFormat="1" ht="16.149999999999999" customHeight="1" x14ac:dyDescent="0.15">
      <c r="B222" s="312" t="s">
        <v>225</v>
      </c>
      <c r="C222" s="379" t="s">
        <v>1496</v>
      </c>
      <c r="D222" s="447">
        <v>927.33</v>
      </c>
      <c r="E222" s="780">
        <v>907.17</v>
      </c>
      <c r="F222" s="377">
        <v>97.826016628384707</v>
      </c>
      <c r="G222" s="539">
        <v>1</v>
      </c>
      <c r="H222" s="539">
        <v>5</v>
      </c>
      <c r="K222" s="28"/>
      <c r="L222" s="29"/>
    </row>
    <row r="223" spans="2:12" s="27" customFormat="1" ht="16.149999999999999" customHeight="1" x14ac:dyDescent="0.15">
      <c r="B223" s="312" t="s">
        <v>226</v>
      </c>
      <c r="C223" s="378" t="s">
        <v>1497</v>
      </c>
      <c r="D223" s="447">
        <v>1766.47</v>
      </c>
      <c r="E223" s="447">
        <v>1674.68</v>
      </c>
      <c r="F223" s="376">
        <v>94.803761173413648</v>
      </c>
      <c r="G223" s="330">
        <v>1</v>
      </c>
      <c r="H223" s="539">
        <v>6</v>
      </c>
      <c r="K223" s="28"/>
      <c r="L223" s="29"/>
    </row>
    <row r="224" spans="2:12" s="27" customFormat="1" ht="16.149999999999999" customHeight="1" x14ac:dyDescent="0.15">
      <c r="B224" s="312" t="s">
        <v>227</v>
      </c>
      <c r="C224" s="379" t="s">
        <v>480</v>
      </c>
      <c r="D224" s="447">
        <v>1237.8</v>
      </c>
      <c r="E224" s="780">
        <v>1237.8</v>
      </c>
      <c r="F224" s="377">
        <v>100</v>
      </c>
      <c r="G224" s="539">
        <v>1</v>
      </c>
      <c r="H224" s="539">
        <v>6</v>
      </c>
      <c r="K224" s="28"/>
      <c r="L224" s="29"/>
    </row>
    <row r="225" spans="2:12" s="27" customFormat="1" ht="16.149999999999999" customHeight="1" x14ac:dyDescent="0.15">
      <c r="B225" s="312" t="s">
        <v>228</v>
      </c>
      <c r="C225" s="378" t="s">
        <v>481</v>
      </c>
      <c r="D225" s="447">
        <v>2477.11</v>
      </c>
      <c r="E225" s="447">
        <v>2436.25</v>
      </c>
      <c r="F225" s="376">
        <v>98.350497151922994</v>
      </c>
      <c r="G225" s="330">
        <v>1</v>
      </c>
      <c r="H225" s="539">
        <v>27</v>
      </c>
      <c r="K225" s="28"/>
      <c r="L225" s="29"/>
    </row>
    <row r="226" spans="2:12" s="27" customFormat="1" ht="16.149999999999999" customHeight="1" x14ac:dyDescent="0.15">
      <c r="B226" s="312" t="s">
        <v>229</v>
      </c>
      <c r="C226" s="379" t="s">
        <v>482</v>
      </c>
      <c r="D226" s="447">
        <v>992.75</v>
      </c>
      <c r="E226" s="780">
        <v>942.51</v>
      </c>
      <c r="F226" s="377">
        <v>94.939309997481743</v>
      </c>
      <c r="G226" s="539">
        <v>1</v>
      </c>
      <c r="H226" s="539">
        <v>5</v>
      </c>
      <c r="K226" s="28"/>
      <c r="L226" s="29"/>
    </row>
    <row r="227" spans="2:12" s="27" customFormat="1" ht="16.149999999999999" customHeight="1" x14ac:dyDescent="0.15">
      <c r="B227" s="312" t="s">
        <v>230</v>
      </c>
      <c r="C227" s="378" t="s">
        <v>483</v>
      </c>
      <c r="D227" s="447">
        <v>1192.07</v>
      </c>
      <c r="E227" s="447">
        <v>1166.51</v>
      </c>
      <c r="F227" s="376">
        <v>97.855830613974021</v>
      </c>
      <c r="G227" s="330">
        <v>1</v>
      </c>
      <c r="H227" s="539">
        <v>5</v>
      </c>
      <c r="K227" s="28"/>
      <c r="L227" s="29"/>
    </row>
    <row r="228" spans="2:12" s="27" customFormat="1" ht="16.149999999999999" customHeight="1" x14ac:dyDescent="0.15">
      <c r="B228" s="312" t="s">
        <v>795</v>
      </c>
      <c r="C228" s="379" t="s">
        <v>1361</v>
      </c>
      <c r="D228" s="447">
        <v>1105.81</v>
      </c>
      <c r="E228" s="780">
        <v>1080.45</v>
      </c>
      <c r="F228" s="377">
        <v>97.706658467548678</v>
      </c>
      <c r="G228" s="539">
        <v>1</v>
      </c>
      <c r="H228" s="539">
        <v>5</v>
      </c>
      <c r="K228" s="28"/>
      <c r="L228" s="29"/>
    </row>
    <row r="229" spans="2:12" s="27" customFormat="1" ht="16.149999999999999" customHeight="1" x14ac:dyDescent="0.15">
      <c r="B229" s="312" t="s">
        <v>1294</v>
      </c>
      <c r="C229" s="378" t="s">
        <v>1362</v>
      </c>
      <c r="D229" s="447">
        <v>11357.44</v>
      </c>
      <c r="E229" s="447">
        <v>10858.42</v>
      </c>
      <c r="F229" s="376">
        <v>95.606228164093309</v>
      </c>
      <c r="G229" s="330">
        <v>1</v>
      </c>
      <c r="H229" s="539">
        <v>93</v>
      </c>
      <c r="K229" s="28"/>
      <c r="L229" s="29"/>
    </row>
    <row r="230" spans="2:12" s="27" customFormat="1" ht="16.149999999999999" customHeight="1" x14ac:dyDescent="0.15">
      <c r="B230" s="312" t="s">
        <v>1296</v>
      </c>
      <c r="C230" s="379" t="s">
        <v>1363</v>
      </c>
      <c r="D230" s="447">
        <v>6788.35</v>
      </c>
      <c r="E230" s="780">
        <v>6515</v>
      </c>
      <c r="F230" s="377">
        <v>95.973248285665875</v>
      </c>
      <c r="G230" s="539">
        <v>1</v>
      </c>
      <c r="H230" s="539">
        <v>36</v>
      </c>
      <c r="K230" s="28"/>
      <c r="L230" s="29"/>
    </row>
    <row r="231" spans="2:12" s="27" customFormat="1" ht="16.149999999999999" customHeight="1" x14ac:dyDescent="0.15">
      <c r="B231" s="312" t="s">
        <v>1297</v>
      </c>
      <c r="C231" s="378" t="s">
        <v>1364</v>
      </c>
      <c r="D231" s="447">
        <v>3461.23</v>
      </c>
      <c r="E231" s="447">
        <v>3381.15</v>
      </c>
      <c r="F231" s="376">
        <v>97.686371607781055</v>
      </c>
      <c r="G231" s="330">
        <v>1</v>
      </c>
      <c r="H231" s="539">
        <v>21</v>
      </c>
      <c r="K231" s="28"/>
      <c r="L231" s="29"/>
    </row>
    <row r="232" spans="2:12" s="27" customFormat="1" ht="16.149999999999999" customHeight="1" x14ac:dyDescent="0.15">
      <c r="B232" s="312" t="s">
        <v>1298</v>
      </c>
      <c r="C232" s="379" t="s">
        <v>1365</v>
      </c>
      <c r="D232" s="447">
        <v>1511.27</v>
      </c>
      <c r="E232" s="780">
        <v>1442.35</v>
      </c>
      <c r="F232" s="377">
        <v>95.439597160004496</v>
      </c>
      <c r="G232" s="539">
        <v>1</v>
      </c>
      <c r="H232" s="539">
        <v>6</v>
      </c>
      <c r="K232" s="28"/>
      <c r="L232" s="29"/>
    </row>
    <row r="233" spans="2:12" s="27" customFormat="1" ht="16.149999999999999" customHeight="1" x14ac:dyDescent="0.15">
      <c r="B233" s="312" t="s">
        <v>1299</v>
      </c>
      <c r="C233" s="378" t="s">
        <v>1498</v>
      </c>
      <c r="D233" s="447">
        <v>2056.41</v>
      </c>
      <c r="E233" s="447">
        <v>1855.24</v>
      </c>
      <c r="F233" s="376">
        <v>90.217417732845107</v>
      </c>
      <c r="G233" s="330">
        <v>1</v>
      </c>
      <c r="H233" s="539">
        <v>10</v>
      </c>
      <c r="K233" s="28"/>
      <c r="L233" s="29"/>
    </row>
    <row r="234" spans="2:12" s="27" customFormat="1" ht="16.149999999999999" customHeight="1" x14ac:dyDescent="0.15">
      <c r="B234" s="312" t="s">
        <v>1419</v>
      </c>
      <c r="C234" s="378" t="s">
        <v>1499</v>
      </c>
      <c r="D234" s="447">
        <v>1446.88</v>
      </c>
      <c r="E234" s="447">
        <v>1418.6</v>
      </c>
      <c r="F234" s="376">
        <v>98.045449518964929</v>
      </c>
      <c r="G234" s="330">
        <v>1</v>
      </c>
      <c r="H234" s="539">
        <v>5</v>
      </c>
      <c r="K234" s="28"/>
      <c r="L234" s="29"/>
    </row>
    <row r="235" spans="2:12" s="27" customFormat="1" ht="16.149999999999999" customHeight="1" x14ac:dyDescent="0.15">
      <c r="B235" s="312" t="s">
        <v>1420</v>
      </c>
      <c r="C235" s="378" t="s">
        <v>1500</v>
      </c>
      <c r="D235" s="447">
        <v>1414.8</v>
      </c>
      <c r="E235" s="447">
        <v>1358.8</v>
      </c>
      <c r="F235" s="376">
        <v>96.041843370087648</v>
      </c>
      <c r="G235" s="330">
        <v>1</v>
      </c>
      <c r="H235" s="539">
        <v>8</v>
      </c>
      <c r="K235" s="28"/>
      <c r="L235" s="29"/>
    </row>
    <row r="236" spans="2:12" s="27" customFormat="1" ht="16.149999999999999" customHeight="1" x14ac:dyDescent="0.15">
      <c r="B236" s="312" t="s">
        <v>1421</v>
      </c>
      <c r="C236" s="378" t="s">
        <v>1501</v>
      </c>
      <c r="D236" s="447">
        <v>1087.8</v>
      </c>
      <c r="E236" s="447">
        <v>1087.8</v>
      </c>
      <c r="F236" s="376">
        <v>100</v>
      </c>
      <c r="G236" s="330">
        <v>1</v>
      </c>
      <c r="H236" s="539">
        <v>6</v>
      </c>
      <c r="K236" s="28"/>
      <c r="L236" s="29"/>
    </row>
    <row r="237" spans="2:12" s="27" customFormat="1" ht="16.149999999999999" customHeight="1" x14ac:dyDescent="0.15">
      <c r="B237" s="312" t="s">
        <v>231</v>
      </c>
      <c r="C237" s="379" t="s">
        <v>484</v>
      </c>
      <c r="D237" s="447">
        <v>1861.56</v>
      </c>
      <c r="E237" s="780">
        <v>1721.63</v>
      </c>
      <c r="F237" s="377">
        <v>92.483186144953706</v>
      </c>
      <c r="G237" s="539">
        <v>1</v>
      </c>
      <c r="H237" s="539">
        <v>8</v>
      </c>
      <c r="K237" s="28"/>
      <c r="L237" s="29"/>
    </row>
    <row r="238" spans="2:12" s="27" customFormat="1" ht="16.149999999999999" customHeight="1" x14ac:dyDescent="0.15">
      <c r="B238" s="312" t="s">
        <v>232</v>
      </c>
      <c r="C238" s="378" t="s">
        <v>485</v>
      </c>
      <c r="D238" s="447">
        <v>1967.54</v>
      </c>
      <c r="E238" s="447">
        <v>1805.91</v>
      </c>
      <c r="F238" s="376">
        <v>91.785173363692735</v>
      </c>
      <c r="G238" s="330">
        <v>1</v>
      </c>
      <c r="H238" s="539">
        <v>7</v>
      </c>
      <c r="K238" s="28"/>
      <c r="L238" s="29"/>
    </row>
    <row r="239" spans="2:12" s="27" customFormat="1" ht="16.149999999999999" customHeight="1" x14ac:dyDescent="0.15">
      <c r="B239" s="312" t="s">
        <v>233</v>
      </c>
      <c r="C239" s="379" t="s">
        <v>486</v>
      </c>
      <c r="D239" s="447">
        <v>2990.68</v>
      </c>
      <c r="E239" s="780">
        <v>2779.33</v>
      </c>
      <c r="F239" s="377">
        <v>92.933045327484052</v>
      </c>
      <c r="G239" s="539">
        <v>1</v>
      </c>
      <c r="H239" s="539">
        <v>5</v>
      </c>
      <c r="K239" s="28"/>
      <c r="L239" s="29"/>
    </row>
    <row r="240" spans="2:12" s="27" customFormat="1" ht="16.149999999999999" customHeight="1" x14ac:dyDescent="0.15">
      <c r="B240" s="312" t="s">
        <v>235</v>
      </c>
      <c r="C240" s="378" t="s">
        <v>487</v>
      </c>
      <c r="D240" s="447">
        <v>1155.5999999999999</v>
      </c>
      <c r="E240" s="447">
        <v>1101</v>
      </c>
      <c r="F240" s="376">
        <v>95.275181723779866</v>
      </c>
      <c r="G240" s="330">
        <v>1</v>
      </c>
      <c r="H240" s="539">
        <v>2</v>
      </c>
      <c r="K240" s="28"/>
      <c r="L240" s="29"/>
    </row>
    <row r="241" spans="2:12" s="27" customFormat="1" ht="16.149999999999999" customHeight="1" x14ac:dyDescent="0.15">
      <c r="B241" s="312" t="s">
        <v>236</v>
      </c>
      <c r="C241" s="379" t="s">
        <v>488</v>
      </c>
      <c r="D241" s="447">
        <v>1850.2</v>
      </c>
      <c r="E241" s="780">
        <v>1850.2</v>
      </c>
      <c r="F241" s="377">
        <v>100</v>
      </c>
      <c r="G241" s="539">
        <v>1</v>
      </c>
      <c r="H241" s="539">
        <v>3</v>
      </c>
      <c r="K241" s="28"/>
      <c r="L241" s="29"/>
    </row>
    <row r="242" spans="2:12" s="27" customFormat="1" ht="16.149999999999999" customHeight="1" x14ac:dyDescent="0.15">
      <c r="B242" s="312" t="s">
        <v>237</v>
      </c>
      <c r="C242" s="378" t="s">
        <v>489</v>
      </c>
      <c r="D242" s="447">
        <v>1148.72</v>
      </c>
      <c r="E242" s="447">
        <v>1148.72</v>
      </c>
      <c r="F242" s="376">
        <v>100</v>
      </c>
      <c r="G242" s="330">
        <v>1</v>
      </c>
      <c r="H242" s="539">
        <v>2</v>
      </c>
      <c r="K242" s="28"/>
      <c r="L242" s="29"/>
    </row>
    <row r="243" spans="2:12" s="27" customFormat="1" ht="16.149999999999999" customHeight="1" x14ac:dyDescent="0.15">
      <c r="B243" s="312" t="s">
        <v>238</v>
      </c>
      <c r="C243" s="379" t="s">
        <v>490</v>
      </c>
      <c r="D243" s="447">
        <v>1851.39</v>
      </c>
      <c r="E243" s="780">
        <v>1851.39</v>
      </c>
      <c r="F243" s="377">
        <v>100</v>
      </c>
      <c r="G243" s="539">
        <v>1</v>
      </c>
      <c r="H243" s="539">
        <v>3</v>
      </c>
      <c r="K243" s="28"/>
      <c r="L243" s="29"/>
    </row>
    <row r="244" spans="2:12" s="27" customFormat="1" ht="16.149999999999999" customHeight="1" x14ac:dyDescent="0.15">
      <c r="B244" s="312" t="s">
        <v>239</v>
      </c>
      <c r="C244" s="378" t="s">
        <v>491</v>
      </c>
      <c r="D244" s="447">
        <v>2114.5300000000002</v>
      </c>
      <c r="E244" s="447">
        <v>2034.47</v>
      </c>
      <c r="F244" s="376">
        <v>96.21381583614324</v>
      </c>
      <c r="G244" s="330">
        <v>1</v>
      </c>
      <c r="H244" s="539">
        <v>3</v>
      </c>
      <c r="K244" s="28"/>
      <c r="L244" s="29"/>
    </row>
    <row r="245" spans="2:12" s="27" customFormat="1" ht="16.149999999999999" customHeight="1" x14ac:dyDescent="0.15">
      <c r="B245" s="312" t="s">
        <v>240</v>
      </c>
      <c r="C245" s="379" t="s">
        <v>492</v>
      </c>
      <c r="D245" s="447">
        <v>1494.36</v>
      </c>
      <c r="E245" s="780">
        <v>1411.04</v>
      </c>
      <c r="F245" s="377">
        <v>94.424368960625287</v>
      </c>
      <c r="G245" s="539">
        <v>1</v>
      </c>
      <c r="H245" s="539">
        <v>2</v>
      </c>
      <c r="K245" s="28"/>
      <c r="L245" s="29"/>
    </row>
    <row r="246" spans="2:12" s="27" customFormat="1" ht="16.149999999999999" customHeight="1" x14ac:dyDescent="0.15">
      <c r="B246" s="312" t="s">
        <v>241</v>
      </c>
      <c r="C246" s="378" t="s">
        <v>493</v>
      </c>
      <c r="D246" s="447">
        <v>1007.3</v>
      </c>
      <c r="E246" s="447">
        <v>983.21</v>
      </c>
      <c r="F246" s="376">
        <v>97.608458254740398</v>
      </c>
      <c r="G246" s="330">
        <v>1</v>
      </c>
      <c r="H246" s="539">
        <v>1</v>
      </c>
      <c r="K246" s="28"/>
      <c r="L246" s="29"/>
    </row>
    <row r="247" spans="2:12" s="27" customFormat="1" ht="16.149999999999999" customHeight="1" x14ac:dyDescent="0.15">
      <c r="B247" s="312" t="s">
        <v>242</v>
      </c>
      <c r="C247" s="379" t="s">
        <v>494</v>
      </c>
      <c r="D247" s="447">
        <v>911.07</v>
      </c>
      <c r="E247" s="780">
        <v>911.07</v>
      </c>
      <c r="F247" s="377">
        <v>100</v>
      </c>
      <c r="G247" s="539">
        <v>1</v>
      </c>
      <c r="H247" s="539">
        <v>1</v>
      </c>
      <c r="K247" s="28"/>
      <c r="L247" s="29"/>
    </row>
    <row r="248" spans="2:12" s="27" customFormat="1" ht="16.149999999999999" customHeight="1" x14ac:dyDescent="0.15">
      <c r="B248" s="312" t="s">
        <v>243</v>
      </c>
      <c r="C248" s="378" t="s">
        <v>495</v>
      </c>
      <c r="D248" s="447">
        <v>1773.9</v>
      </c>
      <c r="E248" s="447">
        <v>1626.47</v>
      </c>
      <c r="F248" s="376">
        <v>91.688933987259702</v>
      </c>
      <c r="G248" s="330">
        <v>1</v>
      </c>
      <c r="H248" s="539">
        <v>2</v>
      </c>
      <c r="K248" s="28"/>
      <c r="L248" s="29"/>
    </row>
    <row r="249" spans="2:12" s="27" customFormat="1" ht="16.149999999999999" customHeight="1" x14ac:dyDescent="0.15">
      <c r="B249" s="312" t="s">
        <v>244</v>
      </c>
      <c r="C249" s="379" t="s">
        <v>496</v>
      </c>
      <c r="D249" s="447">
        <v>2439.9</v>
      </c>
      <c r="E249" s="780">
        <v>2405.0300000000002</v>
      </c>
      <c r="F249" s="377">
        <v>98.570843067338828</v>
      </c>
      <c r="G249" s="539">
        <v>1</v>
      </c>
      <c r="H249" s="539">
        <v>4</v>
      </c>
      <c r="K249" s="28"/>
      <c r="L249" s="29"/>
    </row>
    <row r="250" spans="2:12" s="27" customFormat="1" ht="16.149999999999999" customHeight="1" x14ac:dyDescent="0.15">
      <c r="B250" s="312" t="s">
        <v>245</v>
      </c>
      <c r="C250" s="378" t="s">
        <v>497</v>
      </c>
      <c r="D250" s="447">
        <v>15552.59</v>
      </c>
      <c r="E250" s="447">
        <v>15095.78</v>
      </c>
      <c r="F250" s="376">
        <v>97.06280433033983</v>
      </c>
      <c r="G250" s="330">
        <v>1</v>
      </c>
      <c r="H250" s="539">
        <v>27</v>
      </c>
      <c r="K250" s="28"/>
      <c r="L250" s="29"/>
    </row>
    <row r="251" spans="2:12" s="27" customFormat="1" ht="16.149999999999999" customHeight="1" x14ac:dyDescent="0.15">
      <c r="B251" s="312" t="s">
        <v>246</v>
      </c>
      <c r="C251" s="379" t="s">
        <v>498</v>
      </c>
      <c r="D251" s="447">
        <v>5094.29</v>
      </c>
      <c r="E251" s="780">
        <v>4682.99</v>
      </c>
      <c r="F251" s="377">
        <v>91.926254689073389</v>
      </c>
      <c r="G251" s="539">
        <v>1</v>
      </c>
      <c r="H251" s="539">
        <v>16</v>
      </c>
      <c r="K251" s="28"/>
      <c r="L251" s="29"/>
    </row>
    <row r="252" spans="2:12" s="27" customFormat="1" ht="16.149999999999999" customHeight="1" x14ac:dyDescent="0.15">
      <c r="B252" s="312" t="s">
        <v>247</v>
      </c>
      <c r="C252" s="378" t="s">
        <v>499</v>
      </c>
      <c r="D252" s="447">
        <v>3411.24</v>
      </c>
      <c r="E252" s="447">
        <v>3183.02</v>
      </c>
      <c r="F252" s="376">
        <v>93.309764191320468</v>
      </c>
      <c r="G252" s="330">
        <v>1</v>
      </c>
      <c r="H252" s="539">
        <v>12</v>
      </c>
      <c r="K252" s="28"/>
      <c r="L252" s="29"/>
    </row>
    <row r="253" spans="2:12" s="27" customFormat="1" ht="16.149999999999999" customHeight="1" x14ac:dyDescent="0.15">
      <c r="B253" s="312" t="s">
        <v>248</v>
      </c>
      <c r="C253" s="379" t="s">
        <v>500</v>
      </c>
      <c r="D253" s="447">
        <v>1380.21</v>
      </c>
      <c r="E253" s="780">
        <v>1255.32</v>
      </c>
      <c r="F253" s="377">
        <v>90.951376964374973</v>
      </c>
      <c r="G253" s="539">
        <v>1</v>
      </c>
      <c r="H253" s="539">
        <v>5</v>
      </c>
      <c r="K253" s="28"/>
      <c r="L253" s="29"/>
    </row>
    <row r="254" spans="2:12" s="27" customFormat="1" ht="16.149999999999999" customHeight="1" x14ac:dyDescent="0.15">
      <c r="B254" s="312" t="s">
        <v>249</v>
      </c>
      <c r="C254" s="378" t="s">
        <v>501</v>
      </c>
      <c r="D254" s="447">
        <v>4251.91</v>
      </c>
      <c r="E254" s="447">
        <v>4018.95</v>
      </c>
      <c r="F254" s="376">
        <v>94.52105053963983</v>
      </c>
      <c r="G254" s="330">
        <v>1</v>
      </c>
      <c r="H254" s="539">
        <v>13</v>
      </c>
      <c r="K254" s="28"/>
      <c r="L254" s="29"/>
    </row>
    <row r="255" spans="2:12" s="27" customFormat="1" ht="16.149999999999999" customHeight="1" x14ac:dyDescent="0.15">
      <c r="B255" s="312" t="s">
        <v>250</v>
      </c>
      <c r="C255" s="379" t="s">
        <v>502</v>
      </c>
      <c r="D255" s="447">
        <v>1571.04</v>
      </c>
      <c r="E255" s="780">
        <v>1420.44</v>
      </c>
      <c r="F255" s="377">
        <v>90.413993278337927</v>
      </c>
      <c r="G255" s="539">
        <v>1</v>
      </c>
      <c r="H255" s="539">
        <v>7</v>
      </c>
      <c r="K255" s="28"/>
      <c r="L255" s="29"/>
    </row>
    <row r="256" spans="2:12" s="27" customFormat="1" ht="16.149999999999999" customHeight="1" x14ac:dyDescent="0.15">
      <c r="B256" s="312" t="s">
        <v>251</v>
      </c>
      <c r="C256" s="378" t="s">
        <v>503</v>
      </c>
      <c r="D256" s="447">
        <v>1391.02</v>
      </c>
      <c r="E256" s="447">
        <v>1367.21</v>
      </c>
      <c r="F256" s="376">
        <v>98.288306422625126</v>
      </c>
      <c r="G256" s="330">
        <v>1</v>
      </c>
      <c r="H256" s="539">
        <v>6</v>
      </c>
      <c r="K256" s="28"/>
      <c r="L256" s="29"/>
    </row>
    <row r="257" spans="2:12" s="27" customFormat="1" ht="16.149999999999999" customHeight="1" x14ac:dyDescent="0.15">
      <c r="B257" s="312" t="s">
        <v>252</v>
      </c>
      <c r="C257" s="379" t="s">
        <v>504</v>
      </c>
      <c r="D257" s="447">
        <v>2502.11</v>
      </c>
      <c r="E257" s="780">
        <v>2381.77</v>
      </c>
      <c r="F257" s="377">
        <v>95.19045925239098</v>
      </c>
      <c r="G257" s="539">
        <v>1</v>
      </c>
      <c r="H257" s="539">
        <v>6</v>
      </c>
      <c r="K257" s="28"/>
      <c r="L257" s="29"/>
    </row>
    <row r="258" spans="2:12" s="27" customFormat="1" ht="16.149999999999999" customHeight="1" x14ac:dyDescent="0.15">
      <c r="B258" s="312" t="s">
        <v>253</v>
      </c>
      <c r="C258" s="378" t="s">
        <v>1502</v>
      </c>
      <c r="D258" s="447">
        <v>3541.4300000000003</v>
      </c>
      <c r="E258" s="447">
        <v>3507.95</v>
      </c>
      <c r="F258" s="376">
        <v>99.054619179258083</v>
      </c>
      <c r="G258" s="330">
        <v>1</v>
      </c>
      <c r="H258" s="539">
        <v>11</v>
      </c>
      <c r="K258" s="28"/>
      <c r="L258" s="29"/>
    </row>
    <row r="259" spans="2:12" s="27" customFormat="1" ht="16.149999999999999" customHeight="1" x14ac:dyDescent="0.15">
      <c r="B259" s="312" t="s">
        <v>254</v>
      </c>
      <c r="C259" s="379" t="s">
        <v>506</v>
      </c>
      <c r="D259" s="447">
        <v>7543.0999999999995</v>
      </c>
      <c r="E259" s="780">
        <v>7211.64</v>
      </c>
      <c r="F259" s="377">
        <v>95.605785419787637</v>
      </c>
      <c r="G259" s="539">
        <v>1</v>
      </c>
      <c r="H259" s="539">
        <v>21</v>
      </c>
      <c r="K259" s="28"/>
      <c r="L259" s="29"/>
    </row>
    <row r="260" spans="2:12" s="27" customFormat="1" ht="16.149999999999999" customHeight="1" x14ac:dyDescent="0.15">
      <c r="B260" s="312" t="s">
        <v>255</v>
      </c>
      <c r="C260" s="378" t="s">
        <v>507</v>
      </c>
      <c r="D260" s="447">
        <v>1189.1199999999999</v>
      </c>
      <c r="E260" s="447">
        <v>1115.5</v>
      </c>
      <c r="F260" s="376">
        <v>93.80886706135631</v>
      </c>
      <c r="G260" s="330">
        <v>1</v>
      </c>
      <c r="H260" s="539">
        <v>3</v>
      </c>
      <c r="K260" s="28"/>
      <c r="L260" s="29"/>
    </row>
    <row r="261" spans="2:12" s="27" customFormat="1" ht="16.149999999999999" customHeight="1" x14ac:dyDescent="0.15">
      <c r="B261" s="312" t="s">
        <v>256</v>
      </c>
      <c r="C261" s="379" t="s">
        <v>508</v>
      </c>
      <c r="D261" s="447">
        <v>1392</v>
      </c>
      <c r="E261" s="780">
        <v>1368</v>
      </c>
      <c r="F261" s="377">
        <v>98.275862068965509</v>
      </c>
      <c r="G261" s="539">
        <v>1</v>
      </c>
      <c r="H261" s="539">
        <v>4</v>
      </c>
      <c r="K261" s="28"/>
      <c r="L261" s="29"/>
    </row>
    <row r="262" spans="2:12" s="27" customFormat="1" ht="16.149999999999999" customHeight="1" x14ac:dyDescent="0.15">
      <c r="B262" s="312" t="s">
        <v>257</v>
      </c>
      <c r="C262" s="378" t="s">
        <v>509</v>
      </c>
      <c r="D262" s="447">
        <v>2151.67</v>
      </c>
      <c r="E262" s="447">
        <v>2027.11</v>
      </c>
      <c r="F262" s="376">
        <v>94.211008193635635</v>
      </c>
      <c r="G262" s="330">
        <v>1</v>
      </c>
      <c r="H262" s="539">
        <v>7</v>
      </c>
      <c r="K262" s="28"/>
      <c r="L262" s="29"/>
    </row>
    <row r="263" spans="2:12" s="27" customFormat="1" ht="16.149999999999999" customHeight="1" x14ac:dyDescent="0.15">
      <c r="B263" s="312" t="s">
        <v>258</v>
      </c>
      <c r="C263" s="379" t="s">
        <v>1503</v>
      </c>
      <c r="D263" s="447">
        <v>2373.1000000000004</v>
      </c>
      <c r="E263" s="780">
        <v>2347.96</v>
      </c>
      <c r="F263" s="377">
        <v>98.940626185158635</v>
      </c>
      <c r="G263" s="539">
        <v>1</v>
      </c>
      <c r="H263" s="539">
        <v>2</v>
      </c>
      <c r="K263" s="28"/>
      <c r="L263" s="29"/>
    </row>
    <row r="264" spans="2:12" s="27" customFormat="1" ht="16.149999999999999" customHeight="1" x14ac:dyDescent="0.15">
      <c r="B264" s="312" t="s">
        <v>259</v>
      </c>
      <c r="C264" s="378" t="s">
        <v>1504</v>
      </c>
      <c r="D264" s="447">
        <v>3909.9</v>
      </c>
      <c r="E264" s="447">
        <v>3799.52</v>
      </c>
      <c r="F264" s="376">
        <v>97.176909895393734</v>
      </c>
      <c r="G264" s="330">
        <v>1</v>
      </c>
      <c r="H264" s="539">
        <v>8</v>
      </c>
      <c r="K264" s="28"/>
      <c r="L264" s="29"/>
    </row>
    <row r="265" spans="2:12" s="27" customFormat="1" ht="16.149999999999999" customHeight="1" x14ac:dyDescent="0.15">
      <c r="B265" s="312" t="s">
        <v>260</v>
      </c>
      <c r="C265" s="379" t="s">
        <v>512</v>
      </c>
      <c r="D265" s="447">
        <v>2176.23</v>
      </c>
      <c r="E265" s="780">
        <v>2176.23</v>
      </c>
      <c r="F265" s="377">
        <v>100</v>
      </c>
      <c r="G265" s="539">
        <v>1</v>
      </c>
      <c r="H265" s="539">
        <v>0</v>
      </c>
      <c r="K265" s="28"/>
      <c r="L265" s="29"/>
    </row>
    <row r="266" spans="2:12" s="27" customFormat="1" ht="16.149999999999999" customHeight="1" x14ac:dyDescent="0.15">
      <c r="B266" s="312" t="s">
        <v>261</v>
      </c>
      <c r="C266" s="378" t="s">
        <v>513</v>
      </c>
      <c r="D266" s="447">
        <v>897.84</v>
      </c>
      <c r="E266" s="447">
        <v>836.25</v>
      </c>
      <c r="F266" s="376">
        <v>93.140203154236829</v>
      </c>
      <c r="G266" s="330">
        <v>1</v>
      </c>
      <c r="H266" s="539">
        <v>0</v>
      </c>
      <c r="K266" s="28"/>
      <c r="L266" s="29"/>
    </row>
    <row r="267" spans="2:12" s="27" customFormat="1" ht="16.149999999999999" customHeight="1" x14ac:dyDescent="0.15">
      <c r="B267" s="312" t="s">
        <v>262</v>
      </c>
      <c r="C267" s="379" t="s">
        <v>514</v>
      </c>
      <c r="D267" s="447">
        <v>1222.3399999999999</v>
      </c>
      <c r="E267" s="780">
        <v>1132.78</v>
      </c>
      <c r="F267" s="377">
        <v>92.67306968601207</v>
      </c>
      <c r="G267" s="539">
        <v>1</v>
      </c>
      <c r="H267" s="539">
        <v>0</v>
      </c>
      <c r="K267" s="28"/>
      <c r="L267" s="29"/>
    </row>
    <row r="268" spans="2:12" s="27" customFormat="1" ht="16.149999999999999" customHeight="1" x14ac:dyDescent="0.15">
      <c r="B268" s="312" t="s">
        <v>263</v>
      </c>
      <c r="C268" s="378" t="s">
        <v>515</v>
      </c>
      <c r="D268" s="447">
        <v>1854.13</v>
      </c>
      <c r="E268" s="447">
        <v>1763.01</v>
      </c>
      <c r="F268" s="376">
        <v>95.085565737030294</v>
      </c>
      <c r="G268" s="330">
        <v>1</v>
      </c>
      <c r="H268" s="539">
        <v>0</v>
      </c>
      <c r="K268" s="28"/>
      <c r="L268" s="29"/>
    </row>
    <row r="269" spans="2:12" s="27" customFormat="1" ht="16.149999999999999" customHeight="1" x14ac:dyDescent="0.15">
      <c r="B269" s="312" t="s">
        <v>264</v>
      </c>
      <c r="C269" s="379" t="s">
        <v>516</v>
      </c>
      <c r="D269" s="447">
        <v>1740.7</v>
      </c>
      <c r="E269" s="780">
        <v>1740.7</v>
      </c>
      <c r="F269" s="377">
        <v>100</v>
      </c>
      <c r="G269" s="539">
        <v>1</v>
      </c>
      <c r="H269" s="539">
        <v>3</v>
      </c>
      <c r="K269" s="28"/>
      <c r="L269" s="29"/>
    </row>
    <row r="270" spans="2:12" s="27" customFormat="1" ht="16.149999999999999" customHeight="1" thickBot="1" x14ac:dyDescent="0.2">
      <c r="B270" s="336" t="s">
        <v>803</v>
      </c>
      <c r="C270" s="485" t="s">
        <v>816</v>
      </c>
      <c r="D270" s="781">
        <v>2287.0700000000002</v>
      </c>
      <c r="E270" s="782">
        <v>2140.66</v>
      </c>
      <c r="F270" s="656">
        <v>93.598359473037533</v>
      </c>
      <c r="G270" s="685">
        <v>1</v>
      </c>
      <c r="H270" s="685">
        <v>6</v>
      </c>
      <c r="K270" s="28"/>
      <c r="L270" s="29"/>
    </row>
    <row r="271" spans="2:12" s="27" customFormat="1" ht="16.149999999999999" customHeight="1" thickTop="1" x14ac:dyDescent="0.15">
      <c r="B271" s="738" t="s">
        <v>1505</v>
      </c>
      <c r="C271" s="783" t="s">
        <v>817</v>
      </c>
      <c r="D271" s="784">
        <v>14431.35</v>
      </c>
      <c r="E271" s="785">
        <v>14431.35</v>
      </c>
      <c r="F271" s="786">
        <v>100</v>
      </c>
      <c r="G271" s="787">
        <v>1</v>
      </c>
      <c r="H271" s="788" t="s">
        <v>1526</v>
      </c>
      <c r="K271" s="28"/>
      <c r="L271" s="29"/>
    </row>
    <row r="272" spans="2:12" s="27" customFormat="1" ht="16.149999999999999" customHeight="1" x14ac:dyDescent="0.15">
      <c r="B272" s="694"/>
      <c r="C272" s="491"/>
      <c r="D272" s="421"/>
      <c r="E272" s="421"/>
      <c r="F272" s="421"/>
      <c r="G272" s="421"/>
      <c r="H272" s="421"/>
      <c r="K272" s="28"/>
      <c r="L272" s="29"/>
    </row>
    <row r="273" spans="2:12" s="27" customFormat="1" ht="16.149999999999999" customHeight="1" x14ac:dyDescent="0.15">
      <c r="B273" s="789" t="s">
        <v>1529</v>
      </c>
      <c r="C273" s="423"/>
      <c r="D273" s="424">
        <f>SUM(D274:D278)</f>
        <v>1847370.1785861999</v>
      </c>
      <c r="E273" s="424">
        <f>SUM(E274:E278)</f>
        <v>1818028.0085862</v>
      </c>
      <c r="F273" s="790">
        <f>E273/D273*100</f>
        <v>98.411678918490736</v>
      </c>
      <c r="G273" s="791">
        <f>SUM(G274:G278)</f>
        <v>1340</v>
      </c>
      <c r="H273" s="791">
        <v>36971</v>
      </c>
      <c r="K273" s="28"/>
      <c r="L273" s="29"/>
    </row>
    <row r="274" spans="2:12" s="27" customFormat="1" ht="16.149999999999999" customHeight="1" x14ac:dyDescent="0.15">
      <c r="B274" s="453" t="s">
        <v>1530</v>
      </c>
      <c r="C274" s="428"/>
      <c r="D274" s="429">
        <f>SUM(D4:D60)</f>
        <v>463728.41999999993</v>
      </c>
      <c r="E274" s="429">
        <f>SUM(E4:E60)</f>
        <v>460083.1999999999</v>
      </c>
      <c r="F274" s="510">
        <f t="shared" ref="F274:F278" si="0">E274/D274*100</f>
        <v>99.213932154514055</v>
      </c>
      <c r="G274" s="792">
        <f>SUM(G4:G60)</f>
        <v>831</v>
      </c>
      <c r="H274" s="512" t="s">
        <v>97</v>
      </c>
      <c r="K274" s="28"/>
      <c r="L274" s="29"/>
    </row>
    <row r="275" spans="2:12" s="27" customFormat="1" ht="16.149999999999999" customHeight="1" x14ac:dyDescent="0.15">
      <c r="B275" s="387" t="s">
        <v>1531</v>
      </c>
      <c r="C275" s="388"/>
      <c r="D275" s="433">
        <f>SUM(D61:D102)</f>
        <v>376183.15858619986</v>
      </c>
      <c r="E275" s="433">
        <f>SUM(E61:E102)</f>
        <v>372884.3885861999</v>
      </c>
      <c r="F275" s="390">
        <f>E275/D275*100</f>
        <v>99.123094714713531</v>
      </c>
      <c r="G275" s="793">
        <f>SUM(G61:G102)</f>
        <v>327</v>
      </c>
      <c r="H275" s="392" t="s">
        <v>97</v>
      </c>
      <c r="K275" s="28"/>
      <c r="L275" s="29"/>
    </row>
    <row r="276" spans="2:12" x14ac:dyDescent="0.15">
      <c r="B276" s="394" t="s">
        <v>553</v>
      </c>
      <c r="C276" s="346"/>
      <c r="D276" s="434">
        <f>SUM(D103:D120)</f>
        <v>692103.03</v>
      </c>
      <c r="E276" s="434">
        <f>SUM(E103:E120)</f>
        <v>679770.33000000007</v>
      </c>
      <c r="F276" s="396">
        <f t="shared" si="0"/>
        <v>98.218083223822916</v>
      </c>
      <c r="G276" s="794">
        <f>SUM(G103:G120)</f>
        <v>31</v>
      </c>
      <c r="H276" s="398" t="s">
        <v>97</v>
      </c>
    </row>
    <row r="277" spans="2:12" s="27" customFormat="1" ht="16.149999999999999" customHeight="1" x14ac:dyDescent="0.15">
      <c r="B277" s="400" t="s">
        <v>1532</v>
      </c>
      <c r="C277" s="401"/>
      <c r="D277" s="435">
        <f>SUM(D121:D270)</f>
        <v>300924.21999999986</v>
      </c>
      <c r="E277" s="435">
        <f>SUM(E121:E270)</f>
        <v>290858.74000000005</v>
      </c>
      <c r="F277" s="795">
        <f t="shared" si="0"/>
        <v>96.655144607502905</v>
      </c>
      <c r="G277" s="796">
        <f>SUM(G121:G270)</f>
        <v>150</v>
      </c>
      <c r="H277" s="405" t="s">
        <v>97</v>
      </c>
    </row>
    <row r="278" spans="2:12" s="27" customFormat="1" ht="16.149999999999999" customHeight="1" x14ac:dyDescent="0.15">
      <c r="B278" s="666" t="s">
        <v>1533</v>
      </c>
      <c r="C278" s="667"/>
      <c r="D278" s="797">
        <f>SUM(D271)</f>
        <v>14431.35</v>
      </c>
      <c r="E278" s="797">
        <f>SUM(E271)</f>
        <v>14431.35</v>
      </c>
      <c r="F278" s="669">
        <f t="shared" si="0"/>
        <v>100</v>
      </c>
      <c r="G278" s="798">
        <f>SUM(G271)</f>
        <v>1</v>
      </c>
      <c r="H278" s="671" t="s">
        <v>1534</v>
      </c>
    </row>
    <row r="279" spans="2:12" x14ac:dyDescent="0.25">
      <c r="B279" s="704" t="s">
        <v>593</v>
      </c>
      <c r="C279" s="705"/>
      <c r="D279" s="606"/>
      <c r="E279" s="606"/>
      <c r="F279" s="606"/>
      <c r="G279" s="606"/>
      <c r="H279" s="695"/>
    </row>
  </sheetData>
  <phoneticPr fontId="2"/>
  <conditionalFormatting sqref="C4:H271">
    <cfRule type="expression" dxfId="1" priority="2">
      <formula>MOD(ROW(),2)=0</formula>
    </cfRule>
  </conditionalFormatting>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ignoredErrors>
    <ignoredError sqref="D274:E278 G274:H278" formulaRange="1"/>
    <ignoredError sqref="F274:F278" formula="1" formulaRange="1"/>
    <ignoredError sqref="F273" 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
    <pageSetUpPr fitToPage="1"/>
  </sheetPr>
  <dimension ref="A1:JI26"/>
  <sheetViews>
    <sheetView showGridLines="0" zoomScaleNormal="100" workbookViewId="0">
      <pane xSplit="2" topLeftCell="C1" activePane="topRight" state="frozen"/>
      <selection pane="topRight" activeCell="J8" sqref="J8"/>
    </sheetView>
  </sheetViews>
  <sheetFormatPr defaultColWidth="9" defaultRowHeight="23.25" customHeight="1" x14ac:dyDescent="0.25"/>
  <cols>
    <col min="1" max="1" width="3.5" style="12" customWidth="1"/>
    <col min="2" max="2" width="24.25" style="12" bestFit="1" customWidth="1"/>
    <col min="3" max="3" width="16" style="11" customWidth="1"/>
    <col min="4" max="7" width="16" style="251" customWidth="1"/>
    <col min="8" max="8" width="1.5" style="251" customWidth="1"/>
    <col min="9" max="9" width="16" style="11" customWidth="1"/>
    <col min="10" max="269" width="16" style="12" customWidth="1"/>
    <col min="270" max="16384" width="9" style="12"/>
  </cols>
  <sheetData>
    <row r="1" spans="1:269" ht="23.25" customHeight="1" x14ac:dyDescent="0.25">
      <c r="B1" s="10" t="s">
        <v>574</v>
      </c>
    </row>
    <row r="2" spans="1:269" ht="23.25" customHeight="1" x14ac:dyDescent="0.25">
      <c r="A2" s="13"/>
      <c r="B2" s="13" t="s">
        <v>575</v>
      </c>
      <c r="C2" s="14"/>
      <c r="D2" s="252"/>
      <c r="E2" s="252"/>
      <c r="F2" s="252"/>
      <c r="G2" s="252"/>
      <c r="H2" s="252"/>
      <c r="I2" s="14"/>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row>
    <row r="3" spans="1:269" ht="23.25" customHeight="1" x14ac:dyDescent="0.25">
      <c r="A3" s="164"/>
      <c r="B3" s="285" t="s">
        <v>597</v>
      </c>
      <c r="C3" s="15" t="s">
        <v>275</v>
      </c>
      <c r="D3" s="15" t="s">
        <v>97</v>
      </c>
      <c r="E3" s="15" t="s">
        <v>97</v>
      </c>
      <c r="F3" s="15" t="s">
        <v>97</v>
      </c>
      <c r="G3" s="15" t="s">
        <v>97</v>
      </c>
      <c r="H3" s="253"/>
      <c r="I3" s="15" t="s">
        <v>6</v>
      </c>
      <c r="J3" s="15" t="s">
        <v>3</v>
      </c>
      <c r="K3" s="15" t="s">
        <v>7</v>
      </c>
      <c r="L3" s="15" t="s">
        <v>4</v>
      </c>
      <c r="M3" s="15" t="s">
        <v>8</v>
      </c>
      <c r="N3" s="15" t="s">
        <v>5</v>
      </c>
      <c r="O3" s="15" t="s">
        <v>9</v>
      </c>
      <c r="P3" s="15" t="s">
        <v>10</v>
      </c>
      <c r="Q3" s="15" t="s">
        <v>11</v>
      </c>
      <c r="R3" s="15" t="s">
        <v>12</v>
      </c>
      <c r="S3" s="15" t="s">
        <v>13</v>
      </c>
      <c r="T3" s="15" t="s">
        <v>14</v>
      </c>
      <c r="U3" s="15" t="s">
        <v>15</v>
      </c>
      <c r="V3" s="15" t="s">
        <v>16</v>
      </c>
      <c r="W3" s="15" t="s">
        <v>17</v>
      </c>
      <c r="X3" s="15" t="s">
        <v>18</v>
      </c>
      <c r="Y3" s="15" t="s">
        <v>19</v>
      </c>
      <c r="Z3" s="15" t="s">
        <v>20</v>
      </c>
      <c r="AA3" s="15" t="s">
        <v>21</v>
      </c>
      <c r="AB3" s="15" t="s">
        <v>22</v>
      </c>
      <c r="AC3" s="15" t="s">
        <v>23</v>
      </c>
      <c r="AD3" s="15" t="s">
        <v>24</v>
      </c>
      <c r="AE3" s="15" t="s">
        <v>25</v>
      </c>
      <c r="AF3" s="15" t="s">
        <v>26</v>
      </c>
      <c r="AG3" s="15" t="s">
        <v>27</v>
      </c>
      <c r="AH3" s="15" t="s">
        <v>28</v>
      </c>
      <c r="AI3" s="15" t="s">
        <v>29</v>
      </c>
      <c r="AJ3" s="15" t="s">
        <v>30</v>
      </c>
      <c r="AK3" s="15" t="s">
        <v>31</v>
      </c>
      <c r="AL3" s="15" t="s">
        <v>32</v>
      </c>
      <c r="AM3" s="15" t="s">
        <v>33</v>
      </c>
      <c r="AN3" s="15" t="s">
        <v>34</v>
      </c>
      <c r="AO3" s="15" t="s">
        <v>35</v>
      </c>
      <c r="AP3" s="15" t="s">
        <v>36</v>
      </c>
      <c r="AQ3" s="15" t="s">
        <v>37</v>
      </c>
      <c r="AR3" s="15" t="s">
        <v>38</v>
      </c>
      <c r="AS3" s="15" t="s">
        <v>39</v>
      </c>
      <c r="AT3" s="15" t="s">
        <v>40</v>
      </c>
      <c r="AU3" s="15" t="s">
        <v>41</v>
      </c>
      <c r="AV3" s="15" t="s">
        <v>42</v>
      </c>
      <c r="AW3" s="15" t="s">
        <v>43</v>
      </c>
      <c r="AX3" s="15" t="s">
        <v>44</v>
      </c>
      <c r="AY3" s="15" t="s">
        <v>45</v>
      </c>
      <c r="AZ3" s="15" t="s">
        <v>46</v>
      </c>
      <c r="BA3" s="15" t="s">
        <v>47</v>
      </c>
      <c r="BB3" s="15" t="s">
        <v>48</v>
      </c>
      <c r="BC3" s="15" t="s">
        <v>49</v>
      </c>
      <c r="BD3" s="15" t="s">
        <v>50</v>
      </c>
      <c r="BE3" s="15" t="s">
        <v>51</v>
      </c>
      <c r="BF3" s="15" t="s">
        <v>52</v>
      </c>
      <c r="BG3" s="15" t="s">
        <v>53</v>
      </c>
      <c r="BH3" s="15" t="s">
        <v>54</v>
      </c>
      <c r="BI3" s="15" t="s">
        <v>55</v>
      </c>
      <c r="BJ3" s="15" t="s">
        <v>56</v>
      </c>
      <c r="BK3" s="15" t="s">
        <v>57</v>
      </c>
      <c r="BL3" s="15" t="s">
        <v>58</v>
      </c>
      <c r="BM3" s="15" t="s">
        <v>59</v>
      </c>
      <c r="BN3" s="15" t="s">
        <v>60</v>
      </c>
      <c r="BO3" s="15" t="s">
        <v>61</v>
      </c>
      <c r="BP3" s="15" t="s">
        <v>62</v>
      </c>
      <c r="BQ3" s="15" t="s">
        <v>63</v>
      </c>
      <c r="BR3" s="15" t="s">
        <v>64</v>
      </c>
      <c r="BS3" s="15" t="s">
        <v>65</v>
      </c>
      <c r="BT3" s="15" t="s">
        <v>66</v>
      </c>
      <c r="BU3" s="15" t="s">
        <v>67</v>
      </c>
      <c r="BV3" s="15" t="s">
        <v>68</v>
      </c>
      <c r="BW3" s="15" t="s">
        <v>69</v>
      </c>
      <c r="BX3" s="15" t="s">
        <v>70</v>
      </c>
      <c r="BY3" s="15" t="s">
        <v>71</v>
      </c>
      <c r="BZ3" s="15" t="s">
        <v>72</v>
      </c>
      <c r="CA3" s="15" t="s">
        <v>73</v>
      </c>
      <c r="CB3" s="15" t="s">
        <v>74</v>
      </c>
      <c r="CC3" s="15" t="s">
        <v>75</v>
      </c>
      <c r="CD3" s="15" t="s">
        <v>76</v>
      </c>
      <c r="CE3" s="15" t="s">
        <v>77</v>
      </c>
      <c r="CF3" s="15" t="s">
        <v>78</v>
      </c>
      <c r="CG3" s="15" t="s">
        <v>79</v>
      </c>
      <c r="CH3" s="15" t="s">
        <v>80</v>
      </c>
      <c r="CI3" s="15" t="s">
        <v>81</v>
      </c>
      <c r="CJ3" s="15" t="s">
        <v>82</v>
      </c>
      <c r="CK3" s="15" t="s">
        <v>83</v>
      </c>
      <c r="CL3" s="15" t="s">
        <v>84</v>
      </c>
      <c r="CM3" s="15" t="s">
        <v>85</v>
      </c>
      <c r="CN3" s="15" t="s">
        <v>86</v>
      </c>
      <c r="CO3" s="15" t="s">
        <v>87</v>
      </c>
      <c r="CP3" s="15" t="s">
        <v>88</v>
      </c>
      <c r="CQ3" s="15" t="s">
        <v>89</v>
      </c>
      <c r="CR3" s="15" t="s">
        <v>90</v>
      </c>
      <c r="CS3" s="15" t="s">
        <v>91</v>
      </c>
      <c r="CT3" s="15" t="s">
        <v>92</v>
      </c>
      <c r="CU3" s="15" t="s">
        <v>93</v>
      </c>
      <c r="CV3" s="15" t="s">
        <v>94</v>
      </c>
      <c r="CW3" s="15" t="s">
        <v>95</v>
      </c>
      <c r="CX3" s="15" t="s">
        <v>96</v>
      </c>
      <c r="CY3" s="15" t="s">
        <v>98</v>
      </c>
      <c r="CZ3" s="15" t="s">
        <v>99</v>
      </c>
      <c r="DA3" s="15" t="s">
        <v>100</v>
      </c>
      <c r="DB3" s="15" t="s">
        <v>101</v>
      </c>
      <c r="DC3" s="15" t="s">
        <v>102</v>
      </c>
      <c r="DD3" s="15" t="s">
        <v>103</v>
      </c>
      <c r="DE3" s="15" t="s">
        <v>104</v>
      </c>
      <c r="DF3" s="15" t="s">
        <v>105</v>
      </c>
      <c r="DG3" s="15" t="s">
        <v>106</v>
      </c>
      <c r="DH3" s="15" t="s">
        <v>107</v>
      </c>
      <c r="DI3" s="15" t="s">
        <v>108</v>
      </c>
      <c r="DJ3" s="15" t="s">
        <v>109</v>
      </c>
      <c r="DK3" s="15" t="s">
        <v>110</v>
      </c>
      <c r="DL3" s="15" t="s">
        <v>111</v>
      </c>
      <c r="DM3" s="15" t="s">
        <v>112</v>
      </c>
      <c r="DN3" s="15" t="s">
        <v>113</v>
      </c>
      <c r="DO3" s="15" t="s">
        <v>114</v>
      </c>
      <c r="DP3" s="15" t="s">
        <v>115</v>
      </c>
      <c r="DQ3" s="15" t="s">
        <v>116</v>
      </c>
      <c r="DR3" s="15" t="s">
        <v>117</v>
      </c>
      <c r="DS3" s="15" t="s">
        <v>118</v>
      </c>
      <c r="DT3" s="15" t="s">
        <v>119</v>
      </c>
      <c r="DU3" s="15" t="s">
        <v>120</v>
      </c>
      <c r="DV3" s="15" t="s">
        <v>121</v>
      </c>
      <c r="DW3" s="15" t="s">
        <v>122</v>
      </c>
      <c r="DX3" s="15" t="s">
        <v>123</v>
      </c>
      <c r="DY3" s="15" t="s">
        <v>124</v>
      </c>
      <c r="DZ3" s="15" t="s">
        <v>125</v>
      </c>
      <c r="EA3" s="15" t="s">
        <v>126</v>
      </c>
      <c r="EB3" s="15" t="s">
        <v>127</v>
      </c>
      <c r="EC3" s="15" t="s">
        <v>128</v>
      </c>
      <c r="ED3" s="15" t="s">
        <v>129</v>
      </c>
      <c r="EE3" s="15" t="s">
        <v>130</v>
      </c>
      <c r="EF3" s="15" t="s">
        <v>131</v>
      </c>
      <c r="EG3" s="15" t="s">
        <v>132</v>
      </c>
      <c r="EH3" s="15" t="s">
        <v>133</v>
      </c>
      <c r="EI3" s="15" t="s">
        <v>134</v>
      </c>
      <c r="EJ3" s="15" t="s">
        <v>135</v>
      </c>
      <c r="EK3" s="15" t="s">
        <v>136</v>
      </c>
      <c r="EL3" s="15" t="s">
        <v>137</v>
      </c>
      <c r="EM3" s="15" t="s">
        <v>138</v>
      </c>
      <c r="EN3" s="15" t="s">
        <v>139</v>
      </c>
      <c r="EO3" s="15" t="s">
        <v>140</v>
      </c>
      <c r="EP3" s="15" t="s">
        <v>141</v>
      </c>
      <c r="EQ3" s="15" t="s">
        <v>142</v>
      </c>
      <c r="ER3" s="15" t="s">
        <v>143</v>
      </c>
      <c r="ES3" s="15" t="s">
        <v>144</v>
      </c>
      <c r="ET3" s="15" t="s">
        <v>145</v>
      </c>
      <c r="EU3" s="15" t="s">
        <v>146</v>
      </c>
      <c r="EV3" s="15" t="s">
        <v>147</v>
      </c>
      <c r="EW3" s="15" t="s">
        <v>148</v>
      </c>
      <c r="EX3" s="15" t="s">
        <v>149</v>
      </c>
      <c r="EY3" s="15" t="s">
        <v>150</v>
      </c>
      <c r="EZ3" s="15" t="s">
        <v>151</v>
      </c>
      <c r="FA3" s="15" t="s">
        <v>152</v>
      </c>
      <c r="FB3" s="15" t="s">
        <v>153</v>
      </c>
      <c r="FC3" s="15" t="s">
        <v>154</v>
      </c>
      <c r="FD3" s="15" t="s">
        <v>155</v>
      </c>
      <c r="FE3" s="15" t="s">
        <v>156</v>
      </c>
      <c r="FF3" s="15" t="s">
        <v>157</v>
      </c>
      <c r="FG3" s="15" t="s">
        <v>158</v>
      </c>
      <c r="FH3" s="15" t="s">
        <v>159</v>
      </c>
      <c r="FI3" s="15" t="s">
        <v>160</v>
      </c>
      <c r="FJ3" s="15" t="s">
        <v>161</v>
      </c>
      <c r="FK3" s="15" t="s">
        <v>162</v>
      </c>
      <c r="FL3" s="15" t="s">
        <v>163</v>
      </c>
      <c r="FM3" s="15" t="s">
        <v>164</v>
      </c>
      <c r="FN3" s="15" t="s">
        <v>165</v>
      </c>
      <c r="FO3" s="15" t="s">
        <v>166</v>
      </c>
      <c r="FP3" s="15" t="s">
        <v>167</v>
      </c>
      <c r="FQ3" s="15" t="s">
        <v>168</v>
      </c>
      <c r="FR3" s="15" t="s">
        <v>169</v>
      </c>
      <c r="FS3" s="15" t="s">
        <v>170</v>
      </c>
      <c r="FT3" s="15" t="s">
        <v>171</v>
      </c>
      <c r="FU3" s="15" t="s">
        <v>172</v>
      </c>
      <c r="FV3" s="15" t="s">
        <v>173</v>
      </c>
      <c r="FW3" s="15" t="s">
        <v>174</v>
      </c>
      <c r="FX3" s="15" t="s">
        <v>175</v>
      </c>
      <c r="FY3" s="15" t="s">
        <v>176</v>
      </c>
      <c r="FZ3" s="15" t="s">
        <v>177</v>
      </c>
      <c r="GA3" s="15" t="s">
        <v>178</v>
      </c>
      <c r="GB3" s="15" t="s">
        <v>179</v>
      </c>
      <c r="GC3" s="15" t="s">
        <v>180</v>
      </c>
      <c r="GD3" s="15" t="s">
        <v>181</v>
      </c>
      <c r="GE3" s="15" t="s">
        <v>182</v>
      </c>
      <c r="GF3" s="15" t="s">
        <v>183</v>
      </c>
      <c r="GG3" s="15" t="s">
        <v>184</v>
      </c>
      <c r="GH3" s="15" t="s">
        <v>185</v>
      </c>
      <c r="GI3" s="15" t="s">
        <v>186</v>
      </c>
      <c r="GJ3" s="15" t="s">
        <v>187</v>
      </c>
      <c r="GK3" s="15" t="s">
        <v>188</v>
      </c>
      <c r="GL3" s="15" t="s">
        <v>189</v>
      </c>
      <c r="GM3" s="15" t="s">
        <v>190</v>
      </c>
      <c r="GN3" s="15" t="s">
        <v>191</v>
      </c>
      <c r="GO3" s="15" t="s">
        <v>192</v>
      </c>
      <c r="GP3" s="15" t="s">
        <v>193</v>
      </c>
      <c r="GQ3" s="15" t="s">
        <v>194</v>
      </c>
      <c r="GR3" s="15" t="s">
        <v>195</v>
      </c>
      <c r="GS3" s="15" t="s">
        <v>196</v>
      </c>
      <c r="GT3" s="15" t="s">
        <v>197</v>
      </c>
      <c r="GU3" s="15" t="s">
        <v>198</v>
      </c>
      <c r="GV3" s="15" t="s">
        <v>199</v>
      </c>
      <c r="GW3" s="15" t="s">
        <v>200</v>
      </c>
      <c r="GX3" s="15" t="s">
        <v>201</v>
      </c>
      <c r="GY3" s="15" t="s">
        <v>202</v>
      </c>
      <c r="GZ3" s="15" t="s">
        <v>203</v>
      </c>
      <c r="HA3" s="15" t="s">
        <v>204</v>
      </c>
      <c r="HB3" s="15" t="s">
        <v>205</v>
      </c>
      <c r="HC3" s="15" t="s">
        <v>206</v>
      </c>
      <c r="HD3" s="15" t="s">
        <v>207</v>
      </c>
      <c r="HE3" s="15" t="s">
        <v>208</v>
      </c>
      <c r="HF3" s="15" t="s">
        <v>209</v>
      </c>
      <c r="HG3" s="15" t="s">
        <v>210</v>
      </c>
      <c r="HH3" s="15" t="s">
        <v>211</v>
      </c>
      <c r="HI3" s="15" t="s">
        <v>212</v>
      </c>
      <c r="HJ3" s="15" t="s">
        <v>213</v>
      </c>
      <c r="HK3" s="15" t="s">
        <v>214</v>
      </c>
      <c r="HL3" s="15" t="s">
        <v>215</v>
      </c>
      <c r="HM3" s="15" t="s">
        <v>216</v>
      </c>
      <c r="HN3" s="15" t="s">
        <v>217</v>
      </c>
      <c r="HO3" s="15" t="s">
        <v>218</v>
      </c>
      <c r="HP3" s="15" t="s">
        <v>219</v>
      </c>
      <c r="HQ3" s="15" t="s">
        <v>220</v>
      </c>
      <c r="HR3" s="15" t="s">
        <v>221</v>
      </c>
      <c r="HS3" s="15" t="s">
        <v>222</v>
      </c>
      <c r="HT3" s="15" t="s">
        <v>223</v>
      </c>
      <c r="HU3" s="15" t="s">
        <v>224</v>
      </c>
      <c r="HV3" s="15" t="s">
        <v>225</v>
      </c>
      <c r="HW3" s="15" t="s">
        <v>226</v>
      </c>
      <c r="HX3" s="15" t="s">
        <v>227</v>
      </c>
      <c r="HY3" s="15" t="s">
        <v>228</v>
      </c>
      <c r="HZ3" s="15" t="s">
        <v>229</v>
      </c>
      <c r="IA3" s="15" t="s">
        <v>230</v>
      </c>
      <c r="IB3" s="15" t="s">
        <v>231</v>
      </c>
      <c r="IC3" s="15" t="s">
        <v>232</v>
      </c>
      <c r="ID3" s="15" t="s">
        <v>233</v>
      </c>
      <c r="IE3" s="15" t="s">
        <v>234</v>
      </c>
      <c r="IF3" s="15" t="s">
        <v>235</v>
      </c>
      <c r="IG3" s="15" t="s">
        <v>236</v>
      </c>
      <c r="IH3" s="15" t="s">
        <v>237</v>
      </c>
      <c r="II3" s="15" t="s">
        <v>238</v>
      </c>
      <c r="IJ3" s="15" t="s">
        <v>239</v>
      </c>
      <c r="IK3" s="15" t="s">
        <v>240</v>
      </c>
      <c r="IL3" s="15" t="s">
        <v>241</v>
      </c>
      <c r="IM3" s="15" t="s">
        <v>242</v>
      </c>
      <c r="IN3" s="15" t="s">
        <v>243</v>
      </c>
      <c r="IO3" s="15" t="s">
        <v>244</v>
      </c>
      <c r="IP3" s="15" t="s">
        <v>245</v>
      </c>
      <c r="IQ3" s="15" t="s">
        <v>246</v>
      </c>
      <c r="IR3" s="15" t="s">
        <v>247</v>
      </c>
      <c r="IS3" s="15" t="s">
        <v>248</v>
      </c>
      <c r="IT3" s="15" t="s">
        <v>249</v>
      </c>
      <c r="IU3" s="15" t="s">
        <v>250</v>
      </c>
      <c r="IV3" s="15" t="s">
        <v>251</v>
      </c>
      <c r="IW3" s="15" t="s">
        <v>252</v>
      </c>
      <c r="IX3" s="15" t="s">
        <v>253</v>
      </c>
      <c r="IY3" s="15" t="s">
        <v>254</v>
      </c>
      <c r="IZ3" s="15" t="s">
        <v>255</v>
      </c>
      <c r="JA3" s="15" t="s">
        <v>256</v>
      </c>
      <c r="JB3" s="15" t="s">
        <v>257</v>
      </c>
      <c r="JC3" s="15" t="s">
        <v>258</v>
      </c>
      <c r="JD3" s="15" t="s">
        <v>259</v>
      </c>
      <c r="JE3" s="15" t="s">
        <v>260</v>
      </c>
      <c r="JF3" s="15" t="s">
        <v>261</v>
      </c>
      <c r="JG3" s="15" t="s">
        <v>262</v>
      </c>
      <c r="JH3" s="15" t="s">
        <v>263</v>
      </c>
      <c r="JI3" s="15" t="s">
        <v>264</v>
      </c>
    </row>
    <row r="4" spans="1:269" s="17" customFormat="1" ht="30" customHeight="1" x14ac:dyDescent="0.25">
      <c r="A4" s="165"/>
      <c r="B4" s="43" t="s">
        <v>573</v>
      </c>
      <c r="C4" s="16" t="s">
        <v>598</v>
      </c>
      <c r="D4" s="16" t="s">
        <v>599</v>
      </c>
      <c r="E4" s="16" t="s">
        <v>600</v>
      </c>
      <c r="F4" s="16" t="s">
        <v>601</v>
      </c>
      <c r="G4" s="16" t="s">
        <v>602</v>
      </c>
      <c r="H4" s="254"/>
      <c r="I4" s="16" t="s">
        <v>595</v>
      </c>
      <c r="J4" s="16" t="s">
        <v>277</v>
      </c>
      <c r="K4" s="16" t="s">
        <v>278</v>
      </c>
      <c r="L4" s="16" t="s">
        <v>279</v>
      </c>
      <c r="M4" s="16" t="s">
        <v>280</v>
      </c>
      <c r="N4" s="16" t="s">
        <v>281</v>
      </c>
      <c r="O4" s="16" t="s">
        <v>282</v>
      </c>
      <c r="P4" s="16" t="s">
        <v>283</v>
      </c>
      <c r="Q4" s="16" t="s">
        <v>284</v>
      </c>
      <c r="R4" s="16" t="s">
        <v>285</v>
      </c>
      <c r="S4" s="16" t="s">
        <v>286</v>
      </c>
      <c r="T4" s="16" t="s">
        <v>517</v>
      </c>
      <c r="U4" s="16" t="s">
        <v>287</v>
      </c>
      <c r="V4" s="16" t="s">
        <v>518</v>
      </c>
      <c r="W4" s="16" t="s">
        <v>288</v>
      </c>
      <c r="X4" s="16" t="s">
        <v>289</v>
      </c>
      <c r="Y4" s="16" t="s">
        <v>290</v>
      </c>
      <c r="Z4" s="16" t="s">
        <v>291</v>
      </c>
      <c r="AA4" s="16" t="s">
        <v>292</v>
      </c>
      <c r="AB4" s="16" t="s">
        <v>293</v>
      </c>
      <c r="AC4" s="16" t="s">
        <v>294</v>
      </c>
      <c r="AD4" s="16" t="s">
        <v>295</v>
      </c>
      <c r="AE4" s="16" t="s">
        <v>296</v>
      </c>
      <c r="AF4" s="16" t="s">
        <v>297</v>
      </c>
      <c r="AG4" s="16" t="s">
        <v>519</v>
      </c>
      <c r="AH4" s="16" t="s">
        <v>298</v>
      </c>
      <c r="AI4" s="16" t="s">
        <v>520</v>
      </c>
      <c r="AJ4" s="16" t="s">
        <v>299</v>
      </c>
      <c r="AK4" s="16" t="s">
        <v>300</v>
      </c>
      <c r="AL4" s="16" t="s">
        <v>301</v>
      </c>
      <c r="AM4" s="16" t="s">
        <v>302</v>
      </c>
      <c r="AN4" s="16" t="s">
        <v>521</v>
      </c>
      <c r="AO4" s="16" t="s">
        <v>522</v>
      </c>
      <c r="AP4" s="16" t="s">
        <v>303</v>
      </c>
      <c r="AQ4" s="16" t="s">
        <v>304</v>
      </c>
      <c r="AR4" s="16" t="s">
        <v>305</v>
      </c>
      <c r="AS4" s="16" t="s">
        <v>306</v>
      </c>
      <c r="AT4" s="16" t="s">
        <v>307</v>
      </c>
      <c r="AU4" s="16" t="s">
        <v>308</v>
      </c>
      <c r="AV4" s="16" t="s">
        <v>523</v>
      </c>
      <c r="AW4" s="16" t="s">
        <v>309</v>
      </c>
      <c r="AX4" s="16" t="s">
        <v>310</v>
      </c>
      <c r="AY4" s="16" t="s">
        <v>524</v>
      </c>
      <c r="AZ4" s="16" t="s">
        <v>311</v>
      </c>
      <c r="BA4" s="16" t="s">
        <v>312</v>
      </c>
      <c r="BB4" s="16" t="s">
        <v>313</v>
      </c>
      <c r="BC4" s="16" t="s">
        <v>314</v>
      </c>
      <c r="BD4" s="16" t="s">
        <v>315</v>
      </c>
      <c r="BE4" s="16" t="s">
        <v>316</v>
      </c>
      <c r="BF4" s="16" t="s">
        <v>317</v>
      </c>
      <c r="BG4" s="16" t="s">
        <v>318</v>
      </c>
      <c r="BH4" s="16" t="s">
        <v>319</v>
      </c>
      <c r="BI4" s="16" t="s">
        <v>320</v>
      </c>
      <c r="BJ4" s="16" t="s">
        <v>321</v>
      </c>
      <c r="BK4" s="16" t="s">
        <v>322</v>
      </c>
      <c r="BL4" s="16" t="s">
        <v>323</v>
      </c>
      <c r="BM4" s="16" t="s">
        <v>324</v>
      </c>
      <c r="BN4" s="16" t="s">
        <v>271</v>
      </c>
      <c r="BO4" s="16" t="s">
        <v>325</v>
      </c>
      <c r="BP4" s="16" t="s">
        <v>326</v>
      </c>
      <c r="BQ4" s="16" t="s">
        <v>327</v>
      </c>
      <c r="BR4" s="16" t="s">
        <v>2</v>
      </c>
      <c r="BS4" s="16" t="s">
        <v>328</v>
      </c>
      <c r="BT4" s="16" t="s">
        <v>329</v>
      </c>
      <c r="BU4" s="16" t="s">
        <v>272</v>
      </c>
      <c r="BV4" s="16" t="s">
        <v>330</v>
      </c>
      <c r="BW4" s="16" t="s">
        <v>331</v>
      </c>
      <c r="BX4" s="16" t="s">
        <v>332</v>
      </c>
      <c r="BY4" s="16" t="s">
        <v>333</v>
      </c>
      <c r="BZ4" s="16" t="s">
        <v>334</v>
      </c>
      <c r="CA4" s="16" t="s">
        <v>335</v>
      </c>
      <c r="CB4" s="16" t="s">
        <v>336</v>
      </c>
      <c r="CC4" s="16" t="s">
        <v>337</v>
      </c>
      <c r="CD4" s="16" t="s">
        <v>338</v>
      </c>
      <c r="CE4" s="16" t="s">
        <v>339</v>
      </c>
      <c r="CF4" s="16" t="s">
        <v>340</v>
      </c>
      <c r="CG4" s="16" t="s">
        <v>341</v>
      </c>
      <c r="CH4" s="16" t="s">
        <v>342</v>
      </c>
      <c r="CI4" s="16" t="s">
        <v>343</v>
      </c>
      <c r="CJ4" s="16" t="s">
        <v>344</v>
      </c>
      <c r="CK4" s="16" t="s">
        <v>345</v>
      </c>
      <c r="CL4" s="16" t="s">
        <v>346</v>
      </c>
      <c r="CM4" s="16" t="s">
        <v>347</v>
      </c>
      <c r="CN4" s="16" t="s">
        <v>348</v>
      </c>
      <c r="CO4" s="16" t="s">
        <v>349</v>
      </c>
      <c r="CP4" s="16" t="s">
        <v>596</v>
      </c>
      <c r="CQ4" s="16" t="s">
        <v>350</v>
      </c>
      <c r="CR4" s="16" t="s">
        <v>351</v>
      </c>
      <c r="CS4" s="16" t="s">
        <v>352</v>
      </c>
      <c r="CT4" s="16" t="s">
        <v>353</v>
      </c>
      <c r="CU4" s="16" t="s">
        <v>354</v>
      </c>
      <c r="CV4" s="16" t="s">
        <v>355</v>
      </c>
      <c r="CW4" s="16" t="s">
        <v>356</v>
      </c>
      <c r="CX4" s="16" t="s">
        <v>357</v>
      </c>
      <c r="CY4" s="16" t="s">
        <v>358</v>
      </c>
      <c r="CZ4" s="16" t="s">
        <v>359</v>
      </c>
      <c r="DA4" s="16" t="s">
        <v>360</v>
      </c>
      <c r="DB4" s="16" t="s">
        <v>361</v>
      </c>
      <c r="DC4" s="16" t="s">
        <v>362</v>
      </c>
      <c r="DD4" s="16" t="s">
        <v>363</v>
      </c>
      <c r="DE4" s="16" t="s">
        <v>364</v>
      </c>
      <c r="DF4" s="16" t="s">
        <v>365</v>
      </c>
      <c r="DG4" s="16" t="s">
        <v>366</v>
      </c>
      <c r="DH4" s="16" t="s">
        <v>367</v>
      </c>
      <c r="DI4" s="16" t="s">
        <v>368</v>
      </c>
      <c r="DJ4" s="16" t="s">
        <v>369</v>
      </c>
      <c r="DK4" s="16" t="s">
        <v>370</v>
      </c>
      <c r="DL4" s="16" t="s">
        <v>371</v>
      </c>
      <c r="DM4" s="16" t="s">
        <v>372</v>
      </c>
      <c r="DN4" s="16" t="s">
        <v>373</v>
      </c>
      <c r="DO4" s="16" t="s">
        <v>374</v>
      </c>
      <c r="DP4" s="16" t="s">
        <v>375</v>
      </c>
      <c r="DQ4" s="16" t="s">
        <v>376</v>
      </c>
      <c r="DR4" s="16" t="s">
        <v>377</v>
      </c>
      <c r="DS4" s="16" t="s">
        <v>378</v>
      </c>
      <c r="DT4" s="16" t="s">
        <v>379</v>
      </c>
      <c r="DU4" s="16" t="s">
        <v>380</v>
      </c>
      <c r="DV4" s="16" t="s">
        <v>381</v>
      </c>
      <c r="DW4" s="16" t="s">
        <v>382</v>
      </c>
      <c r="DX4" s="16" t="s">
        <v>383</v>
      </c>
      <c r="DY4" s="16" t="s">
        <v>384</v>
      </c>
      <c r="DZ4" s="16" t="s">
        <v>385</v>
      </c>
      <c r="EA4" s="16" t="s">
        <v>386</v>
      </c>
      <c r="EB4" s="16" t="s">
        <v>387</v>
      </c>
      <c r="EC4" s="16" t="s">
        <v>388</v>
      </c>
      <c r="ED4" s="16" t="s">
        <v>389</v>
      </c>
      <c r="EE4" s="16" t="s">
        <v>390</v>
      </c>
      <c r="EF4" s="16" t="s">
        <v>391</v>
      </c>
      <c r="EG4" s="16" t="s">
        <v>392</v>
      </c>
      <c r="EH4" s="16" t="s">
        <v>393</v>
      </c>
      <c r="EI4" s="16" t="s">
        <v>394</v>
      </c>
      <c r="EJ4" s="16" t="s">
        <v>395</v>
      </c>
      <c r="EK4" s="16" t="s">
        <v>396</v>
      </c>
      <c r="EL4" s="16" t="s">
        <v>397</v>
      </c>
      <c r="EM4" s="16" t="s">
        <v>398</v>
      </c>
      <c r="EN4" s="16" t="s">
        <v>399</v>
      </c>
      <c r="EO4" s="16" t="s">
        <v>400</v>
      </c>
      <c r="EP4" s="16" t="s">
        <v>401</v>
      </c>
      <c r="EQ4" s="16" t="s">
        <v>402</v>
      </c>
      <c r="ER4" s="16" t="s">
        <v>525</v>
      </c>
      <c r="ES4" s="16" t="s">
        <v>403</v>
      </c>
      <c r="ET4" s="16" t="s">
        <v>404</v>
      </c>
      <c r="EU4" s="16" t="s">
        <v>405</v>
      </c>
      <c r="EV4" s="16" t="s">
        <v>406</v>
      </c>
      <c r="EW4" s="16" t="s">
        <v>407</v>
      </c>
      <c r="EX4" s="16" t="s">
        <v>408</v>
      </c>
      <c r="EY4" s="16" t="s">
        <v>409</v>
      </c>
      <c r="EZ4" s="16" t="s">
        <v>410</v>
      </c>
      <c r="FA4" s="16" t="s">
        <v>411</v>
      </c>
      <c r="FB4" s="16" t="s">
        <v>412</v>
      </c>
      <c r="FC4" s="16" t="s">
        <v>413</v>
      </c>
      <c r="FD4" s="16" t="s">
        <v>414</v>
      </c>
      <c r="FE4" s="16" t="s">
        <v>415</v>
      </c>
      <c r="FF4" s="16" t="s">
        <v>416</v>
      </c>
      <c r="FG4" s="16" t="s">
        <v>417</v>
      </c>
      <c r="FH4" s="16" t="s">
        <v>418</v>
      </c>
      <c r="FI4" s="16" t="s">
        <v>419</v>
      </c>
      <c r="FJ4" s="16" t="s">
        <v>420</v>
      </c>
      <c r="FK4" s="16" t="s">
        <v>421</v>
      </c>
      <c r="FL4" s="16" t="s">
        <v>422</v>
      </c>
      <c r="FM4" s="16" t="s">
        <v>423</v>
      </c>
      <c r="FN4" s="16" t="s">
        <v>526</v>
      </c>
      <c r="FO4" s="16" t="s">
        <v>424</v>
      </c>
      <c r="FP4" s="16" t="s">
        <v>425</v>
      </c>
      <c r="FQ4" s="16" t="s">
        <v>426</v>
      </c>
      <c r="FR4" s="16" t="s">
        <v>427</v>
      </c>
      <c r="FS4" s="16" t="s">
        <v>428</v>
      </c>
      <c r="FT4" s="16" t="s">
        <v>429</v>
      </c>
      <c r="FU4" s="16" t="s">
        <v>430</v>
      </c>
      <c r="FV4" s="16" t="s">
        <v>431</v>
      </c>
      <c r="FW4" s="16" t="s">
        <v>432</v>
      </c>
      <c r="FX4" s="16" t="s">
        <v>527</v>
      </c>
      <c r="FY4" s="16" t="s">
        <v>433</v>
      </c>
      <c r="FZ4" s="16" t="s">
        <v>434</v>
      </c>
      <c r="GA4" s="16" t="s">
        <v>435</v>
      </c>
      <c r="GB4" s="16" t="s">
        <v>436</v>
      </c>
      <c r="GC4" s="16" t="s">
        <v>528</v>
      </c>
      <c r="GD4" s="16" t="s">
        <v>437</v>
      </c>
      <c r="GE4" s="16" t="s">
        <v>438</v>
      </c>
      <c r="GF4" s="16" t="s">
        <v>439</v>
      </c>
      <c r="GG4" s="16" t="s">
        <v>440</v>
      </c>
      <c r="GH4" s="16" t="s">
        <v>441</v>
      </c>
      <c r="GI4" s="16" t="s">
        <v>442</v>
      </c>
      <c r="GJ4" s="16" t="s">
        <v>443</v>
      </c>
      <c r="GK4" s="16" t="s">
        <v>444</v>
      </c>
      <c r="GL4" s="16" t="s">
        <v>445</v>
      </c>
      <c r="GM4" s="16" t="s">
        <v>529</v>
      </c>
      <c r="GN4" s="16" t="s">
        <v>446</v>
      </c>
      <c r="GO4" s="16" t="s">
        <v>447</v>
      </c>
      <c r="GP4" s="16" t="s">
        <v>448</v>
      </c>
      <c r="GQ4" s="16" t="s">
        <v>449</v>
      </c>
      <c r="GR4" s="16" t="s">
        <v>450</v>
      </c>
      <c r="GS4" s="16" t="s">
        <v>451</v>
      </c>
      <c r="GT4" s="16" t="s">
        <v>452</v>
      </c>
      <c r="GU4" s="16" t="s">
        <v>453</v>
      </c>
      <c r="GV4" s="16" t="s">
        <v>454</v>
      </c>
      <c r="GW4" s="16" t="s">
        <v>455</v>
      </c>
      <c r="GX4" s="16" t="s">
        <v>456</v>
      </c>
      <c r="GY4" s="16" t="s">
        <v>457</v>
      </c>
      <c r="GZ4" s="16" t="s">
        <v>458</v>
      </c>
      <c r="HA4" s="16" t="s">
        <v>459</v>
      </c>
      <c r="HB4" s="16" t="s">
        <v>460</v>
      </c>
      <c r="HC4" s="16" t="s">
        <v>461</v>
      </c>
      <c r="HD4" s="16" t="s">
        <v>462</v>
      </c>
      <c r="HE4" s="16" t="s">
        <v>530</v>
      </c>
      <c r="HF4" s="16" t="s">
        <v>463</v>
      </c>
      <c r="HG4" s="16" t="s">
        <v>464</v>
      </c>
      <c r="HH4" s="16" t="s">
        <v>465</v>
      </c>
      <c r="HI4" s="16" t="s">
        <v>466</v>
      </c>
      <c r="HJ4" s="16" t="s">
        <v>467</v>
      </c>
      <c r="HK4" s="16" t="s">
        <v>468</v>
      </c>
      <c r="HL4" s="16" t="s">
        <v>469</v>
      </c>
      <c r="HM4" s="16" t="s">
        <v>470</v>
      </c>
      <c r="HN4" s="16" t="s">
        <v>471</v>
      </c>
      <c r="HO4" s="16" t="s">
        <v>472</v>
      </c>
      <c r="HP4" s="16" t="s">
        <v>473</v>
      </c>
      <c r="HQ4" s="16" t="s">
        <v>531</v>
      </c>
      <c r="HR4" s="16" t="s">
        <v>474</v>
      </c>
      <c r="HS4" s="16" t="s">
        <v>475</v>
      </c>
      <c r="HT4" s="16" t="s">
        <v>476</v>
      </c>
      <c r="HU4" s="16" t="s">
        <v>477</v>
      </c>
      <c r="HV4" s="16" t="s">
        <v>478</v>
      </c>
      <c r="HW4" s="16" t="s">
        <v>479</v>
      </c>
      <c r="HX4" s="16" t="s">
        <v>480</v>
      </c>
      <c r="HY4" s="16" t="s">
        <v>481</v>
      </c>
      <c r="HZ4" s="16" t="s">
        <v>482</v>
      </c>
      <c r="IA4" s="16" t="s">
        <v>483</v>
      </c>
      <c r="IB4" s="16" t="s">
        <v>484</v>
      </c>
      <c r="IC4" s="16" t="s">
        <v>485</v>
      </c>
      <c r="ID4" s="16" t="s">
        <v>486</v>
      </c>
      <c r="IE4" s="16" t="s">
        <v>532</v>
      </c>
      <c r="IF4" s="16" t="s">
        <v>487</v>
      </c>
      <c r="IG4" s="16" t="s">
        <v>488</v>
      </c>
      <c r="IH4" s="16" t="s">
        <v>489</v>
      </c>
      <c r="II4" s="16" t="s">
        <v>490</v>
      </c>
      <c r="IJ4" s="16" t="s">
        <v>491</v>
      </c>
      <c r="IK4" s="16" t="s">
        <v>492</v>
      </c>
      <c r="IL4" s="16" t="s">
        <v>493</v>
      </c>
      <c r="IM4" s="16" t="s">
        <v>494</v>
      </c>
      <c r="IN4" s="16" t="s">
        <v>495</v>
      </c>
      <c r="IO4" s="16" t="s">
        <v>496</v>
      </c>
      <c r="IP4" s="16" t="s">
        <v>497</v>
      </c>
      <c r="IQ4" s="16" t="s">
        <v>498</v>
      </c>
      <c r="IR4" s="16" t="s">
        <v>499</v>
      </c>
      <c r="IS4" s="16" t="s">
        <v>500</v>
      </c>
      <c r="IT4" s="16" t="s">
        <v>501</v>
      </c>
      <c r="IU4" s="16" t="s">
        <v>502</v>
      </c>
      <c r="IV4" s="16" t="s">
        <v>503</v>
      </c>
      <c r="IW4" s="16" t="s">
        <v>504</v>
      </c>
      <c r="IX4" s="16" t="s">
        <v>505</v>
      </c>
      <c r="IY4" s="16" t="s">
        <v>506</v>
      </c>
      <c r="IZ4" s="16" t="s">
        <v>507</v>
      </c>
      <c r="JA4" s="16" t="s">
        <v>508</v>
      </c>
      <c r="JB4" s="16" t="s">
        <v>509</v>
      </c>
      <c r="JC4" s="16" t="s">
        <v>510</v>
      </c>
      <c r="JD4" s="16" t="s">
        <v>511</v>
      </c>
      <c r="JE4" s="16" t="s">
        <v>512</v>
      </c>
      <c r="JF4" s="16" t="s">
        <v>513</v>
      </c>
      <c r="JG4" s="16" t="s">
        <v>514</v>
      </c>
      <c r="JH4" s="16" t="s">
        <v>515</v>
      </c>
      <c r="JI4" s="16" t="s">
        <v>516</v>
      </c>
    </row>
    <row r="5" spans="1:269" ht="23.25" customHeight="1" thickBot="1" x14ac:dyDescent="0.3">
      <c r="A5" s="164"/>
      <c r="B5" s="277" t="s">
        <v>577</v>
      </c>
      <c r="C5" s="18">
        <v>152</v>
      </c>
      <c r="D5" s="18">
        <v>152</v>
      </c>
      <c r="E5" s="18">
        <v>152</v>
      </c>
      <c r="F5" s="18">
        <v>152</v>
      </c>
      <c r="G5" s="18">
        <v>152</v>
      </c>
      <c r="H5" s="255"/>
      <c r="I5" s="18">
        <v>152</v>
      </c>
      <c r="J5" s="18">
        <v>152</v>
      </c>
      <c r="K5" s="18">
        <v>152</v>
      </c>
      <c r="L5" s="18">
        <v>152</v>
      </c>
      <c r="M5" s="18">
        <v>152</v>
      </c>
      <c r="N5" s="18">
        <v>152</v>
      </c>
      <c r="O5" s="18">
        <v>152</v>
      </c>
      <c r="P5" s="18">
        <v>152</v>
      </c>
      <c r="Q5" s="18">
        <v>152</v>
      </c>
      <c r="R5" s="18">
        <v>152</v>
      </c>
      <c r="S5" s="18">
        <v>152</v>
      </c>
      <c r="T5" s="18">
        <v>152</v>
      </c>
      <c r="U5" s="18">
        <v>152</v>
      </c>
      <c r="V5" s="18">
        <v>152</v>
      </c>
      <c r="W5" s="18">
        <v>152</v>
      </c>
      <c r="X5" s="18">
        <v>152</v>
      </c>
      <c r="Y5" s="18">
        <v>152</v>
      </c>
      <c r="Z5" s="18">
        <v>152</v>
      </c>
      <c r="AA5" s="18">
        <v>152</v>
      </c>
      <c r="AB5" s="18">
        <v>152</v>
      </c>
      <c r="AC5" s="18">
        <v>152</v>
      </c>
      <c r="AD5" s="18">
        <v>152</v>
      </c>
      <c r="AE5" s="18">
        <v>152</v>
      </c>
      <c r="AF5" s="18">
        <v>152</v>
      </c>
      <c r="AG5" s="18">
        <v>152</v>
      </c>
      <c r="AH5" s="18">
        <v>152</v>
      </c>
      <c r="AI5" s="18">
        <v>152</v>
      </c>
      <c r="AJ5" s="18">
        <v>152</v>
      </c>
      <c r="AK5" s="18">
        <v>152</v>
      </c>
      <c r="AL5" s="18">
        <v>152</v>
      </c>
      <c r="AM5" s="18">
        <v>152</v>
      </c>
      <c r="AN5" s="18">
        <v>152</v>
      </c>
      <c r="AO5" s="18">
        <v>152</v>
      </c>
      <c r="AP5" s="18">
        <v>152</v>
      </c>
      <c r="AQ5" s="18">
        <v>152</v>
      </c>
      <c r="AR5" s="18">
        <v>152</v>
      </c>
      <c r="AS5" s="18">
        <v>152</v>
      </c>
      <c r="AT5" s="18">
        <v>152</v>
      </c>
      <c r="AU5" s="18">
        <v>152</v>
      </c>
      <c r="AV5" s="18">
        <v>152</v>
      </c>
      <c r="AW5" s="18">
        <v>152</v>
      </c>
      <c r="AX5" s="18">
        <v>152</v>
      </c>
      <c r="AY5" s="18">
        <v>152</v>
      </c>
      <c r="AZ5" s="18">
        <v>152</v>
      </c>
      <c r="BA5" s="18">
        <v>152</v>
      </c>
      <c r="BB5" s="18">
        <v>152</v>
      </c>
      <c r="BC5" s="18">
        <v>152</v>
      </c>
      <c r="BD5" s="18">
        <v>152</v>
      </c>
      <c r="BE5" s="18">
        <v>152</v>
      </c>
      <c r="BF5" s="18">
        <v>152</v>
      </c>
      <c r="BG5" s="18">
        <v>152</v>
      </c>
      <c r="BH5" s="18">
        <v>152</v>
      </c>
      <c r="BI5" s="18">
        <v>152</v>
      </c>
      <c r="BJ5" s="18">
        <v>152</v>
      </c>
      <c r="BK5" s="18">
        <v>152</v>
      </c>
      <c r="BL5" s="18">
        <v>152</v>
      </c>
      <c r="BM5" s="18">
        <v>152</v>
      </c>
      <c r="BN5" s="18">
        <v>152</v>
      </c>
      <c r="BO5" s="18">
        <v>152</v>
      </c>
      <c r="BP5" s="18">
        <v>152</v>
      </c>
      <c r="BQ5" s="18">
        <v>152</v>
      </c>
      <c r="BR5" s="18">
        <v>152</v>
      </c>
      <c r="BS5" s="18">
        <v>152</v>
      </c>
      <c r="BT5" s="18">
        <v>152</v>
      </c>
      <c r="BU5" s="18">
        <v>152</v>
      </c>
      <c r="BV5" s="18">
        <v>152</v>
      </c>
      <c r="BW5" s="18">
        <v>152</v>
      </c>
      <c r="BX5" s="18">
        <v>152</v>
      </c>
      <c r="BY5" s="18">
        <v>152</v>
      </c>
      <c r="BZ5" s="18">
        <v>152</v>
      </c>
      <c r="CA5" s="18">
        <v>152</v>
      </c>
      <c r="CB5" s="18">
        <v>152</v>
      </c>
      <c r="CC5" s="18">
        <v>152</v>
      </c>
      <c r="CD5" s="18">
        <v>152</v>
      </c>
      <c r="CE5" s="18">
        <v>152</v>
      </c>
      <c r="CF5" s="18">
        <v>152</v>
      </c>
      <c r="CG5" s="18">
        <v>152</v>
      </c>
      <c r="CH5" s="18">
        <v>152</v>
      </c>
      <c r="CI5" s="18">
        <v>152</v>
      </c>
      <c r="CJ5" s="18">
        <v>152</v>
      </c>
      <c r="CK5" s="18">
        <v>152</v>
      </c>
      <c r="CL5" s="18">
        <v>152</v>
      </c>
      <c r="CM5" s="18">
        <v>152</v>
      </c>
      <c r="CN5" s="18">
        <v>152</v>
      </c>
      <c r="CO5" s="18">
        <v>152</v>
      </c>
      <c r="CP5" s="18">
        <v>123</v>
      </c>
      <c r="CQ5" s="18">
        <v>123</v>
      </c>
      <c r="CR5" s="18">
        <v>152</v>
      </c>
      <c r="CS5" s="18">
        <v>152</v>
      </c>
      <c r="CT5" s="18">
        <v>152</v>
      </c>
      <c r="CU5" s="18">
        <v>152</v>
      </c>
      <c r="CV5" s="18">
        <v>152</v>
      </c>
      <c r="CW5" s="18">
        <v>152</v>
      </c>
      <c r="CX5" s="18">
        <v>152</v>
      </c>
      <c r="CY5" s="18">
        <v>152</v>
      </c>
      <c r="CZ5" s="18">
        <v>152</v>
      </c>
      <c r="DA5" s="18">
        <v>152</v>
      </c>
      <c r="DB5" s="18">
        <v>152</v>
      </c>
      <c r="DC5" s="18">
        <v>152</v>
      </c>
      <c r="DD5" s="18">
        <v>152</v>
      </c>
      <c r="DE5" s="18">
        <v>152</v>
      </c>
      <c r="DF5" s="18">
        <v>152</v>
      </c>
      <c r="DG5" s="18">
        <v>152</v>
      </c>
      <c r="DH5" s="18">
        <v>152</v>
      </c>
      <c r="DI5" s="18">
        <v>152</v>
      </c>
      <c r="DJ5" s="18">
        <v>152</v>
      </c>
      <c r="DK5" s="18">
        <v>152</v>
      </c>
      <c r="DL5" s="18">
        <v>152</v>
      </c>
      <c r="DM5" s="18">
        <v>152</v>
      </c>
      <c r="DN5" s="18">
        <v>152</v>
      </c>
      <c r="DO5" s="18">
        <v>152</v>
      </c>
      <c r="DP5" s="18">
        <v>152</v>
      </c>
      <c r="DQ5" s="18">
        <v>152</v>
      </c>
      <c r="DR5" s="18">
        <v>152</v>
      </c>
      <c r="DS5" s="18">
        <v>152</v>
      </c>
      <c r="DT5" s="18">
        <v>152</v>
      </c>
      <c r="DU5" s="18">
        <v>152</v>
      </c>
      <c r="DV5" s="18">
        <v>152</v>
      </c>
      <c r="DW5" s="18">
        <v>152</v>
      </c>
      <c r="DX5" s="18">
        <v>152</v>
      </c>
      <c r="DY5" s="18">
        <v>152</v>
      </c>
      <c r="DZ5" s="18">
        <v>152</v>
      </c>
      <c r="EA5" s="18">
        <v>152</v>
      </c>
      <c r="EB5" s="18">
        <v>152</v>
      </c>
      <c r="EC5" s="18">
        <v>152</v>
      </c>
      <c r="ED5" s="18">
        <v>152</v>
      </c>
      <c r="EE5" s="18">
        <v>152</v>
      </c>
      <c r="EF5" s="18">
        <v>152</v>
      </c>
      <c r="EG5" s="18">
        <v>152</v>
      </c>
      <c r="EH5" s="18">
        <v>152</v>
      </c>
      <c r="EI5" s="18">
        <v>152</v>
      </c>
      <c r="EJ5" s="18">
        <v>152</v>
      </c>
      <c r="EK5" s="18">
        <v>152</v>
      </c>
      <c r="EL5" s="18">
        <v>152</v>
      </c>
      <c r="EM5" s="18">
        <v>152</v>
      </c>
      <c r="EN5" s="18">
        <v>152</v>
      </c>
      <c r="EO5" s="18">
        <v>152</v>
      </c>
      <c r="EP5" s="18">
        <v>152</v>
      </c>
      <c r="EQ5" s="18">
        <v>152</v>
      </c>
      <c r="ER5" s="18">
        <v>152</v>
      </c>
      <c r="ES5" s="18">
        <v>152</v>
      </c>
      <c r="ET5" s="18">
        <v>152</v>
      </c>
      <c r="EU5" s="18">
        <v>152</v>
      </c>
      <c r="EV5" s="18">
        <v>152</v>
      </c>
      <c r="EW5" s="18">
        <v>152</v>
      </c>
      <c r="EX5" s="18">
        <v>152</v>
      </c>
      <c r="EY5" s="18">
        <v>152</v>
      </c>
      <c r="EZ5" s="18">
        <v>152</v>
      </c>
      <c r="FA5" s="18">
        <v>152</v>
      </c>
      <c r="FB5" s="18">
        <v>152</v>
      </c>
      <c r="FC5" s="18">
        <v>152</v>
      </c>
      <c r="FD5" s="18">
        <v>152</v>
      </c>
      <c r="FE5" s="18">
        <v>152</v>
      </c>
      <c r="FF5" s="18">
        <v>152</v>
      </c>
      <c r="FG5" s="18">
        <v>152</v>
      </c>
      <c r="FH5" s="18">
        <v>152</v>
      </c>
      <c r="FI5" s="18">
        <v>152</v>
      </c>
      <c r="FJ5" s="18">
        <v>152</v>
      </c>
      <c r="FK5" s="18">
        <v>152</v>
      </c>
      <c r="FL5" s="18">
        <v>152</v>
      </c>
      <c r="FM5" s="18">
        <v>152</v>
      </c>
      <c r="FN5" s="18">
        <v>152</v>
      </c>
      <c r="FO5" s="18">
        <v>152</v>
      </c>
      <c r="FP5" s="18">
        <v>152</v>
      </c>
      <c r="FQ5" s="18">
        <v>152</v>
      </c>
      <c r="FR5" s="18">
        <v>152</v>
      </c>
      <c r="FS5" s="18">
        <v>152</v>
      </c>
      <c r="FT5" s="18">
        <v>152</v>
      </c>
      <c r="FU5" s="18">
        <v>152</v>
      </c>
      <c r="FV5" s="18">
        <v>152</v>
      </c>
      <c r="FW5" s="18">
        <v>152</v>
      </c>
      <c r="FX5" s="18">
        <v>152</v>
      </c>
      <c r="FY5" s="18">
        <v>152</v>
      </c>
      <c r="FZ5" s="18">
        <v>152</v>
      </c>
      <c r="GA5" s="18">
        <v>152</v>
      </c>
      <c r="GB5" s="18">
        <v>152</v>
      </c>
      <c r="GC5" s="18">
        <v>152</v>
      </c>
      <c r="GD5" s="18">
        <v>152</v>
      </c>
      <c r="GE5" s="18">
        <v>152</v>
      </c>
      <c r="GF5" s="18">
        <v>152</v>
      </c>
      <c r="GG5" s="18">
        <v>152</v>
      </c>
      <c r="GH5" s="18">
        <v>152</v>
      </c>
      <c r="GI5" s="18">
        <v>152</v>
      </c>
      <c r="GJ5" s="18">
        <v>152</v>
      </c>
      <c r="GK5" s="18">
        <v>152</v>
      </c>
      <c r="GL5" s="18">
        <v>152</v>
      </c>
      <c r="GM5" s="18">
        <v>152</v>
      </c>
      <c r="GN5" s="18">
        <v>152</v>
      </c>
      <c r="GO5" s="18">
        <v>152</v>
      </c>
      <c r="GP5" s="18">
        <v>152</v>
      </c>
      <c r="GQ5" s="18">
        <v>152</v>
      </c>
      <c r="GR5" s="18">
        <v>152</v>
      </c>
      <c r="GS5" s="18">
        <v>152</v>
      </c>
      <c r="GT5" s="18">
        <v>152</v>
      </c>
      <c r="GU5" s="18">
        <v>152</v>
      </c>
      <c r="GV5" s="18">
        <v>152</v>
      </c>
      <c r="GW5" s="18">
        <v>152</v>
      </c>
      <c r="GX5" s="18">
        <v>152</v>
      </c>
      <c r="GY5" s="18">
        <v>152</v>
      </c>
      <c r="GZ5" s="18">
        <v>152</v>
      </c>
      <c r="HA5" s="18">
        <v>152</v>
      </c>
      <c r="HB5" s="18">
        <v>152</v>
      </c>
      <c r="HC5" s="18">
        <v>152</v>
      </c>
      <c r="HD5" s="18">
        <v>152</v>
      </c>
      <c r="HE5" s="18">
        <v>152</v>
      </c>
      <c r="HF5" s="18">
        <v>152</v>
      </c>
      <c r="HG5" s="18">
        <v>152</v>
      </c>
      <c r="HH5" s="18">
        <v>152</v>
      </c>
      <c r="HI5" s="18">
        <v>152</v>
      </c>
      <c r="HJ5" s="18">
        <v>152</v>
      </c>
      <c r="HK5" s="18">
        <v>152</v>
      </c>
      <c r="HL5" s="18">
        <v>152</v>
      </c>
      <c r="HM5" s="18">
        <v>152</v>
      </c>
      <c r="HN5" s="18">
        <v>152</v>
      </c>
      <c r="HO5" s="18">
        <v>152</v>
      </c>
      <c r="HP5" s="18">
        <v>152</v>
      </c>
      <c r="HQ5" s="18">
        <v>152</v>
      </c>
      <c r="HR5" s="18">
        <v>152</v>
      </c>
      <c r="HS5" s="18">
        <v>152</v>
      </c>
      <c r="HT5" s="18">
        <v>152</v>
      </c>
      <c r="HU5" s="18">
        <v>152</v>
      </c>
      <c r="HV5" s="18">
        <v>152</v>
      </c>
      <c r="HW5" s="18">
        <v>152</v>
      </c>
      <c r="HX5" s="18">
        <v>152</v>
      </c>
      <c r="HY5" s="18">
        <v>152</v>
      </c>
      <c r="HZ5" s="18">
        <v>123</v>
      </c>
      <c r="IA5" s="18">
        <v>123</v>
      </c>
      <c r="IB5" s="18">
        <v>152</v>
      </c>
      <c r="IC5" s="18">
        <v>152</v>
      </c>
      <c r="ID5" s="18">
        <v>152</v>
      </c>
      <c r="IE5" s="18">
        <v>152</v>
      </c>
      <c r="IF5" s="18">
        <v>152</v>
      </c>
      <c r="IG5" s="18">
        <v>152</v>
      </c>
      <c r="IH5" s="18">
        <v>152</v>
      </c>
      <c r="II5" s="18">
        <v>152</v>
      </c>
      <c r="IJ5" s="18">
        <v>152</v>
      </c>
      <c r="IK5" s="18">
        <v>152</v>
      </c>
      <c r="IL5" s="18">
        <v>152</v>
      </c>
      <c r="IM5" s="18">
        <v>152</v>
      </c>
      <c r="IN5" s="18">
        <v>152</v>
      </c>
      <c r="IO5" s="18">
        <v>152</v>
      </c>
      <c r="IP5" s="18">
        <v>152</v>
      </c>
      <c r="IQ5" s="18">
        <v>152</v>
      </c>
      <c r="IR5" s="18">
        <v>152</v>
      </c>
      <c r="IS5" s="18">
        <v>152</v>
      </c>
      <c r="IT5" s="18">
        <v>152</v>
      </c>
      <c r="IU5" s="18">
        <v>152</v>
      </c>
      <c r="IV5" s="18">
        <v>152</v>
      </c>
      <c r="IW5" s="18">
        <v>152</v>
      </c>
      <c r="IX5" s="18">
        <v>152</v>
      </c>
      <c r="IY5" s="18">
        <v>152</v>
      </c>
      <c r="IZ5" s="18">
        <v>152</v>
      </c>
      <c r="JA5" s="18">
        <v>152</v>
      </c>
      <c r="JB5" s="18">
        <v>152</v>
      </c>
      <c r="JC5" s="18">
        <v>152</v>
      </c>
      <c r="JD5" s="18">
        <v>152</v>
      </c>
      <c r="JE5" s="18">
        <v>152</v>
      </c>
      <c r="JF5" s="18">
        <v>152</v>
      </c>
      <c r="JG5" s="18">
        <v>152</v>
      </c>
      <c r="JH5" s="18">
        <v>152</v>
      </c>
      <c r="JI5" s="18">
        <v>152</v>
      </c>
    </row>
    <row r="6" spans="1:269" ht="23.25" customHeight="1" thickTop="1" x14ac:dyDescent="0.25">
      <c r="A6" s="164"/>
      <c r="B6" s="44" t="s">
        <v>578</v>
      </c>
      <c r="C6" s="166">
        <v>22286.435000000001</v>
      </c>
      <c r="D6" s="166">
        <v>9893</v>
      </c>
      <c r="E6" s="166">
        <v>4456</v>
      </c>
      <c r="F6" s="166">
        <v>3632</v>
      </c>
      <c r="G6" s="166">
        <v>4304</v>
      </c>
      <c r="H6" s="256"/>
      <c r="I6" s="166">
        <v>1243.048</v>
      </c>
      <c r="J6" s="166" t="s">
        <v>273</v>
      </c>
      <c r="K6" s="166" t="s">
        <v>273</v>
      </c>
      <c r="L6" s="166">
        <v>555.53399999999999</v>
      </c>
      <c r="M6" s="166">
        <v>374.11500000000001</v>
      </c>
      <c r="N6" s="166">
        <v>230.25</v>
      </c>
      <c r="O6" s="166">
        <v>187.386</v>
      </c>
      <c r="P6" s="166" t="s">
        <v>273</v>
      </c>
      <c r="Q6" s="166">
        <v>180.62100000000001</v>
      </c>
      <c r="R6" s="166">
        <v>208.542</v>
      </c>
      <c r="S6" s="166">
        <v>104.899</v>
      </c>
      <c r="T6" s="166">
        <v>128.904</v>
      </c>
      <c r="U6" s="166">
        <v>102.419</v>
      </c>
      <c r="V6" s="166">
        <v>108.58</v>
      </c>
      <c r="W6" s="166">
        <v>116.961</v>
      </c>
      <c r="X6" s="166">
        <v>89.009</v>
      </c>
      <c r="Y6" s="166">
        <v>99.218000000000004</v>
      </c>
      <c r="Z6" s="166">
        <v>171.28100000000001</v>
      </c>
      <c r="AA6" s="166">
        <v>101.67400000000001</v>
      </c>
      <c r="AB6" s="166">
        <v>95.326999999999998</v>
      </c>
      <c r="AC6" s="166">
        <v>65.814999999999998</v>
      </c>
      <c r="AD6" s="166">
        <v>96.751000000000005</v>
      </c>
      <c r="AE6" s="166">
        <v>77.855000000000004</v>
      </c>
      <c r="AF6" s="166">
        <v>63.070999999999998</v>
      </c>
      <c r="AG6" s="166">
        <v>62.177</v>
      </c>
      <c r="AH6" s="166">
        <v>56.750999999999998</v>
      </c>
      <c r="AI6" s="166">
        <v>38.994999999999997</v>
      </c>
      <c r="AJ6" s="166">
        <v>40.676000000000002</v>
      </c>
      <c r="AK6" s="166">
        <v>157.84399999999999</v>
      </c>
      <c r="AL6" s="166">
        <v>166.32599999999999</v>
      </c>
      <c r="AM6" s="166" t="s">
        <v>273</v>
      </c>
      <c r="AN6" s="166">
        <v>34.573</v>
      </c>
      <c r="AO6" s="166">
        <v>24.599</v>
      </c>
      <c r="AP6" s="166">
        <v>92.679000000000002</v>
      </c>
      <c r="AQ6" s="166">
        <v>53.283999999999999</v>
      </c>
      <c r="AR6" s="166">
        <v>162.40199999999999</v>
      </c>
      <c r="AS6" s="166">
        <v>226.654</v>
      </c>
      <c r="AT6" s="166">
        <v>158.41900000000001</v>
      </c>
      <c r="AU6" s="166">
        <v>116.80800000000001</v>
      </c>
      <c r="AV6" s="166">
        <v>61.279000000000003</v>
      </c>
      <c r="AW6" s="166">
        <v>247.01</v>
      </c>
      <c r="AX6" s="166">
        <v>134.40299999999999</v>
      </c>
      <c r="AY6" s="166" t="s">
        <v>273</v>
      </c>
      <c r="AZ6" s="166">
        <v>95.173000000000002</v>
      </c>
      <c r="BA6" s="166">
        <v>98.12</v>
      </c>
      <c r="BB6" s="166">
        <v>62.256999999999998</v>
      </c>
      <c r="BC6" s="166">
        <v>85.89</v>
      </c>
      <c r="BD6" s="166" t="s">
        <v>273</v>
      </c>
      <c r="BE6" s="166">
        <v>331.49700000000001</v>
      </c>
      <c r="BF6" s="166">
        <v>290.2</v>
      </c>
      <c r="BG6" s="166">
        <v>120.498</v>
      </c>
      <c r="BH6" s="166">
        <v>188.36199999999999</v>
      </c>
      <c r="BI6" s="166">
        <v>128.29599999999999</v>
      </c>
      <c r="BJ6" s="166">
        <v>136.11600000000001</v>
      </c>
      <c r="BK6" s="166">
        <v>57.889000000000003</v>
      </c>
      <c r="BL6" s="166">
        <v>726.79499999999996</v>
      </c>
      <c r="BM6" s="166" t="s">
        <v>273</v>
      </c>
      <c r="BN6" s="166">
        <v>223.715</v>
      </c>
      <c r="BO6" s="166" t="s">
        <v>273</v>
      </c>
      <c r="BP6" s="166">
        <v>124.342</v>
      </c>
      <c r="BQ6" s="166">
        <v>111.357</v>
      </c>
      <c r="BR6" s="166">
        <v>115.744</v>
      </c>
      <c r="BS6" s="166" t="s">
        <v>273</v>
      </c>
      <c r="BT6" s="166" t="s">
        <v>273</v>
      </c>
      <c r="BU6" s="166" t="s">
        <v>273</v>
      </c>
      <c r="BV6" s="166">
        <v>67.08</v>
      </c>
      <c r="BW6" s="166" t="s">
        <v>273</v>
      </c>
      <c r="BX6" s="166">
        <v>59.935000000000002</v>
      </c>
      <c r="BY6" s="166" t="s">
        <v>273</v>
      </c>
      <c r="BZ6" s="166" t="s">
        <v>273</v>
      </c>
      <c r="CA6" s="166" t="s">
        <v>273</v>
      </c>
      <c r="CB6" s="166" t="s">
        <v>273</v>
      </c>
      <c r="CC6" s="166" t="s">
        <v>273</v>
      </c>
      <c r="CD6" s="166" t="s">
        <v>273</v>
      </c>
      <c r="CE6" s="166" t="s">
        <v>273</v>
      </c>
      <c r="CF6" s="166" t="s">
        <v>273</v>
      </c>
      <c r="CG6" s="166" t="s">
        <v>273</v>
      </c>
      <c r="CH6" s="166" t="s">
        <v>273</v>
      </c>
      <c r="CI6" s="166" t="s">
        <v>273</v>
      </c>
      <c r="CJ6" s="166" t="s">
        <v>273</v>
      </c>
      <c r="CK6" s="166" t="s">
        <v>273</v>
      </c>
      <c r="CL6" s="166" t="s">
        <v>273</v>
      </c>
      <c r="CM6" s="166" t="s">
        <v>273</v>
      </c>
      <c r="CN6" s="166" t="s">
        <v>273</v>
      </c>
      <c r="CO6" s="166" t="s">
        <v>273</v>
      </c>
      <c r="CP6" s="166" t="s">
        <v>273</v>
      </c>
      <c r="CQ6" s="166">
        <v>40.167999999999999</v>
      </c>
      <c r="CR6" s="166">
        <v>468.10399999999998</v>
      </c>
      <c r="CS6" s="166" t="s">
        <v>273</v>
      </c>
      <c r="CT6" s="166" t="s">
        <v>273</v>
      </c>
      <c r="CU6" s="166" t="s">
        <v>273</v>
      </c>
      <c r="CV6" s="166" t="s">
        <v>273</v>
      </c>
      <c r="CW6" s="166">
        <v>174.71899999999999</v>
      </c>
      <c r="CX6" s="166">
        <v>112.316</v>
      </c>
      <c r="CY6" s="166" t="s">
        <v>273</v>
      </c>
      <c r="CZ6" s="166" t="s">
        <v>273</v>
      </c>
      <c r="DA6" s="166" t="s">
        <v>273</v>
      </c>
      <c r="DB6" s="166" t="s">
        <v>273</v>
      </c>
      <c r="DC6" s="166" t="s">
        <v>273</v>
      </c>
      <c r="DD6" s="166" t="s">
        <v>273</v>
      </c>
      <c r="DE6" s="166">
        <v>230.989</v>
      </c>
      <c r="DF6" s="166" t="s">
        <v>273</v>
      </c>
      <c r="DG6" s="166" t="s">
        <v>273</v>
      </c>
      <c r="DH6" s="166" t="s">
        <v>273</v>
      </c>
      <c r="DI6" s="166" t="s">
        <v>273</v>
      </c>
      <c r="DJ6" s="166" t="s">
        <v>273</v>
      </c>
      <c r="DK6" s="166" t="s">
        <v>273</v>
      </c>
      <c r="DL6" s="166" t="s">
        <v>273</v>
      </c>
      <c r="DM6" s="166" t="s">
        <v>273</v>
      </c>
      <c r="DN6" s="166" t="s">
        <v>273</v>
      </c>
      <c r="DO6" s="166" t="s">
        <v>273</v>
      </c>
      <c r="DP6" s="166" t="s">
        <v>273</v>
      </c>
      <c r="DQ6" s="166" t="s">
        <v>273</v>
      </c>
      <c r="DR6" s="166">
        <v>74.78</v>
      </c>
      <c r="DS6" s="166">
        <v>23.757999999999999</v>
      </c>
      <c r="DT6" s="166">
        <v>18.722000000000001</v>
      </c>
      <c r="DU6" s="166">
        <v>17.134</v>
      </c>
      <c r="DV6" s="166">
        <v>19.198</v>
      </c>
      <c r="DW6" s="166">
        <v>21.774999999999999</v>
      </c>
      <c r="DX6" s="166">
        <v>58.622</v>
      </c>
      <c r="DY6" s="166">
        <v>38.939</v>
      </c>
      <c r="DZ6" s="166">
        <v>27.962</v>
      </c>
      <c r="EA6" s="166">
        <v>22.518999999999998</v>
      </c>
      <c r="EB6" s="166">
        <v>28.045999999999999</v>
      </c>
      <c r="EC6" s="166">
        <v>29.512</v>
      </c>
      <c r="ED6" s="166">
        <v>83.084999999999994</v>
      </c>
      <c r="EE6" s="166">
        <v>15.468</v>
      </c>
      <c r="EF6" s="166">
        <v>24.747</v>
      </c>
      <c r="EG6" s="166">
        <v>15.907</v>
      </c>
      <c r="EH6" s="166">
        <v>25.216000000000001</v>
      </c>
      <c r="EI6" s="166">
        <v>46.015000000000001</v>
      </c>
      <c r="EJ6" s="166">
        <v>49.613</v>
      </c>
      <c r="EK6" s="166">
        <v>56.689</v>
      </c>
      <c r="EL6" s="166">
        <v>76</v>
      </c>
      <c r="EM6" s="166">
        <v>45.795999999999999</v>
      </c>
      <c r="EN6" s="166">
        <v>25.489000000000001</v>
      </c>
      <c r="EO6" s="166">
        <v>22.065999999999999</v>
      </c>
      <c r="EP6" s="166">
        <v>25.204999999999998</v>
      </c>
      <c r="EQ6" s="166">
        <v>45.295000000000002</v>
      </c>
      <c r="ER6" s="166">
        <v>12.026999999999999</v>
      </c>
      <c r="ES6" s="166">
        <v>9.0129999999999999</v>
      </c>
      <c r="ET6" s="166">
        <v>27.128</v>
      </c>
      <c r="EU6" s="166">
        <v>26.221</v>
      </c>
      <c r="EV6" s="166">
        <v>17.241</v>
      </c>
      <c r="EW6" s="166">
        <v>46.228999999999999</v>
      </c>
      <c r="EX6" s="166">
        <v>26.733000000000001</v>
      </c>
      <c r="EY6" s="166">
        <v>32.024000000000001</v>
      </c>
      <c r="EZ6" s="166">
        <v>19.396999999999998</v>
      </c>
      <c r="FA6" s="166">
        <v>11.884</v>
      </c>
      <c r="FB6" s="166">
        <v>11.571</v>
      </c>
      <c r="FC6" s="166">
        <v>66.858999999999995</v>
      </c>
      <c r="FD6" s="166">
        <v>30.652999999999999</v>
      </c>
      <c r="FE6" s="166">
        <v>24.387</v>
      </c>
      <c r="FF6" s="166">
        <v>58.835999999999999</v>
      </c>
      <c r="FG6" s="166">
        <v>69.358000000000004</v>
      </c>
      <c r="FH6" s="166">
        <v>56.456000000000003</v>
      </c>
      <c r="FI6" s="166">
        <v>99.301000000000002</v>
      </c>
      <c r="FJ6" s="166">
        <v>36.851999999999997</v>
      </c>
      <c r="FK6" s="166">
        <v>13.506</v>
      </c>
      <c r="FL6" s="166">
        <v>20.440000000000001</v>
      </c>
      <c r="FM6" s="166">
        <v>35.665999999999997</v>
      </c>
      <c r="FN6" s="166">
        <v>9.1859999999999999</v>
      </c>
      <c r="FO6" s="166">
        <v>28.257999999999999</v>
      </c>
      <c r="FP6" s="166">
        <v>22.533000000000001</v>
      </c>
      <c r="FQ6" s="166">
        <v>11.118</v>
      </c>
      <c r="FR6" s="166">
        <v>11.664</v>
      </c>
      <c r="FS6" s="166">
        <v>16.539000000000001</v>
      </c>
      <c r="FT6" s="166">
        <v>33.956000000000003</v>
      </c>
      <c r="FU6" s="166">
        <v>65.926000000000002</v>
      </c>
      <c r="FV6" s="166">
        <v>18.934999999999999</v>
      </c>
      <c r="FW6" s="166">
        <v>20.193000000000001</v>
      </c>
      <c r="FX6" s="166">
        <v>12.897</v>
      </c>
      <c r="FY6" s="166">
        <v>18.388000000000002</v>
      </c>
      <c r="FZ6" s="166">
        <v>19.018000000000001</v>
      </c>
      <c r="GA6" s="166">
        <v>14.718999999999999</v>
      </c>
      <c r="GB6" s="166">
        <v>9.9610000000000003</v>
      </c>
      <c r="GC6" s="166">
        <v>16.152999999999999</v>
      </c>
      <c r="GD6" s="166">
        <v>18.266999999999999</v>
      </c>
      <c r="GE6" s="166">
        <v>33.725999999999999</v>
      </c>
      <c r="GF6" s="166">
        <v>17.338000000000001</v>
      </c>
      <c r="GG6" s="166">
        <v>43.384999999999998</v>
      </c>
      <c r="GH6" s="166">
        <v>36.981999999999999</v>
      </c>
      <c r="GI6" s="166">
        <v>28.712</v>
      </c>
      <c r="GJ6" s="166">
        <v>22.873000000000001</v>
      </c>
      <c r="GK6" s="166">
        <v>19.716999999999999</v>
      </c>
      <c r="GL6" s="166">
        <v>35.807000000000002</v>
      </c>
      <c r="GM6" s="166">
        <v>14.688000000000001</v>
      </c>
      <c r="GN6" s="166">
        <v>15.276</v>
      </c>
      <c r="GO6" s="166">
        <v>31.870999999999999</v>
      </c>
      <c r="GP6" s="166">
        <v>10.509</v>
      </c>
      <c r="GQ6" s="166">
        <v>40.350999999999999</v>
      </c>
      <c r="GR6" s="166">
        <v>18.919</v>
      </c>
      <c r="GS6" s="166">
        <v>14.281000000000001</v>
      </c>
      <c r="GT6" s="166">
        <v>87.875</v>
      </c>
      <c r="GU6" s="166">
        <v>60.11</v>
      </c>
      <c r="GV6" s="166">
        <v>20.847999999999999</v>
      </c>
      <c r="GW6" s="166">
        <v>14.465999999999999</v>
      </c>
      <c r="GX6" s="166">
        <v>17.481000000000002</v>
      </c>
      <c r="GY6" s="166">
        <v>32.843000000000004</v>
      </c>
      <c r="GZ6" s="166">
        <v>19.355</v>
      </c>
      <c r="HA6" s="166">
        <v>18.866</v>
      </c>
      <c r="HB6" s="166">
        <v>15.702999999999999</v>
      </c>
      <c r="HC6" s="166">
        <v>25.515000000000001</v>
      </c>
      <c r="HD6" s="166">
        <v>30.844000000000001</v>
      </c>
      <c r="HE6" s="166">
        <v>11.298999999999999</v>
      </c>
      <c r="HF6" s="166">
        <v>28.866</v>
      </c>
      <c r="HG6" s="166">
        <v>12.082000000000001</v>
      </c>
      <c r="HH6" s="166">
        <v>58.118000000000002</v>
      </c>
      <c r="HI6" s="166">
        <v>54.271999999999998</v>
      </c>
      <c r="HJ6" s="166">
        <v>25.695</v>
      </c>
      <c r="HK6" s="166">
        <v>22.356999999999999</v>
      </c>
      <c r="HL6" s="166">
        <v>43.173999999999999</v>
      </c>
      <c r="HM6" s="166">
        <v>53.506</v>
      </c>
      <c r="HN6" s="166">
        <v>27.036999999999999</v>
      </c>
      <c r="HO6" s="166">
        <v>25.074999999999999</v>
      </c>
      <c r="HP6" s="166">
        <v>15.002000000000001</v>
      </c>
      <c r="HQ6" s="166">
        <v>6.8470000000000004</v>
      </c>
      <c r="HR6" s="166">
        <v>22.440999999999999</v>
      </c>
      <c r="HS6" s="166">
        <v>17.234000000000002</v>
      </c>
      <c r="HT6" s="166">
        <v>19.72</v>
      </c>
      <c r="HU6" s="166">
        <v>13.43</v>
      </c>
      <c r="HV6" s="166">
        <v>15.48</v>
      </c>
      <c r="HW6" s="166">
        <v>24.763000000000002</v>
      </c>
      <c r="HX6" s="166">
        <v>20.588999999999999</v>
      </c>
      <c r="HY6" s="166">
        <v>44.581000000000003</v>
      </c>
      <c r="HZ6" s="166">
        <v>17.841000000000001</v>
      </c>
      <c r="IA6" s="166">
        <v>15.763</v>
      </c>
      <c r="IB6" s="166">
        <v>24.010999999999999</v>
      </c>
      <c r="IC6" s="166">
        <v>21.658000000000001</v>
      </c>
      <c r="ID6" s="166">
        <v>43.314</v>
      </c>
      <c r="IE6" s="166">
        <v>9.3780000000000001</v>
      </c>
      <c r="IF6" s="166">
        <v>10.662000000000001</v>
      </c>
      <c r="IG6" s="166">
        <v>14.260999999999999</v>
      </c>
      <c r="IH6" s="166">
        <v>9.2620000000000005</v>
      </c>
      <c r="II6" s="166">
        <v>19.306999999999999</v>
      </c>
      <c r="IJ6" s="166">
        <v>16.591999999999999</v>
      </c>
      <c r="IK6" s="166">
        <v>13.577</v>
      </c>
      <c r="IL6" s="166">
        <v>9.8019999999999996</v>
      </c>
      <c r="IM6" s="166">
        <v>7.7709999999999999</v>
      </c>
      <c r="IN6" s="166">
        <v>15.321999999999999</v>
      </c>
      <c r="IO6" s="166">
        <v>20.745999999999999</v>
      </c>
      <c r="IP6" s="166">
        <v>140.077</v>
      </c>
      <c r="IQ6" s="166">
        <v>51.146999999999998</v>
      </c>
      <c r="IR6" s="166">
        <v>31.652000000000001</v>
      </c>
      <c r="IS6" s="166">
        <v>13.683999999999999</v>
      </c>
      <c r="IT6" s="166">
        <v>33.003999999999998</v>
      </c>
      <c r="IU6" s="166">
        <v>19.367999999999999</v>
      </c>
      <c r="IV6" s="166">
        <v>19.413</v>
      </c>
      <c r="IW6" s="166">
        <v>33.340000000000003</v>
      </c>
      <c r="IX6" s="166">
        <v>42.371000000000002</v>
      </c>
      <c r="IY6" s="166">
        <v>99.966999999999999</v>
      </c>
      <c r="IZ6" s="166">
        <v>16.545000000000002</v>
      </c>
      <c r="JA6" s="166">
        <v>20.343</v>
      </c>
      <c r="JB6" s="166">
        <v>29.928000000000001</v>
      </c>
      <c r="JC6" s="166">
        <v>27.242000000000001</v>
      </c>
      <c r="JD6" s="166">
        <v>49.142000000000003</v>
      </c>
      <c r="JE6" s="166">
        <v>21.736000000000001</v>
      </c>
      <c r="JF6" s="166">
        <v>10.053000000000001</v>
      </c>
      <c r="JG6" s="166">
        <v>11.805999999999999</v>
      </c>
      <c r="JH6" s="166">
        <v>19.706</v>
      </c>
      <c r="JI6" s="166">
        <v>17.544</v>
      </c>
    </row>
    <row r="7" spans="1:269" ht="23.25" customHeight="1" x14ac:dyDescent="0.25">
      <c r="A7" s="164"/>
      <c r="B7" s="45" t="s">
        <v>579</v>
      </c>
      <c r="C7" s="167">
        <v>2026.1759999999999</v>
      </c>
      <c r="D7" s="289">
        <v>964</v>
      </c>
      <c r="E7" s="289">
        <v>599</v>
      </c>
      <c r="F7" s="289">
        <v>158</v>
      </c>
      <c r="G7" s="289">
        <v>303</v>
      </c>
      <c r="H7" s="256"/>
      <c r="I7" s="167">
        <v>118.71899999999999</v>
      </c>
      <c r="J7" s="167" t="s">
        <v>273</v>
      </c>
      <c r="K7" s="167" t="s">
        <v>273</v>
      </c>
      <c r="L7" s="167">
        <v>22.265000000000001</v>
      </c>
      <c r="M7" s="167">
        <v>33.619</v>
      </c>
      <c r="N7" s="167">
        <v>15.582000000000001</v>
      </c>
      <c r="O7" s="167">
        <v>22.119</v>
      </c>
      <c r="P7" s="167" t="s">
        <v>273</v>
      </c>
      <c r="Q7" s="167">
        <v>19.228999999999999</v>
      </c>
      <c r="R7" s="167">
        <v>20.469000000000001</v>
      </c>
      <c r="S7" s="167">
        <v>10.143000000000001</v>
      </c>
      <c r="T7" s="167">
        <v>8.8659999999999997</v>
      </c>
      <c r="U7" s="167">
        <v>9.7319999999999993</v>
      </c>
      <c r="V7" s="167">
        <v>13.201000000000001</v>
      </c>
      <c r="W7" s="167">
        <v>7.7290000000000001</v>
      </c>
      <c r="X7" s="167">
        <v>5.5469999999999997</v>
      </c>
      <c r="Y7" s="167">
        <v>9.3260000000000005</v>
      </c>
      <c r="Z7" s="167">
        <v>15.904999999999999</v>
      </c>
      <c r="AA7" s="167">
        <v>7.96</v>
      </c>
      <c r="AB7" s="167">
        <v>6.7009999999999996</v>
      </c>
      <c r="AC7" s="167">
        <v>6.1210000000000004</v>
      </c>
      <c r="AD7" s="167">
        <v>11.680999999999999</v>
      </c>
      <c r="AE7" s="167">
        <v>8.8740000000000006</v>
      </c>
      <c r="AF7" s="167">
        <v>5.4589999999999996</v>
      </c>
      <c r="AG7" s="167">
        <v>7.883</v>
      </c>
      <c r="AH7" s="167">
        <v>3.6760000000000002</v>
      </c>
      <c r="AI7" s="167">
        <v>9.5860000000000003</v>
      </c>
      <c r="AJ7" s="167">
        <v>3.7959999999999998</v>
      </c>
      <c r="AK7" s="167">
        <v>13.768000000000001</v>
      </c>
      <c r="AL7" s="167">
        <v>24.834</v>
      </c>
      <c r="AM7" s="167" t="s">
        <v>273</v>
      </c>
      <c r="AN7" s="167">
        <v>4.4779999999999998</v>
      </c>
      <c r="AO7" s="167">
        <v>3.1459999999999999</v>
      </c>
      <c r="AP7" s="167">
        <v>7.7619999999999996</v>
      </c>
      <c r="AQ7" s="167">
        <v>4.298</v>
      </c>
      <c r="AR7" s="167">
        <v>13.96</v>
      </c>
      <c r="AS7" s="167">
        <v>30.334</v>
      </c>
      <c r="AT7" s="167">
        <v>21.349</v>
      </c>
      <c r="AU7" s="167">
        <v>11.054</v>
      </c>
      <c r="AV7" s="167">
        <v>14.420999999999999</v>
      </c>
      <c r="AW7" s="167">
        <v>41.093000000000004</v>
      </c>
      <c r="AX7" s="167">
        <v>17.776</v>
      </c>
      <c r="AY7" s="167" t="s">
        <v>273</v>
      </c>
      <c r="AZ7" s="167">
        <v>19.111999999999998</v>
      </c>
      <c r="BA7" s="167">
        <v>22.45</v>
      </c>
      <c r="BB7" s="167">
        <v>8.0690000000000008</v>
      </c>
      <c r="BC7" s="167">
        <v>10.355</v>
      </c>
      <c r="BD7" s="167" t="s">
        <v>273</v>
      </c>
      <c r="BE7" s="167">
        <v>66.667000000000002</v>
      </c>
      <c r="BF7" s="167">
        <v>50.98</v>
      </c>
      <c r="BG7" s="167">
        <v>11.586</v>
      </c>
      <c r="BH7" s="167">
        <v>14.792999999999999</v>
      </c>
      <c r="BI7" s="167">
        <v>13.38</v>
      </c>
      <c r="BJ7" s="167">
        <v>19.478000000000002</v>
      </c>
      <c r="BK7" s="167">
        <v>8.6609999999999996</v>
      </c>
      <c r="BL7" s="167">
        <v>199.85</v>
      </c>
      <c r="BM7" s="167" t="s">
        <v>273</v>
      </c>
      <c r="BN7" s="167">
        <v>41.107999999999997</v>
      </c>
      <c r="BO7" s="167" t="s">
        <v>273</v>
      </c>
      <c r="BP7" s="167">
        <v>17.917999999999999</v>
      </c>
      <c r="BQ7" s="167">
        <v>12.045999999999999</v>
      </c>
      <c r="BR7" s="167">
        <v>18.609000000000002</v>
      </c>
      <c r="BS7" s="167" t="s">
        <v>273</v>
      </c>
      <c r="BT7" s="167" t="s">
        <v>273</v>
      </c>
      <c r="BU7" s="167" t="s">
        <v>273</v>
      </c>
      <c r="BV7" s="167">
        <v>12.518000000000001</v>
      </c>
      <c r="BW7" s="167" t="s">
        <v>273</v>
      </c>
      <c r="BX7" s="167">
        <v>4.87</v>
      </c>
      <c r="BY7" s="167" t="s">
        <v>273</v>
      </c>
      <c r="BZ7" s="167" t="s">
        <v>273</v>
      </c>
      <c r="CA7" s="167" t="s">
        <v>273</v>
      </c>
      <c r="CB7" s="167" t="s">
        <v>273</v>
      </c>
      <c r="CC7" s="167" t="s">
        <v>273</v>
      </c>
      <c r="CD7" s="167" t="s">
        <v>273</v>
      </c>
      <c r="CE7" s="167" t="s">
        <v>273</v>
      </c>
      <c r="CF7" s="167" t="s">
        <v>273</v>
      </c>
      <c r="CG7" s="167" t="s">
        <v>273</v>
      </c>
      <c r="CH7" s="167" t="s">
        <v>273</v>
      </c>
      <c r="CI7" s="167" t="s">
        <v>273</v>
      </c>
      <c r="CJ7" s="167" t="s">
        <v>273</v>
      </c>
      <c r="CK7" s="167" t="s">
        <v>273</v>
      </c>
      <c r="CL7" s="167" t="s">
        <v>273</v>
      </c>
      <c r="CM7" s="167" t="s">
        <v>273</v>
      </c>
      <c r="CN7" s="167" t="s">
        <v>273</v>
      </c>
      <c r="CO7" s="167" t="s">
        <v>273</v>
      </c>
      <c r="CP7" s="167" t="s">
        <v>273</v>
      </c>
      <c r="CQ7" s="167">
        <v>8.7769999999999992</v>
      </c>
      <c r="CR7" s="167">
        <v>215.048</v>
      </c>
      <c r="CS7" s="167" t="s">
        <v>273</v>
      </c>
      <c r="CT7" s="167" t="s">
        <v>273</v>
      </c>
      <c r="CU7" s="167" t="s">
        <v>273</v>
      </c>
      <c r="CV7" s="167" t="s">
        <v>273</v>
      </c>
      <c r="CW7" s="167">
        <v>18.681000000000001</v>
      </c>
      <c r="CX7" s="167">
        <v>19.936</v>
      </c>
      <c r="CY7" s="167" t="s">
        <v>273</v>
      </c>
      <c r="CZ7" s="167" t="s">
        <v>273</v>
      </c>
      <c r="DA7" s="167" t="s">
        <v>273</v>
      </c>
      <c r="DB7" s="167" t="s">
        <v>273</v>
      </c>
      <c r="DC7" s="167" t="s">
        <v>273</v>
      </c>
      <c r="DD7" s="167" t="s">
        <v>273</v>
      </c>
      <c r="DE7" s="167">
        <v>14.349</v>
      </c>
      <c r="DF7" s="167" t="s">
        <v>273</v>
      </c>
      <c r="DG7" s="167" t="s">
        <v>273</v>
      </c>
      <c r="DH7" s="167" t="s">
        <v>273</v>
      </c>
      <c r="DI7" s="167" t="s">
        <v>273</v>
      </c>
      <c r="DJ7" s="167" t="s">
        <v>273</v>
      </c>
      <c r="DK7" s="167" t="s">
        <v>273</v>
      </c>
      <c r="DL7" s="167" t="s">
        <v>273</v>
      </c>
      <c r="DM7" s="167" t="s">
        <v>273</v>
      </c>
      <c r="DN7" s="167" t="s">
        <v>273</v>
      </c>
      <c r="DO7" s="167" t="s">
        <v>273</v>
      </c>
      <c r="DP7" s="167" t="s">
        <v>273</v>
      </c>
      <c r="DQ7" s="167" t="s">
        <v>273</v>
      </c>
      <c r="DR7" s="167">
        <v>5.0709999999999997</v>
      </c>
      <c r="DS7" s="167">
        <v>1.236</v>
      </c>
      <c r="DT7" s="167">
        <v>0.83599999999999997</v>
      </c>
      <c r="DU7" s="167">
        <v>1.508</v>
      </c>
      <c r="DV7" s="167">
        <v>1.2689999999999999</v>
      </c>
      <c r="DW7" s="167">
        <v>1.847</v>
      </c>
      <c r="DX7" s="167">
        <v>3.56</v>
      </c>
      <c r="DY7" s="167">
        <v>1.7</v>
      </c>
      <c r="DZ7" s="167">
        <v>1.9590000000000001</v>
      </c>
      <c r="EA7" s="167">
        <v>1.9550000000000001</v>
      </c>
      <c r="EB7" s="167">
        <v>1.2230000000000001</v>
      </c>
      <c r="EC7" s="167">
        <v>1.7929999999999999</v>
      </c>
      <c r="ED7" s="167">
        <v>5.1580000000000004</v>
      </c>
      <c r="EE7" s="167">
        <v>0.85099999999999998</v>
      </c>
      <c r="EF7" s="167">
        <v>0.82199999999999995</v>
      </c>
      <c r="EG7" s="167">
        <v>1.585</v>
      </c>
      <c r="EH7" s="167">
        <v>2.4950000000000001</v>
      </c>
      <c r="EI7" s="167">
        <v>0.91600000000000004</v>
      </c>
      <c r="EJ7" s="167">
        <v>2.8919999999999999</v>
      </c>
      <c r="EK7" s="167">
        <v>4.2080000000000002</v>
      </c>
      <c r="EL7" s="167">
        <v>3.137</v>
      </c>
      <c r="EM7" s="167">
        <v>7.0060000000000002</v>
      </c>
      <c r="EN7" s="167">
        <v>1.0389999999999999</v>
      </c>
      <c r="EO7" s="167">
        <v>0.70099999999999996</v>
      </c>
      <c r="EP7" s="167">
        <v>0.23400000000000001</v>
      </c>
      <c r="EQ7" s="167">
        <v>3.3010000000000002</v>
      </c>
      <c r="ER7" s="167">
        <v>0.52</v>
      </c>
      <c r="ES7" s="167">
        <v>0.42199999999999999</v>
      </c>
      <c r="ET7" s="167">
        <v>1.8120000000000001</v>
      </c>
      <c r="EU7" s="167">
        <v>1.115</v>
      </c>
      <c r="EV7" s="167">
        <v>0.247</v>
      </c>
      <c r="EW7" s="167">
        <v>3.4769999999999999</v>
      </c>
      <c r="EX7" s="167">
        <v>4.5140000000000002</v>
      </c>
      <c r="EY7" s="167">
        <v>1.6259999999999999</v>
      </c>
      <c r="EZ7" s="167">
        <v>1.0549999999999999</v>
      </c>
      <c r="FA7" s="167">
        <v>0.33400000000000002</v>
      </c>
      <c r="FB7" s="167">
        <v>0.29299999999999998</v>
      </c>
      <c r="FC7" s="167">
        <v>3.698</v>
      </c>
      <c r="FD7" s="167">
        <v>2.1469999999999998</v>
      </c>
      <c r="FE7" s="167">
        <v>0.96</v>
      </c>
      <c r="FF7" s="167">
        <v>6.7009999999999996</v>
      </c>
      <c r="FG7" s="167">
        <v>4.7270000000000003</v>
      </c>
      <c r="FH7" s="167">
        <v>5.5839999999999996</v>
      </c>
      <c r="FI7" s="167">
        <v>7.5720000000000001</v>
      </c>
      <c r="FJ7" s="167">
        <v>2.6379999999999999</v>
      </c>
      <c r="FK7" s="167">
        <v>1.1639999999999999</v>
      </c>
      <c r="FL7" s="167">
        <v>1.022</v>
      </c>
      <c r="FM7" s="167">
        <v>1.7110000000000001</v>
      </c>
      <c r="FN7" s="167">
        <v>1.163</v>
      </c>
      <c r="FO7" s="167">
        <v>2.3849999999999998</v>
      </c>
      <c r="FP7" s="167">
        <v>1.0289999999999999</v>
      </c>
      <c r="FQ7" s="167">
        <v>3.3000000000000002E-2</v>
      </c>
      <c r="FR7" s="167">
        <v>4.8000000000000001E-2</v>
      </c>
      <c r="FS7" s="167">
        <v>0.79</v>
      </c>
      <c r="FT7" s="167">
        <v>1.48</v>
      </c>
      <c r="FU7" s="167">
        <v>2.9009999999999998</v>
      </c>
      <c r="FV7" s="167">
        <v>1.4830000000000001</v>
      </c>
      <c r="FW7" s="167">
        <v>2.7730000000000001</v>
      </c>
      <c r="FX7" s="167">
        <v>2.4079999999999999</v>
      </c>
      <c r="FY7" s="167">
        <v>1.3360000000000001</v>
      </c>
      <c r="FZ7" s="167">
        <v>1.0169999999999999</v>
      </c>
      <c r="GA7" s="167">
        <v>0.253</v>
      </c>
      <c r="GB7" s="167">
        <v>0.22500000000000001</v>
      </c>
      <c r="GC7" s="167">
        <v>0.68400000000000005</v>
      </c>
      <c r="GD7" s="167">
        <v>0.71699999999999997</v>
      </c>
      <c r="GE7" s="167">
        <v>3.133</v>
      </c>
      <c r="GF7" s="167">
        <v>0.55000000000000004</v>
      </c>
      <c r="GG7" s="167">
        <v>2.5630000000000002</v>
      </c>
      <c r="GH7" s="167">
        <v>4.492</v>
      </c>
      <c r="GI7" s="167">
        <v>1.0049999999999999</v>
      </c>
      <c r="GJ7" s="167">
        <v>1.0229999999999999</v>
      </c>
      <c r="GK7" s="167">
        <v>1.0229999999999999</v>
      </c>
      <c r="GL7" s="167">
        <v>1.5980000000000001</v>
      </c>
      <c r="GM7" s="167">
        <v>0.54200000000000004</v>
      </c>
      <c r="GN7" s="167">
        <v>0.998</v>
      </c>
      <c r="GO7" s="167">
        <v>1.08</v>
      </c>
      <c r="GP7" s="167">
        <v>0.57799999999999996</v>
      </c>
      <c r="GQ7" s="167">
        <v>1.65</v>
      </c>
      <c r="GR7" s="167">
        <v>0.69</v>
      </c>
      <c r="GS7" s="167">
        <v>1.157</v>
      </c>
      <c r="GT7" s="167">
        <v>5.048</v>
      </c>
      <c r="GU7" s="167">
        <v>4.1379999999999999</v>
      </c>
      <c r="GV7" s="167">
        <v>0.154</v>
      </c>
      <c r="GW7" s="167">
        <v>1.3939999999999999</v>
      </c>
      <c r="GX7" s="167">
        <v>0.36199999999999999</v>
      </c>
      <c r="GY7" s="167">
        <v>1.379</v>
      </c>
      <c r="GZ7" s="167">
        <v>0.6</v>
      </c>
      <c r="HA7" s="167">
        <v>0.45700000000000002</v>
      </c>
      <c r="HB7" s="167">
        <v>1.792</v>
      </c>
      <c r="HC7" s="167">
        <v>1.161</v>
      </c>
      <c r="HD7" s="167">
        <v>1.157</v>
      </c>
      <c r="HE7" s="167">
        <v>0.59499999999999997</v>
      </c>
      <c r="HF7" s="167">
        <v>2.153</v>
      </c>
      <c r="HG7" s="167">
        <v>0.95</v>
      </c>
      <c r="HH7" s="167">
        <v>3.044</v>
      </c>
      <c r="HI7" s="167">
        <v>4.95</v>
      </c>
      <c r="HJ7" s="167">
        <v>4.8570000000000002</v>
      </c>
      <c r="HK7" s="167">
        <v>1.4239999999999999</v>
      </c>
      <c r="HL7" s="167">
        <v>4.5830000000000002</v>
      </c>
      <c r="HM7" s="167">
        <v>8.2430000000000003</v>
      </c>
      <c r="HN7" s="167">
        <v>3.4609999999999999</v>
      </c>
      <c r="HO7" s="167">
        <v>5.5030000000000001</v>
      </c>
      <c r="HP7" s="167">
        <v>2.129</v>
      </c>
      <c r="HQ7" s="167">
        <v>0.52400000000000002</v>
      </c>
      <c r="HR7" s="167">
        <v>0.24</v>
      </c>
      <c r="HS7" s="167">
        <v>1.4610000000000001</v>
      </c>
      <c r="HT7" s="167">
        <v>0.83899999999999997</v>
      </c>
      <c r="HU7" s="167">
        <v>0.106</v>
      </c>
      <c r="HV7" s="167">
        <v>0.193</v>
      </c>
      <c r="HW7" s="167">
        <v>0.51600000000000001</v>
      </c>
      <c r="HX7" s="167">
        <v>0.71599999999999997</v>
      </c>
      <c r="HY7" s="167">
        <v>4.0869999999999997</v>
      </c>
      <c r="HZ7" s="167">
        <v>0.36599999999999999</v>
      </c>
      <c r="IA7" s="167">
        <v>0.80200000000000005</v>
      </c>
      <c r="IB7" s="167">
        <v>1.915</v>
      </c>
      <c r="IC7" s="167">
        <v>1.968</v>
      </c>
      <c r="ID7" s="167">
        <v>4.5119999999999996</v>
      </c>
      <c r="IE7" s="167">
        <v>1.0289999999999999</v>
      </c>
      <c r="IF7" s="167">
        <v>0.754</v>
      </c>
      <c r="IG7" s="167">
        <v>2.4E-2</v>
      </c>
      <c r="IH7" s="167">
        <v>1.6E-2</v>
      </c>
      <c r="II7" s="167">
        <v>1.46</v>
      </c>
      <c r="IJ7" s="167">
        <v>2.105</v>
      </c>
      <c r="IK7" s="167">
        <v>1.9890000000000001</v>
      </c>
      <c r="IL7" s="167">
        <v>1.248</v>
      </c>
      <c r="IM7" s="167">
        <v>1.0249999999999999</v>
      </c>
      <c r="IN7" s="167">
        <v>2.0760000000000001</v>
      </c>
      <c r="IO7" s="167">
        <v>2.6669999999999998</v>
      </c>
      <c r="IP7" s="167">
        <v>15.664</v>
      </c>
      <c r="IQ7" s="167">
        <v>5.968</v>
      </c>
      <c r="IR7" s="167">
        <v>3.0190000000000001</v>
      </c>
      <c r="IS7" s="167">
        <v>1.1719999999999999</v>
      </c>
      <c r="IT7" s="167">
        <v>3.246</v>
      </c>
      <c r="IU7" s="167">
        <v>1.893</v>
      </c>
      <c r="IV7" s="167">
        <v>0.76100000000000001</v>
      </c>
      <c r="IW7" s="167">
        <v>1.167</v>
      </c>
      <c r="IX7" s="167">
        <v>3.1829999999999998</v>
      </c>
      <c r="IY7" s="167">
        <v>3.6760000000000002</v>
      </c>
      <c r="IZ7" s="167">
        <v>1.137</v>
      </c>
      <c r="JA7" s="167">
        <v>1.2190000000000001</v>
      </c>
      <c r="JB7" s="167">
        <v>3.871</v>
      </c>
      <c r="JC7" s="167">
        <v>1.242</v>
      </c>
      <c r="JD7" s="167">
        <v>3.2679999999999998</v>
      </c>
      <c r="JE7" s="167">
        <v>1.655</v>
      </c>
      <c r="JF7" s="167">
        <v>0.61299999999999999</v>
      </c>
      <c r="JG7" s="167">
        <v>1.0429999999999999</v>
      </c>
      <c r="JH7" s="167">
        <v>1.2849999999999999</v>
      </c>
      <c r="JI7" s="167">
        <v>1.5780000000000001</v>
      </c>
    </row>
    <row r="8" spans="1:269" ht="23.25" customHeight="1" x14ac:dyDescent="0.25">
      <c r="A8" s="164"/>
      <c r="B8" s="278" t="s">
        <v>580</v>
      </c>
      <c r="C8" s="169">
        <v>24312.611000000001</v>
      </c>
      <c r="D8" s="290">
        <v>10858</v>
      </c>
      <c r="E8" s="290">
        <v>5055</v>
      </c>
      <c r="F8" s="290">
        <v>3790</v>
      </c>
      <c r="G8" s="290">
        <v>4607</v>
      </c>
      <c r="H8" s="256"/>
      <c r="I8" s="169">
        <v>1361.7670000000001</v>
      </c>
      <c r="J8" s="168" t="s">
        <v>692</v>
      </c>
      <c r="K8" s="168" t="s">
        <v>692</v>
      </c>
      <c r="L8" s="169">
        <v>577.79999999999995</v>
      </c>
      <c r="M8" s="169">
        <v>407.73500000000001</v>
      </c>
      <c r="N8" s="169">
        <v>245.833</v>
      </c>
      <c r="O8" s="169">
        <v>209.506</v>
      </c>
      <c r="P8" s="168" t="s">
        <v>692</v>
      </c>
      <c r="Q8" s="169">
        <v>199.85</v>
      </c>
      <c r="R8" s="169">
        <v>229.011</v>
      </c>
      <c r="S8" s="169">
        <v>115.042</v>
      </c>
      <c r="T8" s="169">
        <v>137.77000000000001</v>
      </c>
      <c r="U8" s="169">
        <v>112.151</v>
      </c>
      <c r="V8" s="169">
        <v>121.782</v>
      </c>
      <c r="W8" s="169">
        <v>124.691</v>
      </c>
      <c r="X8" s="169">
        <v>94.557000000000002</v>
      </c>
      <c r="Y8" s="169">
        <v>108.545</v>
      </c>
      <c r="Z8" s="169">
        <v>187.18600000000001</v>
      </c>
      <c r="AA8" s="169">
        <v>109.63500000000001</v>
      </c>
      <c r="AB8" s="169">
        <v>102.029</v>
      </c>
      <c r="AC8" s="169">
        <v>71.936000000000007</v>
      </c>
      <c r="AD8" s="169">
        <v>108.43300000000001</v>
      </c>
      <c r="AE8" s="169">
        <v>86.73</v>
      </c>
      <c r="AF8" s="169">
        <v>68.53</v>
      </c>
      <c r="AG8" s="169">
        <v>70.061000000000007</v>
      </c>
      <c r="AH8" s="169">
        <v>60.427999999999997</v>
      </c>
      <c r="AI8" s="169">
        <v>48.581000000000003</v>
      </c>
      <c r="AJ8" s="169">
        <v>44.472999999999999</v>
      </c>
      <c r="AK8" s="169">
        <v>171.61199999999999</v>
      </c>
      <c r="AL8" s="169">
        <v>191.161</v>
      </c>
      <c r="AM8" s="168" t="s">
        <v>692</v>
      </c>
      <c r="AN8" s="169">
        <v>39.052</v>
      </c>
      <c r="AO8" s="169">
        <v>27.745000000000001</v>
      </c>
      <c r="AP8" s="169">
        <v>100.441</v>
      </c>
      <c r="AQ8" s="169">
        <v>57.582000000000001</v>
      </c>
      <c r="AR8" s="169">
        <v>176.363</v>
      </c>
      <c r="AS8" s="169">
        <v>256.988</v>
      </c>
      <c r="AT8" s="169">
        <v>179.768</v>
      </c>
      <c r="AU8" s="169">
        <v>127.86199999999999</v>
      </c>
      <c r="AV8" s="169">
        <v>75.700999999999993</v>
      </c>
      <c r="AW8" s="169">
        <v>288.10300000000001</v>
      </c>
      <c r="AX8" s="169">
        <v>152.18</v>
      </c>
      <c r="AY8" s="168" t="s">
        <v>692</v>
      </c>
      <c r="AZ8" s="169">
        <v>114.286</v>
      </c>
      <c r="BA8" s="169">
        <v>120.57</v>
      </c>
      <c r="BB8" s="169">
        <v>70.325999999999993</v>
      </c>
      <c r="BC8" s="169">
        <v>96.245999999999995</v>
      </c>
      <c r="BD8" s="168" t="s">
        <v>692</v>
      </c>
      <c r="BE8" s="169">
        <v>398.16500000000002</v>
      </c>
      <c r="BF8" s="169">
        <v>341.18</v>
      </c>
      <c r="BG8" s="169">
        <v>132.08500000000001</v>
      </c>
      <c r="BH8" s="169">
        <v>203.155</v>
      </c>
      <c r="BI8" s="169">
        <v>141.67599999999999</v>
      </c>
      <c r="BJ8" s="169">
        <v>155.595</v>
      </c>
      <c r="BK8" s="169">
        <v>66.551000000000002</v>
      </c>
      <c r="BL8" s="169">
        <v>926.64599999999996</v>
      </c>
      <c r="BM8" s="168" t="s">
        <v>692</v>
      </c>
      <c r="BN8" s="169">
        <v>264.82299999999998</v>
      </c>
      <c r="BO8" s="168" t="s">
        <v>692</v>
      </c>
      <c r="BP8" s="169">
        <v>142.261</v>
      </c>
      <c r="BQ8" s="169">
        <v>123.404</v>
      </c>
      <c r="BR8" s="169">
        <v>134.35300000000001</v>
      </c>
      <c r="BS8" s="168" t="s">
        <v>692</v>
      </c>
      <c r="BT8" s="168" t="s">
        <v>692</v>
      </c>
      <c r="BU8" s="168" t="s">
        <v>692</v>
      </c>
      <c r="BV8" s="169">
        <v>79.599000000000004</v>
      </c>
      <c r="BW8" s="168" t="s">
        <v>692</v>
      </c>
      <c r="BX8" s="169">
        <v>64.805999999999997</v>
      </c>
      <c r="BY8" s="168" t="s">
        <v>692</v>
      </c>
      <c r="BZ8" s="168" t="s">
        <v>692</v>
      </c>
      <c r="CA8" s="168" t="s">
        <v>692</v>
      </c>
      <c r="CB8" s="168" t="s">
        <v>692</v>
      </c>
      <c r="CC8" s="168" t="s">
        <v>692</v>
      </c>
      <c r="CD8" s="168" t="s">
        <v>692</v>
      </c>
      <c r="CE8" s="168" t="s">
        <v>692</v>
      </c>
      <c r="CF8" s="168" t="s">
        <v>692</v>
      </c>
      <c r="CG8" s="168" t="s">
        <v>692</v>
      </c>
      <c r="CH8" s="168" t="s">
        <v>692</v>
      </c>
      <c r="CI8" s="168" t="s">
        <v>692</v>
      </c>
      <c r="CJ8" s="168" t="s">
        <v>692</v>
      </c>
      <c r="CK8" s="168" t="s">
        <v>692</v>
      </c>
      <c r="CL8" s="168" t="s">
        <v>692</v>
      </c>
      <c r="CM8" s="168" t="s">
        <v>692</v>
      </c>
      <c r="CN8" s="168" t="s">
        <v>692</v>
      </c>
      <c r="CO8" s="168" t="s">
        <v>692</v>
      </c>
      <c r="CP8" s="168" t="s">
        <v>692</v>
      </c>
      <c r="CQ8" s="169">
        <v>48.945</v>
      </c>
      <c r="CR8" s="169">
        <v>683.15300000000002</v>
      </c>
      <c r="CS8" s="168" t="s">
        <v>692</v>
      </c>
      <c r="CT8" s="168" t="s">
        <v>692</v>
      </c>
      <c r="CU8" s="168" t="s">
        <v>692</v>
      </c>
      <c r="CV8" s="168" t="s">
        <v>692</v>
      </c>
      <c r="CW8" s="169">
        <v>193.4</v>
      </c>
      <c r="CX8" s="169">
        <v>132.25299999999999</v>
      </c>
      <c r="CY8" s="168" t="s">
        <v>692</v>
      </c>
      <c r="CZ8" s="168" t="s">
        <v>692</v>
      </c>
      <c r="DA8" s="168" t="s">
        <v>692</v>
      </c>
      <c r="DB8" s="168" t="s">
        <v>692</v>
      </c>
      <c r="DC8" s="168" t="s">
        <v>692</v>
      </c>
      <c r="DD8" s="168" t="s">
        <v>692</v>
      </c>
      <c r="DE8" s="169">
        <v>245.339</v>
      </c>
      <c r="DF8" s="168" t="s">
        <v>692</v>
      </c>
      <c r="DG8" s="168" t="s">
        <v>692</v>
      </c>
      <c r="DH8" s="168" t="s">
        <v>692</v>
      </c>
      <c r="DI8" s="168" t="s">
        <v>692</v>
      </c>
      <c r="DJ8" s="168" t="s">
        <v>692</v>
      </c>
      <c r="DK8" s="168" t="s">
        <v>692</v>
      </c>
      <c r="DL8" s="168" t="s">
        <v>692</v>
      </c>
      <c r="DM8" s="168" t="s">
        <v>692</v>
      </c>
      <c r="DN8" s="168" t="s">
        <v>692</v>
      </c>
      <c r="DO8" s="168" t="s">
        <v>692</v>
      </c>
      <c r="DP8" s="168" t="s">
        <v>692</v>
      </c>
      <c r="DQ8" s="168" t="s">
        <v>692</v>
      </c>
      <c r="DR8" s="169">
        <v>79.852000000000004</v>
      </c>
      <c r="DS8" s="169">
        <v>24.995000000000001</v>
      </c>
      <c r="DT8" s="169">
        <v>19.559000000000001</v>
      </c>
      <c r="DU8" s="169">
        <v>18.643000000000001</v>
      </c>
      <c r="DV8" s="169">
        <v>20.466999999999999</v>
      </c>
      <c r="DW8" s="169">
        <v>23.622</v>
      </c>
      <c r="DX8" s="169">
        <v>62.183</v>
      </c>
      <c r="DY8" s="169">
        <v>40.639000000000003</v>
      </c>
      <c r="DZ8" s="169">
        <v>29.922000000000001</v>
      </c>
      <c r="EA8" s="169">
        <v>24.475000000000001</v>
      </c>
      <c r="EB8" s="169">
        <v>29.268999999999998</v>
      </c>
      <c r="EC8" s="169">
        <v>31.305</v>
      </c>
      <c r="ED8" s="169">
        <v>88.242999999999995</v>
      </c>
      <c r="EE8" s="169">
        <v>16.32</v>
      </c>
      <c r="EF8" s="169">
        <v>25.568999999999999</v>
      </c>
      <c r="EG8" s="169">
        <v>17.492999999999999</v>
      </c>
      <c r="EH8" s="169">
        <v>27.710999999999999</v>
      </c>
      <c r="EI8" s="169">
        <v>46.930999999999997</v>
      </c>
      <c r="EJ8" s="169">
        <v>52.505000000000003</v>
      </c>
      <c r="EK8" s="169">
        <v>60.896999999999998</v>
      </c>
      <c r="EL8" s="169">
        <v>79.137</v>
      </c>
      <c r="EM8" s="169">
        <v>52.802</v>
      </c>
      <c r="EN8" s="169">
        <v>26.527999999999999</v>
      </c>
      <c r="EO8" s="169">
        <v>22.768000000000001</v>
      </c>
      <c r="EP8" s="169">
        <v>25.439</v>
      </c>
      <c r="EQ8" s="169">
        <v>48.597000000000001</v>
      </c>
      <c r="ER8" s="169">
        <v>12.547000000000001</v>
      </c>
      <c r="ES8" s="169">
        <v>9.4359999999999999</v>
      </c>
      <c r="ET8" s="169">
        <v>28.94</v>
      </c>
      <c r="EU8" s="169">
        <v>27.337</v>
      </c>
      <c r="EV8" s="169">
        <v>17.488</v>
      </c>
      <c r="EW8" s="169">
        <v>49.707000000000001</v>
      </c>
      <c r="EX8" s="169">
        <v>31.247</v>
      </c>
      <c r="EY8" s="169">
        <v>33.651000000000003</v>
      </c>
      <c r="EZ8" s="169">
        <v>20.452000000000002</v>
      </c>
      <c r="FA8" s="169">
        <v>12.218</v>
      </c>
      <c r="FB8" s="169">
        <v>11.864000000000001</v>
      </c>
      <c r="FC8" s="169">
        <v>70.557000000000002</v>
      </c>
      <c r="FD8" s="169">
        <v>32.801000000000002</v>
      </c>
      <c r="FE8" s="169">
        <v>25.347000000000001</v>
      </c>
      <c r="FF8" s="169">
        <v>65.537000000000006</v>
      </c>
      <c r="FG8" s="169">
        <v>74.085999999999999</v>
      </c>
      <c r="FH8" s="169">
        <v>62.04</v>
      </c>
      <c r="FI8" s="169">
        <v>106.874</v>
      </c>
      <c r="FJ8" s="169">
        <v>39.49</v>
      </c>
      <c r="FK8" s="169">
        <v>14.67</v>
      </c>
      <c r="FL8" s="169">
        <v>21.462</v>
      </c>
      <c r="FM8" s="169">
        <v>37.377000000000002</v>
      </c>
      <c r="FN8" s="169">
        <v>10.349</v>
      </c>
      <c r="FO8" s="169">
        <v>30.643000000000001</v>
      </c>
      <c r="FP8" s="169">
        <v>23.562000000000001</v>
      </c>
      <c r="FQ8" s="169">
        <v>11.151</v>
      </c>
      <c r="FR8" s="169">
        <v>11.712</v>
      </c>
      <c r="FS8" s="169">
        <v>17.329999999999998</v>
      </c>
      <c r="FT8" s="169">
        <v>35.436999999999998</v>
      </c>
      <c r="FU8" s="169">
        <v>68.826999999999998</v>
      </c>
      <c r="FV8" s="169">
        <v>20.419</v>
      </c>
      <c r="FW8" s="169">
        <v>22.966000000000001</v>
      </c>
      <c r="FX8" s="169">
        <v>15.305</v>
      </c>
      <c r="FY8" s="169">
        <v>19.724</v>
      </c>
      <c r="FZ8" s="169">
        <v>20.036000000000001</v>
      </c>
      <c r="GA8" s="169">
        <v>14.972</v>
      </c>
      <c r="GB8" s="169">
        <v>10.186</v>
      </c>
      <c r="GC8" s="169">
        <v>16.837</v>
      </c>
      <c r="GD8" s="169">
        <v>18.984999999999999</v>
      </c>
      <c r="GE8" s="169">
        <v>36.859000000000002</v>
      </c>
      <c r="GF8" s="169">
        <v>17.888000000000002</v>
      </c>
      <c r="GG8" s="169">
        <v>45.948999999999998</v>
      </c>
      <c r="GH8" s="169">
        <v>41.475000000000001</v>
      </c>
      <c r="GI8" s="169">
        <v>29.716999999999999</v>
      </c>
      <c r="GJ8" s="169">
        <v>23.896999999999998</v>
      </c>
      <c r="GK8" s="169">
        <v>20.74</v>
      </c>
      <c r="GL8" s="169">
        <v>37.405000000000001</v>
      </c>
      <c r="GM8" s="169">
        <v>15.23</v>
      </c>
      <c r="GN8" s="169">
        <v>16.274999999999999</v>
      </c>
      <c r="GO8" s="169">
        <v>32.951999999999998</v>
      </c>
      <c r="GP8" s="169">
        <v>11.087999999999999</v>
      </c>
      <c r="GQ8" s="169">
        <v>42.002000000000002</v>
      </c>
      <c r="GR8" s="169">
        <v>19.609000000000002</v>
      </c>
      <c r="GS8" s="169">
        <v>15.439</v>
      </c>
      <c r="GT8" s="169">
        <v>92.924000000000007</v>
      </c>
      <c r="GU8" s="169">
        <v>64.248999999999995</v>
      </c>
      <c r="GV8" s="169">
        <v>21.003</v>
      </c>
      <c r="GW8" s="169">
        <v>15.86</v>
      </c>
      <c r="GX8" s="169">
        <v>17.844000000000001</v>
      </c>
      <c r="GY8" s="169">
        <v>34.222999999999999</v>
      </c>
      <c r="GZ8" s="169">
        <v>19.954999999999998</v>
      </c>
      <c r="HA8" s="169">
        <v>19.324000000000002</v>
      </c>
      <c r="HB8" s="169">
        <v>17.495999999999999</v>
      </c>
      <c r="HC8" s="169">
        <v>26.677</v>
      </c>
      <c r="HD8" s="169">
        <v>32.002000000000002</v>
      </c>
      <c r="HE8" s="169">
        <v>11.894</v>
      </c>
      <c r="HF8" s="169">
        <v>31.018999999999998</v>
      </c>
      <c r="HG8" s="169">
        <v>13.032</v>
      </c>
      <c r="HH8" s="169">
        <v>61.161999999999999</v>
      </c>
      <c r="HI8" s="169">
        <v>59.222000000000001</v>
      </c>
      <c r="HJ8" s="169">
        <v>30.552</v>
      </c>
      <c r="HK8" s="169">
        <v>23.782</v>
      </c>
      <c r="HL8" s="169">
        <v>47.756999999999998</v>
      </c>
      <c r="HM8" s="169">
        <v>61.749000000000002</v>
      </c>
      <c r="HN8" s="169">
        <v>30.498000000000001</v>
      </c>
      <c r="HO8" s="169">
        <v>30.577999999999999</v>
      </c>
      <c r="HP8" s="169">
        <v>17.131</v>
      </c>
      <c r="HQ8" s="169">
        <v>7.3719999999999999</v>
      </c>
      <c r="HR8" s="169">
        <v>22.681000000000001</v>
      </c>
      <c r="HS8" s="169">
        <v>18.695</v>
      </c>
      <c r="HT8" s="169">
        <v>20.559000000000001</v>
      </c>
      <c r="HU8" s="169">
        <v>13.537000000000001</v>
      </c>
      <c r="HV8" s="169">
        <v>15.673999999999999</v>
      </c>
      <c r="HW8" s="169">
        <v>25.279</v>
      </c>
      <c r="HX8" s="169">
        <v>21.305</v>
      </c>
      <c r="HY8" s="169">
        <v>48.667999999999999</v>
      </c>
      <c r="HZ8" s="169">
        <v>18.207000000000001</v>
      </c>
      <c r="IA8" s="169">
        <v>16.565000000000001</v>
      </c>
      <c r="IB8" s="169">
        <v>25.927</v>
      </c>
      <c r="IC8" s="169">
        <v>23.626999999999999</v>
      </c>
      <c r="ID8" s="169">
        <v>47.826000000000001</v>
      </c>
      <c r="IE8" s="169">
        <v>10.407999999999999</v>
      </c>
      <c r="IF8" s="169">
        <v>11.417</v>
      </c>
      <c r="IG8" s="169">
        <v>14.286</v>
      </c>
      <c r="IH8" s="169">
        <v>9.2789999999999999</v>
      </c>
      <c r="II8" s="169">
        <v>20.766999999999999</v>
      </c>
      <c r="IJ8" s="169">
        <v>18.698</v>
      </c>
      <c r="IK8" s="169">
        <v>15.567</v>
      </c>
      <c r="IL8" s="169">
        <v>11.051</v>
      </c>
      <c r="IM8" s="169">
        <v>8.7959999999999994</v>
      </c>
      <c r="IN8" s="169">
        <v>17.398</v>
      </c>
      <c r="IO8" s="169">
        <v>23.413</v>
      </c>
      <c r="IP8" s="169">
        <v>155.74199999999999</v>
      </c>
      <c r="IQ8" s="169">
        <v>57.116</v>
      </c>
      <c r="IR8" s="169">
        <v>34.670999999999999</v>
      </c>
      <c r="IS8" s="169">
        <v>14.856</v>
      </c>
      <c r="IT8" s="169">
        <v>36.250999999999998</v>
      </c>
      <c r="IU8" s="169">
        <v>21.260999999999999</v>
      </c>
      <c r="IV8" s="169">
        <v>20.173999999999999</v>
      </c>
      <c r="IW8" s="169">
        <v>34.506999999999998</v>
      </c>
      <c r="IX8" s="169">
        <v>45.554000000000002</v>
      </c>
      <c r="IY8" s="169">
        <v>103.643</v>
      </c>
      <c r="IZ8" s="169">
        <v>17.681999999999999</v>
      </c>
      <c r="JA8" s="169">
        <v>21.562999999999999</v>
      </c>
      <c r="JB8" s="169">
        <v>33.799999999999997</v>
      </c>
      <c r="JC8" s="169">
        <v>28.484000000000002</v>
      </c>
      <c r="JD8" s="169">
        <v>52.411000000000001</v>
      </c>
      <c r="JE8" s="169">
        <v>23.390999999999998</v>
      </c>
      <c r="JF8" s="169">
        <v>10.666</v>
      </c>
      <c r="JG8" s="169">
        <v>12.85</v>
      </c>
      <c r="JH8" s="169">
        <v>20.992000000000001</v>
      </c>
      <c r="JI8" s="169">
        <v>19.123000000000001</v>
      </c>
    </row>
    <row r="9" spans="1:269" ht="23.25" customHeight="1" x14ac:dyDescent="0.25">
      <c r="A9" s="164"/>
      <c r="B9" s="279" t="s">
        <v>581</v>
      </c>
      <c r="C9" s="170">
        <v>1378.0309999999999</v>
      </c>
      <c r="D9" s="170">
        <v>865</v>
      </c>
      <c r="E9" s="170">
        <v>238</v>
      </c>
      <c r="F9" s="170">
        <v>103</v>
      </c>
      <c r="G9" s="170">
        <v>169</v>
      </c>
      <c r="H9" s="256"/>
      <c r="I9" s="170">
        <v>151.06700000000001</v>
      </c>
      <c r="J9" s="170" t="s">
        <v>273</v>
      </c>
      <c r="K9" s="170" t="s">
        <v>273</v>
      </c>
      <c r="L9" s="170">
        <v>44.082999999999998</v>
      </c>
      <c r="M9" s="170">
        <v>6.7859999999999996</v>
      </c>
      <c r="N9" s="170">
        <v>8.8960000000000008</v>
      </c>
      <c r="O9" s="170">
        <v>7.2370000000000001</v>
      </c>
      <c r="P9" s="170" t="s">
        <v>273</v>
      </c>
      <c r="Q9" s="170">
        <v>12.14</v>
      </c>
      <c r="R9" s="170">
        <v>0.71699999999999997</v>
      </c>
      <c r="S9" s="170">
        <v>6.3460000000000001</v>
      </c>
      <c r="T9" s="170">
        <v>9.8780000000000001</v>
      </c>
      <c r="U9" s="170">
        <v>7.0190000000000001</v>
      </c>
      <c r="V9" s="170">
        <v>13.002000000000001</v>
      </c>
      <c r="W9" s="170">
        <v>8.016</v>
      </c>
      <c r="X9" s="170">
        <v>4.9509999999999996</v>
      </c>
      <c r="Y9" s="170">
        <v>6.3780000000000001</v>
      </c>
      <c r="Z9" s="170">
        <v>13.746</v>
      </c>
      <c r="AA9" s="170">
        <v>11.672000000000001</v>
      </c>
      <c r="AB9" s="170">
        <v>4.9550000000000001</v>
      </c>
      <c r="AC9" s="170">
        <v>1.2310000000000001</v>
      </c>
      <c r="AD9" s="170">
        <v>4.1580000000000004</v>
      </c>
      <c r="AE9" s="170">
        <v>6.8940000000000001</v>
      </c>
      <c r="AF9" s="170">
        <v>4.3659999999999997</v>
      </c>
      <c r="AG9" s="170">
        <v>4.718</v>
      </c>
      <c r="AH9" s="170">
        <v>4.0570000000000004</v>
      </c>
      <c r="AI9" s="170">
        <v>3.63</v>
      </c>
      <c r="AJ9" s="170">
        <v>4.21</v>
      </c>
      <c r="AK9" s="170">
        <v>12.762</v>
      </c>
      <c r="AL9" s="170">
        <v>38.764000000000003</v>
      </c>
      <c r="AM9" s="170" t="s">
        <v>273</v>
      </c>
      <c r="AN9" s="170">
        <v>4.7039999999999997</v>
      </c>
      <c r="AO9" s="170">
        <v>2.2349999999999999</v>
      </c>
      <c r="AP9" s="170">
        <v>0.05</v>
      </c>
      <c r="AQ9" s="170">
        <v>3.2440000000000002</v>
      </c>
      <c r="AR9" s="170">
        <v>0.34799999999999998</v>
      </c>
      <c r="AS9" s="170">
        <v>16.937000000000001</v>
      </c>
      <c r="AT9" s="170">
        <v>13.628</v>
      </c>
      <c r="AU9" s="170">
        <v>13.048</v>
      </c>
      <c r="AV9" s="170">
        <v>8.3130000000000006</v>
      </c>
      <c r="AW9" s="170">
        <v>28.18</v>
      </c>
      <c r="AX9" s="170">
        <v>10.119</v>
      </c>
      <c r="AY9" s="170" t="s">
        <v>273</v>
      </c>
      <c r="AZ9" s="170">
        <v>13.582000000000001</v>
      </c>
      <c r="BA9" s="170">
        <v>14.16</v>
      </c>
      <c r="BB9" s="170">
        <v>5.6219999999999999</v>
      </c>
      <c r="BC9" s="170">
        <v>7.4450000000000003</v>
      </c>
      <c r="BD9" s="170" t="s">
        <v>273</v>
      </c>
      <c r="BE9" s="170">
        <v>48.841999999999999</v>
      </c>
      <c r="BF9" s="170">
        <v>41.15</v>
      </c>
      <c r="BG9" s="170">
        <v>9.81</v>
      </c>
      <c r="BH9" s="170">
        <v>30.09</v>
      </c>
      <c r="BI9" s="170">
        <v>17.379000000000001</v>
      </c>
      <c r="BJ9" s="170">
        <v>12.811999999999999</v>
      </c>
      <c r="BK9" s="170">
        <v>5.92</v>
      </c>
      <c r="BL9" s="170">
        <v>121.956</v>
      </c>
      <c r="BM9" s="170" t="s">
        <v>273</v>
      </c>
      <c r="BN9" s="170">
        <v>21.949000000000002</v>
      </c>
      <c r="BO9" s="170" t="s">
        <v>273</v>
      </c>
      <c r="BP9" s="170">
        <v>8.8190000000000008</v>
      </c>
      <c r="BQ9" s="170">
        <v>3.9289999999999998</v>
      </c>
      <c r="BR9" s="170">
        <v>10.73</v>
      </c>
      <c r="BS9" s="170" t="s">
        <v>273</v>
      </c>
      <c r="BT9" s="170" t="s">
        <v>273</v>
      </c>
      <c r="BU9" s="170" t="s">
        <v>273</v>
      </c>
      <c r="BV9" s="170">
        <v>4.0140000000000002</v>
      </c>
      <c r="BW9" s="170" t="s">
        <v>273</v>
      </c>
      <c r="BX9" s="170">
        <v>5.35</v>
      </c>
      <c r="BY9" s="170" t="s">
        <v>273</v>
      </c>
      <c r="BZ9" s="170" t="s">
        <v>273</v>
      </c>
      <c r="CA9" s="170" t="s">
        <v>273</v>
      </c>
      <c r="CB9" s="170" t="s">
        <v>273</v>
      </c>
      <c r="CC9" s="170" t="s">
        <v>273</v>
      </c>
      <c r="CD9" s="170" t="s">
        <v>273</v>
      </c>
      <c r="CE9" s="170" t="s">
        <v>273</v>
      </c>
      <c r="CF9" s="170" t="s">
        <v>273</v>
      </c>
      <c r="CG9" s="170" t="s">
        <v>273</v>
      </c>
      <c r="CH9" s="170" t="s">
        <v>273</v>
      </c>
      <c r="CI9" s="170" t="s">
        <v>273</v>
      </c>
      <c r="CJ9" s="170" t="s">
        <v>273</v>
      </c>
      <c r="CK9" s="170" t="s">
        <v>273</v>
      </c>
      <c r="CL9" s="170" t="s">
        <v>273</v>
      </c>
      <c r="CM9" s="170" t="s">
        <v>273</v>
      </c>
      <c r="CN9" s="170" t="s">
        <v>273</v>
      </c>
      <c r="CO9" s="170" t="s">
        <v>273</v>
      </c>
      <c r="CP9" s="170" t="s">
        <v>273</v>
      </c>
      <c r="CQ9" s="170">
        <v>3.367</v>
      </c>
      <c r="CR9" s="170">
        <v>38.991999999999997</v>
      </c>
      <c r="CS9" s="170" t="s">
        <v>273</v>
      </c>
      <c r="CT9" s="170" t="s">
        <v>273</v>
      </c>
      <c r="CU9" s="170" t="s">
        <v>273</v>
      </c>
      <c r="CV9" s="170" t="s">
        <v>273</v>
      </c>
      <c r="CW9" s="170">
        <v>5.5250000000000004</v>
      </c>
      <c r="CX9" s="170">
        <v>6.4720000000000004</v>
      </c>
      <c r="CY9" s="170" t="s">
        <v>273</v>
      </c>
      <c r="CZ9" s="170" t="s">
        <v>273</v>
      </c>
      <c r="DA9" s="170" t="s">
        <v>273</v>
      </c>
      <c r="DB9" s="170" t="s">
        <v>273</v>
      </c>
      <c r="DC9" s="170" t="s">
        <v>273</v>
      </c>
      <c r="DD9" s="170" t="s">
        <v>273</v>
      </c>
      <c r="DE9" s="170">
        <v>9.1739999999999995</v>
      </c>
      <c r="DF9" s="170" t="s">
        <v>273</v>
      </c>
      <c r="DG9" s="170" t="s">
        <v>273</v>
      </c>
      <c r="DH9" s="170" t="s">
        <v>273</v>
      </c>
      <c r="DI9" s="170" t="s">
        <v>273</v>
      </c>
      <c r="DJ9" s="170" t="s">
        <v>273</v>
      </c>
      <c r="DK9" s="170" t="s">
        <v>273</v>
      </c>
      <c r="DL9" s="170" t="s">
        <v>273</v>
      </c>
      <c r="DM9" s="170" t="s">
        <v>273</v>
      </c>
      <c r="DN9" s="170" t="s">
        <v>273</v>
      </c>
      <c r="DO9" s="170" t="s">
        <v>273</v>
      </c>
      <c r="DP9" s="170" t="s">
        <v>273</v>
      </c>
      <c r="DQ9" s="170" t="s">
        <v>273</v>
      </c>
      <c r="DR9" s="170">
        <v>2.2170000000000001</v>
      </c>
      <c r="DS9" s="170">
        <v>0.75900000000000001</v>
      </c>
      <c r="DT9" s="170">
        <v>0.73</v>
      </c>
      <c r="DU9" s="170">
        <v>1.2789999999999999</v>
      </c>
      <c r="DV9" s="170">
        <v>0.79800000000000004</v>
      </c>
      <c r="DW9" s="170">
        <v>0.84499999999999997</v>
      </c>
      <c r="DX9" s="170">
        <v>2.89</v>
      </c>
      <c r="DY9" s="170">
        <v>1.609</v>
      </c>
      <c r="DZ9" s="170">
        <v>1.617</v>
      </c>
      <c r="EA9" s="170">
        <v>1.4490000000000001</v>
      </c>
      <c r="EB9" s="170">
        <v>0.80900000000000005</v>
      </c>
      <c r="EC9" s="170">
        <v>1.431</v>
      </c>
      <c r="ED9" s="170">
        <v>2.3079999999999998</v>
      </c>
      <c r="EE9" s="170">
        <v>0.90900000000000003</v>
      </c>
      <c r="EF9" s="170">
        <v>1.69</v>
      </c>
      <c r="EG9" s="170">
        <v>1.1479999999999999</v>
      </c>
      <c r="EH9" s="170">
        <v>1.996</v>
      </c>
      <c r="EI9" s="170">
        <v>2.242</v>
      </c>
      <c r="EJ9" s="170">
        <v>1.85</v>
      </c>
      <c r="EK9" s="170">
        <v>2.2480000000000002</v>
      </c>
      <c r="EL9" s="170">
        <v>2.6419999999999999</v>
      </c>
      <c r="EM9" s="170">
        <v>3.1419999999999999</v>
      </c>
      <c r="EN9" s="170">
        <v>1.0049999999999999</v>
      </c>
      <c r="EO9" s="170">
        <v>0.7</v>
      </c>
      <c r="EP9" s="170">
        <v>0.76200000000000001</v>
      </c>
      <c r="EQ9" s="170">
        <v>2.0819999999999999</v>
      </c>
      <c r="ER9" s="170">
        <v>0.74299999999999999</v>
      </c>
      <c r="ES9" s="170">
        <v>0.57499999999999996</v>
      </c>
      <c r="ET9" s="170">
        <v>1.2050000000000001</v>
      </c>
      <c r="EU9" s="170">
        <v>0.85499999999999998</v>
      </c>
      <c r="EV9" s="170">
        <v>0.73</v>
      </c>
      <c r="EW9" s="170">
        <v>0.98099999999999998</v>
      </c>
      <c r="EX9" s="170">
        <v>1.1020000000000001</v>
      </c>
      <c r="EY9" s="170">
        <v>0.66700000000000004</v>
      </c>
      <c r="EZ9" s="170">
        <v>0.48399999999999999</v>
      </c>
      <c r="FA9" s="170">
        <v>0.20499999999999999</v>
      </c>
      <c r="FB9" s="170">
        <v>0.495</v>
      </c>
      <c r="FC9" s="170">
        <v>1.3420000000000001</v>
      </c>
      <c r="FD9" s="170">
        <v>0.80600000000000005</v>
      </c>
      <c r="FE9" s="170">
        <v>0.80600000000000005</v>
      </c>
      <c r="FF9" s="170">
        <v>1.5</v>
      </c>
      <c r="FG9" s="170">
        <v>2.4300000000000002</v>
      </c>
      <c r="FH9" s="170">
        <v>3.863</v>
      </c>
      <c r="FI9" s="170">
        <v>4.2370000000000001</v>
      </c>
      <c r="FJ9" s="170">
        <v>0.81799999999999995</v>
      </c>
      <c r="FK9" s="170">
        <v>0.755</v>
      </c>
      <c r="FL9" s="170">
        <v>0.8</v>
      </c>
      <c r="FM9" s="170">
        <v>1.39</v>
      </c>
      <c r="FN9" s="170">
        <v>0.6</v>
      </c>
      <c r="FO9" s="170">
        <v>1.2450000000000001</v>
      </c>
      <c r="FP9" s="170">
        <v>0.91200000000000003</v>
      </c>
      <c r="FQ9" s="170">
        <v>0.59499999999999997</v>
      </c>
      <c r="FR9" s="170">
        <v>0.38300000000000001</v>
      </c>
      <c r="FS9" s="170">
        <v>0.80900000000000005</v>
      </c>
      <c r="FT9" s="170">
        <v>1.1399999999999999</v>
      </c>
      <c r="FU9" s="170">
        <v>2.2629999999999999</v>
      </c>
      <c r="FV9" s="170">
        <v>0.75700000000000001</v>
      </c>
      <c r="FW9" s="170">
        <v>0.79500000000000004</v>
      </c>
      <c r="FX9" s="170">
        <v>0.63100000000000001</v>
      </c>
      <c r="FY9" s="170">
        <v>0.62</v>
      </c>
      <c r="FZ9" s="170">
        <v>0.7</v>
      </c>
      <c r="GA9" s="170">
        <v>0.65500000000000003</v>
      </c>
      <c r="GB9" s="170">
        <v>0.45500000000000002</v>
      </c>
      <c r="GC9" s="170">
        <v>0.53</v>
      </c>
      <c r="GD9" s="170">
        <v>0.83199999999999996</v>
      </c>
      <c r="GE9" s="170">
        <v>1.0680000000000001</v>
      </c>
      <c r="GF9" s="170">
        <v>0.875</v>
      </c>
      <c r="GG9" s="170">
        <v>1.865</v>
      </c>
      <c r="GH9" s="170">
        <v>1.988</v>
      </c>
      <c r="GI9" s="170">
        <v>1.018</v>
      </c>
      <c r="GJ9" s="170">
        <v>1</v>
      </c>
      <c r="GK9" s="170">
        <v>0.90500000000000003</v>
      </c>
      <c r="GL9" s="170">
        <v>1.24</v>
      </c>
      <c r="GM9" s="170">
        <v>0.81200000000000006</v>
      </c>
      <c r="GN9" s="170">
        <v>1.135</v>
      </c>
      <c r="GO9" s="170">
        <v>1.573</v>
      </c>
      <c r="GP9" s="170">
        <v>0.35699999999999998</v>
      </c>
      <c r="GQ9" s="170">
        <v>1.25</v>
      </c>
      <c r="GR9" s="170">
        <v>0.72199999999999998</v>
      </c>
      <c r="GS9" s="170">
        <v>0.73499999999999999</v>
      </c>
      <c r="GT9" s="170">
        <v>2.218</v>
      </c>
      <c r="GU9" s="170">
        <v>1.8089999999999999</v>
      </c>
      <c r="GV9" s="170">
        <v>0.66500000000000004</v>
      </c>
      <c r="GW9" s="170">
        <v>0.55500000000000005</v>
      </c>
      <c r="GX9" s="170">
        <v>1.252</v>
      </c>
      <c r="GY9" s="170">
        <v>1.105</v>
      </c>
      <c r="GZ9" s="170">
        <v>0.69499999999999995</v>
      </c>
      <c r="HA9" s="170">
        <v>0.64500000000000002</v>
      </c>
      <c r="HB9" s="170">
        <v>0.67100000000000004</v>
      </c>
      <c r="HC9" s="170">
        <v>0.68</v>
      </c>
      <c r="HD9" s="170">
        <v>0.95199999999999996</v>
      </c>
      <c r="HE9" s="170">
        <v>0.495</v>
      </c>
      <c r="HF9" s="170">
        <v>1.0049999999999999</v>
      </c>
      <c r="HG9" s="170">
        <v>0.81</v>
      </c>
      <c r="HH9" s="170">
        <v>1.52</v>
      </c>
      <c r="HI9" s="170">
        <v>1.7549999999999999</v>
      </c>
      <c r="HJ9" s="170">
        <v>1.47</v>
      </c>
      <c r="HK9" s="170">
        <v>0.70499999999999996</v>
      </c>
      <c r="HL9" s="170">
        <v>1.2549999999999999</v>
      </c>
      <c r="HM9" s="170">
        <v>0.81699999999999995</v>
      </c>
      <c r="HN9" s="170">
        <v>2.0129999999999999</v>
      </c>
      <c r="HO9" s="170">
        <v>1.1870000000000001</v>
      </c>
      <c r="HP9" s="170">
        <v>0.95499999999999996</v>
      </c>
      <c r="HQ9" s="170">
        <v>0.41899999999999998</v>
      </c>
      <c r="HR9" s="170">
        <v>0.72099999999999997</v>
      </c>
      <c r="HS9" s="170">
        <v>0.88</v>
      </c>
      <c r="HT9" s="170">
        <v>0.80500000000000005</v>
      </c>
      <c r="HU9" s="170">
        <v>0.60899999999999999</v>
      </c>
      <c r="HV9" s="170">
        <v>0.73899999999999999</v>
      </c>
      <c r="HW9" s="170">
        <v>1.052</v>
      </c>
      <c r="HX9" s="170">
        <v>0.68</v>
      </c>
      <c r="HY9" s="170">
        <v>2.1720000000000002</v>
      </c>
      <c r="HZ9" s="170">
        <v>0.63400000000000001</v>
      </c>
      <c r="IA9" s="170">
        <v>0.622</v>
      </c>
      <c r="IB9" s="170">
        <v>1.0569999999999999</v>
      </c>
      <c r="IC9" s="170">
        <v>1.0489999999999999</v>
      </c>
      <c r="ID9" s="170">
        <v>1.3460000000000001</v>
      </c>
      <c r="IE9" s="170">
        <v>0.875</v>
      </c>
      <c r="IF9" s="170">
        <v>1.099</v>
      </c>
      <c r="IG9" s="170" t="s">
        <v>97</v>
      </c>
      <c r="IH9" s="170" t="s">
        <v>97</v>
      </c>
      <c r="II9" s="170">
        <v>0.51100000000000001</v>
      </c>
      <c r="IJ9" s="170">
        <v>0.57299999999999995</v>
      </c>
      <c r="IK9" s="170">
        <v>0.46600000000000003</v>
      </c>
      <c r="IL9" s="170">
        <v>0.51500000000000001</v>
      </c>
      <c r="IM9" s="170">
        <v>0.34200000000000003</v>
      </c>
      <c r="IN9" s="170">
        <v>0.45900000000000002</v>
      </c>
      <c r="IO9" s="170">
        <v>0.54600000000000004</v>
      </c>
      <c r="IP9" s="170">
        <v>7.5049999999999999</v>
      </c>
      <c r="IQ9" s="170">
        <v>1.6180000000000001</v>
      </c>
      <c r="IR9" s="170">
        <v>0.58499999999999996</v>
      </c>
      <c r="IS9" s="170">
        <v>0.47199999999999998</v>
      </c>
      <c r="IT9" s="170">
        <v>1.748</v>
      </c>
      <c r="IU9" s="170">
        <v>0.9</v>
      </c>
      <c r="IV9" s="170">
        <v>0.91500000000000004</v>
      </c>
      <c r="IW9" s="170">
        <v>1.4770000000000001</v>
      </c>
      <c r="IX9" s="170">
        <v>1.59</v>
      </c>
      <c r="IY9" s="170">
        <v>2.75</v>
      </c>
      <c r="IZ9" s="170">
        <v>0.55500000000000005</v>
      </c>
      <c r="JA9" s="170">
        <v>0.60299999999999998</v>
      </c>
      <c r="JB9" s="170">
        <v>1.0369999999999999</v>
      </c>
      <c r="JC9" s="170">
        <v>0.96</v>
      </c>
      <c r="JD9" s="170">
        <v>1.3</v>
      </c>
      <c r="JE9" s="170">
        <v>0.98199999999999998</v>
      </c>
      <c r="JF9" s="170">
        <v>0.64900000000000002</v>
      </c>
      <c r="JG9" s="170">
        <v>0.64600000000000002</v>
      </c>
      <c r="JH9" s="170">
        <v>0.91600000000000004</v>
      </c>
      <c r="JI9" s="170">
        <v>0.69</v>
      </c>
    </row>
    <row r="10" spans="1:269" ht="23.25" customHeight="1" x14ac:dyDescent="0.25">
      <c r="A10" s="164"/>
      <c r="B10" s="280" t="s">
        <v>582</v>
      </c>
      <c r="C10" s="171">
        <v>654.35400000000004</v>
      </c>
      <c r="D10" s="171">
        <v>245</v>
      </c>
      <c r="E10" s="171">
        <v>132</v>
      </c>
      <c r="F10" s="171">
        <v>45</v>
      </c>
      <c r="G10" s="171">
        <v>231</v>
      </c>
      <c r="H10" s="256"/>
      <c r="I10" s="171">
        <v>38.531999999999996</v>
      </c>
      <c r="J10" s="171" t="s">
        <v>273</v>
      </c>
      <c r="K10" s="171" t="s">
        <v>273</v>
      </c>
      <c r="L10" s="171">
        <v>11.832000000000001</v>
      </c>
      <c r="M10" s="171">
        <v>8.7710000000000008</v>
      </c>
      <c r="N10" s="171">
        <v>4.1479999999999997</v>
      </c>
      <c r="O10" s="171">
        <v>4.4119999999999999</v>
      </c>
      <c r="P10" s="171" t="s">
        <v>273</v>
      </c>
      <c r="Q10" s="171">
        <v>3.899</v>
      </c>
      <c r="R10" s="171">
        <v>4.74</v>
      </c>
      <c r="S10" s="171">
        <v>3.0059999999999998</v>
      </c>
      <c r="T10" s="171">
        <v>3.2749999999999999</v>
      </c>
      <c r="U10" s="171">
        <v>1.5449999999999999</v>
      </c>
      <c r="V10" s="171">
        <v>3.7330000000000001</v>
      </c>
      <c r="W10" s="171">
        <v>2.617</v>
      </c>
      <c r="X10" s="171">
        <v>2.3879999999999999</v>
      </c>
      <c r="Y10" s="171">
        <v>2.806</v>
      </c>
      <c r="Z10" s="171">
        <v>3.573</v>
      </c>
      <c r="AA10" s="171">
        <v>2.6869999999999998</v>
      </c>
      <c r="AB10" s="171">
        <v>2.4950000000000001</v>
      </c>
      <c r="AC10" s="171">
        <v>1.601</v>
      </c>
      <c r="AD10" s="171">
        <v>1.9610000000000001</v>
      </c>
      <c r="AE10" s="171">
        <v>1.655</v>
      </c>
      <c r="AF10" s="171">
        <v>1.7430000000000001</v>
      </c>
      <c r="AG10" s="171">
        <v>3.2349999999999999</v>
      </c>
      <c r="AH10" s="171">
        <v>1.4810000000000001</v>
      </c>
      <c r="AI10" s="171">
        <v>0.93400000000000005</v>
      </c>
      <c r="AJ10" s="171">
        <v>1.292</v>
      </c>
      <c r="AK10" s="171">
        <v>3.464</v>
      </c>
      <c r="AL10" s="171">
        <v>4.9279999999999999</v>
      </c>
      <c r="AM10" s="171" t="s">
        <v>273</v>
      </c>
      <c r="AN10" s="171">
        <v>0.88100000000000001</v>
      </c>
      <c r="AO10" s="171">
        <v>0.57199999999999995</v>
      </c>
      <c r="AP10" s="171">
        <v>1.881</v>
      </c>
      <c r="AQ10" s="171">
        <v>1.2470000000000001</v>
      </c>
      <c r="AR10" s="171">
        <v>4.3780000000000001</v>
      </c>
      <c r="AS10" s="171">
        <v>4.4420000000000002</v>
      </c>
      <c r="AT10" s="171">
        <v>5.0149999999999997</v>
      </c>
      <c r="AU10" s="171">
        <v>3.1309999999999998</v>
      </c>
      <c r="AV10" s="171">
        <v>1.389</v>
      </c>
      <c r="AW10" s="171">
        <v>7.1159999999999997</v>
      </c>
      <c r="AX10" s="171">
        <v>3.1869999999999998</v>
      </c>
      <c r="AY10" s="171" t="s">
        <v>273</v>
      </c>
      <c r="AZ10" s="171">
        <v>3.1880000000000002</v>
      </c>
      <c r="BA10" s="171">
        <v>3.6659999999999999</v>
      </c>
      <c r="BB10" s="171">
        <v>1.331</v>
      </c>
      <c r="BC10" s="171">
        <v>2.286</v>
      </c>
      <c r="BD10" s="171" t="s">
        <v>273</v>
      </c>
      <c r="BE10" s="171">
        <v>6.423</v>
      </c>
      <c r="BF10" s="171">
        <v>9.5250000000000004</v>
      </c>
      <c r="BG10" s="171">
        <v>3.2029999999999998</v>
      </c>
      <c r="BH10" s="171">
        <v>6.0419999999999998</v>
      </c>
      <c r="BI10" s="171">
        <v>2.669</v>
      </c>
      <c r="BJ10" s="171">
        <v>2.9550000000000001</v>
      </c>
      <c r="BK10" s="171">
        <v>1.5149999999999999</v>
      </c>
      <c r="BL10" s="171">
        <v>53.198</v>
      </c>
      <c r="BM10" s="171" t="s">
        <v>273</v>
      </c>
      <c r="BN10" s="171">
        <v>2.5910000000000002</v>
      </c>
      <c r="BO10" s="171" t="s">
        <v>273</v>
      </c>
      <c r="BP10" s="171">
        <v>3.1070000000000002</v>
      </c>
      <c r="BQ10" s="171">
        <v>3.3130000000000002</v>
      </c>
      <c r="BR10" s="171">
        <v>3.1779999999999999</v>
      </c>
      <c r="BS10" s="171" t="s">
        <v>273</v>
      </c>
      <c r="BT10" s="171" t="s">
        <v>273</v>
      </c>
      <c r="BU10" s="171" t="s">
        <v>273</v>
      </c>
      <c r="BV10" s="171">
        <v>2.2749999999999999</v>
      </c>
      <c r="BW10" s="171" t="s">
        <v>273</v>
      </c>
      <c r="BX10" s="171">
        <v>1.341</v>
      </c>
      <c r="BY10" s="171" t="s">
        <v>273</v>
      </c>
      <c r="BZ10" s="171" t="s">
        <v>273</v>
      </c>
      <c r="CA10" s="171" t="s">
        <v>273</v>
      </c>
      <c r="CB10" s="171" t="s">
        <v>273</v>
      </c>
      <c r="CC10" s="171" t="s">
        <v>273</v>
      </c>
      <c r="CD10" s="171" t="s">
        <v>273</v>
      </c>
      <c r="CE10" s="171" t="s">
        <v>273</v>
      </c>
      <c r="CF10" s="171" t="s">
        <v>273</v>
      </c>
      <c r="CG10" s="171" t="s">
        <v>273</v>
      </c>
      <c r="CH10" s="171" t="s">
        <v>273</v>
      </c>
      <c r="CI10" s="171" t="s">
        <v>273</v>
      </c>
      <c r="CJ10" s="171" t="s">
        <v>273</v>
      </c>
      <c r="CK10" s="171" t="s">
        <v>273</v>
      </c>
      <c r="CL10" s="171" t="s">
        <v>273</v>
      </c>
      <c r="CM10" s="171" t="s">
        <v>273</v>
      </c>
      <c r="CN10" s="171" t="s">
        <v>273</v>
      </c>
      <c r="CO10" s="171" t="s">
        <v>273</v>
      </c>
      <c r="CP10" s="171" t="s">
        <v>273</v>
      </c>
      <c r="CQ10" s="171">
        <v>1.23</v>
      </c>
      <c r="CR10" s="171">
        <v>35.805</v>
      </c>
      <c r="CS10" s="171" t="s">
        <v>273</v>
      </c>
      <c r="CT10" s="171" t="s">
        <v>273</v>
      </c>
      <c r="CU10" s="171" t="s">
        <v>273</v>
      </c>
      <c r="CV10" s="171" t="s">
        <v>273</v>
      </c>
      <c r="CW10" s="171">
        <v>7.0270000000000001</v>
      </c>
      <c r="CX10" s="171">
        <v>2.59</v>
      </c>
      <c r="CY10" s="171" t="s">
        <v>273</v>
      </c>
      <c r="CZ10" s="171" t="s">
        <v>273</v>
      </c>
      <c r="DA10" s="171" t="s">
        <v>273</v>
      </c>
      <c r="DB10" s="171" t="s">
        <v>273</v>
      </c>
      <c r="DC10" s="171" t="s">
        <v>273</v>
      </c>
      <c r="DD10" s="171" t="s">
        <v>273</v>
      </c>
      <c r="DE10" s="171">
        <v>2.589</v>
      </c>
      <c r="DF10" s="171" t="s">
        <v>273</v>
      </c>
      <c r="DG10" s="171" t="s">
        <v>273</v>
      </c>
      <c r="DH10" s="171" t="s">
        <v>273</v>
      </c>
      <c r="DI10" s="171" t="s">
        <v>273</v>
      </c>
      <c r="DJ10" s="171" t="s">
        <v>273</v>
      </c>
      <c r="DK10" s="171" t="s">
        <v>273</v>
      </c>
      <c r="DL10" s="171" t="s">
        <v>273</v>
      </c>
      <c r="DM10" s="171" t="s">
        <v>273</v>
      </c>
      <c r="DN10" s="171" t="s">
        <v>273</v>
      </c>
      <c r="DO10" s="171" t="s">
        <v>273</v>
      </c>
      <c r="DP10" s="171" t="s">
        <v>273</v>
      </c>
      <c r="DQ10" s="171" t="s">
        <v>273</v>
      </c>
      <c r="DR10" s="171">
        <v>4.0190000000000001</v>
      </c>
      <c r="DS10" s="171">
        <v>1.2250000000000001</v>
      </c>
      <c r="DT10" s="171">
        <v>1.1439999999999999</v>
      </c>
      <c r="DU10" s="171">
        <v>0.84299999999999997</v>
      </c>
      <c r="DV10" s="171">
        <v>1.101</v>
      </c>
      <c r="DW10" s="171">
        <v>0.90700000000000003</v>
      </c>
      <c r="DX10" s="171">
        <v>3.1829999999999998</v>
      </c>
      <c r="DY10" s="171">
        <v>1.3779999999999999</v>
      </c>
      <c r="DZ10" s="171">
        <v>1.4990000000000001</v>
      </c>
      <c r="EA10" s="171">
        <v>1.0129999999999999</v>
      </c>
      <c r="EB10" s="171">
        <v>1.5109999999999999</v>
      </c>
      <c r="EC10" s="171">
        <v>1.6930000000000001</v>
      </c>
      <c r="ED10" s="171">
        <v>3.4950000000000001</v>
      </c>
      <c r="EE10" s="171">
        <v>0.98</v>
      </c>
      <c r="EF10" s="171">
        <v>0.51100000000000001</v>
      </c>
      <c r="EG10" s="171">
        <v>1.054</v>
      </c>
      <c r="EH10" s="171">
        <v>1.548</v>
      </c>
      <c r="EI10" s="171">
        <v>1.306</v>
      </c>
      <c r="EJ10" s="171">
        <v>2.8759999999999999</v>
      </c>
      <c r="EK10" s="171">
        <v>2.7080000000000002</v>
      </c>
      <c r="EL10" s="171">
        <v>1.6120000000000001</v>
      </c>
      <c r="EM10" s="171">
        <v>2.218</v>
      </c>
      <c r="EN10" s="171">
        <v>1.917</v>
      </c>
      <c r="EO10" s="171">
        <v>1.3049999999999999</v>
      </c>
      <c r="EP10" s="171">
        <v>0.84499999999999997</v>
      </c>
      <c r="EQ10" s="171">
        <v>2.9220000000000002</v>
      </c>
      <c r="ER10" s="171">
        <v>1.0049999999999999</v>
      </c>
      <c r="ES10" s="171">
        <v>0.877</v>
      </c>
      <c r="ET10" s="171">
        <v>1.83</v>
      </c>
      <c r="EU10" s="171">
        <v>1.647</v>
      </c>
      <c r="EV10" s="171">
        <v>0.81</v>
      </c>
      <c r="EW10" s="171">
        <v>3.8069999999999999</v>
      </c>
      <c r="EX10" s="171">
        <v>2.3519999999999999</v>
      </c>
      <c r="EY10" s="171">
        <v>1.704</v>
      </c>
      <c r="EZ10" s="171">
        <v>1.27</v>
      </c>
      <c r="FA10" s="171">
        <v>0.99399999999999999</v>
      </c>
      <c r="FB10" s="171">
        <v>0.57299999999999995</v>
      </c>
      <c r="FC10" s="171">
        <v>3.1659999999999999</v>
      </c>
      <c r="FD10" s="171">
        <v>2.1309999999999998</v>
      </c>
      <c r="FE10" s="171">
        <v>1.03</v>
      </c>
      <c r="FF10" s="171">
        <v>4.1470000000000002</v>
      </c>
      <c r="FG10" s="171">
        <v>4.8659999999999997</v>
      </c>
      <c r="FH10" s="171">
        <v>1.903</v>
      </c>
      <c r="FI10" s="171">
        <v>5.2789999999999999</v>
      </c>
      <c r="FJ10" s="171">
        <v>2.3340000000000001</v>
      </c>
      <c r="FK10" s="171">
        <v>0.878</v>
      </c>
      <c r="FL10" s="171">
        <v>1.3460000000000001</v>
      </c>
      <c r="FM10" s="171">
        <v>2.573</v>
      </c>
      <c r="FN10" s="171">
        <v>0.58499999999999996</v>
      </c>
      <c r="FO10" s="171">
        <v>2.4260000000000002</v>
      </c>
      <c r="FP10" s="171">
        <v>1.462</v>
      </c>
      <c r="FQ10" s="171">
        <v>0.47199999999999998</v>
      </c>
      <c r="FR10" s="171">
        <v>0.51400000000000001</v>
      </c>
      <c r="FS10" s="171">
        <v>1.0960000000000001</v>
      </c>
      <c r="FT10" s="171">
        <v>1.849</v>
      </c>
      <c r="FU10" s="171">
        <v>3.46</v>
      </c>
      <c r="FV10" s="171">
        <v>1.105</v>
      </c>
      <c r="FW10" s="171">
        <v>1.198</v>
      </c>
      <c r="FX10" s="171">
        <v>0.753</v>
      </c>
      <c r="FY10" s="171">
        <v>1.212</v>
      </c>
      <c r="FZ10" s="171">
        <v>1.2490000000000001</v>
      </c>
      <c r="GA10" s="171">
        <v>0.70099999999999996</v>
      </c>
      <c r="GB10" s="171">
        <v>0.46700000000000003</v>
      </c>
      <c r="GC10" s="171">
        <v>0.88100000000000001</v>
      </c>
      <c r="GD10" s="171">
        <v>1.0629999999999999</v>
      </c>
      <c r="GE10" s="171">
        <v>2.2639999999999998</v>
      </c>
      <c r="GF10" s="171">
        <v>0.77900000000000003</v>
      </c>
      <c r="GG10" s="171">
        <v>2.0219999999999998</v>
      </c>
      <c r="GH10" s="171">
        <v>2.585</v>
      </c>
      <c r="GI10" s="171">
        <v>1.7030000000000001</v>
      </c>
      <c r="GJ10" s="171">
        <v>1.254</v>
      </c>
      <c r="GK10" s="171">
        <v>1.0329999999999999</v>
      </c>
      <c r="GL10" s="171">
        <v>1.944</v>
      </c>
      <c r="GM10" s="171">
        <v>0.96899999999999997</v>
      </c>
      <c r="GN10" s="171">
        <v>0.93100000000000005</v>
      </c>
      <c r="GO10" s="171">
        <v>1.8120000000000001</v>
      </c>
      <c r="GP10" s="171">
        <v>0.71699999999999997</v>
      </c>
      <c r="GQ10" s="171">
        <v>2.1789999999999998</v>
      </c>
      <c r="GR10" s="171">
        <v>1.2949999999999999</v>
      </c>
      <c r="GS10" s="171">
        <v>0.86899999999999999</v>
      </c>
      <c r="GT10" s="171">
        <v>4.6079999999999997</v>
      </c>
      <c r="GU10" s="171">
        <v>2.9239999999999999</v>
      </c>
      <c r="GV10" s="171">
        <v>0.66800000000000004</v>
      </c>
      <c r="GW10" s="171">
        <v>1.107</v>
      </c>
      <c r="GX10" s="171">
        <v>0.83199999999999996</v>
      </c>
      <c r="GY10" s="171">
        <v>1.5229999999999999</v>
      </c>
      <c r="GZ10" s="171">
        <v>0.59799999999999998</v>
      </c>
      <c r="HA10" s="171">
        <v>1.0369999999999999</v>
      </c>
      <c r="HB10" s="171">
        <v>0.97299999999999998</v>
      </c>
      <c r="HC10" s="171">
        <v>1.353</v>
      </c>
      <c r="HD10" s="171">
        <v>1.2490000000000001</v>
      </c>
      <c r="HE10" s="171">
        <v>0.874</v>
      </c>
      <c r="HF10" s="171">
        <v>1.7789999999999999</v>
      </c>
      <c r="HG10" s="171">
        <v>0.89700000000000002</v>
      </c>
      <c r="HH10" s="171">
        <v>2.4300000000000002</v>
      </c>
      <c r="HI10" s="171">
        <v>2.6110000000000002</v>
      </c>
      <c r="HJ10" s="171">
        <v>3.8359999999999999</v>
      </c>
      <c r="HK10" s="171">
        <v>1.417</v>
      </c>
      <c r="HL10" s="171">
        <v>2.0859999999999999</v>
      </c>
      <c r="HM10" s="171">
        <v>3.891</v>
      </c>
      <c r="HN10" s="171">
        <v>1.78</v>
      </c>
      <c r="HO10" s="171">
        <v>3.48</v>
      </c>
      <c r="HP10" s="171">
        <v>1.048</v>
      </c>
      <c r="HQ10" s="171">
        <v>0.53200000000000003</v>
      </c>
      <c r="HR10" s="171">
        <v>0.74</v>
      </c>
      <c r="HS10" s="171">
        <v>0.89400000000000002</v>
      </c>
      <c r="HT10" s="171">
        <v>0.61099999999999999</v>
      </c>
      <c r="HU10" s="171">
        <v>0.49199999999999999</v>
      </c>
      <c r="HV10" s="171">
        <v>0.57799999999999996</v>
      </c>
      <c r="HW10" s="171">
        <v>1.27</v>
      </c>
      <c r="HX10" s="171">
        <v>0.97</v>
      </c>
      <c r="HY10" s="171">
        <v>2.1829999999999998</v>
      </c>
      <c r="HZ10" s="171">
        <v>1.2330000000000001</v>
      </c>
      <c r="IA10" s="171">
        <v>0.78700000000000003</v>
      </c>
      <c r="IB10" s="171">
        <v>1.244</v>
      </c>
      <c r="IC10" s="171">
        <v>1.198</v>
      </c>
      <c r="ID10" s="171">
        <v>1.925</v>
      </c>
      <c r="IE10" s="171">
        <v>5.2999999999999999E-2</v>
      </c>
      <c r="IF10" s="171">
        <v>7.1999999999999995E-2</v>
      </c>
      <c r="IG10" s="171" t="s">
        <v>97</v>
      </c>
      <c r="IH10" s="171" t="s">
        <v>97</v>
      </c>
      <c r="II10" s="171">
        <v>0.70899999999999996</v>
      </c>
      <c r="IJ10" s="171">
        <v>0.64600000000000002</v>
      </c>
      <c r="IK10" s="171">
        <v>0.86699999999999999</v>
      </c>
      <c r="IL10" s="171">
        <v>0.58899999999999997</v>
      </c>
      <c r="IM10" s="171">
        <v>0.46800000000000003</v>
      </c>
      <c r="IN10" s="171">
        <v>0.59599999999999997</v>
      </c>
      <c r="IO10" s="171">
        <v>0.97399999999999998</v>
      </c>
      <c r="IP10" s="171">
        <v>5.9820000000000002</v>
      </c>
      <c r="IQ10" s="171">
        <v>2.1789999999999998</v>
      </c>
      <c r="IR10" s="171">
        <v>2.1160000000000001</v>
      </c>
      <c r="IS10" s="171">
        <v>0.96499999999999997</v>
      </c>
      <c r="IT10" s="171">
        <v>1.4830000000000001</v>
      </c>
      <c r="IU10" s="171">
        <v>0.74</v>
      </c>
      <c r="IV10" s="171">
        <v>0.72499999999999998</v>
      </c>
      <c r="IW10" s="171">
        <v>1.3109999999999999</v>
      </c>
      <c r="IX10" s="171">
        <v>2.234</v>
      </c>
      <c r="IY10" s="171">
        <v>4.92</v>
      </c>
      <c r="IZ10" s="171">
        <v>0.66600000000000004</v>
      </c>
      <c r="JA10" s="171">
        <v>0.70499999999999996</v>
      </c>
      <c r="JB10" s="171">
        <v>1.522</v>
      </c>
      <c r="JC10" s="171">
        <v>1.0920000000000001</v>
      </c>
      <c r="JD10" s="171">
        <v>1.8420000000000001</v>
      </c>
      <c r="JE10" s="171">
        <v>2.1579999999999999</v>
      </c>
      <c r="JF10" s="171">
        <v>0.81100000000000005</v>
      </c>
      <c r="JG10" s="171">
        <v>1.2090000000000001</v>
      </c>
      <c r="JH10" s="171">
        <v>1.165</v>
      </c>
      <c r="JI10" s="171">
        <v>0.71699999999999997</v>
      </c>
    </row>
    <row r="11" spans="1:269" ht="23.25" customHeight="1" x14ac:dyDescent="0.25">
      <c r="A11" s="164"/>
      <c r="B11" s="280" t="s">
        <v>583</v>
      </c>
      <c r="C11" s="171">
        <v>2114.8850000000002</v>
      </c>
      <c r="D11" s="171">
        <v>1172</v>
      </c>
      <c r="E11" s="171">
        <v>359</v>
      </c>
      <c r="F11" s="171">
        <v>314</v>
      </c>
      <c r="G11" s="171">
        <v>267</v>
      </c>
      <c r="H11" s="256"/>
      <c r="I11" s="171">
        <v>175.977</v>
      </c>
      <c r="J11" s="171" t="s">
        <v>273</v>
      </c>
      <c r="K11" s="171" t="s">
        <v>273</v>
      </c>
      <c r="L11" s="171">
        <v>40.357999999999997</v>
      </c>
      <c r="M11" s="171">
        <v>49.113999999999997</v>
      </c>
      <c r="N11" s="171">
        <v>23.277000000000001</v>
      </c>
      <c r="O11" s="171">
        <v>26.794</v>
      </c>
      <c r="P11" s="171" t="s">
        <v>273</v>
      </c>
      <c r="Q11" s="171">
        <v>21.658000000000001</v>
      </c>
      <c r="R11" s="171">
        <v>32.771000000000001</v>
      </c>
      <c r="S11" s="171">
        <v>14.288</v>
      </c>
      <c r="T11" s="171">
        <v>17.533000000000001</v>
      </c>
      <c r="U11" s="171">
        <v>11.409000000000001</v>
      </c>
      <c r="V11" s="171">
        <v>14.534000000000001</v>
      </c>
      <c r="W11" s="171">
        <v>13.446</v>
      </c>
      <c r="X11" s="171">
        <v>6.7750000000000004</v>
      </c>
      <c r="Y11" s="171" t="s">
        <v>97</v>
      </c>
      <c r="Z11" s="171">
        <v>7.1749999999999998</v>
      </c>
      <c r="AA11" s="171">
        <v>9.8010000000000002</v>
      </c>
      <c r="AB11" s="171">
        <v>7.76</v>
      </c>
      <c r="AC11" s="171">
        <v>7.633</v>
      </c>
      <c r="AD11" s="171">
        <v>8.6329999999999991</v>
      </c>
      <c r="AE11" s="171">
        <v>8.0519999999999996</v>
      </c>
      <c r="AF11" s="171">
        <v>6.19</v>
      </c>
      <c r="AG11" s="171">
        <v>9.766</v>
      </c>
      <c r="AH11" s="171">
        <v>6.109</v>
      </c>
      <c r="AI11" s="171">
        <v>4.0140000000000002</v>
      </c>
      <c r="AJ11" s="171">
        <v>4.867</v>
      </c>
      <c r="AK11" s="171">
        <v>14.15</v>
      </c>
      <c r="AL11" s="171">
        <v>34.880000000000003</v>
      </c>
      <c r="AM11" s="171" t="s">
        <v>273</v>
      </c>
      <c r="AN11" s="171">
        <v>6.19</v>
      </c>
      <c r="AO11" s="171">
        <v>2.2919999999999998</v>
      </c>
      <c r="AP11" s="171">
        <v>9.6739999999999995</v>
      </c>
      <c r="AQ11" s="171">
        <v>4.976</v>
      </c>
      <c r="AR11" s="171">
        <v>16.09</v>
      </c>
      <c r="AS11" s="171">
        <v>21.077000000000002</v>
      </c>
      <c r="AT11" s="171">
        <v>21.96</v>
      </c>
      <c r="AU11" s="171">
        <v>16.369</v>
      </c>
      <c r="AV11" s="171">
        <v>7.0309999999999997</v>
      </c>
      <c r="AW11" s="171">
        <v>15.911</v>
      </c>
      <c r="AX11" s="171">
        <v>8.0180000000000007</v>
      </c>
      <c r="AY11" s="171" t="s">
        <v>273</v>
      </c>
      <c r="AZ11" s="171">
        <v>8.7569999999999997</v>
      </c>
      <c r="BA11" s="171">
        <v>11.912000000000001</v>
      </c>
      <c r="BB11" s="171">
        <v>8.6519999999999992</v>
      </c>
      <c r="BC11" s="171">
        <v>13.621</v>
      </c>
      <c r="BD11" s="171" t="s">
        <v>273</v>
      </c>
      <c r="BE11" s="171">
        <v>60.036999999999999</v>
      </c>
      <c r="BF11" s="171">
        <v>38.268000000000001</v>
      </c>
      <c r="BG11" s="171">
        <v>16.478000000000002</v>
      </c>
      <c r="BH11" s="171">
        <v>26.408000000000001</v>
      </c>
      <c r="BI11" s="171">
        <v>9.266</v>
      </c>
      <c r="BJ11" s="171">
        <v>15.036</v>
      </c>
      <c r="BK11" s="171">
        <v>8.58</v>
      </c>
      <c r="BL11" s="171">
        <v>63.904000000000003</v>
      </c>
      <c r="BM11" s="171" t="s">
        <v>273</v>
      </c>
      <c r="BN11" s="171">
        <v>15.423999999999999</v>
      </c>
      <c r="BO11" s="171" t="s">
        <v>273</v>
      </c>
      <c r="BP11" s="171">
        <v>17.422999999999998</v>
      </c>
      <c r="BQ11" s="171">
        <v>8.7639999999999993</v>
      </c>
      <c r="BR11" s="171">
        <v>4.4690000000000003</v>
      </c>
      <c r="BS11" s="171" t="s">
        <v>273</v>
      </c>
      <c r="BT11" s="171" t="s">
        <v>273</v>
      </c>
      <c r="BU11" s="171" t="s">
        <v>273</v>
      </c>
      <c r="BV11" s="171">
        <v>5.6420000000000003</v>
      </c>
      <c r="BW11" s="171" t="s">
        <v>273</v>
      </c>
      <c r="BX11" s="171">
        <v>4.9580000000000002</v>
      </c>
      <c r="BY11" s="171" t="s">
        <v>273</v>
      </c>
      <c r="BZ11" s="171" t="s">
        <v>273</v>
      </c>
      <c r="CA11" s="171" t="s">
        <v>273</v>
      </c>
      <c r="CB11" s="171" t="s">
        <v>273</v>
      </c>
      <c r="CC11" s="171" t="s">
        <v>273</v>
      </c>
      <c r="CD11" s="171" t="s">
        <v>273</v>
      </c>
      <c r="CE11" s="171" t="s">
        <v>273</v>
      </c>
      <c r="CF11" s="171" t="s">
        <v>273</v>
      </c>
      <c r="CG11" s="171" t="s">
        <v>273</v>
      </c>
      <c r="CH11" s="171" t="s">
        <v>273</v>
      </c>
      <c r="CI11" s="171" t="s">
        <v>273</v>
      </c>
      <c r="CJ11" s="171" t="s">
        <v>273</v>
      </c>
      <c r="CK11" s="171" t="s">
        <v>273</v>
      </c>
      <c r="CL11" s="171" t="s">
        <v>273</v>
      </c>
      <c r="CM11" s="171" t="s">
        <v>273</v>
      </c>
      <c r="CN11" s="171" t="s">
        <v>273</v>
      </c>
      <c r="CO11" s="171" t="s">
        <v>273</v>
      </c>
      <c r="CP11" s="171" t="s">
        <v>273</v>
      </c>
      <c r="CQ11" s="171">
        <v>2.7E-2</v>
      </c>
      <c r="CR11" s="171">
        <v>22.295000000000002</v>
      </c>
      <c r="CS11" s="171" t="s">
        <v>273</v>
      </c>
      <c r="CT11" s="171" t="s">
        <v>273</v>
      </c>
      <c r="CU11" s="171" t="s">
        <v>273</v>
      </c>
      <c r="CV11" s="171" t="s">
        <v>273</v>
      </c>
      <c r="CW11" s="171">
        <v>6.7670000000000003</v>
      </c>
      <c r="CX11" s="171">
        <v>2.4990000000000001</v>
      </c>
      <c r="CY11" s="171" t="s">
        <v>273</v>
      </c>
      <c r="CZ11" s="171" t="s">
        <v>273</v>
      </c>
      <c r="DA11" s="171" t="s">
        <v>273</v>
      </c>
      <c r="DB11" s="171" t="s">
        <v>273</v>
      </c>
      <c r="DC11" s="171" t="s">
        <v>273</v>
      </c>
      <c r="DD11" s="171" t="s">
        <v>273</v>
      </c>
      <c r="DE11" s="171">
        <v>25.600999999999999</v>
      </c>
      <c r="DF11" s="171" t="s">
        <v>273</v>
      </c>
      <c r="DG11" s="171" t="s">
        <v>273</v>
      </c>
      <c r="DH11" s="171" t="s">
        <v>273</v>
      </c>
      <c r="DI11" s="171" t="s">
        <v>273</v>
      </c>
      <c r="DJ11" s="171" t="s">
        <v>273</v>
      </c>
      <c r="DK11" s="171" t="s">
        <v>273</v>
      </c>
      <c r="DL11" s="171" t="s">
        <v>273</v>
      </c>
      <c r="DM11" s="171" t="s">
        <v>273</v>
      </c>
      <c r="DN11" s="171" t="s">
        <v>273</v>
      </c>
      <c r="DO11" s="171" t="s">
        <v>273</v>
      </c>
      <c r="DP11" s="171" t="s">
        <v>273</v>
      </c>
      <c r="DQ11" s="171" t="s">
        <v>273</v>
      </c>
      <c r="DR11" s="171">
        <v>4.12</v>
      </c>
      <c r="DS11" s="171">
        <v>1.5940000000000001</v>
      </c>
      <c r="DT11" s="171">
        <v>1.2869999999999999</v>
      </c>
      <c r="DU11" s="171">
        <v>0.85399999999999998</v>
      </c>
      <c r="DV11" s="171">
        <v>1.1619999999999999</v>
      </c>
      <c r="DW11" s="171">
        <v>1.109</v>
      </c>
      <c r="DX11" s="171">
        <v>3.53</v>
      </c>
      <c r="DY11" s="171">
        <v>2.0659999999999998</v>
      </c>
      <c r="DZ11" s="171">
        <v>1.7050000000000001</v>
      </c>
      <c r="EA11" s="171">
        <v>1.298</v>
      </c>
      <c r="EB11" s="171">
        <v>1.571</v>
      </c>
      <c r="EC11" s="171">
        <v>1.6339999999999999</v>
      </c>
      <c r="ED11" s="171">
        <v>4.9240000000000004</v>
      </c>
      <c r="EE11" s="171">
        <v>0.83499999999999996</v>
      </c>
      <c r="EF11" s="171">
        <v>1.361</v>
      </c>
      <c r="EG11" s="171">
        <v>0.82799999999999996</v>
      </c>
      <c r="EH11" s="171">
        <v>1.6439999999999999</v>
      </c>
      <c r="EI11" s="171">
        <v>3.0979999999999999</v>
      </c>
      <c r="EJ11" s="171">
        <v>3.335</v>
      </c>
      <c r="EK11" s="171">
        <v>4.4240000000000004</v>
      </c>
      <c r="EL11" s="171">
        <v>6.3920000000000003</v>
      </c>
      <c r="EM11" s="171">
        <v>2.9870000000000001</v>
      </c>
      <c r="EN11" s="171">
        <v>1.5680000000000001</v>
      </c>
      <c r="EO11" s="171">
        <v>1.448</v>
      </c>
      <c r="EP11" s="171">
        <v>1.554</v>
      </c>
      <c r="EQ11" s="171">
        <v>2.7810000000000001</v>
      </c>
      <c r="ER11" s="171">
        <v>0.64500000000000002</v>
      </c>
      <c r="ES11" s="171">
        <v>0.50900000000000001</v>
      </c>
      <c r="ET11" s="171">
        <v>1.6879999999999999</v>
      </c>
      <c r="EU11" s="171">
        <v>1.524</v>
      </c>
      <c r="EV11" s="171">
        <v>1.004</v>
      </c>
      <c r="EW11" s="171">
        <v>2.6259999999999999</v>
      </c>
      <c r="EX11" s="171">
        <v>1.514</v>
      </c>
      <c r="EY11" s="171">
        <v>1.6459999999999999</v>
      </c>
      <c r="EZ11" s="171">
        <v>1.0549999999999999</v>
      </c>
      <c r="FA11" s="171">
        <v>0.61799999999999999</v>
      </c>
      <c r="FB11" s="171">
        <v>0.58499999999999996</v>
      </c>
      <c r="FC11" s="171">
        <v>4.1139999999999999</v>
      </c>
      <c r="FD11" s="171">
        <v>1.764</v>
      </c>
      <c r="FE11" s="171">
        <v>1.395</v>
      </c>
      <c r="FF11" s="171">
        <v>2.9159999999999999</v>
      </c>
      <c r="FG11" s="171">
        <v>3.6219999999999999</v>
      </c>
      <c r="FH11" s="171">
        <v>4.2809999999999997</v>
      </c>
      <c r="FI11" s="171">
        <v>6.7640000000000002</v>
      </c>
      <c r="FJ11" s="171">
        <v>2.2559999999999998</v>
      </c>
      <c r="FK11" s="171">
        <v>0.874</v>
      </c>
      <c r="FL11" s="171">
        <v>1.3620000000000001</v>
      </c>
      <c r="FM11" s="171">
        <v>2.383</v>
      </c>
      <c r="FN11" s="171">
        <v>0.35899999999999999</v>
      </c>
      <c r="FO11" s="171">
        <v>1.6020000000000001</v>
      </c>
      <c r="FP11" s="171">
        <v>1.5409999999999999</v>
      </c>
      <c r="FQ11" s="171">
        <v>0.71699999999999997</v>
      </c>
      <c r="FR11" s="171">
        <v>0.59099999999999997</v>
      </c>
      <c r="FS11" s="171">
        <v>0.878</v>
      </c>
      <c r="FT11" s="171">
        <v>2.3079999999999998</v>
      </c>
      <c r="FU11" s="171">
        <v>3.9929999999999999</v>
      </c>
      <c r="FV11" s="171">
        <v>0.88800000000000001</v>
      </c>
      <c r="FW11" s="171">
        <v>1.2969999999999999</v>
      </c>
      <c r="FX11" s="171">
        <v>0.9</v>
      </c>
      <c r="FY11" s="171">
        <v>1.0109999999999999</v>
      </c>
      <c r="FZ11" s="171">
        <v>1.363</v>
      </c>
      <c r="GA11" s="171">
        <v>0.99199999999999999</v>
      </c>
      <c r="GB11" s="171">
        <v>0.627</v>
      </c>
      <c r="GC11" s="171">
        <v>0.90200000000000002</v>
      </c>
      <c r="GD11" s="171">
        <v>1.407</v>
      </c>
      <c r="GE11" s="171">
        <v>2.7450000000000001</v>
      </c>
      <c r="GF11" s="171">
        <v>0.83199999999999996</v>
      </c>
      <c r="GG11" s="171">
        <v>2.5209999999999999</v>
      </c>
      <c r="GH11" s="171">
        <v>1.673</v>
      </c>
      <c r="GI11" s="171">
        <v>1.157</v>
      </c>
      <c r="GJ11" s="171">
        <v>1.381</v>
      </c>
      <c r="GK11" s="171">
        <v>1.5580000000000001</v>
      </c>
      <c r="GL11" s="171">
        <v>2.7749999999999999</v>
      </c>
      <c r="GM11" s="171">
        <v>0.61299999999999999</v>
      </c>
      <c r="GN11" s="171">
        <v>1.1120000000000001</v>
      </c>
      <c r="GO11" s="171">
        <v>1.3520000000000001</v>
      </c>
      <c r="GP11" s="171">
        <v>0.54500000000000004</v>
      </c>
      <c r="GQ11" s="171">
        <v>2.419</v>
      </c>
      <c r="GR11" s="171">
        <v>1.0589999999999999</v>
      </c>
      <c r="GS11" s="171">
        <v>1.018</v>
      </c>
      <c r="GT11" s="171">
        <v>5.141</v>
      </c>
      <c r="GU11" s="171">
        <v>3.302</v>
      </c>
      <c r="GV11" s="171">
        <v>1.107</v>
      </c>
      <c r="GW11" s="171">
        <v>0.83199999999999996</v>
      </c>
      <c r="GX11" s="171">
        <v>0.84399999999999997</v>
      </c>
      <c r="GY11" s="171">
        <v>1.9419999999999999</v>
      </c>
      <c r="GZ11" s="171">
        <v>1.02</v>
      </c>
      <c r="HA11" s="171">
        <v>1.1180000000000001</v>
      </c>
      <c r="HB11" s="171">
        <v>0.99299999999999999</v>
      </c>
      <c r="HC11" s="171">
        <v>1.522</v>
      </c>
      <c r="HD11" s="171">
        <v>2.012</v>
      </c>
      <c r="HE11" s="171">
        <v>0.60799999999999998</v>
      </c>
      <c r="HF11" s="171">
        <v>2.1480000000000001</v>
      </c>
      <c r="HG11" s="171">
        <v>0.71699999999999997</v>
      </c>
      <c r="HH11" s="171">
        <v>3.61</v>
      </c>
      <c r="HI11" s="171">
        <v>5.32</v>
      </c>
      <c r="HJ11" s="171">
        <v>2.7679999999999998</v>
      </c>
      <c r="HK11" s="171">
        <v>1.6080000000000001</v>
      </c>
      <c r="HL11" s="171">
        <v>2.89</v>
      </c>
      <c r="HM11" s="171">
        <v>2.7040000000000002</v>
      </c>
      <c r="HN11" s="171">
        <v>1.9059999999999999</v>
      </c>
      <c r="HO11" s="171">
        <v>1.998</v>
      </c>
      <c r="HP11" s="171">
        <v>0.98499999999999999</v>
      </c>
      <c r="HQ11" s="171">
        <v>0.373</v>
      </c>
      <c r="HR11" s="171">
        <v>1.077</v>
      </c>
      <c r="HS11" s="171">
        <v>1.006</v>
      </c>
      <c r="HT11" s="171">
        <v>1.1080000000000001</v>
      </c>
      <c r="HU11" s="171">
        <v>0.77600000000000002</v>
      </c>
      <c r="HV11" s="171">
        <v>0.77400000000000002</v>
      </c>
      <c r="HW11" s="171">
        <v>1.4690000000000001</v>
      </c>
      <c r="HX11" s="171">
        <v>1.194</v>
      </c>
      <c r="HY11" s="171">
        <v>3.5139999999999998</v>
      </c>
      <c r="HZ11" s="171">
        <v>5.0000000000000001E-3</v>
      </c>
      <c r="IA11" s="171">
        <v>5.0000000000000001E-3</v>
      </c>
      <c r="IB11" s="171">
        <v>0.93600000000000005</v>
      </c>
      <c r="IC11" s="171">
        <v>1.0589999999999999</v>
      </c>
      <c r="ID11" s="171">
        <v>3.1360000000000001</v>
      </c>
      <c r="IE11" s="171">
        <v>0.57399999999999995</v>
      </c>
      <c r="IF11" s="171">
        <v>0.50600000000000001</v>
      </c>
      <c r="IG11" s="171">
        <v>0.77500000000000002</v>
      </c>
      <c r="IH11" s="171">
        <v>0.503</v>
      </c>
      <c r="II11" s="171">
        <v>0.97099999999999997</v>
      </c>
      <c r="IJ11" s="171">
        <v>0.96399999999999997</v>
      </c>
      <c r="IK11" s="171">
        <v>0.77100000000000002</v>
      </c>
      <c r="IL11" s="171">
        <v>0.626</v>
      </c>
      <c r="IM11" s="171">
        <v>0.53600000000000003</v>
      </c>
      <c r="IN11" s="171">
        <v>0.89400000000000002</v>
      </c>
      <c r="IO11" s="171">
        <v>1.0640000000000001</v>
      </c>
      <c r="IP11" s="171">
        <v>8.1590000000000007</v>
      </c>
      <c r="IQ11" s="171">
        <v>2.5019999999999998</v>
      </c>
      <c r="IR11" s="171">
        <v>1.3939999999999999</v>
      </c>
      <c r="IS11" s="171">
        <v>0.64300000000000002</v>
      </c>
      <c r="IT11" s="171">
        <v>1.2709999999999999</v>
      </c>
      <c r="IU11" s="171">
        <v>1.454</v>
      </c>
      <c r="IV11" s="171">
        <v>1.4219999999999999</v>
      </c>
      <c r="IW11" s="171">
        <v>2.8769999999999998</v>
      </c>
      <c r="IX11" s="171">
        <v>3.7759999999999998</v>
      </c>
      <c r="IY11" s="171">
        <v>7.5339999999999998</v>
      </c>
      <c r="IZ11" s="171">
        <v>0.64400000000000002</v>
      </c>
      <c r="JA11" s="171">
        <v>0.75900000000000001</v>
      </c>
      <c r="JB11" s="171">
        <v>1.359</v>
      </c>
      <c r="JC11" s="171">
        <v>2.3650000000000002</v>
      </c>
      <c r="JD11" s="171">
        <v>3.843</v>
      </c>
      <c r="JE11" s="171">
        <v>2.081</v>
      </c>
      <c r="JF11" s="171">
        <v>0.94399999999999995</v>
      </c>
      <c r="JG11" s="171">
        <v>1.264</v>
      </c>
      <c r="JH11" s="171">
        <v>1.899</v>
      </c>
      <c r="JI11" s="171">
        <v>1.6679999999999999</v>
      </c>
    </row>
    <row r="12" spans="1:269" ht="23.25" customHeight="1" x14ac:dyDescent="0.25">
      <c r="A12" s="164"/>
      <c r="B12" s="280" t="s">
        <v>584</v>
      </c>
      <c r="C12" s="172">
        <v>1389.9649999999999</v>
      </c>
      <c r="D12" s="172">
        <v>795</v>
      </c>
      <c r="E12" s="172">
        <v>392</v>
      </c>
      <c r="F12" s="172">
        <v>121</v>
      </c>
      <c r="G12" s="172">
        <v>80</v>
      </c>
      <c r="H12" s="256"/>
      <c r="I12" s="172">
        <v>130.786</v>
      </c>
      <c r="J12" s="172" t="s">
        <v>273</v>
      </c>
      <c r="K12" s="172" t="s">
        <v>273</v>
      </c>
      <c r="L12" s="172">
        <v>28.088000000000001</v>
      </c>
      <c r="M12" s="172">
        <v>15.414</v>
      </c>
      <c r="N12" s="172">
        <v>13.154</v>
      </c>
      <c r="O12" s="172">
        <v>7.1619999999999999</v>
      </c>
      <c r="P12" s="172" t="s">
        <v>273</v>
      </c>
      <c r="Q12" s="172">
        <v>13.214</v>
      </c>
      <c r="R12" s="172">
        <v>13.391999999999999</v>
      </c>
      <c r="S12" s="172">
        <v>7.4480000000000004</v>
      </c>
      <c r="T12" s="172">
        <v>9.82</v>
      </c>
      <c r="U12" s="172">
        <v>6.9539999999999997</v>
      </c>
      <c r="V12" s="172">
        <v>11.281000000000001</v>
      </c>
      <c r="W12" s="172">
        <v>7.2850000000000001</v>
      </c>
      <c r="X12" s="172">
        <v>5.3070000000000004</v>
      </c>
      <c r="Y12" s="172">
        <v>7.8109999999999999</v>
      </c>
      <c r="Z12" s="172">
        <v>9.2799999999999994</v>
      </c>
      <c r="AA12" s="172">
        <v>7.1150000000000002</v>
      </c>
      <c r="AB12" s="172">
        <v>5.26</v>
      </c>
      <c r="AC12" s="172">
        <v>4.2240000000000002</v>
      </c>
      <c r="AD12" s="172">
        <v>5.7590000000000003</v>
      </c>
      <c r="AE12" s="172">
        <v>4.9640000000000004</v>
      </c>
      <c r="AF12" s="172">
        <v>4.2290000000000001</v>
      </c>
      <c r="AG12" s="172">
        <v>5.4710000000000001</v>
      </c>
      <c r="AH12" s="172">
        <v>3.633</v>
      </c>
      <c r="AI12" s="172">
        <v>3.621</v>
      </c>
      <c r="AJ12" s="172">
        <v>3.69</v>
      </c>
      <c r="AK12" s="172">
        <v>9.7490000000000006</v>
      </c>
      <c r="AL12" s="172">
        <v>23.995000000000001</v>
      </c>
      <c r="AM12" s="172" t="s">
        <v>273</v>
      </c>
      <c r="AN12" s="172">
        <v>3.411</v>
      </c>
      <c r="AO12" s="172">
        <v>2.0259999999999998</v>
      </c>
      <c r="AP12" s="172">
        <v>5.3339999999999996</v>
      </c>
      <c r="AQ12" s="172">
        <v>2.9820000000000002</v>
      </c>
      <c r="AR12" s="172">
        <v>19.068000000000001</v>
      </c>
      <c r="AS12" s="172">
        <v>16.434000000000001</v>
      </c>
      <c r="AT12" s="172">
        <v>11.442</v>
      </c>
      <c r="AU12" s="172">
        <v>12.711</v>
      </c>
      <c r="AV12" s="172">
        <v>13.840999999999999</v>
      </c>
      <c r="AW12" s="172">
        <v>40.136000000000003</v>
      </c>
      <c r="AX12" s="172">
        <v>18.585000000000001</v>
      </c>
      <c r="AY12" s="172" t="s">
        <v>273</v>
      </c>
      <c r="AZ12" s="172">
        <v>11.903</v>
      </c>
      <c r="BA12" s="172">
        <v>13.881</v>
      </c>
      <c r="BB12" s="172">
        <v>5.601</v>
      </c>
      <c r="BC12" s="172">
        <v>9.5760000000000005</v>
      </c>
      <c r="BD12" s="172" t="s">
        <v>273</v>
      </c>
      <c r="BE12" s="172">
        <v>41.366</v>
      </c>
      <c r="BF12" s="172">
        <v>42.237000000000002</v>
      </c>
      <c r="BG12" s="172">
        <v>9.0459999999999994</v>
      </c>
      <c r="BH12" s="172">
        <v>15.519</v>
      </c>
      <c r="BI12" s="172">
        <v>10.891</v>
      </c>
      <c r="BJ12" s="172">
        <v>15.206</v>
      </c>
      <c r="BK12" s="172">
        <v>6.6340000000000003</v>
      </c>
      <c r="BL12" s="172">
        <v>156.24299999999999</v>
      </c>
      <c r="BM12" s="172" t="s">
        <v>273</v>
      </c>
      <c r="BN12" s="172">
        <v>25.285</v>
      </c>
      <c r="BO12" s="172" t="s">
        <v>273</v>
      </c>
      <c r="BP12" s="172">
        <v>11.997</v>
      </c>
      <c r="BQ12" s="172">
        <v>7.5940000000000003</v>
      </c>
      <c r="BR12" s="172">
        <v>12.48</v>
      </c>
      <c r="BS12" s="172" t="s">
        <v>273</v>
      </c>
      <c r="BT12" s="172" t="s">
        <v>273</v>
      </c>
      <c r="BU12" s="172" t="s">
        <v>273</v>
      </c>
      <c r="BV12" s="172">
        <v>12.467000000000001</v>
      </c>
      <c r="BW12" s="172" t="s">
        <v>273</v>
      </c>
      <c r="BX12" s="172">
        <v>5.03</v>
      </c>
      <c r="BY12" s="172" t="s">
        <v>273</v>
      </c>
      <c r="BZ12" s="172" t="s">
        <v>273</v>
      </c>
      <c r="CA12" s="172" t="s">
        <v>273</v>
      </c>
      <c r="CB12" s="172" t="s">
        <v>273</v>
      </c>
      <c r="CC12" s="172" t="s">
        <v>273</v>
      </c>
      <c r="CD12" s="172" t="s">
        <v>273</v>
      </c>
      <c r="CE12" s="172" t="s">
        <v>273</v>
      </c>
      <c r="CF12" s="172" t="s">
        <v>273</v>
      </c>
      <c r="CG12" s="172" t="s">
        <v>273</v>
      </c>
      <c r="CH12" s="172" t="s">
        <v>273</v>
      </c>
      <c r="CI12" s="172" t="s">
        <v>273</v>
      </c>
      <c r="CJ12" s="172" t="s">
        <v>273</v>
      </c>
      <c r="CK12" s="172" t="s">
        <v>273</v>
      </c>
      <c r="CL12" s="172" t="s">
        <v>273</v>
      </c>
      <c r="CM12" s="172" t="s">
        <v>273</v>
      </c>
      <c r="CN12" s="172" t="s">
        <v>273</v>
      </c>
      <c r="CO12" s="172" t="s">
        <v>273</v>
      </c>
      <c r="CP12" s="172" t="s">
        <v>273</v>
      </c>
      <c r="CQ12" s="172">
        <v>7.9459999999999997</v>
      </c>
      <c r="CR12" s="172">
        <v>116.714</v>
      </c>
      <c r="CS12" s="172" t="s">
        <v>273</v>
      </c>
      <c r="CT12" s="172" t="s">
        <v>273</v>
      </c>
      <c r="CU12" s="172" t="s">
        <v>273</v>
      </c>
      <c r="CV12" s="172" t="s">
        <v>273</v>
      </c>
      <c r="CW12" s="172">
        <v>17.067</v>
      </c>
      <c r="CX12" s="172">
        <v>10.972</v>
      </c>
      <c r="CY12" s="172" t="s">
        <v>273</v>
      </c>
      <c r="CZ12" s="172" t="s">
        <v>273</v>
      </c>
      <c r="DA12" s="172" t="s">
        <v>273</v>
      </c>
      <c r="DB12" s="172" t="s">
        <v>273</v>
      </c>
      <c r="DC12" s="172" t="s">
        <v>273</v>
      </c>
      <c r="DD12" s="172" t="s">
        <v>273</v>
      </c>
      <c r="DE12" s="172">
        <v>12.042</v>
      </c>
      <c r="DF12" s="172" t="s">
        <v>273</v>
      </c>
      <c r="DG12" s="172" t="s">
        <v>273</v>
      </c>
      <c r="DH12" s="172" t="s">
        <v>273</v>
      </c>
      <c r="DI12" s="172" t="s">
        <v>273</v>
      </c>
      <c r="DJ12" s="172" t="s">
        <v>273</v>
      </c>
      <c r="DK12" s="172" t="s">
        <v>273</v>
      </c>
      <c r="DL12" s="172" t="s">
        <v>273</v>
      </c>
      <c r="DM12" s="172" t="s">
        <v>273</v>
      </c>
      <c r="DN12" s="172" t="s">
        <v>273</v>
      </c>
      <c r="DO12" s="172" t="s">
        <v>273</v>
      </c>
      <c r="DP12" s="172" t="s">
        <v>273</v>
      </c>
      <c r="DQ12" s="172" t="s">
        <v>273</v>
      </c>
      <c r="DR12" s="172">
        <v>0.875</v>
      </c>
      <c r="DS12" s="172">
        <v>0.32300000000000001</v>
      </c>
      <c r="DT12" s="172">
        <v>0.20599999999999999</v>
      </c>
      <c r="DU12" s="172">
        <v>0.24399999999999999</v>
      </c>
      <c r="DV12" s="172">
        <v>0.376</v>
      </c>
      <c r="DW12" s="172">
        <v>0.32700000000000001</v>
      </c>
      <c r="DX12" s="172">
        <v>0.91200000000000003</v>
      </c>
      <c r="DY12" s="172">
        <v>0.753</v>
      </c>
      <c r="DZ12" s="172">
        <v>0.51500000000000001</v>
      </c>
      <c r="EA12" s="172">
        <v>0.502</v>
      </c>
      <c r="EB12" s="172">
        <v>0.54900000000000004</v>
      </c>
      <c r="EC12" s="172">
        <v>0.42199999999999999</v>
      </c>
      <c r="ED12" s="172">
        <v>1.177</v>
      </c>
      <c r="EE12" s="172">
        <v>0.27900000000000003</v>
      </c>
      <c r="EF12" s="172">
        <v>0.47099999999999997</v>
      </c>
      <c r="EG12" s="172">
        <v>0.249</v>
      </c>
      <c r="EH12" s="172">
        <v>0.55600000000000005</v>
      </c>
      <c r="EI12" s="172">
        <v>0.56899999999999995</v>
      </c>
      <c r="EJ12" s="172">
        <v>0.69899999999999995</v>
      </c>
      <c r="EK12" s="172">
        <v>0.95299999999999996</v>
      </c>
      <c r="EL12" s="172">
        <v>0.69099999999999995</v>
      </c>
      <c r="EM12" s="172">
        <v>2.3820000000000001</v>
      </c>
      <c r="EN12" s="172">
        <v>0.249</v>
      </c>
      <c r="EO12" s="172">
        <v>0.42399999999999999</v>
      </c>
      <c r="EP12" s="172">
        <v>0.34799999999999998</v>
      </c>
      <c r="EQ12" s="172">
        <v>0.96199999999999997</v>
      </c>
      <c r="ER12" s="172">
        <v>0.255</v>
      </c>
      <c r="ES12" s="172">
        <v>0.13700000000000001</v>
      </c>
      <c r="ET12" s="172">
        <v>0.316</v>
      </c>
      <c r="EU12" s="172">
        <v>0.28199999999999997</v>
      </c>
      <c r="EV12" s="172">
        <v>0.188</v>
      </c>
      <c r="EW12" s="172">
        <v>0.67800000000000005</v>
      </c>
      <c r="EX12" s="172">
        <v>0.41599999999999998</v>
      </c>
      <c r="EY12" s="172">
        <v>0.2</v>
      </c>
      <c r="EZ12" s="172">
        <v>0.11899999999999999</v>
      </c>
      <c r="FA12" s="172">
        <v>7.4999999999999997E-2</v>
      </c>
      <c r="FB12" s="172">
        <v>0.17299999999999999</v>
      </c>
      <c r="FC12" s="172">
        <v>1.018</v>
      </c>
      <c r="FD12" s="172">
        <v>0.45300000000000001</v>
      </c>
      <c r="FE12" s="172">
        <v>0.35099999999999998</v>
      </c>
      <c r="FF12" s="172">
        <v>2.1829999999999998</v>
      </c>
      <c r="FG12" s="172">
        <v>0.64300000000000002</v>
      </c>
      <c r="FH12" s="172">
        <v>2.931</v>
      </c>
      <c r="FI12" s="172">
        <v>1.036</v>
      </c>
      <c r="FJ12" s="172">
        <v>0.69099999999999995</v>
      </c>
      <c r="FK12" s="172">
        <v>0.23300000000000001</v>
      </c>
      <c r="FL12" s="172">
        <v>0.28299999999999997</v>
      </c>
      <c r="FM12" s="172">
        <v>0.52500000000000002</v>
      </c>
      <c r="FN12" s="172">
        <v>0.17100000000000001</v>
      </c>
      <c r="FO12" s="172">
        <v>0.32900000000000001</v>
      </c>
      <c r="FP12" s="172">
        <v>0.36799999999999999</v>
      </c>
      <c r="FQ12" s="172">
        <v>0.16200000000000001</v>
      </c>
      <c r="FR12" s="172">
        <v>0.246</v>
      </c>
      <c r="FS12" s="172">
        <v>0.153</v>
      </c>
      <c r="FT12" s="172">
        <v>0.52800000000000002</v>
      </c>
      <c r="FU12" s="172">
        <v>0.54900000000000004</v>
      </c>
      <c r="FV12" s="172">
        <v>0.33700000000000002</v>
      </c>
      <c r="FW12" s="172">
        <v>0.50700000000000001</v>
      </c>
      <c r="FX12" s="172">
        <v>0.54</v>
      </c>
      <c r="FY12" s="172">
        <v>0.29899999999999999</v>
      </c>
      <c r="FZ12" s="172">
        <v>0.254</v>
      </c>
      <c r="GA12" s="172">
        <v>0.23599999999999999</v>
      </c>
      <c r="GB12" s="172">
        <v>0.14799999999999999</v>
      </c>
      <c r="GC12" s="172">
        <v>0.16200000000000001</v>
      </c>
      <c r="GD12" s="172">
        <v>0.26900000000000002</v>
      </c>
      <c r="GE12" s="172">
        <v>0.59199999999999997</v>
      </c>
      <c r="GF12" s="172">
        <v>0.21299999999999999</v>
      </c>
      <c r="GG12" s="172">
        <v>0.54700000000000004</v>
      </c>
      <c r="GH12" s="172">
        <v>2.194</v>
      </c>
      <c r="GI12" s="172">
        <v>0.30499999999999999</v>
      </c>
      <c r="GJ12" s="172">
        <v>0.371</v>
      </c>
      <c r="GK12" s="172">
        <v>0.27800000000000002</v>
      </c>
      <c r="GL12" s="172">
        <v>0.41399999999999998</v>
      </c>
      <c r="GM12" s="172">
        <v>0.13300000000000001</v>
      </c>
      <c r="GN12" s="172">
        <v>0.255</v>
      </c>
      <c r="GO12" s="172">
        <v>0.39900000000000002</v>
      </c>
      <c r="GP12" s="172">
        <v>0.19</v>
      </c>
      <c r="GQ12" s="172">
        <v>0.46400000000000002</v>
      </c>
      <c r="GR12" s="172">
        <v>0.23899999999999999</v>
      </c>
      <c r="GS12" s="172">
        <v>0.371</v>
      </c>
      <c r="GT12" s="172">
        <v>0.86899999999999999</v>
      </c>
      <c r="GU12" s="172">
        <v>1.127</v>
      </c>
      <c r="GV12" s="172">
        <v>0.28999999999999998</v>
      </c>
      <c r="GW12" s="172">
        <v>0.255</v>
      </c>
      <c r="GX12" s="172">
        <v>0.34300000000000003</v>
      </c>
      <c r="GY12" s="172">
        <v>0.622</v>
      </c>
      <c r="GZ12" s="172">
        <v>0.254</v>
      </c>
      <c r="HA12" s="172">
        <v>0.22900000000000001</v>
      </c>
      <c r="HB12" s="172">
        <v>0.42699999999999999</v>
      </c>
      <c r="HC12" s="172">
        <v>0.32100000000000001</v>
      </c>
      <c r="HD12" s="172">
        <v>0.38100000000000001</v>
      </c>
      <c r="HE12" s="172">
        <v>0.126</v>
      </c>
      <c r="HF12" s="172">
        <v>0.58399999999999996</v>
      </c>
      <c r="HG12" s="172">
        <v>0.26</v>
      </c>
      <c r="HH12" s="172">
        <v>0.51600000000000001</v>
      </c>
      <c r="HI12" s="172">
        <v>0.309</v>
      </c>
      <c r="HJ12" s="172">
        <v>0.504</v>
      </c>
      <c r="HK12" s="172">
        <v>0.27200000000000002</v>
      </c>
      <c r="HL12" s="172">
        <v>0.498</v>
      </c>
      <c r="HM12" s="172">
        <v>1.2370000000000001</v>
      </c>
      <c r="HN12" s="172">
        <v>0.40200000000000002</v>
      </c>
      <c r="HO12" s="172">
        <v>0.35199999999999998</v>
      </c>
      <c r="HP12" s="172">
        <v>0.26400000000000001</v>
      </c>
      <c r="HQ12" s="172">
        <v>0.155</v>
      </c>
      <c r="HR12" s="172">
        <v>0.41199999999999998</v>
      </c>
      <c r="HS12" s="172">
        <v>0.38400000000000001</v>
      </c>
      <c r="HT12" s="172">
        <v>0.27200000000000002</v>
      </c>
      <c r="HU12" s="172">
        <v>0.214</v>
      </c>
      <c r="HV12" s="172">
        <v>0.187</v>
      </c>
      <c r="HW12" s="172">
        <v>0.373</v>
      </c>
      <c r="HX12" s="172">
        <v>0.249</v>
      </c>
      <c r="HY12" s="172">
        <v>0.85299999999999998</v>
      </c>
      <c r="HZ12" s="172">
        <v>0.14299999999999999</v>
      </c>
      <c r="IA12" s="172">
        <v>0.18</v>
      </c>
      <c r="IB12" s="172">
        <v>0.35399999999999998</v>
      </c>
      <c r="IC12" s="172">
        <v>0.42099999999999999</v>
      </c>
      <c r="ID12" s="172">
        <v>0.58199999999999996</v>
      </c>
      <c r="IE12" s="172">
        <v>1.0999999999999999E-2</v>
      </c>
      <c r="IF12" s="172" t="s">
        <v>97</v>
      </c>
      <c r="IG12" s="172">
        <v>0.59599999999999997</v>
      </c>
      <c r="IH12" s="172">
        <v>0.27500000000000002</v>
      </c>
      <c r="II12" s="172">
        <v>0.84799999999999998</v>
      </c>
      <c r="IJ12" s="172">
        <v>1.0569999999999999</v>
      </c>
      <c r="IK12" s="172">
        <v>0.50600000000000001</v>
      </c>
      <c r="IL12" s="172">
        <v>0.379</v>
      </c>
      <c r="IM12" s="172">
        <v>0.52300000000000002</v>
      </c>
      <c r="IN12" s="172">
        <v>0.93600000000000005</v>
      </c>
      <c r="IO12" s="172">
        <v>0.79800000000000004</v>
      </c>
      <c r="IP12" s="172">
        <v>5.3360000000000003</v>
      </c>
      <c r="IQ12" s="172">
        <v>2.7109999999999999</v>
      </c>
      <c r="IR12" s="172">
        <v>0.60499999999999998</v>
      </c>
      <c r="IS12" s="172">
        <v>0.36799999999999999</v>
      </c>
      <c r="IT12" s="172">
        <v>1.494</v>
      </c>
      <c r="IU12" s="172">
        <v>0.25800000000000001</v>
      </c>
      <c r="IV12" s="172">
        <v>0.42499999999999999</v>
      </c>
      <c r="IW12" s="172">
        <v>0.47399999999999998</v>
      </c>
      <c r="IX12" s="172">
        <v>0.71</v>
      </c>
      <c r="IY12" s="172">
        <v>1.32</v>
      </c>
      <c r="IZ12" s="172">
        <v>0.28599999999999998</v>
      </c>
      <c r="JA12" s="172">
        <v>0.249</v>
      </c>
      <c r="JB12" s="172">
        <v>0.64700000000000002</v>
      </c>
      <c r="JC12" s="172">
        <v>0.54500000000000004</v>
      </c>
      <c r="JD12" s="172">
        <v>0.47499999999999998</v>
      </c>
      <c r="JE12" s="172">
        <v>0.46600000000000003</v>
      </c>
      <c r="JF12" s="172">
        <v>0.23200000000000001</v>
      </c>
      <c r="JG12" s="172">
        <v>0.25900000000000001</v>
      </c>
      <c r="JH12" s="172">
        <v>0.45300000000000001</v>
      </c>
      <c r="JI12" s="172">
        <v>0.32100000000000001</v>
      </c>
    </row>
    <row r="13" spans="1:269" ht="23.25" customHeight="1" x14ac:dyDescent="0.25">
      <c r="A13" s="164"/>
      <c r="B13" s="280" t="s">
        <v>585</v>
      </c>
      <c r="C13" s="172">
        <v>30.984000000000002</v>
      </c>
      <c r="D13" s="172">
        <v>13</v>
      </c>
      <c r="E13" s="172">
        <v>5</v>
      </c>
      <c r="F13" s="172">
        <v>6</v>
      </c>
      <c r="G13" s="172">
        <v>5</v>
      </c>
      <c r="H13" s="256"/>
      <c r="I13" s="172">
        <v>1.3089999999999999</v>
      </c>
      <c r="J13" s="172" t="s">
        <v>273</v>
      </c>
      <c r="K13" s="172" t="s">
        <v>273</v>
      </c>
      <c r="L13" s="172">
        <v>0.51900000000000002</v>
      </c>
      <c r="M13" s="172">
        <v>5.2999999999999999E-2</v>
      </c>
      <c r="N13" s="172">
        <v>0.17899999999999999</v>
      </c>
      <c r="O13" s="172">
        <v>0.124</v>
      </c>
      <c r="P13" s="172" t="s">
        <v>273</v>
      </c>
      <c r="Q13" s="172">
        <v>0.218</v>
      </c>
      <c r="R13" s="172">
        <v>0.58799999999999997</v>
      </c>
      <c r="S13" s="172">
        <v>0.105</v>
      </c>
      <c r="T13" s="172">
        <v>0.11799999999999999</v>
      </c>
      <c r="U13" s="172">
        <v>0.122</v>
      </c>
      <c r="V13" s="172">
        <v>0.19400000000000001</v>
      </c>
      <c r="W13" s="172">
        <v>0.11899999999999999</v>
      </c>
      <c r="X13" s="172">
        <v>9.2999999999999999E-2</v>
      </c>
      <c r="Y13" s="172">
        <v>0.10299999999999999</v>
      </c>
      <c r="Z13" s="172">
        <v>0.19</v>
      </c>
      <c r="AA13" s="172">
        <v>0.14899999999999999</v>
      </c>
      <c r="AB13" s="172">
        <v>8.1000000000000003E-2</v>
      </c>
      <c r="AC13" s="172">
        <v>8.9999999999999993E-3</v>
      </c>
      <c r="AD13" s="172">
        <v>0.10299999999999999</v>
      </c>
      <c r="AE13" s="172">
        <v>0.106</v>
      </c>
      <c r="AF13" s="172">
        <v>7.6999999999999999E-2</v>
      </c>
      <c r="AG13" s="172">
        <v>6.7000000000000004E-2</v>
      </c>
      <c r="AH13" s="172">
        <v>5.5E-2</v>
      </c>
      <c r="AI13" s="172">
        <v>6.3E-2</v>
      </c>
      <c r="AJ13" s="172">
        <v>5.8000000000000003E-2</v>
      </c>
      <c r="AK13" s="172">
        <v>0.16</v>
      </c>
      <c r="AL13" s="172">
        <v>0.35699999999999998</v>
      </c>
      <c r="AM13" s="172" t="s">
        <v>273</v>
      </c>
      <c r="AN13" s="172">
        <v>6.8000000000000005E-2</v>
      </c>
      <c r="AO13" s="172">
        <v>4.1000000000000002E-2</v>
      </c>
      <c r="AP13" s="172">
        <v>0.06</v>
      </c>
      <c r="AQ13" s="172">
        <v>5.8999999999999997E-2</v>
      </c>
      <c r="AR13" s="172">
        <v>0.221</v>
      </c>
      <c r="AS13" s="172">
        <v>0.223</v>
      </c>
      <c r="AT13" s="172">
        <v>0.19800000000000001</v>
      </c>
      <c r="AU13" s="172">
        <v>0.19600000000000001</v>
      </c>
      <c r="AV13" s="172">
        <v>0.12</v>
      </c>
      <c r="AW13" s="172">
        <v>0.32900000000000001</v>
      </c>
      <c r="AX13" s="172">
        <v>0.19900000000000001</v>
      </c>
      <c r="AY13" s="172" t="s">
        <v>273</v>
      </c>
      <c r="AZ13" s="172">
        <v>0.219</v>
      </c>
      <c r="BA13" s="172">
        <v>0.20899999999999999</v>
      </c>
      <c r="BB13" s="172">
        <v>9.7000000000000003E-2</v>
      </c>
      <c r="BC13" s="172">
        <v>0.13500000000000001</v>
      </c>
      <c r="BD13" s="172" t="s">
        <v>273</v>
      </c>
      <c r="BE13" s="172">
        <v>0.80300000000000005</v>
      </c>
      <c r="BF13" s="172">
        <v>0.44800000000000001</v>
      </c>
      <c r="BG13" s="172">
        <v>0.17</v>
      </c>
      <c r="BH13" s="172">
        <v>0.30599999999999999</v>
      </c>
      <c r="BI13" s="172">
        <v>0.214</v>
      </c>
      <c r="BJ13" s="172">
        <v>0.247</v>
      </c>
      <c r="BK13" s="172">
        <v>8.8999999999999996E-2</v>
      </c>
      <c r="BL13" s="172">
        <v>1.583</v>
      </c>
      <c r="BM13" s="172" t="s">
        <v>273</v>
      </c>
      <c r="BN13" s="172">
        <v>0.14899999999999999</v>
      </c>
      <c r="BO13" s="172" t="s">
        <v>273</v>
      </c>
      <c r="BP13" s="172">
        <v>0.112</v>
      </c>
      <c r="BQ13" s="172">
        <v>7.0000000000000007E-2</v>
      </c>
      <c r="BR13" s="172">
        <v>7.8E-2</v>
      </c>
      <c r="BS13" s="172" t="s">
        <v>273</v>
      </c>
      <c r="BT13" s="172" t="s">
        <v>273</v>
      </c>
      <c r="BU13" s="172" t="s">
        <v>273</v>
      </c>
      <c r="BV13" s="172">
        <v>4.2000000000000003E-2</v>
      </c>
      <c r="BW13" s="172" t="s">
        <v>273</v>
      </c>
      <c r="BX13" s="172">
        <v>5.8999999999999997E-2</v>
      </c>
      <c r="BY13" s="172" t="s">
        <v>273</v>
      </c>
      <c r="BZ13" s="172" t="s">
        <v>273</v>
      </c>
      <c r="CA13" s="172" t="s">
        <v>273</v>
      </c>
      <c r="CB13" s="172" t="s">
        <v>273</v>
      </c>
      <c r="CC13" s="172" t="s">
        <v>273</v>
      </c>
      <c r="CD13" s="172" t="s">
        <v>273</v>
      </c>
      <c r="CE13" s="172" t="s">
        <v>273</v>
      </c>
      <c r="CF13" s="172" t="s">
        <v>273</v>
      </c>
      <c r="CG13" s="172" t="s">
        <v>273</v>
      </c>
      <c r="CH13" s="172" t="s">
        <v>273</v>
      </c>
      <c r="CI13" s="172" t="s">
        <v>273</v>
      </c>
      <c r="CJ13" s="172" t="s">
        <v>273</v>
      </c>
      <c r="CK13" s="172" t="s">
        <v>273</v>
      </c>
      <c r="CL13" s="172" t="s">
        <v>273</v>
      </c>
      <c r="CM13" s="172" t="s">
        <v>273</v>
      </c>
      <c r="CN13" s="172" t="s">
        <v>273</v>
      </c>
      <c r="CO13" s="172" t="s">
        <v>273</v>
      </c>
      <c r="CP13" s="172" t="s">
        <v>273</v>
      </c>
      <c r="CQ13" s="172">
        <v>2.9000000000000001E-2</v>
      </c>
      <c r="CR13" s="172">
        <v>0.54300000000000004</v>
      </c>
      <c r="CS13" s="172" t="s">
        <v>273</v>
      </c>
      <c r="CT13" s="172" t="s">
        <v>273</v>
      </c>
      <c r="CU13" s="172" t="s">
        <v>273</v>
      </c>
      <c r="CV13" s="172" t="s">
        <v>273</v>
      </c>
      <c r="CW13" s="172">
        <v>0.11799999999999999</v>
      </c>
      <c r="CX13" s="172">
        <v>0.11600000000000001</v>
      </c>
      <c r="CY13" s="172" t="s">
        <v>273</v>
      </c>
      <c r="CZ13" s="172" t="s">
        <v>273</v>
      </c>
      <c r="DA13" s="172" t="s">
        <v>273</v>
      </c>
      <c r="DB13" s="172" t="s">
        <v>273</v>
      </c>
      <c r="DC13" s="172" t="s">
        <v>273</v>
      </c>
      <c r="DD13" s="172" t="s">
        <v>273</v>
      </c>
      <c r="DE13" s="172">
        <v>0.38500000000000001</v>
      </c>
      <c r="DF13" s="172" t="s">
        <v>273</v>
      </c>
      <c r="DG13" s="172" t="s">
        <v>273</v>
      </c>
      <c r="DH13" s="172" t="s">
        <v>273</v>
      </c>
      <c r="DI13" s="172" t="s">
        <v>273</v>
      </c>
      <c r="DJ13" s="172" t="s">
        <v>273</v>
      </c>
      <c r="DK13" s="172" t="s">
        <v>273</v>
      </c>
      <c r="DL13" s="172" t="s">
        <v>273</v>
      </c>
      <c r="DM13" s="172" t="s">
        <v>273</v>
      </c>
      <c r="DN13" s="172" t="s">
        <v>273</v>
      </c>
      <c r="DO13" s="172" t="s">
        <v>273</v>
      </c>
      <c r="DP13" s="172" t="s">
        <v>273</v>
      </c>
      <c r="DQ13" s="172" t="s">
        <v>273</v>
      </c>
      <c r="DR13" s="172">
        <v>7.1999999999999995E-2</v>
      </c>
      <c r="DS13" s="172">
        <v>2.5999999999999999E-2</v>
      </c>
      <c r="DT13" s="172">
        <v>0.02</v>
      </c>
      <c r="DU13" s="172">
        <v>1.6E-2</v>
      </c>
      <c r="DV13" s="172">
        <v>2.1999999999999999E-2</v>
      </c>
      <c r="DW13" s="172">
        <v>2.1000000000000001E-2</v>
      </c>
      <c r="DX13" s="172">
        <v>6.7000000000000004E-2</v>
      </c>
      <c r="DY13" s="172">
        <v>4.1000000000000002E-2</v>
      </c>
      <c r="DZ13" s="172">
        <v>3.3000000000000002E-2</v>
      </c>
      <c r="EA13" s="172">
        <v>2.5000000000000001E-2</v>
      </c>
      <c r="EB13" s="172">
        <v>3.2000000000000001E-2</v>
      </c>
      <c r="EC13" s="172">
        <v>3.6999999999999998E-2</v>
      </c>
      <c r="ED13" s="172">
        <v>9.4E-2</v>
      </c>
      <c r="EE13" s="172">
        <v>1.9E-2</v>
      </c>
      <c r="EF13" s="172">
        <v>2.7E-2</v>
      </c>
      <c r="EG13" s="172">
        <v>0.02</v>
      </c>
      <c r="EH13" s="172">
        <v>0.03</v>
      </c>
      <c r="EI13" s="172">
        <v>4.8000000000000001E-2</v>
      </c>
      <c r="EJ13" s="172">
        <v>6.3E-2</v>
      </c>
      <c r="EK13" s="172">
        <v>8.2000000000000003E-2</v>
      </c>
      <c r="EL13" s="172">
        <v>0.13700000000000001</v>
      </c>
      <c r="EM13" s="172">
        <v>5.2999999999999999E-2</v>
      </c>
      <c r="EN13" s="172">
        <v>0.03</v>
      </c>
      <c r="EO13" s="172">
        <v>2.8000000000000001E-2</v>
      </c>
      <c r="EP13" s="172">
        <v>2.7E-2</v>
      </c>
      <c r="EQ13" s="172">
        <v>0.05</v>
      </c>
      <c r="ER13" s="172">
        <v>1.6E-2</v>
      </c>
      <c r="ES13" s="172">
        <v>1.2999999999999999E-2</v>
      </c>
      <c r="ET13" s="172">
        <v>2.7E-2</v>
      </c>
      <c r="EU13" s="172">
        <v>0.03</v>
      </c>
      <c r="EV13" s="172">
        <v>1.7999999999999999E-2</v>
      </c>
      <c r="EW13" s="172">
        <v>5.5E-2</v>
      </c>
      <c r="EX13" s="172">
        <v>2.9000000000000001E-2</v>
      </c>
      <c r="EY13" s="172">
        <v>0.03</v>
      </c>
      <c r="EZ13" s="172">
        <v>1.9E-2</v>
      </c>
      <c r="FA13" s="172">
        <v>1.2E-2</v>
      </c>
      <c r="FB13" s="172">
        <v>1.2E-2</v>
      </c>
      <c r="FC13" s="172">
        <v>6.8000000000000005E-2</v>
      </c>
      <c r="FD13" s="172">
        <v>0.03</v>
      </c>
      <c r="FE13" s="172">
        <v>2.4E-2</v>
      </c>
      <c r="FF13" s="172">
        <v>5.5E-2</v>
      </c>
      <c r="FG13" s="172">
        <v>0.10100000000000001</v>
      </c>
      <c r="FH13" s="172">
        <v>8.4000000000000005E-2</v>
      </c>
      <c r="FI13" s="172">
        <v>0.125</v>
      </c>
      <c r="FJ13" s="172">
        <v>4.2999999999999997E-2</v>
      </c>
      <c r="FK13" s="172">
        <v>1.6E-2</v>
      </c>
      <c r="FL13" s="172">
        <v>2.5000000000000001E-2</v>
      </c>
      <c r="FM13" s="172">
        <v>4.2000000000000003E-2</v>
      </c>
      <c r="FN13" s="172">
        <v>1.2E-2</v>
      </c>
      <c r="FO13" s="172">
        <v>2.9000000000000001E-2</v>
      </c>
      <c r="FP13" s="172">
        <v>2.9000000000000001E-2</v>
      </c>
      <c r="FQ13" s="172">
        <v>1.2999999999999999E-2</v>
      </c>
      <c r="FR13" s="172">
        <v>1.2999999999999999E-2</v>
      </c>
      <c r="FS13" s="172">
        <v>1.9E-2</v>
      </c>
      <c r="FT13" s="172">
        <v>3.7999999999999999E-2</v>
      </c>
      <c r="FU13" s="172">
        <v>6.8000000000000005E-2</v>
      </c>
      <c r="FV13" s="172">
        <v>2.5999999999999999E-2</v>
      </c>
      <c r="FW13" s="172">
        <v>3.2000000000000001E-2</v>
      </c>
      <c r="FX13" s="172">
        <v>2.1999999999999999E-2</v>
      </c>
      <c r="FY13" s="172">
        <v>2.1999999999999999E-2</v>
      </c>
      <c r="FZ13" s="172">
        <v>2.4E-2</v>
      </c>
      <c r="GA13" s="172">
        <v>1.7999999999999999E-2</v>
      </c>
      <c r="GB13" s="172">
        <v>1.2E-2</v>
      </c>
      <c r="GC13" s="172">
        <v>2.5000000000000001E-2</v>
      </c>
      <c r="GD13" s="172">
        <v>2.3E-2</v>
      </c>
      <c r="GE13" s="172">
        <v>4.3999999999999997E-2</v>
      </c>
      <c r="GF13" s="172">
        <v>2.4E-2</v>
      </c>
      <c r="GG13" s="172">
        <v>4.8000000000000001E-2</v>
      </c>
      <c r="GH13" s="172">
        <v>4.7E-2</v>
      </c>
      <c r="GI13" s="172">
        <v>4.1000000000000002E-2</v>
      </c>
      <c r="GJ13" s="172">
        <v>2.5000000000000001E-2</v>
      </c>
      <c r="GK13" s="172">
        <v>2.5000000000000001E-2</v>
      </c>
      <c r="GL13" s="172">
        <v>4.7E-2</v>
      </c>
      <c r="GM13" s="172">
        <v>2.1000000000000001E-2</v>
      </c>
      <c r="GN13" s="172">
        <v>1.9E-2</v>
      </c>
      <c r="GO13" s="172">
        <v>4.5999999999999999E-2</v>
      </c>
      <c r="GP13" s="172">
        <v>1.2E-2</v>
      </c>
      <c r="GQ13" s="172">
        <v>4.3999999999999997E-2</v>
      </c>
      <c r="GR13" s="172">
        <v>2.1999999999999999E-2</v>
      </c>
      <c r="GS13" s="172">
        <v>2.1999999999999999E-2</v>
      </c>
      <c r="GT13" s="172">
        <v>9.8000000000000004E-2</v>
      </c>
      <c r="GU13" s="172">
        <v>7.0000000000000007E-2</v>
      </c>
      <c r="GV13" s="172">
        <v>2.3E-2</v>
      </c>
      <c r="GW13" s="172">
        <v>1.7999999999999999E-2</v>
      </c>
      <c r="GX13" s="172">
        <v>0.03</v>
      </c>
      <c r="GY13" s="172">
        <v>4.4999999999999998E-2</v>
      </c>
      <c r="GZ13" s="172">
        <v>2.1999999999999999E-2</v>
      </c>
      <c r="HA13" s="172">
        <v>2.3E-2</v>
      </c>
      <c r="HB13" s="172">
        <v>0.02</v>
      </c>
      <c r="HC13" s="172">
        <v>0.03</v>
      </c>
      <c r="HD13" s="172">
        <v>3.7999999999999999E-2</v>
      </c>
      <c r="HE13" s="172">
        <v>1.7999999999999999E-2</v>
      </c>
      <c r="HF13" s="172">
        <v>3.5999999999999997E-2</v>
      </c>
      <c r="HG13" s="172">
        <v>1.7999999999999999E-2</v>
      </c>
      <c r="HH13" s="172">
        <v>8.4000000000000005E-2</v>
      </c>
      <c r="HI13" s="172">
        <v>9.7000000000000003E-2</v>
      </c>
      <c r="HJ13" s="172">
        <v>5.3999999999999999E-2</v>
      </c>
      <c r="HK13" s="172">
        <v>0.03</v>
      </c>
      <c r="HL13" s="172">
        <v>6.0999999999999999E-2</v>
      </c>
      <c r="HM13" s="172">
        <v>7.0000000000000007E-2</v>
      </c>
      <c r="HN13" s="172">
        <v>4.4999999999999998E-2</v>
      </c>
      <c r="HO13" s="172">
        <v>3.5999999999999997E-2</v>
      </c>
      <c r="HP13" s="172">
        <v>3.4000000000000002E-2</v>
      </c>
      <c r="HQ13" s="172">
        <v>1.2E-2</v>
      </c>
      <c r="HR13" s="172">
        <v>2.7E-2</v>
      </c>
      <c r="HS13" s="172">
        <v>2.4E-2</v>
      </c>
      <c r="HT13" s="172">
        <v>2.5000000000000001E-2</v>
      </c>
      <c r="HU13" s="172">
        <v>1.6E-2</v>
      </c>
      <c r="HV13" s="172">
        <v>2.1000000000000001E-2</v>
      </c>
      <c r="HW13" s="172">
        <v>0.04</v>
      </c>
      <c r="HX13" s="172">
        <v>2.7E-2</v>
      </c>
      <c r="HY13" s="172">
        <v>6.0999999999999999E-2</v>
      </c>
      <c r="HZ13" s="172">
        <v>1.7000000000000001E-2</v>
      </c>
      <c r="IA13" s="172">
        <v>2.1000000000000001E-2</v>
      </c>
      <c r="IB13" s="172">
        <v>3.1E-2</v>
      </c>
      <c r="IC13" s="172">
        <v>3.6999999999999998E-2</v>
      </c>
      <c r="ID13" s="172">
        <v>5.8999999999999997E-2</v>
      </c>
      <c r="IE13" s="172">
        <v>1.7999999999999999E-2</v>
      </c>
      <c r="IF13" s="172">
        <v>1.7000000000000001E-2</v>
      </c>
      <c r="IG13" s="172">
        <v>2.3E-2</v>
      </c>
      <c r="IH13" s="172">
        <v>1.4E-2</v>
      </c>
      <c r="II13" s="172">
        <v>2.9000000000000001E-2</v>
      </c>
      <c r="IJ13" s="172">
        <v>2.8000000000000001E-2</v>
      </c>
      <c r="IK13" s="172">
        <v>2.1999999999999999E-2</v>
      </c>
      <c r="IL13" s="172">
        <v>1.7000000000000001E-2</v>
      </c>
      <c r="IM13" s="172">
        <v>1.2999999999999999E-2</v>
      </c>
      <c r="IN13" s="172">
        <v>2.7E-2</v>
      </c>
      <c r="IO13" s="172">
        <v>3.3000000000000002E-2</v>
      </c>
      <c r="IP13" s="172">
        <v>0.312</v>
      </c>
      <c r="IQ13" s="172">
        <v>0.1</v>
      </c>
      <c r="IR13" s="172">
        <v>5.6000000000000001E-2</v>
      </c>
      <c r="IS13" s="172">
        <v>2.4E-2</v>
      </c>
      <c r="IT13" s="172">
        <v>7.3999999999999996E-2</v>
      </c>
      <c r="IU13" s="172">
        <v>3.1E-2</v>
      </c>
      <c r="IV13" s="172">
        <v>2.9000000000000001E-2</v>
      </c>
      <c r="IW13" s="172">
        <v>5.1999999999999998E-2</v>
      </c>
      <c r="IX13" s="172">
        <v>6.8000000000000005E-2</v>
      </c>
      <c r="IY13" s="172">
        <v>0.151</v>
      </c>
      <c r="IZ13" s="172">
        <v>2.4E-2</v>
      </c>
      <c r="JA13" s="172">
        <v>2.8000000000000001E-2</v>
      </c>
      <c r="JB13" s="172">
        <v>5.5E-2</v>
      </c>
      <c r="JC13" s="172">
        <v>4.3999999999999997E-2</v>
      </c>
      <c r="JD13" s="172">
        <v>8.4000000000000005E-2</v>
      </c>
      <c r="JE13" s="172">
        <v>3.5000000000000003E-2</v>
      </c>
      <c r="JF13" s="172">
        <v>1.4999999999999999E-2</v>
      </c>
      <c r="JG13" s="172">
        <v>2.1999999999999999E-2</v>
      </c>
      <c r="JH13" s="172">
        <v>3.3000000000000002E-2</v>
      </c>
      <c r="JI13" s="172">
        <v>2.8000000000000001E-2</v>
      </c>
    </row>
    <row r="14" spans="1:269" ht="23.25" customHeight="1" x14ac:dyDescent="0.25">
      <c r="A14" s="164"/>
      <c r="B14" s="280" t="s">
        <v>586</v>
      </c>
      <c r="C14" s="172">
        <v>1555.616</v>
      </c>
      <c r="D14" s="172">
        <v>690</v>
      </c>
      <c r="E14" s="172">
        <v>441</v>
      </c>
      <c r="F14" s="172">
        <v>168</v>
      </c>
      <c r="G14" s="172">
        <v>255</v>
      </c>
      <c r="H14" s="256"/>
      <c r="I14" s="172">
        <v>140.04</v>
      </c>
      <c r="J14" s="172" t="s">
        <v>273</v>
      </c>
      <c r="K14" s="172" t="s">
        <v>273</v>
      </c>
      <c r="L14" s="172">
        <v>20.494</v>
      </c>
      <c r="M14" s="172">
        <v>8.6530000000000005</v>
      </c>
      <c r="N14" s="172">
        <v>9.4879999999999995</v>
      </c>
      <c r="O14" s="172">
        <v>21.26</v>
      </c>
      <c r="P14" s="172" t="s">
        <v>273</v>
      </c>
      <c r="Q14" s="172">
        <v>1.034</v>
      </c>
      <c r="R14" s="172">
        <v>2.202</v>
      </c>
      <c r="S14" s="172">
        <v>9.4489999999999998</v>
      </c>
      <c r="T14" s="172">
        <v>8.1999999999999993</v>
      </c>
      <c r="U14" s="172">
        <v>39.661000000000001</v>
      </c>
      <c r="V14" s="172">
        <v>19.344999999999999</v>
      </c>
      <c r="W14" s="172">
        <v>3.597</v>
      </c>
      <c r="X14" s="172">
        <v>1.464</v>
      </c>
      <c r="Y14" s="172">
        <v>9.2999999999999999E-2</v>
      </c>
      <c r="Z14" s="172">
        <v>17.611999999999998</v>
      </c>
      <c r="AA14" s="172">
        <v>12.574</v>
      </c>
      <c r="AB14" s="172">
        <v>0.26300000000000001</v>
      </c>
      <c r="AC14" s="172">
        <v>3.12</v>
      </c>
      <c r="AD14" s="172">
        <v>24.477</v>
      </c>
      <c r="AE14" s="172">
        <v>2.0059999999999998</v>
      </c>
      <c r="AF14" s="172">
        <v>1.744</v>
      </c>
      <c r="AG14" s="172">
        <v>13.483000000000001</v>
      </c>
      <c r="AH14" s="172">
        <v>0.24199999999999999</v>
      </c>
      <c r="AI14" s="172">
        <v>0.82</v>
      </c>
      <c r="AJ14" s="172">
        <v>4.8520000000000003</v>
      </c>
      <c r="AK14" s="172">
        <v>2.5059999999999998</v>
      </c>
      <c r="AL14" s="172">
        <v>11.601000000000001</v>
      </c>
      <c r="AM14" s="172" t="s">
        <v>273</v>
      </c>
      <c r="AN14" s="172">
        <v>4.3280000000000003</v>
      </c>
      <c r="AO14" s="172">
        <v>1.956</v>
      </c>
      <c r="AP14" s="172">
        <v>0.3</v>
      </c>
      <c r="AQ14" s="172">
        <v>3.2909999999999999</v>
      </c>
      <c r="AR14" s="172">
        <v>1.4079999999999999</v>
      </c>
      <c r="AS14" s="172">
        <v>34.109000000000002</v>
      </c>
      <c r="AT14" s="172">
        <v>9.7349999999999994</v>
      </c>
      <c r="AU14" s="172">
        <v>19.733000000000001</v>
      </c>
      <c r="AV14" s="172">
        <v>1.0569999999999999</v>
      </c>
      <c r="AW14" s="172">
        <v>11.351000000000001</v>
      </c>
      <c r="AX14" s="172">
        <v>4.6159999999999997</v>
      </c>
      <c r="AY14" s="172" t="s">
        <v>273</v>
      </c>
      <c r="AZ14" s="172">
        <v>7.1289999999999996</v>
      </c>
      <c r="BA14" s="172">
        <v>7.19</v>
      </c>
      <c r="BB14" s="172">
        <v>1.0309999999999999</v>
      </c>
      <c r="BC14" s="172">
        <v>2.5939999999999999</v>
      </c>
      <c r="BD14" s="172" t="s">
        <v>273</v>
      </c>
      <c r="BE14" s="172">
        <v>25.157</v>
      </c>
      <c r="BF14" s="172">
        <v>21.178000000000001</v>
      </c>
      <c r="BG14" s="172">
        <v>12.919</v>
      </c>
      <c r="BH14" s="172">
        <v>11.475</v>
      </c>
      <c r="BI14" s="172">
        <v>11.81</v>
      </c>
      <c r="BJ14" s="172">
        <v>11.678000000000001</v>
      </c>
      <c r="BK14" s="172">
        <v>0.54600000000000004</v>
      </c>
      <c r="BL14" s="172">
        <v>170.67</v>
      </c>
      <c r="BM14" s="172" t="s">
        <v>273</v>
      </c>
      <c r="BN14" s="172">
        <v>3.323</v>
      </c>
      <c r="BO14" s="172" t="s">
        <v>273</v>
      </c>
      <c r="BP14" s="172">
        <v>9.4090000000000007</v>
      </c>
      <c r="BQ14" s="172">
        <v>6.3579999999999997</v>
      </c>
      <c r="BR14" s="172">
        <v>47.472999999999999</v>
      </c>
      <c r="BS14" s="172" t="s">
        <v>273</v>
      </c>
      <c r="BT14" s="172" t="s">
        <v>273</v>
      </c>
      <c r="BU14" s="172" t="s">
        <v>273</v>
      </c>
      <c r="BV14" s="172">
        <v>0.251</v>
      </c>
      <c r="BW14" s="172" t="s">
        <v>273</v>
      </c>
      <c r="BX14" s="172">
        <v>10.714</v>
      </c>
      <c r="BY14" s="172" t="s">
        <v>273</v>
      </c>
      <c r="BZ14" s="172" t="s">
        <v>273</v>
      </c>
      <c r="CA14" s="172" t="s">
        <v>273</v>
      </c>
      <c r="CB14" s="172" t="s">
        <v>273</v>
      </c>
      <c r="CC14" s="172" t="s">
        <v>273</v>
      </c>
      <c r="CD14" s="172" t="s">
        <v>273</v>
      </c>
      <c r="CE14" s="172" t="s">
        <v>273</v>
      </c>
      <c r="CF14" s="172" t="s">
        <v>273</v>
      </c>
      <c r="CG14" s="172" t="s">
        <v>273</v>
      </c>
      <c r="CH14" s="172" t="s">
        <v>273</v>
      </c>
      <c r="CI14" s="172" t="s">
        <v>273</v>
      </c>
      <c r="CJ14" s="172" t="s">
        <v>273</v>
      </c>
      <c r="CK14" s="172" t="s">
        <v>273</v>
      </c>
      <c r="CL14" s="172" t="s">
        <v>273</v>
      </c>
      <c r="CM14" s="172" t="s">
        <v>273</v>
      </c>
      <c r="CN14" s="172" t="s">
        <v>273</v>
      </c>
      <c r="CO14" s="172" t="s">
        <v>273</v>
      </c>
      <c r="CP14" s="172" t="s">
        <v>273</v>
      </c>
      <c r="CQ14" s="172">
        <v>0.06</v>
      </c>
      <c r="CR14" s="172">
        <v>83.498000000000005</v>
      </c>
      <c r="CS14" s="172" t="s">
        <v>273</v>
      </c>
      <c r="CT14" s="172" t="s">
        <v>273</v>
      </c>
      <c r="CU14" s="172" t="s">
        <v>273</v>
      </c>
      <c r="CV14" s="172" t="s">
        <v>273</v>
      </c>
      <c r="CW14" s="172">
        <v>4.3159999999999998</v>
      </c>
      <c r="CX14" s="172">
        <v>5.976</v>
      </c>
      <c r="CY14" s="172" t="s">
        <v>273</v>
      </c>
      <c r="CZ14" s="172" t="s">
        <v>273</v>
      </c>
      <c r="DA14" s="172" t="s">
        <v>273</v>
      </c>
      <c r="DB14" s="172" t="s">
        <v>273</v>
      </c>
      <c r="DC14" s="172" t="s">
        <v>273</v>
      </c>
      <c r="DD14" s="172" t="s">
        <v>273</v>
      </c>
      <c r="DE14" s="172">
        <v>9.11</v>
      </c>
      <c r="DF14" s="172" t="s">
        <v>273</v>
      </c>
      <c r="DG14" s="172" t="s">
        <v>273</v>
      </c>
      <c r="DH14" s="172" t="s">
        <v>273</v>
      </c>
      <c r="DI14" s="172" t="s">
        <v>273</v>
      </c>
      <c r="DJ14" s="172" t="s">
        <v>273</v>
      </c>
      <c r="DK14" s="172" t="s">
        <v>273</v>
      </c>
      <c r="DL14" s="172" t="s">
        <v>273</v>
      </c>
      <c r="DM14" s="172" t="s">
        <v>273</v>
      </c>
      <c r="DN14" s="172" t="s">
        <v>273</v>
      </c>
      <c r="DO14" s="172" t="s">
        <v>273</v>
      </c>
      <c r="DP14" s="172" t="s">
        <v>273</v>
      </c>
      <c r="DQ14" s="172" t="s">
        <v>273</v>
      </c>
      <c r="DR14" s="172">
        <v>1.3169999999999999</v>
      </c>
      <c r="DS14" s="172">
        <v>0.63900000000000001</v>
      </c>
      <c r="DT14" s="172">
        <v>0.64500000000000002</v>
      </c>
      <c r="DU14" s="172">
        <v>0.503</v>
      </c>
      <c r="DV14" s="172">
        <v>0.96499999999999997</v>
      </c>
      <c r="DW14" s="172">
        <v>0.97199999999999998</v>
      </c>
      <c r="DX14" s="172">
        <v>1.59</v>
      </c>
      <c r="DY14" s="172">
        <v>0.83299999999999996</v>
      </c>
      <c r="DZ14" s="172">
        <v>0.50700000000000001</v>
      </c>
      <c r="EA14" s="172">
        <v>0.41299999999999998</v>
      </c>
      <c r="EB14" s="172">
        <v>0.95699999999999996</v>
      </c>
      <c r="EC14" s="172">
        <v>0.98599999999999999</v>
      </c>
      <c r="ED14" s="172">
        <v>1.609</v>
      </c>
      <c r="EE14" s="172">
        <v>0.97399999999999998</v>
      </c>
      <c r="EF14" s="172">
        <v>8.7999999999999995E-2</v>
      </c>
      <c r="EG14" s="172">
        <v>1.1990000000000001</v>
      </c>
      <c r="EH14" s="172">
        <v>0.59499999999999997</v>
      </c>
      <c r="EI14" s="172">
        <v>0.113</v>
      </c>
      <c r="EJ14" s="172">
        <v>1.075</v>
      </c>
      <c r="EK14" s="172">
        <v>2.117</v>
      </c>
      <c r="EL14" s="172">
        <v>0.42499999999999999</v>
      </c>
      <c r="EM14" s="172">
        <v>1.2170000000000001</v>
      </c>
      <c r="EN14" s="172">
        <v>0.92200000000000004</v>
      </c>
      <c r="EO14" s="172">
        <v>0.98899999999999999</v>
      </c>
      <c r="EP14" s="172">
        <v>0.247</v>
      </c>
      <c r="EQ14" s="172">
        <v>1.44</v>
      </c>
      <c r="ER14" s="172">
        <v>0.98</v>
      </c>
      <c r="ES14" s="172">
        <v>1.415</v>
      </c>
      <c r="ET14" s="172">
        <v>0.98</v>
      </c>
      <c r="EU14" s="172">
        <v>1.655</v>
      </c>
      <c r="EV14" s="172">
        <v>0.89100000000000001</v>
      </c>
      <c r="EW14" s="172">
        <v>1.6990000000000001</v>
      </c>
      <c r="EX14" s="172">
        <v>1.069</v>
      </c>
      <c r="EY14" s="172">
        <v>0.75700000000000001</v>
      </c>
      <c r="EZ14" s="172">
        <v>0.77400000000000002</v>
      </c>
      <c r="FA14" s="172">
        <v>0.63</v>
      </c>
      <c r="FB14" s="172">
        <v>0.42199999999999999</v>
      </c>
      <c r="FC14" s="172">
        <v>2.5979999999999999</v>
      </c>
      <c r="FD14" s="172">
        <v>1.909</v>
      </c>
      <c r="FE14" s="172">
        <v>0.46400000000000002</v>
      </c>
      <c r="FF14" s="172">
        <v>1.0580000000000001</v>
      </c>
      <c r="FG14" s="172">
        <v>21.347000000000001</v>
      </c>
      <c r="FH14" s="172">
        <v>1.8149999999999999</v>
      </c>
      <c r="FI14" s="172">
        <v>3.94</v>
      </c>
      <c r="FJ14" s="172">
        <v>1.4450000000000001</v>
      </c>
      <c r="FK14" s="172">
        <v>0.27300000000000002</v>
      </c>
      <c r="FL14" s="172">
        <v>0.96699999999999997</v>
      </c>
      <c r="FM14" s="172">
        <v>2.8780000000000001</v>
      </c>
      <c r="FN14" s="172">
        <v>1.2250000000000001</v>
      </c>
      <c r="FO14" s="172">
        <v>2.9769999999999999</v>
      </c>
      <c r="FP14" s="172">
        <v>0.40200000000000002</v>
      </c>
      <c r="FQ14" s="172">
        <v>5.5E-2</v>
      </c>
      <c r="FR14" s="172">
        <v>1.4890000000000001</v>
      </c>
      <c r="FS14" s="172">
        <v>1.111</v>
      </c>
      <c r="FT14" s="172">
        <v>1.337</v>
      </c>
      <c r="FU14" s="172">
        <v>3.6859999999999999</v>
      </c>
      <c r="FV14" s="172">
        <v>1.782</v>
      </c>
      <c r="FW14" s="172">
        <v>1.478</v>
      </c>
      <c r="FX14" s="172">
        <v>3.278</v>
      </c>
      <c r="FY14" s="172">
        <v>3.72</v>
      </c>
      <c r="FZ14" s="172">
        <v>0.48</v>
      </c>
      <c r="GA14" s="172">
        <v>0.27800000000000002</v>
      </c>
      <c r="GB14" s="172">
        <v>0.224</v>
      </c>
      <c r="GC14" s="172">
        <v>2.319</v>
      </c>
      <c r="GD14" s="172">
        <v>0.2</v>
      </c>
      <c r="GE14" s="172">
        <v>1.024</v>
      </c>
      <c r="GF14" s="172">
        <v>2.093</v>
      </c>
      <c r="GG14" s="172">
        <v>2.2749999999999999</v>
      </c>
      <c r="GH14" s="172">
        <v>3.5579999999999998</v>
      </c>
      <c r="GI14" s="172">
        <v>2.5190000000000001</v>
      </c>
      <c r="GJ14" s="172">
        <v>0.98899999999999999</v>
      </c>
      <c r="GK14" s="172">
        <v>1.145</v>
      </c>
      <c r="GL14" s="172">
        <v>0.98799999999999999</v>
      </c>
      <c r="GM14" s="172">
        <v>1.5069999999999999</v>
      </c>
      <c r="GN14" s="172">
        <v>0.34</v>
      </c>
      <c r="GO14" s="172">
        <v>2.9910000000000001</v>
      </c>
      <c r="GP14" s="172">
        <v>0.36499999999999999</v>
      </c>
      <c r="GQ14" s="172">
        <v>2.1139999999999999</v>
      </c>
      <c r="GR14" s="172">
        <v>1.516</v>
      </c>
      <c r="GS14" s="172">
        <v>1.1619999999999999</v>
      </c>
      <c r="GT14" s="172">
        <v>2.843</v>
      </c>
      <c r="GU14" s="172">
        <v>4.4039999999999999</v>
      </c>
      <c r="GV14" s="172">
        <v>0.24</v>
      </c>
      <c r="GW14" s="172">
        <v>1.2450000000000001</v>
      </c>
      <c r="GX14" s="172">
        <v>0.81899999999999995</v>
      </c>
      <c r="GY14" s="172">
        <v>2.1800000000000002</v>
      </c>
      <c r="GZ14" s="172">
        <v>0.315</v>
      </c>
      <c r="HA14" s="172">
        <v>0.94</v>
      </c>
      <c r="HB14" s="172">
        <v>2.16</v>
      </c>
      <c r="HC14" s="172">
        <v>1.681</v>
      </c>
      <c r="HD14" s="172">
        <v>0.315</v>
      </c>
      <c r="HE14" s="172">
        <v>1.536</v>
      </c>
      <c r="HF14" s="172">
        <v>1.53</v>
      </c>
      <c r="HG14" s="172">
        <v>4.6609999999999996</v>
      </c>
      <c r="HH14" s="172">
        <v>5.1890000000000001</v>
      </c>
      <c r="HI14" s="172">
        <v>2.621</v>
      </c>
      <c r="HJ14" s="172">
        <v>5.6929999999999996</v>
      </c>
      <c r="HK14" s="172">
        <v>0.64100000000000001</v>
      </c>
      <c r="HL14" s="172">
        <v>1.35</v>
      </c>
      <c r="HM14" s="172">
        <v>3.33</v>
      </c>
      <c r="HN14" s="172">
        <v>4.1680000000000001</v>
      </c>
      <c r="HO14" s="172">
        <v>8.3970000000000002</v>
      </c>
      <c r="HP14" s="172">
        <v>1.415</v>
      </c>
      <c r="HQ14" s="172">
        <v>0.81799999999999995</v>
      </c>
      <c r="HR14" s="172">
        <v>0.77600000000000002</v>
      </c>
      <c r="HS14" s="172">
        <v>1.589</v>
      </c>
      <c r="HT14" s="172">
        <v>0.182</v>
      </c>
      <c r="HU14" s="172">
        <v>0.246</v>
      </c>
      <c r="HV14" s="172">
        <v>5.3959999999999999</v>
      </c>
      <c r="HW14" s="172">
        <v>17.524000000000001</v>
      </c>
      <c r="HX14" s="172">
        <v>1.63</v>
      </c>
      <c r="HY14" s="172">
        <v>1.423</v>
      </c>
      <c r="HZ14" s="172">
        <v>9.2999999999999999E-2</v>
      </c>
      <c r="IA14" s="172">
        <v>5.0999999999999997E-2</v>
      </c>
      <c r="IB14" s="172">
        <v>0.189</v>
      </c>
      <c r="IC14" s="172">
        <v>0.57299999999999995</v>
      </c>
      <c r="ID14" s="172">
        <v>2.0339999999999998</v>
      </c>
      <c r="IE14" s="172">
        <v>9.7000000000000003E-2</v>
      </c>
      <c r="IF14" s="172" t="s">
        <v>97</v>
      </c>
      <c r="IG14" s="172">
        <v>5.8999999999999997E-2</v>
      </c>
      <c r="IH14" s="172">
        <v>5.6000000000000001E-2</v>
      </c>
      <c r="II14" s="172">
        <v>1.0999999999999999E-2</v>
      </c>
      <c r="IJ14" s="172">
        <v>0.79400000000000004</v>
      </c>
      <c r="IK14" s="172">
        <v>0.46500000000000002</v>
      </c>
      <c r="IL14" s="172">
        <v>0.41199999999999998</v>
      </c>
      <c r="IM14" s="172">
        <v>0.502</v>
      </c>
      <c r="IN14" s="172">
        <v>9.7000000000000003E-2</v>
      </c>
      <c r="IO14" s="172">
        <v>0.81899999999999995</v>
      </c>
      <c r="IP14" s="172">
        <v>4.6070000000000002</v>
      </c>
      <c r="IQ14" s="172">
        <v>1.968</v>
      </c>
      <c r="IR14" s="172">
        <v>0.86899999999999999</v>
      </c>
      <c r="IS14" s="172">
        <v>0.51</v>
      </c>
      <c r="IT14" s="172">
        <v>5.86</v>
      </c>
      <c r="IU14" s="172">
        <v>0.41899999999999998</v>
      </c>
      <c r="IV14" s="172">
        <v>0.49299999999999999</v>
      </c>
      <c r="IW14" s="172">
        <v>1.1599999999999999</v>
      </c>
      <c r="IX14" s="172">
        <v>0.86199999999999999</v>
      </c>
      <c r="IY14" s="172">
        <v>11.090999999999999</v>
      </c>
      <c r="IZ14" s="172">
        <v>1.179</v>
      </c>
      <c r="JA14" s="172">
        <v>0.58599999999999997</v>
      </c>
      <c r="JB14" s="172">
        <v>0.76400000000000001</v>
      </c>
      <c r="JC14" s="172">
        <v>0.81799999999999995</v>
      </c>
      <c r="JD14" s="172">
        <v>1.625</v>
      </c>
      <c r="JE14" s="172">
        <v>0.97199999999999998</v>
      </c>
      <c r="JF14" s="172">
        <v>0.34699999999999998</v>
      </c>
      <c r="JG14" s="172">
        <v>0.95399999999999996</v>
      </c>
      <c r="JH14" s="172">
        <v>1.306</v>
      </c>
      <c r="JI14" s="172">
        <v>1.3120000000000001</v>
      </c>
    </row>
    <row r="15" spans="1:269" ht="23.25" customHeight="1" x14ac:dyDescent="0.25">
      <c r="A15" s="164"/>
      <c r="B15" s="280" t="s">
        <v>587</v>
      </c>
      <c r="C15" s="172">
        <v>162.37799999999999</v>
      </c>
      <c r="D15" s="172">
        <v>77</v>
      </c>
      <c r="E15" s="172">
        <v>84</v>
      </c>
      <c r="F15" s="172">
        <v>0</v>
      </c>
      <c r="G15" s="172">
        <v>0</v>
      </c>
      <c r="H15" s="256"/>
      <c r="I15" s="172" t="s">
        <v>97</v>
      </c>
      <c r="J15" s="172" t="s">
        <v>273</v>
      </c>
      <c r="K15" s="172" t="s">
        <v>273</v>
      </c>
      <c r="L15" s="172" t="s">
        <v>97</v>
      </c>
      <c r="M15" s="172" t="s">
        <v>97</v>
      </c>
      <c r="N15" s="172" t="s">
        <v>97</v>
      </c>
      <c r="O15" s="172" t="s">
        <v>97</v>
      </c>
      <c r="P15" s="172" t="s">
        <v>273</v>
      </c>
      <c r="Q15" s="172" t="s">
        <v>97</v>
      </c>
      <c r="R15" s="172" t="s">
        <v>97</v>
      </c>
      <c r="S15" s="172" t="s">
        <v>97</v>
      </c>
      <c r="T15" s="172">
        <v>2.8380000000000001</v>
      </c>
      <c r="U15" s="172" t="s">
        <v>97</v>
      </c>
      <c r="V15" s="172" t="s">
        <v>97</v>
      </c>
      <c r="W15" s="172" t="s">
        <v>97</v>
      </c>
      <c r="X15" s="172" t="s">
        <v>97</v>
      </c>
      <c r="Y15" s="172" t="s">
        <v>97</v>
      </c>
      <c r="Z15" s="172">
        <v>58.545000000000002</v>
      </c>
      <c r="AA15" s="172" t="s">
        <v>97</v>
      </c>
      <c r="AB15" s="172" t="s">
        <v>97</v>
      </c>
      <c r="AC15" s="172" t="s">
        <v>97</v>
      </c>
      <c r="AD15" s="172" t="s">
        <v>97</v>
      </c>
      <c r="AE15" s="172" t="s">
        <v>97</v>
      </c>
      <c r="AF15" s="172" t="s">
        <v>97</v>
      </c>
      <c r="AG15" s="172" t="s">
        <v>97</v>
      </c>
      <c r="AH15" s="172" t="s">
        <v>97</v>
      </c>
      <c r="AI15" s="172" t="s">
        <v>97</v>
      </c>
      <c r="AJ15" s="172" t="s">
        <v>97</v>
      </c>
      <c r="AK15" s="172" t="s">
        <v>97</v>
      </c>
      <c r="AL15" s="172" t="s">
        <v>97</v>
      </c>
      <c r="AM15" s="172" t="s">
        <v>273</v>
      </c>
      <c r="AN15" s="172" t="s">
        <v>97</v>
      </c>
      <c r="AO15" s="172" t="s">
        <v>97</v>
      </c>
      <c r="AP15" s="172" t="s">
        <v>97</v>
      </c>
      <c r="AQ15" s="172" t="s">
        <v>97</v>
      </c>
      <c r="AR15" s="172" t="s">
        <v>97</v>
      </c>
      <c r="AS15" s="172" t="s">
        <v>97</v>
      </c>
      <c r="AT15" s="172" t="s">
        <v>97</v>
      </c>
      <c r="AU15" s="172" t="s">
        <v>97</v>
      </c>
      <c r="AV15" s="172" t="s">
        <v>97</v>
      </c>
      <c r="AW15" s="172" t="s">
        <v>97</v>
      </c>
      <c r="AX15" s="172" t="s">
        <v>97</v>
      </c>
      <c r="AY15" s="172" t="s">
        <v>273</v>
      </c>
      <c r="AZ15" s="172" t="s">
        <v>97</v>
      </c>
      <c r="BA15" s="172" t="s">
        <v>97</v>
      </c>
      <c r="BB15" s="172" t="s">
        <v>97</v>
      </c>
      <c r="BC15" s="172" t="s">
        <v>97</v>
      </c>
      <c r="BD15" s="172" t="s">
        <v>273</v>
      </c>
      <c r="BE15" s="172" t="s">
        <v>97</v>
      </c>
      <c r="BF15" s="172" t="s">
        <v>97</v>
      </c>
      <c r="BG15" s="172">
        <v>16.367000000000001</v>
      </c>
      <c r="BH15" s="172" t="s">
        <v>97</v>
      </c>
      <c r="BI15" s="172" t="s">
        <v>97</v>
      </c>
      <c r="BJ15" s="172" t="s">
        <v>97</v>
      </c>
      <c r="BK15" s="172" t="s">
        <v>97</v>
      </c>
      <c r="BL15" s="172" t="s">
        <v>97</v>
      </c>
      <c r="BM15" s="172" t="s">
        <v>273</v>
      </c>
      <c r="BN15" s="172" t="s">
        <v>97</v>
      </c>
      <c r="BO15" s="172" t="s">
        <v>273</v>
      </c>
      <c r="BP15" s="172" t="s">
        <v>97</v>
      </c>
      <c r="BQ15" s="172" t="s">
        <v>97</v>
      </c>
      <c r="BR15" s="172" t="s">
        <v>97</v>
      </c>
      <c r="BS15" s="172" t="s">
        <v>273</v>
      </c>
      <c r="BT15" s="172" t="s">
        <v>273</v>
      </c>
      <c r="BU15" s="172" t="s">
        <v>273</v>
      </c>
      <c r="BV15" s="172" t="s">
        <v>97</v>
      </c>
      <c r="BW15" s="172" t="s">
        <v>273</v>
      </c>
      <c r="BX15" s="172" t="s">
        <v>97</v>
      </c>
      <c r="BY15" s="172" t="s">
        <v>273</v>
      </c>
      <c r="BZ15" s="172" t="s">
        <v>273</v>
      </c>
      <c r="CA15" s="172" t="s">
        <v>273</v>
      </c>
      <c r="CB15" s="172" t="s">
        <v>273</v>
      </c>
      <c r="CC15" s="172" t="s">
        <v>273</v>
      </c>
      <c r="CD15" s="172" t="s">
        <v>273</v>
      </c>
      <c r="CE15" s="172" t="s">
        <v>273</v>
      </c>
      <c r="CF15" s="172" t="s">
        <v>273</v>
      </c>
      <c r="CG15" s="172" t="s">
        <v>273</v>
      </c>
      <c r="CH15" s="172" t="s">
        <v>273</v>
      </c>
      <c r="CI15" s="172" t="s">
        <v>273</v>
      </c>
      <c r="CJ15" s="172" t="s">
        <v>273</v>
      </c>
      <c r="CK15" s="172" t="s">
        <v>273</v>
      </c>
      <c r="CL15" s="172" t="s">
        <v>273</v>
      </c>
      <c r="CM15" s="172" t="s">
        <v>273</v>
      </c>
      <c r="CN15" s="172" t="s">
        <v>273</v>
      </c>
      <c r="CO15" s="172" t="s">
        <v>273</v>
      </c>
      <c r="CP15" s="172" t="s">
        <v>273</v>
      </c>
      <c r="CQ15" s="172" t="s">
        <v>97</v>
      </c>
      <c r="CR15" s="172">
        <v>24.965</v>
      </c>
      <c r="CS15" s="172" t="s">
        <v>273</v>
      </c>
      <c r="CT15" s="172" t="s">
        <v>273</v>
      </c>
      <c r="CU15" s="172" t="s">
        <v>273</v>
      </c>
      <c r="CV15" s="172" t="s">
        <v>273</v>
      </c>
      <c r="CW15" s="172" t="s">
        <v>97</v>
      </c>
      <c r="CX15" s="172">
        <v>28.92</v>
      </c>
      <c r="CY15" s="172" t="s">
        <v>273</v>
      </c>
      <c r="CZ15" s="172" t="s">
        <v>273</v>
      </c>
      <c r="DA15" s="172" t="s">
        <v>273</v>
      </c>
      <c r="DB15" s="172" t="s">
        <v>273</v>
      </c>
      <c r="DC15" s="172" t="s">
        <v>273</v>
      </c>
      <c r="DD15" s="172" t="s">
        <v>273</v>
      </c>
      <c r="DE15" s="172" t="s">
        <v>97</v>
      </c>
      <c r="DF15" s="172" t="s">
        <v>273</v>
      </c>
      <c r="DG15" s="172" t="s">
        <v>273</v>
      </c>
      <c r="DH15" s="172" t="s">
        <v>273</v>
      </c>
      <c r="DI15" s="172" t="s">
        <v>273</v>
      </c>
      <c r="DJ15" s="172" t="s">
        <v>273</v>
      </c>
      <c r="DK15" s="172" t="s">
        <v>273</v>
      </c>
      <c r="DL15" s="172" t="s">
        <v>273</v>
      </c>
      <c r="DM15" s="172" t="s">
        <v>273</v>
      </c>
      <c r="DN15" s="172" t="s">
        <v>273</v>
      </c>
      <c r="DO15" s="172" t="s">
        <v>273</v>
      </c>
      <c r="DP15" s="172" t="s">
        <v>273</v>
      </c>
      <c r="DQ15" s="172" t="s">
        <v>273</v>
      </c>
      <c r="DR15" s="172" t="s">
        <v>97</v>
      </c>
      <c r="DS15" s="172" t="s">
        <v>97</v>
      </c>
      <c r="DT15" s="172" t="s">
        <v>97</v>
      </c>
      <c r="DU15" s="172" t="s">
        <v>97</v>
      </c>
      <c r="DV15" s="172" t="s">
        <v>97</v>
      </c>
      <c r="DW15" s="172" t="s">
        <v>97</v>
      </c>
      <c r="DX15" s="172" t="s">
        <v>97</v>
      </c>
      <c r="DY15" s="172" t="s">
        <v>97</v>
      </c>
      <c r="DZ15" s="172" t="s">
        <v>97</v>
      </c>
      <c r="EA15" s="172" t="s">
        <v>97</v>
      </c>
      <c r="EB15" s="172" t="s">
        <v>97</v>
      </c>
      <c r="EC15" s="172" t="s">
        <v>97</v>
      </c>
      <c r="ED15" s="172" t="s">
        <v>97</v>
      </c>
      <c r="EE15" s="172" t="s">
        <v>97</v>
      </c>
      <c r="EF15" s="172" t="s">
        <v>97</v>
      </c>
      <c r="EG15" s="172" t="s">
        <v>97</v>
      </c>
      <c r="EH15" s="172" t="s">
        <v>97</v>
      </c>
      <c r="EI15" s="172" t="s">
        <v>97</v>
      </c>
      <c r="EJ15" s="172" t="s">
        <v>97</v>
      </c>
      <c r="EK15" s="172" t="s">
        <v>97</v>
      </c>
      <c r="EL15" s="172" t="s">
        <v>97</v>
      </c>
      <c r="EM15" s="172" t="s">
        <v>97</v>
      </c>
      <c r="EN15" s="172" t="s">
        <v>97</v>
      </c>
      <c r="EO15" s="172" t="s">
        <v>97</v>
      </c>
      <c r="EP15" s="172" t="s">
        <v>97</v>
      </c>
      <c r="EQ15" s="172" t="s">
        <v>97</v>
      </c>
      <c r="ER15" s="172" t="s">
        <v>97</v>
      </c>
      <c r="ES15" s="172" t="s">
        <v>97</v>
      </c>
      <c r="ET15" s="172" t="s">
        <v>97</v>
      </c>
      <c r="EU15" s="172" t="s">
        <v>97</v>
      </c>
      <c r="EV15" s="172" t="s">
        <v>97</v>
      </c>
      <c r="EW15" s="172" t="s">
        <v>97</v>
      </c>
      <c r="EX15" s="172" t="s">
        <v>97</v>
      </c>
      <c r="EY15" s="172" t="s">
        <v>97</v>
      </c>
      <c r="EZ15" s="172" t="s">
        <v>97</v>
      </c>
      <c r="FA15" s="172" t="s">
        <v>97</v>
      </c>
      <c r="FB15" s="172" t="s">
        <v>97</v>
      </c>
      <c r="FC15" s="172" t="s">
        <v>97</v>
      </c>
      <c r="FD15" s="172" t="s">
        <v>97</v>
      </c>
      <c r="FE15" s="172" t="s">
        <v>97</v>
      </c>
      <c r="FF15" s="172" t="s">
        <v>97</v>
      </c>
      <c r="FG15" s="172" t="s">
        <v>97</v>
      </c>
      <c r="FH15" s="172" t="s">
        <v>97</v>
      </c>
      <c r="FI15" s="172" t="s">
        <v>97</v>
      </c>
      <c r="FJ15" s="172" t="s">
        <v>97</v>
      </c>
      <c r="FK15" s="172" t="s">
        <v>97</v>
      </c>
      <c r="FL15" s="172" t="s">
        <v>97</v>
      </c>
      <c r="FM15" s="172" t="s">
        <v>97</v>
      </c>
      <c r="FN15" s="172" t="s">
        <v>97</v>
      </c>
      <c r="FO15" s="172" t="s">
        <v>97</v>
      </c>
      <c r="FP15" s="172" t="s">
        <v>97</v>
      </c>
      <c r="FQ15" s="172" t="s">
        <v>97</v>
      </c>
      <c r="FR15" s="172" t="s">
        <v>97</v>
      </c>
      <c r="FS15" s="172" t="s">
        <v>97</v>
      </c>
      <c r="FT15" s="172" t="s">
        <v>97</v>
      </c>
      <c r="FU15" s="172" t="s">
        <v>97</v>
      </c>
      <c r="FV15" s="172" t="s">
        <v>97</v>
      </c>
      <c r="FW15" s="172" t="s">
        <v>97</v>
      </c>
      <c r="FX15" s="172" t="s">
        <v>97</v>
      </c>
      <c r="FY15" s="172" t="s">
        <v>97</v>
      </c>
      <c r="FZ15" s="172" t="s">
        <v>97</v>
      </c>
      <c r="GA15" s="172" t="s">
        <v>97</v>
      </c>
      <c r="GB15" s="172" t="s">
        <v>97</v>
      </c>
      <c r="GC15" s="172" t="s">
        <v>97</v>
      </c>
      <c r="GD15" s="172" t="s">
        <v>97</v>
      </c>
      <c r="GE15" s="172" t="s">
        <v>97</v>
      </c>
      <c r="GF15" s="172" t="s">
        <v>97</v>
      </c>
      <c r="GG15" s="172" t="s">
        <v>97</v>
      </c>
      <c r="GH15" s="172" t="s">
        <v>97</v>
      </c>
      <c r="GI15" s="172" t="s">
        <v>97</v>
      </c>
      <c r="GJ15" s="172" t="s">
        <v>97</v>
      </c>
      <c r="GK15" s="172" t="s">
        <v>97</v>
      </c>
      <c r="GL15" s="172" t="s">
        <v>97</v>
      </c>
      <c r="GM15" s="172" t="s">
        <v>97</v>
      </c>
      <c r="GN15" s="172" t="s">
        <v>97</v>
      </c>
      <c r="GO15" s="172" t="s">
        <v>97</v>
      </c>
      <c r="GP15" s="172" t="s">
        <v>97</v>
      </c>
      <c r="GQ15" s="172" t="s">
        <v>97</v>
      </c>
      <c r="GR15" s="172" t="s">
        <v>97</v>
      </c>
      <c r="GS15" s="172" t="s">
        <v>97</v>
      </c>
      <c r="GT15" s="172" t="s">
        <v>97</v>
      </c>
      <c r="GU15" s="172" t="s">
        <v>97</v>
      </c>
      <c r="GV15" s="172" t="s">
        <v>97</v>
      </c>
      <c r="GW15" s="172" t="s">
        <v>97</v>
      </c>
      <c r="GX15" s="172" t="s">
        <v>97</v>
      </c>
      <c r="GY15" s="172" t="s">
        <v>97</v>
      </c>
      <c r="GZ15" s="172" t="s">
        <v>97</v>
      </c>
      <c r="HA15" s="172" t="s">
        <v>97</v>
      </c>
      <c r="HB15" s="172" t="s">
        <v>97</v>
      </c>
      <c r="HC15" s="172" t="s">
        <v>97</v>
      </c>
      <c r="HD15" s="172" t="s">
        <v>97</v>
      </c>
      <c r="HE15" s="172" t="s">
        <v>97</v>
      </c>
      <c r="HF15" s="172" t="s">
        <v>97</v>
      </c>
      <c r="HG15" s="172" t="s">
        <v>97</v>
      </c>
      <c r="HH15" s="172" t="s">
        <v>97</v>
      </c>
      <c r="HI15" s="172" t="s">
        <v>97</v>
      </c>
      <c r="HJ15" s="172" t="s">
        <v>97</v>
      </c>
      <c r="HK15" s="172" t="s">
        <v>97</v>
      </c>
      <c r="HL15" s="172" t="s">
        <v>97</v>
      </c>
      <c r="HM15" s="172" t="s">
        <v>97</v>
      </c>
      <c r="HN15" s="172" t="s">
        <v>97</v>
      </c>
      <c r="HO15" s="172" t="s">
        <v>97</v>
      </c>
      <c r="HP15" s="172" t="s">
        <v>97</v>
      </c>
      <c r="HQ15" s="172" t="s">
        <v>97</v>
      </c>
      <c r="HR15" s="172" t="s">
        <v>97</v>
      </c>
      <c r="HS15" s="172" t="s">
        <v>97</v>
      </c>
      <c r="HT15" s="172" t="s">
        <v>97</v>
      </c>
      <c r="HU15" s="172" t="s">
        <v>97</v>
      </c>
      <c r="HV15" s="172" t="s">
        <v>97</v>
      </c>
      <c r="HW15" s="172" t="s">
        <v>97</v>
      </c>
      <c r="HX15" s="172" t="s">
        <v>97</v>
      </c>
      <c r="HY15" s="172" t="s">
        <v>97</v>
      </c>
      <c r="HZ15" s="172" t="s">
        <v>97</v>
      </c>
      <c r="IA15" s="172" t="s">
        <v>97</v>
      </c>
      <c r="IB15" s="172" t="s">
        <v>97</v>
      </c>
      <c r="IC15" s="172" t="s">
        <v>97</v>
      </c>
      <c r="ID15" s="172" t="s">
        <v>97</v>
      </c>
      <c r="IE15" s="172" t="s">
        <v>97</v>
      </c>
      <c r="IF15" s="172" t="s">
        <v>97</v>
      </c>
      <c r="IG15" s="172" t="s">
        <v>97</v>
      </c>
      <c r="IH15" s="172" t="s">
        <v>97</v>
      </c>
      <c r="II15" s="172" t="s">
        <v>97</v>
      </c>
      <c r="IJ15" s="172" t="s">
        <v>97</v>
      </c>
      <c r="IK15" s="172" t="s">
        <v>97</v>
      </c>
      <c r="IL15" s="172" t="s">
        <v>97</v>
      </c>
      <c r="IM15" s="172" t="s">
        <v>97</v>
      </c>
      <c r="IN15" s="172" t="s">
        <v>97</v>
      </c>
      <c r="IO15" s="172" t="s">
        <v>97</v>
      </c>
      <c r="IP15" s="172" t="s">
        <v>97</v>
      </c>
      <c r="IQ15" s="172" t="s">
        <v>97</v>
      </c>
      <c r="IR15" s="172" t="s">
        <v>97</v>
      </c>
      <c r="IS15" s="172" t="s">
        <v>97</v>
      </c>
      <c r="IT15" s="172" t="s">
        <v>97</v>
      </c>
      <c r="IU15" s="172" t="s">
        <v>97</v>
      </c>
      <c r="IV15" s="172" t="s">
        <v>97</v>
      </c>
      <c r="IW15" s="172" t="s">
        <v>97</v>
      </c>
      <c r="IX15" s="172" t="s">
        <v>97</v>
      </c>
      <c r="IY15" s="172" t="s">
        <v>97</v>
      </c>
      <c r="IZ15" s="172" t="s">
        <v>97</v>
      </c>
      <c r="JA15" s="172" t="s">
        <v>97</v>
      </c>
      <c r="JB15" s="172" t="s">
        <v>97</v>
      </c>
      <c r="JC15" s="172" t="s">
        <v>97</v>
      </c>
      <c r="JD15" s="172" t="s">
        <v>97</v>
      </c>
      <c r="JE15" s="172" t="s">
        <v>97</v>
      </c>
      <c r="JF15" s="172" t="s">
        <v>97</v>
      </c>
      <c r="JG15" s="172" t="s">
        <v>97</v>
      </c>
      <c r="JH15" s="172" t="s">
        <v>97</v>
      </c>
      <c r="JI15" s="172" t="s">
        <v>97</v>
      </c>
    </row>
    <row r="16" spans="1:269" ht="23.25" customHeight="1" x14ac:dyDescent="0.25">
      <c r="A16" s="164"/>
      <c r="B16" s="281" t="s">
        <v>588</v>
      </c>
      <c r="C16" s="173">
        <v>789.029</v>
      </c>
      <c r="D16" s="173">
        <v>396</v>
      </c>
      <c r="E16" s="173">
        <v>227</v>
      </c>
      <c r="F16" s="173">
        <v>14</v>
      </c>
      <c r="G16" s="173">
        <v>149</v>
      </c>
      <c r="H16" s="256"/>
      <c r="I16" s="173">
        <v>32.238</v>
      </c>
      <c r="J16" s="173" t="s">
        <v>273</v>
      </c>
      <c r="K16" s="173" t="s">
        <v>273</v>
      </c>
      <c r="L16" s="173">
        <v>3.1760000000000002</v>
      </c>
      <c r="M16" s="173">
        <v>111.571</v>
      </c>
      <c r="N16" s="173">
        <v>2.0259999999999998</v>
      </c>
      <c r="O16" s="173">
        <v>5.2990000000000004</v>
      </c>
      <c r="P16" s="173" t="s">
        <v>273</v>
      </c>
      <c r="Q16" s="173">
        <v>1.2509999999999999</v>
      </c>
      <c r="R16" s="173">
        <v>30.404</v>
      </c>
      <c r="S16" s="173">
        <v>0.57899999999999996</v>
      </c>
      <c r="T16" s="173">
        <v>1.2529999999999999</v>
      </c>
      <c r="U16" s="173">
        <v>3.2029999999999998</v>
      </c>
      <c r="V16" s="173">
        <v>3.278</v>
      </c>
      <c r="W16" s="173">
        <v>0.69099999999999995</v>
      </c>
      <c r="X16" s="173">
        <v>0.72099999999999997</v>
      </c>
      <c r="Y16" s="173">
        <v>0.88400000000000001</v>
      </c>
      <c r="Z16" s="173">
        <v>1.6160000000000001</v>
      </c>
      <c r="AA16" s="173">
        <v>2.89</v>
      </c>
      <c r="AB16" s="173">
        <v>1.159</v>
      </c>
      <c r="AC16" s="173">
        <v>8.3149999999999995</v>
      </c>
      <c r="AD16" s="173">
        <v>3.456</v>
      </c>
      <c r="AE16" s="173">
        <v>1.0189999999999999</v>
      </c>
      <c r="AF16" s="173">
        <v>0.82399999999999995</v>
      </c>
      <c r="AG16" s="173">
        <v>0.70299999999999996</v>
      </c>
      <c r="AH16" s="173">
        <v>0.61499999999999999</v>
      </c>
      <c r="AI16" s="173">
        <v>0.79300000000000004</v>
      </c>
      <c r="AJ16" s="173">
        <v>1.496</v>
      </c>
      <c r="AK16" s="173">
        <v>1.2589999999999999</v>
      </c>
      <c r="AL16" s="173">
        <v>12.292</v>
      </c>
      <c r="AM16" s="173" t="s">
        <v>273</v>
      </c>
      <c r="AN16" s="173">
        <v>1.2450000000000001</v>
      </c>
      <c r="AO16" s="173">
        <v>0.88100000000000001</v>
      </c>
      <c r="AP16" s="173">
        <v>14.827999999999999</v>
      </c>
      <c r="AQ16" s="173">
        <v>1.478</v>
      </c>
      <c r="AR16" s="173">
        <v>35.127000000000002</v>
      </c>
      <c r="AS16" s="173">
        <v>2.8759999999999999</v>
      </c>
      <c r="AT16" s="173">
        <v>3.597</v>
      </c>
      <c r="AU16" s="173">
        <v>1.073</v>
      </c>
      <c r="AV16" s="173">
        <v>0.872</v>
      </c>
      <c r="AW16" s="173">
        <v>3.7629999999999999</v>
      </c>
      <c r="AX16" s="173">
        <v>1.4139999999999999</v>
      </c>
      <c r="AY16" s="173" t="s">
        <v>273</v>
      </c>
      <c r="AZ16" s="173">
        <v>2.6549999999999998</v>
      </c>
      <c r="BA16" s="173">
        <v>2.4020000000000001</v>
      </c>
      <c r="BB16" s="173">
        <v>0.52800000000000002</v>
      </c>
      <c r="BC16" s="173">
        <v>0.79900000000000004</v>
      </c>
      <c r="BD16" s="173" t="s">
        <v>273</v>
      </c>
      <c r="BE16" s="173">
        <v>16.867999999999999</v>
      </c>
      <c r="BF16" s="173">
        <v>2.7759999999999998</v>
      </c>
      <c r="BG16" s="173">
        <v>1.165</v>
      </c>
      <c r="BH16" s="173">
        <v>2.036</v>
      </c>
      <c r="BI16" s="173">
        <v>2.4790000000000001</v>
      </c>
      <c r="BJ16" s="173">
        <v>2.8290000000000002</v>
      </c>
      <c r="BK16" s="173">
        <v>2.1640000000000001</v>
      </c>
      <c r="BL16" s="173">
        <v>65.165000000000006</v>
      </c>
      <c r="BM16" s="173" t="s">
        <v>273</v>
      </c>
      <c r="BN16" s="173">
        <v>14.145</v>
      </c>
      <c r="BO16" s="173" t="s">
        <v>273</v>
      </c>
      <c r="BP16" s="173">
        <v>1.7949999999999999</v>
      </c>
      <c r="BQ16" s="173">
        <v>1.24</v>
      </c>
      <c r="BR16" s="173">
        <v>8.2219999999999995</v>
      </c>
      <c r="BS16" s="173" t="s">
        <v>273</v>
      </c>
      <c r="BT16" s="173" t="s">
        <v>273</v>
      </c>
      <c r="BU16" s="173" t="s">
        <v>273</v>
      </c>
      <c r="BV16" s="173">
        <v>10.711</v>
      </c>
      <c r="BW16" s="173" t="s">
        <v>273</v>
      </c>
      <c r="BX16" s="173">
        <v>0.83</v>
      </c>
      <c r="BY16" s="173" t="s">
        <v>273</v>
      </c>
      <c r="BZ16" s="173" t="s">
        <v>273</v>
      </c>
      <c r="CA16" s="173" t="s">
        <v>273</v>
      </c>
      <c r="CB16" s="173" t="s">
        <v>273</v>
      </c>
      <c r="CC16" s="173" t="s">
        <v>273</v>
      </c>
      <c r="CD16" s="173" t="s">
        <v>273</v>
      </c>
      <c r="CE16" s="173" t="s">
        <v>273</v>
      </c>
      <c r="CF16" s="173" t="s">
        <v>273</v>
      </c>
      <c r="CG16" s="173" t="s">
        <v>273</v>
      </c>
      <c r="CH16" s="173" t="s">
        <v>273</v>
      </c>
      <c r="CI16" s="173" t="s">
        <v>273</v>
      </c>
      <c r="CJ16" s="173" t="s">
        <v>273</v>
      </c>
      <c r="CK16" s="173" t="s">
        <v>273</v>
      </c>
      <c r="CL16" s="173" t="s">
        <v>273</v>
      </c>
      <c r="CM16" s="173" t="s">
        <v>273</v>
      </c>
      <c r="CN16" s="173" t="s">
        <v>273</v>
      </c>
      <c r="CO16" s="173" t="s">
        <v>273</v>
      </c>
      <c r="CP16" s="173" t="s">
        <v>273</v>
      </c>
      <c r="CQ16" s="173">
        <v>2.3759999999999999</v>
      </c>
      <c r="CR16" s="173">
        <v>98.278999999999996</v>
      </c>
      <c r="CS16" s="173" t="s">
        <v>273</v>
      </c>
      <c r="CT16" s="173" t="s">
        <v>273</v>
      </c>
      <c r="CU16" s="173" t="s">
        <v>273</v>
      </c>
      <c r="CV16" s="173" t="s">
        <v>273</v>
      </c>
      <c r="CW16" s="173">
        <v>5.1180000000000003</v>
      </c>
      <c r="CX16" s="173">
        <v>1.496</v>
      </c>
      <c r="CY16" s="173" t="s">
        <v>273</v>
      </c>
      <c r="CZ16" s="173" t="s">
        <v>273</v>
      </c>
      <c r="DA16" s="173" t="s">
        <v>273</v>
      </c>
      <c r="DB16" s="173" t="s">
        <v>273</v>
      </c>
      <c r="DC16" s="173" t="s">
        <v>273</v>
      </c>
      <c r="DD16" s="173" t="s">
        <v>273</v>
      </c>
      <c r="DE16" s="173">
        <v>0.80100000000000005</v>
      </c>
      <c r="DF16" s="173" t="s">
        <v>273</v>
      </c>
      <c r="DG16" s="173" t="s">
        <v>273</v>
      </c>
      <c r="DH16" s="173" t="s">
        <v>273</v>
      </c>
      <c r="DI16" s="173" t="s">
        <v>273</v>
      </c>
      <c r="DJ16" s="173" t="s">
        <v>273</v>
      </c>
      <c r="DK16" s="173" t="s">
        <v>273</v>
      </c>
      <c r="DL16" s="173" t="s">
        <v>273</v>
      </c>
      <c r="DM16" s="173" t="s">
        <v>273</v>
      </c>
      <c r="DN16" s="173" t="s">
        <v>273</v>
      </c>
      <c r="DO16" s="173" t="s">
        <v>273</v>
      </c>
      <c r="DP16" s="173" t="s">
        <v>273</v>
      </c>
      <c r="DQ16" s="173" t="s">
        <v>273</v>
      </c>
      <c r="DR16" s="173">
        <v>2.286</v>
      </c>
      <c r="DS16" s="173">
        <v>1.095</v>
      </c>
      <c r="DT16" s="173">
        <v>0.68600000000000005</v>
      </c>
      <c r="DU16" s="173">
        <v>0.09</v>
      </c>
      <c r="DV16" s="173">
        <v>0.81399999999999995</v>
      </c>
      <c r="DW16" s="173">
        <v>0.19900000000000001</v>
      </c>
      <c r="DX16" s="173">
        <v>1.595</v>
      </c>
      <c r="DY16" s="173">
        <v>0.38100000000000001</v>
      </c>
      <c r="DZ16" s="173">
        <v>0.38800000000000001</v>
      </c>
      <c r="EA16" s="173">
        <v>0.54100000000000004</v>
      </c>
      <c r="EB16" s="173">
        <v>0.34399999999999997</v>
      </c>
      <c r="EC16" s="173">
        <v>1.046</v>
      </c>
      <c r="ED16" s="173">
        <v>1.405</v>
      </c>
      <c r="EE16" s="173">
        <v>0.38100000000000001</v>
      </c>
      <c r="EF16" s="173">
        <v>0.22800000000000001</v>
      </c>
      <c r="EG16" s="173">
        <v>0.59</v>
      </c>
      <c r="EH16" s="173">
        <v>0.92800000000000005</v>
      </c>
      <c r="EI16" s="173">
        <v>0.04</v>
      </c>
      <c r="EJ16" s="173">
        <v>1.409</v>
      </c>
      <c r="EK16" s="173">
        <v>1.357</v>
      </c>
      <c r="EL16" s="173">
        <v>0.46899999999999997</v>
      </c>
      <c r="EM16" s="173">
        <v>1.387</v>
      </c>
      <c r="EN16" s="173">
        <v>1.419</v>
      </c>
      <c r="EO16" s="173">
        <v>0.89200000000000002</v>
      </c>
      <c r="EP16" s="173">
        <v>0.22800000000000001</v>
      </c>
      <c r="EQ16" s="173">
        <v>1.6819999999999999</v>
      </c>
      <c r="ER16" s="173">
        <v>0.753</v>
      </c>
      <c r="ES16" s="173">
        <v>0.70599999999999996</v>
      </c>
      <c r="ET16" s="173">
        <v>0.747</v>
      </c>
      <c r="EU16" s="173">
        <v>1</v>
      </c>
      <c r="EV16" s="173">
        <v>0.35299999999999998</v>
      </c>
      <c r="EW16" s="173">
        <v>2.069</v>
      </c>
      <c r="EX16" s="173">
        <v>1.8859999999999999</v>
      </c>
      <c r="EY16" s="173">
        <v>0.73699999999999999</v>
      </c>
      <c r="EZ16" s="173">
        <v>1.216</v>
      </c>
      <c r="FA16" s="173">
        <v>1.8120000000000001</v>
      </c>
      <c r="FB16" s="173">
        <v>0.312</v>
      </c>
      <c r="FC16" s="173">
        <v>1.1060000000000001</v>
      </c>
      <c r="FD16" s="173">
        <v>0.89900000000000002</v>
      </c>
      <c r="FE16" s="173">
        <v>0.627</v>
      </c>
      <c r="FF16" s="173">
        <v>2.2290000000000001</v>
      </c>
      <c r="FG16" s="173">
        <v>2.7959999999999998</v>
      </c>
      <c r="FH16" s="173">
        <v>1.58</v>
      </c>
      <c r="FI16" s="173">
        <v>1.7090000000000001</v>
      </c>
      <c r="FJ16" s="173">
        <v>1.383</v>
      </c>
      <c r="FK16" s="173">
        <v>0.36099999999999999</v>
      </c>
      <c r="FL16" s="173">
        <v>0.81100000000000005</v>
      </c>
      <c r="FM16" s="173">
        <v>1.484</v>
      </c>
      <c r="FN16" s="173">
        <v>0.45300000000000001</v>
      </c>
      <c r="FO16" s="173">
        <v>3.6680000000000001</v>
      </c>
      <c r="FP16" s="173">
        <v>1.3140000000000001</v>
      </c>
      <c r="FQ16" s="173">
        <v>0.86099999999999999</v>
      </c>
      <c r="FR16" s="173">
        <v>0.34599999999999997</v>
      </c>
      <c r="FS16" s="173">
        <v>0.81799999999999995</v>
      </c>
      <c r="FT16" s="173">
        <v>1.786</v>
      </c>
      <c r="FU16" s="173">
        <v>2.2429999999999999</v>
      </c>
      <c r="FV16" s="173">
        <v>0.83799999999999997</v>
      </c>
      <c r="FW16" s="173">
        <v>0.29299999999999998</v>
      </c>
      <c r="FX16" s="173">
        <v>0.28100000000000003</v>
      </c>
      <c r="FY16" s="173">
        <v>0.86899999999999999</v>
      </c>
      <c r="FZ16" s="173">
        <v>0.51500000000000001</v>
      </c>
      <c r="GA16" s="173">
        <v>0.52700000000000002</v>
      </c>
      <c r="GB16" s="173">
        <v>0.19400000000000001</v>
      </c>
      <c r="GC16" s="173">
        <v>0.71899999999999997</v>
      </c>
      <c r="GD16" s="173">
        <v>1.093</v>
      </c>
      <c r="GE16" s="173">
        <v>0.93899999999999995</v>
      </c>
      <c r="GF16" s="173">
        <v>0.61599999999999999</v>
      </c>
      <c r="GG16" s="173">
        <v>1.78</v>
      </c>
      <c r="GH16" s="173">
        <v>1.337</v>
      </c>
      <c r="GI16" s="173">
        <v>1.6619999999999999</v>
      </c>
      <c r="GJ16" s="173">
        <v>1.2270000000000001</v>
      </c>
      <c r="GK16" s="173">
        <v>0.79900000000000004</v>
      </c>
      <c r="GL16" s="173">
        <v>2.859</v>
      </c>
      <c r="GM16" s="173">
        <v>0.86599999999999999</v>
      </c>
      <c r="GN16" s="173">
        <v>0.53600000000000003</v>
      </c>
      <c r="GO16" s="173">
        <v>1.3260000000000001</v>
      </c>
      <c r="GP16" s="173">
        <v>0.68200000000000005</v>
      </c>
      <c r="GQ16" s="173">
        <v>1.363</v>
      </c>
      <c r="GR16" s="173">
        <v>1.1419999999999999</v>
      </c>
      <c r="GS16" s="173">
        <v>1.161</v>
      </c>
      <c r="GT16" s="173">
        <v>2.8359999999999999</v>
      </c>
      <c r="GU16" s="173">
        <v>1.329</v>
      </c>
      <c r="GV16" s="173">
        <v>6.6000000000000003E-2</v>
      </c>
      <c r="GW16" s="173">
        <v>0.73699999999999999</v>
      </c>
      <c r="GX16" s="173">
        <v>0.29499999999999998</v>
      </c>
      <c r="GY16" s="173">
        <v>0.84399999999999997</v>
      </c>
      <c r="GZ16" s="173">
        <v>7.5999999999999998E-2</v>
      </c>
      <c r="HA16" s="173">
        <v>0.78900000000000003</v>
      </c>
      <c r="HB16" s="173">
        <v>1.042</v>
      </c>
      <c r="HC16" s="173">
        <v>1.5129999999999999</v>
      </c>
      <c r="HD16" s="173">
        <v>0.56599999999999995</v>
      </c>
      <c r="HE16" s="173">
        <v>0.86199999999999999</v>
      </c>
      <c r="HF16" s="173">
        <v>2.028</v>
      </c>
      <c r="HG16" s="173">
        <v>0.20399999999999999</v>
      </c>
      <c r="HH16" s="173">
        <v>0.97</v>
      </c>
      <c r="HI16" s="173">
        <v>1.698</v>
      </c>
      <c r="HJ16" s="173">
        <v>3.7559999999999998</v>
      </c>
      <c r="HK16" s="173">
        <v>1.423</v>
      </c>
      <c r="HL16" s="173">
        <v>1.782</v>
      </c>
      <c r="HM16" s="173">
        <v>1.948</v>
      </c>
      <c r="HN16" s="173">
        <v>0.77</v>
      </c>
      <c r="HO16" s="173">
        <v>3.597</v>
      </c>
      <c r="HP16" s="173">
        <v>0.29799999999999999</v>
      </c>
      <c r="HQ16" s="173">
        <v>0.39</v>
      </c>
      <c r="HR16" s="173">
        <v>0.245</v>
      </c>
      <c r="HS16" s="173">
        <v>0.68</v>
      </c>
      <c r="HT16" s="173">
        <v>0.14599999999999999</v>
      </c>
      <c r="HU16" s="173">
        <v>0.94899999999999995</v>
      </c>
      <c r="HV16" s="173">
        <v>0.27700000000000002</v>
      </c>
      <c r="HW16" s="173">
        <v>1.026</v>
      </c>
      <c r="HX16" s="173">
        <v>0.76300000000000001</v>
      </c>
      <c r="HY16" s="173">
        <v>0.60099999999999998</v>
      </c>
      <c r="HZ16" s="173">
        <v>0.67600000000000005</v>
      </c>
      <c r="IA16" s="173">
        <v>0.25700000000000001</v>
      </c>
      <c r="IB16" s="173">
        <v>0.30599999999999999</v>
      </c>
      <c r="IC16" s="173">
        <v>0.92900000000000005</v>
      </c>
      <c r="ID16" s="173">
        <v>1.5049999999999999</v>
      </c>
      <c r="IE16" s="173">
        <v>1.4999999999999999E-2</v>
      </c>
      <c r="IF16" s="173">
        <v>5.7000000000000002E-2</v>
      </c>
      <c r="IG16" s="173" t="s">
        <v>97</v>
      </c>
      <c r="IH16" s="173" t="s">
        <v>97</v>
      </c>
      <c r="II16" s="173">
        <v>0.27200000000000002</v>
      </c>
      <c r="IJ16" s="173">
        <v>0.53800000000000003</v>
      </c>
      <c r="IK16" s="173">
        <v>0.56599999999999995</v>
      </c>
      <c r="IL16" s="173">
        <v>0.41199999999999998</v>
      </c>
      <c r="IM16" s="173">
        <v>0.42899999999999999</v>
      </c>
      <c r="IN16" s="173">
        <v>0.29799999999999999</v>
      </c>
      <c r="IO16" s="173">
        <v>0.64100000000000001</v>
      </c>
      <c r="IP16" s="173">
        <v>3.7989999999999999</v>
      </c>
      <c r="IQ16" s="173">
        <v>1.0620000000000001</v>
      </c>
      <c r="IR16" s="173">
        <v>0.65</v>
      </c>
      <c r="IS16" s="173">
        <v>0.64300000000000002</v>
      </c>
      <c r="IT16" s="173">
        <v>8.5000000000000006E-2</v>
      </c>
      <c r="IU16" s="173">
        <v>0.68700000000000006</v>
      </c>
      <c r="IV16" s="173">
        <v>0.28199999999999997</v>
      </c>
      <c r="IW16" s="173">
        <v>0.625</v>
      </c>
      <c r="IX16" s="173">
        <v>1.5880000000000001</v>
      </c>
      <c r="IY16" s="173">
        <v>8.6679999999999993</v>
      </c>
      <c r="IZ16" s="173">
        <v>0.73899999999999999</v>
      </c>
      <c r="JA16" s="173">
        <v>0.83699999999999997</v>
      </c>
      <c r="JB16" s="173">
        <v>1.1040000000000001</v>
      </c>
      <c r="JC16" s="173">
        <v>0.93</v>
      </c>
      <c r="JD16" s="173">
        <v>1.181</v>
      </c>
      <c r="JE16" s="173">
        <v>0.86399999999999999</v>
      </c>
      <c r="JF16" s="173">
        <v>0.161</v>
      </c>
      <c r="JG16" s="173">
        <v>0.53300000000000003</v>
      </c>
      <c r="JH16" s="173">
        <v>0.52400000000000002</v>
      </c>
      <c r="JI16" s="173" t="s">
        <v>97</v>
      </c>
    </row>
    <row r="17" spans="1:269" ht="23.25" customHeight="1" x14ac:dyDescent="0.25">
      <c r="A17" s="164"/>
      <c r="B17" s="282" t="s">
        <v>589</v>
      </c>
      <c r="C17" s="169">
        <v>8075.2460000000001</v>
      </c>
      <c r="D17" s="290">
        <v>4257</v>
      </c>
      <c r="E17" s="290">
        <v>1881</v>
      </c>
      <c r="F17" s="290">
        <v>775</v>
      </c>
      <c r="G17" s="290">
        <v>1160</v>
      </c>
      <c r="H17" s="256"/>
      <c r="I17" s="169">
        <v>669.95299999999997</v>
      </c>
      <c r="J17" s="169" t="s">
        <v>273</v>
      </c>
      <c r="K17" s="169" t="s">
        <v>273</v>
      </c>
      <c r="L17" s="169">
        <v>148.554</v>
      </c>
      <c r="M17" s="169">
        <v>200.36600000000001</v>
      </c>
      <c r="N17" s="169">
        <v>61.171999999999997</v>
      </c>
      <c r="O17" s="169">
        <v>72.290999999999997</v>
      </c>
      <c r="P17" s="169" t="s">
        <v>273</v>
      </c>
      <c r="Q17" s="169">
        <v>53.417000000000002</v>
      </c>
      <c r="R17" s="169">
        <v>84.817999999999998</v>
      </c>
      <c r="S17" s="169">
        <v>41.223999999999997</v>
      </c>
      <c r="T17" s="169">
        <v>52.918999999999997</v>
      </c>
      <c r="U17" s="169">
        <v>69.915000000000006</v>
      </c>
      <c r="V17" s="169">
        <v>65.37</v>
      </c>
      <c r="W17" s="169">
        <v>35.773000000000003</v>
      </c>
      <c r="X17" s="169">
        <v>21.702000000000002</v>
      </c>
      <c r="Y17" s="169">
        <v>18.077999999999999</v>
      </c>
      <c r="Z17" s="169">
        <v>111.741</v>
      </c>
      <c r="AA17" s="169">
        <v>46.892000000000003</v>
      </c>
      <c r="AB17" s="169">
        <v>21.975000000000001</v>
      </c>
      <c r="AC17" s="169">
        <v>26.135999999999999</v>
      </c>
      <c r="AD17" s="169">
        <v>48.551000000000002</v>
      </c>
      <c r="AE17" s="169">
        <v>24.699000000000002</v>
      </c>
      <c r="AF17" s="169">
        <v>19.173999999999999</v>
      </c>
      <c r="AG17" s="169">
        <v>37.445</v>
      </c>
      <c r="AH17" s="169">
        <v>16.193999999999999</v>
      </c>
      <c r="AI17" s="169">
        <v>13.879</v>
      </c>
      <c r="AJ17" s="169">
        <v>20.466999999999999</v>
      </c>
      <c r="AK17" s="169">
        <v>44.052999999999997</v>
      </c>
      <c r="AL17" s="169">
        <v>126.82</v>
      </c>
      <c r="AM17" s="169" t="s">
        <v>273</v>
      </c>
      <c r="AN17" s="169">
        <v>20.827999999999999</v>
      </c>
      <c r="AO17" s="169">
        <v>10.005000000000001</v>
      </c>
      <c r="AP17" s="169">
        <v>32.128999999999998</v>
      </c>
      <c r="AQ17" s="169">
        <v>17.279</v>
      </c>
      <c r="AR17" s="169">
        <v>76.641000000000005</v>
      </c>
      <c r="AS17" s="169">
        <v>96.100999999999999</v>
      </c>
      <c r="AT17" s="169">
        <v>65.578000000000003</v>
      </c>
      <c r="AU17" s="169">
        <v>66.265000000000001</v>
      </c>
      <c r="AV17" s="169">
        <v>32.627000000000002</v>
      </c>
      <c r="AW17" s="169">
        <v>106.79</v>
      </c>
      <c r="AX17" s="169">
        <v>46.140999999999998</v>
      </c>
      <c r="AY17" s="169" t="s">
        <v>273</v>
      </c>
      <c r="AZ17" s="169">
        <v>47.436</v>
      </c>
      <c r="BA17" s="169">
        <v>53.420999999999999</v>
      </c>
      <c r="BB17" s="169">
        <v>22.864999999999998</v>
      </c>
      <c r="BC17" s="169">
        <v>36.457999999999998</v>
      </c>
      <c r="BD17" s="169" t="s">
        <v>273</v>
      </c>
      <c r="BE17" s="169">
        <v>199.499</v>
      </c>
      <c r="BF17" s="169">
        <v>155.58600000000001</v>
      </c>
      <c r="BG17" s="169">
        <v>69.162000000000006</v>
      </c>
      <c r="BH17" s="169">
        <v>91.879000000000005</v>
      </c>
      <c r="BI17" s="169">
        <v>54.709000000000003</v>
      </c>
      <c r="BJ17" s="169">
        <v>60.765999999999998</v>
      </c>
      <c r="BK17" s="169">
        <v>25.452000000000002</v>
      </c>
      <c r="BL17" s="169">
        <v>632.72199999999998</v>
      </c>
      <c r="BM17" s="169" t="s">
        <v>273</v>
      </c>
      <c r="BN17" s="169">
        <v>82.867999999999995</v>
      </c>
      <c r="BO17" s="169" t="s">
        <v>273</v>
      </c>
      <c r="BP17" s="169">
        <v>52.664000000000001</v>
      </c>
      <c r="BQ17" s="169">
        <v>31.271000000000001</v>
      </c>
      <c r="BR17" s="169">
        <v>86.632999999999996</v>
      </c>
      <c r="BS17" s="169" t="s">
        <v>273</v>
      </c>
      <c r="BT17" s="169" t="s">
        <v>273</v>
      </c>
      <c r="BU17" s="169" t="s">
        <v>273</v>
      </c>
      <c r="BV17" s="169">
        <v>35.404000000000003</v>
      </c>
      <c r="BW17" s="169" t="s">
        <v>273</v>
      </c>
      <c r="BX17" s="169">
        <v>28.285</v>
      </c>
      <c r="BY17" s="169" t="s">
        <v>273</v>
      </c>
      <c r="BZ17" s="169" t="s">
        <v>273</v>
      </c>
      <c r="CA17" s="169" t="s">
        <v>273</v>
      </c>
      <c r="CB17" s="169" t="s">
        <v>273</v>
      </c>
      <c r="CC17" s="169" t="s">
        <v>273</v>
      </c>
      <c r="CD17" s="169" t="s">
        <v>273</v>
      </c>
      <c r="CE17" s="169" t="s">
        <v>273</v>
      </c>
      <c r="CF17" s="169" t="s">
        <v>273</v>
      </c>
      <c r="CG17" s="169" t="s">
        <v>273</v>
      </c>
      <c r="CH17" s="169" t="s">
        <v>273</v>
      </c>
      <c r="CI17" s="169" t="s">
        <v>273</v>
      </c>
      <c r="CJ17" s="169" t="s">
        <v>273</v>
      </c>
      <c r="CK17" s="169" t="s">
        <v>273</v>
      </c>
      <c r="CL17" s="169" t="s">
        <v>273</v>
      </c>
      <c r="CM17" s="169" t="s">
        <v>273</v>
      </c>
      <c r="CN17" s="169" t="s">
        <v>273</v>
      </c>
      <c r="CO17" s="169" t="s">
        <v>273</v>
      </c>
      <c r="CP17" s="169" t="s">
        <v>273</v>
      </c>
      <c r="CQ17" s="169">
        <v>15.036</v>
      </c>
      <c r="CR17" s="169">
        <v>421.09399999999999</v>
      </c>
      <c r="CS17" s="169" t="s">
        <v>273</v>
      </c>
      <c r="CT17" s="169" t="s">
        <v>273</v>
      </c>
      <c r="CU17" s="169" t="s">
        <v>273</v>
      </c>
      <c r="CV17" s="169" t="s">
        <v>273</v>
      </c>
      <c r="CW17" s="169">
        <v>45.94</v>
      </c>
      <c r="CX17" s="169">
        <v>59.045000000000002</v>
      </c>
      <c r="CY17" s="169" t="s">
        <v>273</v>
      </c>
      <c r="CZ17" s="169" t="s">
        <v>273</v>
      </c>
      <c r="DA17" s="169" t="s">
        <v>273</v>
      </c>
      <c r="DB17" s="169" t="s">
        <v>273</v>
      </c>
      <c r="DC17" s="169" t="s">
        <v>273</v>
      </c>
      <c r="DD17" s="169" t="s">
        <v>273</v>
      </c>
      <c r="DE17" s="169">
        <v>59.704000000000001</v>
      </c>
      <c r="DF17" s="169" t="s">
        <v>273</v>
      </c>
      <c r="DG17" s="169" t="s">
        <v>273</v>
      </c>
      <c r="DH17" s="169" t="s">
        <v>273</v>
      </c>
      <c r="DI17" s="169" t="s">
        <v>273</v>
      </c>
      <c r="DJ17" s="169" t="s">
        <v>273</v>
      </c>
      <c r="DK17" s="169" t="s">
        <v>273</v>
      </c>
      <c r="DL17" s="169" t="s">
        <v>273</v>
      </c>
      <c r="DM17" s="169" t="s">
        <v>273</v>
      </c>
      <c r="DN17" s="169" t="s">
        <v>273</v>
      </c>
      <c r="DO17" s="169" t="s">
        <v>273</v>
      </c>
      <c r="DP17" s="169" t="s">
        <v>273</v>
      </c>
      <c r="DQ17" s="169" t="s">
        <v>273</v>
      </c>
      <c r="DR17" s="169">
        <v>14.907999999999999</v>
      </c>
      <c r="DS17" s="169">
        <v>5.665</v>
      </c>
      <c r="DT17" s="169">
        <v>4.7210000000000001</v>
      </c>
      <c r="DU17" s="169">
        <v>3.831</v>
      </c>
      <c r="DV17" s="169">
        <v>5.24</v>
      </c>
      <c r="DW17" s="169">
        <v>4.3819999999999997</v>
      </c>
      <c r="DX17" s="169">
        <v>13.771000000000001</v>
      </c>
      <c r="DY17" s="169">
        <v>7.0650000000000004</v>
      </c>
      <c r="DZ17" s="169">
        <v>6.2670000000000003</v>
      </c>
      <c r="EA17" s="169">
        <v>5.2430000000000003</v>
      </c>
      <c r="EB17" s="169">
        <v>5.7759999999999998</v>
      </c>
      <c r="EC17" s="169">
        <v>7.2510000000000003</v>
      </c>
      <c r="ED17" s="169">
        <v>15.015000000000001</v>
      </c>
      <c r="EE17" s="169">
        <v>4.38</v>
      </c>
      <c r="EF17" s="169">
        <v>4.3789999999999996</v>
      </c>
      <c r="EG17" s="169">
        <v>5.0910000000000002</v>
      </c>
      <c r="EH17" s="169">
        <v>7.3</v>
      </c>
      <c r="EI17" s="169">
        <v>7.4189999999999996</v>
      </c>
      <c r="EJ17" s="169">
        <v>11.308999999999999</v>
      </c>
      <c r="EK17" s="169">
        <v>13.891</v>
      </c>
      <c r="EL17" s="169">
        <v>12.37</v>
      </c>
      <c r="EM17" s="169">
        <v>13.388999999999999</v>
      </c>
      <c r="EN17" s="169">
        <v>7.1130000000000004</v>
      </c>
      <c r="EO17" s="169">
        <v>5.7880000000000003</v>
      </c>
      <c r="EP17" s="169">
        <v>4.0119999999999996</v>
      </c>
      <c r="EQ17" s="169">
        <v>11.922000000000001</v>
      </c>
      <c r="ER17" s="169">
        <v>4.3979999999999997</v>
      </c>
      <c r="ES17" s="169">
        <v>4.234</v>
      </c>
      <c r="ET17" s="169">
        <v>6.7939999999999996</v>
      </c>
      <c r="EU17" s="169">
        <v>6.9960000000000004</v>
      </c>
      <c r="EV17" s="169">
        <v>3.9969999999999999</v>
      </c>
      <c r="EW17" s="169">
        <v>11.917</v>
      </c>
      <c r="EX17" s="169">
        <v>8.3710000000000004</v>
      </c>
      <c r="EY17" s="169">
        <v>5.7430000000000003</v>
      </c>
      <c r="EZ17" s="169">
        <v>4.9400000000000004</v>
      </c>
      <c r="FA17" s="169">
        <v>4.3490000000000002</v>
      </c>
      <c r="FB17" s="169">
        <v>2.5750000000000002</v>
      </c>
      <c r="FC17" s="169">
        <v>13.416</v>
      </c>
      <c r="FD17" s="169">
        <v>7.9950000000000001</v>
      </c>
      <c r="FE17" s="169">
        <v>4.7</v>
      </c>
      <c r="FF17" s="169">
        <v>14.092000000000001</v>
      </c>
      <c r="FG17" s="169">
        <v>35.808</v>
      </c>
      <c r="FH17" s="169">
        <v>16.46</v>
      </c>
      <c r="FI17" s="169">
        <v>23.091999999999999</v>
      </c>
      <c r="FJ17" s="169">
        <v>8.9719999999999995</v>
      </c>
      <c r="FK17" s="169">
        <v>3.391</v>
      </c>
      <c r="FL17" s="169">
        <v>5.5970000000000004</v>
      </c>
      <c r="FM17" s="169">
        <v>11.278</v>
      </c>
      <c r="FN17" s="169">
        <v>3.4060000000000001</v>
      </c>
      <c r="FO17" s="169">
        <v>12.279</v>
      </c>
      <c r="FP17" s="169">
        <v>6.0309999999999997</v>
      </c>
      <c r="FQ17" s="169">
        <v>2.8759999999999999</v>
      </c>
      <c r="FR17" s="169">
        <v>3.5859999999999999</v>
      </c>
      <c r="FS17" s="169">
        <v>4.8879999999999999</v>
      </c>
      <c r="FT17" s="169">
        <v>8.99</v>
      </c>
      <c r="FU17" s="169">
        <v>16.263000000000002</v>
      </c>
      <c r="FV17" s="169">
        <v>5.7350000000000003</v>
      </c>
      <c r="FW17" s="169">
        <v>5.601</v>
      </c>
      <c r="FX17" s="169">
        <v>6.4080000000000004</v>
      </c>
      <c r="FY17" s="169">
        <v>7.7560000000000002</v>
      </c>
      <c r="FZ17" s="169">
        <v>4.5869999999999997</v>
      </c>
      <c r="GA17" s="169">
        <v>3.411</v>
      </c>
      <c r="GB17" s="169">
        <v>2.129</v>
      </c>
      <c r="GC17" s="169">
        <v>5.5410000000000004</v>
      </c>
      <c r="GD17" s="169">
        <v>4.8899999999999997</v>
      </c>
      <c r="GE17" s="169">
        <v>8.6780000000000008</v>
      </c>
      <c r="GF17" s="169">
        <v>5.4340000000000002</v>
      </c>
      <c r="GG17" s="169">
        <v>11.06</v>
      </c>
      <c r="GH17" s="169">
        <v>13.384</v>
      </c>
      <c r="GI17" s="169">
        <v>8.4079999999999995</v>
      </c>
      <c r="GJ17" s="169">
        <v>6.2469999999999999</v>
      </c>
      <c r="GK17" s="169">
        <v>5.7460000000000004</v>
      </c>
      <c r="GL17" s="169">
        <v>10.272</v>
      </c>
      <c r="GM17" s="169">
        <v>4.9249999999999998</v>
      </c>
      <c r="GN17" s="169">
        <v>4.33</v>
      </c>
      <c r="GO17" s="169">
        <v>9.5009999999999994</v>
      </c>
      <c r="GP17" s="169">
        <v>2.8719999999999999</v>
      </c>
      <c r="GQ17" s="169">
        <v>9.8360000000000003</v>
      </c>
      <c r="GR17" s="169">
        <v>5.9980000000000002</v>
      </c>
      <c r="GS17" s="169">
        <v>5.3410000000000002</v>
      </c>
      <c r="GT17" s="169">
        <v>18.616</v>
      </c>
      <c r="GU17" s="169">
        <v>14.967000000000001</v>
      </c>
      <c r="GV17" s="169">
        <v>3.0619999999999998</v>
      </c>
      <c r="GW17" s="169">
        <v>4.75</v>
      </c>
      <c r="GX17" s="169">
        <v>4.4189999999999996</v>
      </c>
      <c r="GY17" s="169">
        <v>8.2629999999999999</v>
      </c>
      <c r="GZ17" s="169">
        <v>2.984</v>
      </c>
      <c r="HA17" s="169">
        <v>4.7839999999999998</v>
      </c>
      <c r="HB17" s="169">
        <v>6.29</v>
      </c>
      <c r="HC17" s="169">
        <v>7.1020000000000003</v>
      </c>
      <c r="HD17" s="169">
        <v>5.5170000000000003</v>
      </c>
      <c r="HE17" s="169">
        <v>4.5209999999999999</v>
      </c>
      <c r="HF17" s="169">
        <v>9.1129999999999995</v>
      </c>
      <c r="HG17" s="169">
        <v>7.57</v>
      </c>
      <c r="HH17" s="169">
        <v>14.321</v>
      </c>
      <c r="HI17" s="169">
        <v>14.412000000000001</v>
      </c>
      <c r="HJ17" s="169">
        <v>18.082999999999998</v>
      </c>
      <c r="HK17" s="169">
        <v>6.0990000000000002</v>
      </c>
      <c r="HL17" s="169">
        <v>9.9239999999999995</v>
      </c>
      <c r="HM17" s="169">
        <v>14</v>
      </c>
      <c r="HN17" s="169">
        <v>11.086</v>
      </c>
      <c r="HO17" s="169">
        <v>19.05</v>
      </c>
      <c r="HP17" s="169">
        <v>5.0010000000000003</v>
      </c>
      <c r="HQ17" s="169">
        <v>2.7010000000000001</v>
      </c>
      <c r="HR17" s="169">
        <v>4.0019999999999998</v>
      </c>
      <c r="HS17" s="169">
        <v>5.46</v>
      </c>
      <c r="HT17" s="169">
        <v>3.153</v>
      </c>
      <c r="HU17" s="169">
        <v>3.3039999999999998</v>
      </c>
      <c r="HV17" s="169">
        <v>7.9749999999999996</v>
      </c>
      <c r="HW17" s="169">
        <v>22.757000000000001</v>
      </c>
      <c r="HX17" s="169">
        <v>5.516</v>
      </c>
      <c r="HY17" s="169">
        <v>10.81</v>
      </c>
      <c r="HZ17" s="169">
        <v>2.8039999999999998</v>
      </c>
      <c r="IA17" s="169">
        <v>1.9259999999999999</v>
      </c>
      <c r="IB17" s="169">
        <v>4.12</v>
      </c>
      <c r="IC17" s="169">
        <v>5.2690000000000001</v>
      </c>
      <c r="ID17" s="169">
        <v>10.589</v>
      </c>
      <c r="IE17" s="169">
        <v>1.645</v>
      </c>
      <c r="IF17" s="169">
        <v>1.7509999999999999</v>
      </c>
      <c r="IG17" s="169">
        <v>1.454</v>
      </c>
      <c r="IH17" s="169">
        <v>0.85</v>
      </c>
      <c r="II17" s="169">
        <v>3.3540000000000001</v>
      </c>
      <c r="IJ17" s="169">
        <v>4.6040000000000001</v>
      </c>
      <c r="IK17" s="169">
        <v>3.6669999999999998</v>
      </c>
      <c r="IL17" s="169">
        <v>2.9529999999999998</v>
      </c>
      <c r="IM17" s="169">
        <v>2.8149999999999999</v>
      </c>
      <c r="IN17" s="169">
        <v>3.31</v>
      </c>
      <c r="IO17" s="169">
        <v>4.8780000000000001</v>
      </c>
      <c r="IP17" s="169">
        <v>35.704000000000001</v>
      </c>
      <c r="IQ17" s="169">
        <v>12.143000000000001</v>
      </c>
      <c r="IR17" s="169">
        <v>6.2779999999999996</v>
      </c>
      <c r="IS17" s="169">
        <v>3.6269999999999998</v>
      </c>
      <c r="IT17" s="169">
        <v>12.016999999999999</v>
      </c>
      <c r="IU17" s="169">
        <v>4.492</v>
      </c>
      <c r="IV17" s="169">
        <v>4.2930000000000001</v>
      </c>
      <c r="IW17" s="169">
        <v>7.9790000000000001</v>
      </c>
      <c r="IX17" s="169">
        <v>10.83</v>
      </c>
      <c r="IY17" s="169">
        <v>36.436</v>
      </c>
      <c r="IZ17" s="169">
        <v>4.0970000000000004</v>
      </c>
      <c r="JA17" s="169">
        <v>3.77</v>
      </c>
      <c r="JB17" s="169">
        <v>6.492</v>
      </c>
      <c r="JC17" s="169">
        <v>6.7560000000000002</v>
      </c>
      <c r="JD17" s="169">
        <v>10.351000000000001</v>
      </c>
      <c r="JE17" s="169">
        <v>7.5609999999999999</v>
      </c>
      <c r="JF17" s="169">
        <v>3.1640000000000001</v>
      </c>
      <c r="JG17" s="169">
        <v>4.8890000000000002</v>
      </c>
      <c r="JH17" s="169">
        <v>6.3</v>
      </c>
      <c r="JI17" s="169">
        <v>4.7380000000000004</v>
      </c>
    </row>
    <row r="18" spans="1:269" ht="23.25" customHeight="1" x14ac:dyDescent="0.25">
      <c r="A18" s="164"/>
      <c r="B18" s="282" t="s">
        <v>1</v>
      </c>
      <c r="C18" s="169">
        <v>16237.364</v>
      </c>
      <c r="D18" s="290">
        <v>6600</v>
      </c>
      <c r="E18" s="290">
        <v>3174</v>
      </c>
      <c r="F18" s="290">
        <v>3015</v>
      </c>
      <c r="G18" s="290">
        <v>3447</v>
      </c>
      <c r="H18" s="256"/>
      <c r="I18" s="169">
        <v>691.81299999999999</v>
      </c>
      <c r="J18" s="169">
        <v>264.79500000000002</v>
      </c>
      <c r="K18" s="169">
        <v>417.74400000000003</v>
      </c>
      <c r="L18" s="169">
        <v>429.24599999999998</v>
      </c>
      <c r="M18" s="169">
        <v>207.369</v>
      </c>
      <c r="N18" s="169">
        <v>184.66</v>
      </c>
      <c r="O18" s="169">
        <v>137.214</v>
      </c>
      <c r="P18" s="169">
        <v>185.499</v>
      </c>
      <c r="Q18" s="169">
        <v>146.43299999999999</v>
      </c>
      <c r="R18" s="169">
        <v>144.19200000000001</v>
      </c>
      <c r="S18" s="169">
        <v>73.817999999999998</v>
      </c>
      <c r="T18" s="169">
        <v>84.850999999999999</v>
      </c>
      <c r="U18" s="169">
        <v>42.234999999999999</v>
      </c>
      <c r="V18" s="169">
        <v>56.411000000000001</v>
      </c>
      <c r="W18" s="169">
        <v>88.917000000000002</v>
      </c>
      <c r="X18" s="169">
        <v>72.853999999999999</v>
      </c>
      <c r="Y18" s="169">
        <v>90.466999999999999</v>
      </c>
      <c r="Z18" s="169">
        <v>75.444999999999993</v>
      </c>
      <c r="AA18" s="169">
        <v>62.741999999999997</v>
      </c>
      <c r="AB18" s="169">
        <v>80.054000000000002</v>
      </c>
      <c r="AC18" s="169">
        <v>45.8</v>
      </c>
      <c r="AD18" s="169">
        <v>59.881999999999998</v>
      </c>
      <c r="AE18" s="169">
        <v>62.03</v>
      </c>
      <c r="AF18" s="169">
        <v>49.356000000000002</v>
      </c>
      <c r="AG18" s="169">
        <v>32.615000000000002</v>
      </c>
      <c r="AH18" s="169">
        <v>44.232999999999997</v>
      </c>
      <c r="AI18" s="169">
        <v>34.701999999999998</v>
      </c>
      <c r="AJ18" s="169">
        <v>24.004999999999999</v>
      </c>
      <c r="AK18" s="169">
        <v>127.559</v>
      </c>
      <c r="AL18" s="169">
        <v>64.34</v>
      </c>
      <c r="AM18" s="169">
        <v>130.07900000000001</v>
      </c>
      <c r="AN18" s="169">
        <v>18.224</v>
      </c>
      <c r="AO18" s="169">
        <v>17.739999999999998</v>
      </c>
      <c r="AP18" s="169">
        <v>68.311999999999998</v>
      </c>
      <c r="AQ18" s="169">
        <v>40.302</v>
      </c>
      <c r="AR18" s="169">
        <v>99.721000000000004</v>
      </c>
      <c r="AS18" s="169">
        <v>160.886</v>
      </c>
      <c r="AT18" s="169">
        <v>114.19</v>
      </c>
      <c r="AU18" s="169">
        <v>61.595999999999997</v>
      </c>
      <c r="AV18" s="169">
        <v>43.073</v>
      </c>
      <c r="AW18" s="169">
        <v>181.31299999999999</v>
      </c>
      <c r="AX18" s="169">
        <v>106.038</v>
      </c>
      <c r="AY18" s="169">
        <v>81.641000000000005</v>
      </c>
      <c r="AZ18" s="169">
        <v>66.849000000000004</v>
      </c>
      <c r="BA18" s="169">
        <v>67.147999999999996</v>
      </c>
      <c r="BB18" s="169">
        <v>47.460999999999999</v>
      </c>
      <c r="BC18" s="169">
        <v>59.787999999999997</v>
      </c>
      <c r="BD18" s="169">
        <v>373.93</v>
      </c>
      <c r="BE18" s="169">
        <v>198.66499999999999</v>
      </c>
      <c r="BF18" s="169">
        <v>185.59399999999999</v>
      </c>
      <c r="BG18" s="169">
        <v>62.921999999999997</v>
      </c>
      <c r="BH18" s="169">
        <v>111.276</v>
      </c>
      <c r="BI18" s="169">
        <v>86.965999999999994</v>
      </c>
      <c r="BJ18" s="169">
        <v>94.828000000000003</v>
      </c>
      <c r="BK18" s="169">
        <v>41.097999999999999</v>
      </c>
      <c r="BL18" s="169">
        <v>293.923</v>
      </c>
      <c r="BM18" s="169">
        <v>364.75799999999998</v>
      </c>
      <c r="BN18" s="169">
        <v>181.95500000000001</v>
      </c>
      <c r="BO18" s="169">
        <v>156.232</v>
      </c>
      <c r="BP18" s="169">
        <v>89.596000000000004</v>
      </c>
      <c r="BQ18" s="169">
        <v>92.132000000000005</v>
      </c>
      <c r="BR18" s="169">
        <v>47.72</v>
      </c>
      <c r="BS18" s="169">
        <v>79.298000000000002</v>
      </c>
      <c r="BT18" s="169">
        <v>68.745000000000005</v>
      </c>
      <c r="BU18" s="169">
        <v>69.158000000000001</v>
      </c>
      <c r="BV18" s="169">
        <v>44.194000000000003</v>
      </c>
      <c r="BW18" s="169">
        <v>44.718000000000004</v>
      </c>
      <c r="BX18" s="169">
        <v>36.521000000000001</v>
      </c>
      <c r="BY18" s="169">
        <v>24.390999999999998</v>
      </c>
      <c r="BZ18" s="169">
        <v>64.596999999999994</v>
      </c>
      <c r="CA18" s="169">
        <v>38.735999999999997</v>
      </c>
      <c r="CB18" s="169">
        <v>35.984000000000002</v>
      </c>
      <c r="CC18" s="169">
        <v>29.407</v>
      </c>
      <c r="CD18" s="169">
        <v>30.573</v>
      </c>
      <c r="CE18" s="169">
        <v>18.491</v>
      </c>
      <c r="CF18" s="169">
        <v>18.533000000000001</v>
      </c>
      <c r="CG18" s="169">
        <v>22.991</v>
      </c>
      <c r="CH18" s="169">
        <v>18.097999999999999</v>
      </c>
      <c r="CI18" s="169">
        <v>16.202999999999999</v>
      </c>
      <c r="CJ18" s="169">
        <v>14.286</v>
      </c>
      <c r="CK18" s="169">
        <v>17.617999999999999</v>
      </c>
      <c r="CL18" s="169">
        <v>8.9</v>
      </c>
      <c r="CM18" s="169">
        <v>9.2420000000000009</v>
      </c>
      <c r="CN18" s="169">
        <v>4.242</v>
      </c>
      <c r="CO18" s="169">
        <v>5.9930000000000003</v>
      </c>
      <c r="CP18" s="169">
        <v>84.841999999999999</v>
      </c>
      <c r="CQ18" s="169">
        <v>33.908000000000001</v>
      </c>
      <c r="CR18" s="169">
        <v>262.05799999999999</v>
      </c>
      <c r="CS18" s="169">
        <v>258.61</v>
      </c>
      <c r="CT18" s="169">
        <v>187.786</v>
      </c>
      <c r="CU18" s="169">
        <v>105.512</v>
      </c>
      <c r="CV18" s="169">
        <v>73.430999999999997</v>
      </c>
      <c r="CW18" s="169">
        <v>147.46</v>
      </c>
      <c r="CX18" s="169">
        <v>73.207999999999998</v>
      </c>
      <c r="CY18" s="169">
        <v>363.95299999999997</v>
      </c>
      <c r="CZ18" s="169">
        <v>337.31900000000002</v>
      </c>
      <c r="DA18" s="169">
        <v>310.74799999999999</v>
      </c>
      <c r="DB18" s="169">
        <v>254.31399999999999</v>
      </c>
      <c r="DC18" s="169">
        <v>276.97899999999998</v>
      </c>
      <c r="DD18" s="169">
        <v>234.35900000000001</v>
      </c>
      <c r="DE18" s="169">
        <v>185.63499999999999</v>
      </c>
      <c r="DF18" s="169">
        <v>158.33099999999999</v>
      </c>
      <c r="DG18" s="169">
        <v>90.903000000000006</v>
      </c>
      <c r="DH18" s="169">
        <v>41.206000000000003</v>
      </c>
      <c r="DI18" s="169">
        <v>106.417</v>
      </c>
      <c r="DJ18" s="169">
        <v>79.171000000000006</v>
      </c>
      <c r="DK18" s="169">
        <v>72.84</v>
      </c>
      <c r="DL18" s="169">
        <v>57.585000000000001</v>
      </c>
      <c r="DM18" s="169">
        <v>272.10300000000001</v>
      </c>
      <c r="DN18" s="169">
        <v>102.131</v>
      </c>
      <c r="DO18" s="169">
        <v>66.564999999999998</v>
      </c>
      <c r="DP18" s="169">
        <v>2.6</v>
      </c>
      <c r="DQ18" s="169">
        <v>2.077</v>
      </c>
      <c r="DR18" s="169">
        <v>64.942999999999998</v>
      </c>
      <c r="DS18" s="169">
        <v>19.329000000000001</v>
      </c>
      <c r="DT18" s="169">
        <v>14.837</v>
      </c>
      <c r="DU18" s="169">
        <v>14.811</v>
      </c>
      <c r="DV18" s="169">
        <v>15.227</v>
      </c>
      <c r="DW18" s="169">
        <v>19.239999999999998</v>
      </c>
      <c r="DX18" s="169">
        <v>48.411999999999999</v>
      </c>
      <c r="DY18" s="169">
        <v>33.573999999999998</v>
      </c>
      <c r="DZ18" s="169">
        <v>23.655000000000001</v>
      </c>
      <c r="EA18" s="169">
        <v>19.231000000000002</v>
      </c>
      <c r="EB18" s="169">
        <v>23.492999999999999</v>
      </c>
      <c r="EC18" s="169">
        <v>24.053999999999998</v>
      </c>
      <c r="ED18" s="169">
        <v>73.227999999999994</v>
      </c>
      <c r="EE18" s="169">
        <v>11.939</v>
      </c>
      <c r="EF18" s="169">
        <v>21.19</v>
      </c>
      <c r="EG18" s="169">
        <v>12.401999999999999</v>
      </c>
      <c r="EH18" s="169">
        <v>20.411000000000001</v>
      </c>
      <c r="EI18" s="169">
        <v>39.512</v>
      </c>
      <c r="EJ18" s="169">
        <v>41.195</v>
      </c>
      <c r="EK18" s="169">
        <v>47.005000000000003</v>
      </c>
      <c r="EL18" s="169">
        <v>66.766999999999996</v>
      </c>
      <c r="EM18" s="169">
        <v>39.412999999999997</v>
      </c>
      <c r="EN18" s="169">
        <v>19.414999999999999</v>
      </c>
      <c r="EO18" s="169">
        <v>16.98</v>
      </c>
      <c r="EP18" s="169">
        <v>21.425999999999998</v>
      </c>
      <c r="EQ18" s="169">
        <v>36.673999999999999</v>
      </c>
      <c r="ER18" s="169">
        <v>8.1489999999999991</v>
      </c>
      <c r="ES18" s="169">
        <v>5.2009999999999996</v>
      </c>
      <c r="ET18" s="169">
        <v>22.145</v>
      </c>
      <c r="EU18" s="169">
        <v>20.341000000000001</v>
      </c>
      <c r="EV18" s="169">
        <v>13.491</v>
      </c>
      <c r="EW18" s="169">
        <v>37.79</v>
      </c>
      <c r="EX18" s="169">
        <v>22.875</v>
      </c>
      <c r="EY18" s="169">
        <v>27.908000000000001</v>
      </c>
      <c r="EZ18" s="169">
        <v>15.512</v>
      </c>
      <c r="FA18" s="169">
        <v>7.8680000000000003</v>
      </c>
      <c r="FB18" s="169">
        <v>9.2880000000000003</v>
      </c>
      <c r="FC18" s="169">
        <v>57.14</v>
      </c>
      <c r="FD18" s="169">
        <v>24.805</v>
      </c>
      <c r="FE18" s="169">
        <v>20.646000000000001</v>
      </c>
      <c r="FF18" s="169">
        <v>51.444000000000003</v>
      </c>
      <c r="FG18" s="169">
        <v>38.277000000000001</v>
      </c>
      <c r="FH18" s="169">
        <v>45.58</v>
      </c>
      <c r="FI18" s="169">
        <v>83.781000000000006</v>
      </c>
      <c r="FJ18" s="169">
        <v>30.518000000000001</v>
      </c>
      <c r="FK18" s="169">
        <v>11.279</v>
      </c>
      <c r="FL18" s="169">
        <v>15.864000000000001</v>
      </c>
      <c r="FM18" s="169">
        <v>26.097999999999999</v>
      </c>
      <c r="FN18" s="169">
        <v>6.9429999999999996</v>
      </c>
      <c r="FO18" s="169">
        <v>18.364000000000001</v>
      </c>
      <c r="FP18" s="169">
        <v>17.530999999999999</v>
      </c>
      <c r="FQ18" s="169">
        <v>8.2750000000000004</v>
      </c>
      <c r="FR18" s="169">
        <v>8.125</v>
      </c>
      <c r="FS18" s="169">
        <v>12.441000000000001</v>
      </c>
      <c r="FT18" s="169">
        <v>26.446999999999999</v>
      </c>
      <c r="FU18" s="169">
        <v>52.563000000000002</v>
      </c>
      <c r="FV18" s="169">
        <v>14.683</v>
      </c>
      <c r="FW18" s="169">
        <v>17.364000000000001</v>
      </c>
      <c r="FX18" s="169">
        <v>8.8970000000000002</v>
      </c>
      <c r="FY18" s="169">
        <v>11.967000000000001</v>
      </c>
      <c r="FZ18" s="169">
        <v>15.448</v>
      </c>
      <c r="GA18" s="169">
        <v>11.561</v>
      </c>
      <c r="GB18" s="169">
        <v>8.0559999999999992</v>
      </c>
      <c r="GC18" s="169">
        <v>11.295999999999999</v>
      </c>
      <c r="GD18" s="169">
        <v>14.095000000000001</v>
      </c>
      <c r="GE18" s="169">
        <v>28.181000000000001</v>
      </c>
      <c r="GF18" s="169">
        <v>12.454000000000001</v>
      </c>
      <c r="GG18" s="169">
        <v>34.887999999999998</v>
      </c>
      <c r="GH18" s="169">
        <v>28.09</v>
      </c>
      <c r="GI18" s="169">
        <v>21.309000000000001</v>
      </c>
      <c r="GJ18" s="169">
        <v>17.649000000000001</v>
      </c>
      <c r="GK18" s="169">
        <v>14.994</v>
      </c>
      <c r="GL18" s="169">
        <v>27.132999999999999</v>
      </c>
      <c r="GM18" s="169">
        <v>10.305</v>
      </c>
      <c r="GN18" s="169">
        <v>11.944000000000001</v>
      </c>
      <c r="GO18" s="169">
        <v>23.45</v>
      </c>
      <c r="GP18" s="169">
        <v>8.2149999999999999</v>
      </c>
      <c r="GQ18" s="169">
        <v>32.165999999999997</v>
      </c>
      <c r="GR18" s="169">
        <v>13.61</v>
      </c>
      <c r="GS18" s="169">
        <v>10.097</v>
      </c>
      <c r="GT18" s="169">
        <v>74.307000000000002</v>
      </c>
      <c r="GU18" s="169">
        <v>49.280999999999999</v>
      </c>
      <c r="GV18" s="169">
        <v>17.940000000000001</v>
      </c>
      <c r="GW18" s="169">
        <v>11.11</v>
      </c>
      <c r="GX18" s="169">
        <v>13.425000000000001</v>
      </c>
      <c r="GY18" s="169">
        <v>25.959</v>
      </c>
      <c r="GZ18" s="169">
        <v>16.97</v>
      </c>
      <c r="HA18" s="169">
        <v>14.539</v>
      </c>
      <c r="HB18" s="169">
        <v>11.205</v>
      </c>
      <c r="HC18" s="169">
        <v>19.574000000000002</v>
      </c>
      <c r="HD18" s="169">
        <v>26.484999999999999</v>
      </c>
      <c r="HE18" s="169">
        <v>7.3719999999999999</v>
      </c>
      <c r="HF18" s="169">
        <v>21.905999999999999</v>
      </c>
      <c r="HG18" s="169">
        <v>5.4619999999999997</v>
      </c>
      <c r="HH18" s="169">
        <v>46.841000000000001</v>
      </c>
      <c r="HI18" s="169">
        <v>44.81</v>
      </c>
      <c r="HJ18" s="169">
        <v>12.468999999999999</v>
      </c>
      <c r="HK18" s="169">
        <v>17.683</v>
      </c>
      <c r="HL18" s="169">
        <v>37.832999999999998</v>
      </c>
      <c r="HM18" s="169">
        <v>47.747999999999998</v>
      </c>
      <c r="HN18" s="169">
        <v>19.411000000000001</v>
      </c>
      <c r="HO18" s="169">
        <v>11.528</v>
      </c>
      <c r="HP18" s="169">
        <v>12.13</v>
      </c>
      <c r="HQ18" s="169">
        <v>4.67</v>
      </c>
      <c r="HR18" s="169">
        <v>18.678999999999998</v>
      </c>
      <c r="HS18" s="169">
        <v>13.234999999999999</v>
      </c>
      <c r="HT18" s="169">
        <v>17.405999999999999</v>
      </c>
      <c r="HU18" s="169">
        <v>10.233000000000001</v>
      </c>
      <c r="HV18" s="169">
        <v>7.6989999999999998</v>
      </c>
      <c r="HW18" s="169">
        <v>2.5209999999999999</v>
      </c>
      <c r="HX18" s="169">
        <v>15.789</v>
      </c>
      <c r="HY18" s="169">
        <v>37.857999999999997</v>
      </c>
      <c r="HZ18" s="169">
        <v>15.401999999999999</v>
      </c>
      <c r="IA18" s="169">
        <v>14.638999999999999</v>
      </c>
      <c r="IB18" s="169">
        <v>21.806000000000001</v>
      </c>
      <c r="IC18" s="169">
        <v>18.358000000000001</v>
      </c>
      <c r="ID18" s="169">
        <v>37.237000000000002</v>
      </c>
      <c r="IE18" s="169">
        <v>8.7620000000000005</v>
      </c>
      <c r="IF18" s="169">
        <v>9.6649999999999991</v>
      </c>
      <c r="IG18" s="169">
        <v>12.832000000000001</v>
      </c>
      <c r="IH18" s="169">
        <v>8.4280000000000008</v>
      </c>
      <c r="II18" s="169">
        <v>17.413</v>
      </c>
      <c r="IJ18" s="169">
        <v>14.093</v>
      </c>
      <c r="IK18" s="169">
        <v>11.898999999999999</v>
      </c>
      <c r="IL18" s="169">
        <v>8.0980000000000008</v>
      </c>
      <c r="IM18" s="169">
        <v>5.9809999999999999</v>
      </c>
      <c r="IN18" s="169">
        <v>14.087999999999999</v>
      </c>
      <c r="IO18" s="169">
        <v>18.535</v>
      </c>
      <c r="IP18" s="169">
        <v>120.03700000000001</v>
      </c>
      <c r="IQ18" s="169">
        <v>44.972000000000001</v>
      </c>
      <c r="IR18" s="169">
        <v>28.393000000000001</v>
      </c>
      <c r="IS18" s="169">
        <v>11.228999999999999</v>
      </c>
      <c r="IT18" s="169">
        <v>24.233000000000001</v>
      </c>
      <c r="IU18" s="169">
        <v>16.768999999999998</v>
      </c>
      <c r="IV18" s="169">
        <v>15.88</v>
      </c>
      <c r="IW18" s="169">
        <v>26.527000000000001</v>
      </c>
      <c r="IX18" s="169">
        <v>34.723999999999997</v>
      </c>
      <c r="IY18" s="169">
        <v>67.206000000000003</v>
      </c>
      <c r="IZ18" s="169">
        <v>13.584</v>
      </c>
      <c r="JA18" s="169">
        <v>17.792000000000002</v>
      </c>
      <c r="JB18" s="169">
        <v>27.308</v>
      </c>
      <c r="JC18" s="169">
        <v>21.728000000000002</v>
      </c>
      <c r="JD18" s="169">
        <v>42.058999999999997</v>
      </c>
      <c r="JE18" s="169">
        <v>15.83</v>
      </c>
      <c r="JF18" s="169">
        <v>7.5019999999999998</v>
      </c>
      <c r="JG18" s="169">
        <v>7.96</v>
      </c>
      <c r="JH18" s="169">
        <v>14.692</v>
      </c>
      <c r="JI18" s="169">
        <v>14.384</v>
      </c>
    </row>
    <row r="19" spans="1:269" ht="23.25" customHeight="1" x14ac:dyDescent="0.25">
      <c r="A19" s="164"/>
      <c r="B19" s="282" t="s">
        <v>590</v>
      </c>
      <c r="C19" s="169">
        <v>3471.4609999999998</v>
      </c>
      <c r="D19" s="290">
        <v>911</v>
      </c>
      <c r="E19" s="290">
        <v>608</v>
      </c>
      <c r="F19" s="290">
        <v>943</v>
      </c>
      <c r="G19" s="290">
        <v>1008</v>
      </c>
      <c r="H19" s="256"/>
      <c r="I19" s="169">
        <v>59.225999999999999</v>
      </c>
      <c r="J19" s="169">
        <v>63.014000000000003</v>
      </c>
      <c r="K19" s="169">
        <v>55.008000000000003</v>
      </c>
      <c r="L19" s="169">
        <v>55.668999999999997</v>
      </c>
      <c r="M19" s="169">
        <v>37.198</v>
      </c>
      <c r="N19" s="169">
        <v>4.9720000000000004</v>
      </c>
      <c r="O19" s="169">
        <v>4.8479999999999999</v>
      </c>
      <c r="P19" s="169">
        <v>35.628999999999998</v>
      </c>
      <c r="Q19" s="169">
        <v>10.483000000000001</v>
      </c>
      <c r="R19" s="169">
        <v>5.7960000000000003</v>
      </c>
      <c r="S19" s="169">
        <v>5.806</v>
      </c>
      <c r="T19" s="169">
        <v>7.4530000000000003</v>
      </c>
      <c r="U19" s="169">
        <v>8.423</v>
      </c>
      <c r="V19" s="169">
        <v>6.9740000000000002</v>
      </c>
      <c r="W19" s="169">
        <v>9.3059999999999992</v>
      </c>
      <c r="X19" s="169">
        <v>22.986999999999998</v>
      </c>
      <c r="Y19" s="169">
        <v>20.832999999999998</v>
      </c>
      <c r="Z19" s="169">
        <v>8.9329999999999998</v>
      </c>
      <c r="AA19" s="169">
        <v>10.420999999999999</v>
      </c>
      <c r="AB19" s="169">
        <v>21.66</v>
      </c>
      <c r="AC19" s="169">
        <v>5.032</v>
      </c>
      <c r="AD19" s="169">
        <v>7.415</v>
      </c>
      <c r="AE19" s="169">
        <v>6.8470000000000004</v>
      </c>
      <c r="AF19" s="169">
        <v>17.751999999999999</v>
      </c>
      <c r="AG19" s="169">
        <v>2.67</v>
      </c>
      <c r="AH19" s="169">
        <v>12.372999999999999</v>
      </c>
      <c r="AI19" s="169">
        <v>3.2530000000000001</v>
      </c>
      <c r="AJ19" s="169">
        <v>13.439</v>
      </c>
      <c r="AK19" s="169">
        <v>10.862</v>
      </c>
      <c r="AL19" s="169">
        <v>12.183999999999999</v>
      </c>
      <c r="AM19" s="169">
        <v>9.7330000000000005</v>
      </c>
      <c r="AN19" s="169">
        <v>3.2189999999999999</v>
      </c>
      <c r="AO19" s="169">
        <v>2.61</v>
      </c>
      <c r="AP19" s="169">
        <v>8.3369999999999997</v>
      </c>
      <c r="AQ19" s="169">
        <v>4.0140000000000002</v>
      </c>
      <c r="AR19" s="169">
        <v>10.1</v>
      </c>
      <c r="AS19" s="169">
        <v>12.06</v>
      </c>
      <c r="AT19" s="169">
        <v>11.269</v>
      </c>
      <c r="AU19" s="169">
        <v>12.63</v>
      </c>
      <c r="AV19" s="169">
        <v>7.0019999999999998</v>
      </c>
      <c r="AW19" s="169">
        <v>12.813000000000001</v>
      </c>
      <c r="AX19" s="169">
        <v>40.984999999999999</v>
      </c>
      <c r="AY19" s="169">
        <v>18.696000000000002</v>
      </c>
      <c r="AZ19" s="169">
        <v>5.5890000000000004</v>
      </c>
      <c r="BA19" s="169">
        <v>16.991</v>
      </c>
      <c r="BB19" s="169">
        <v>20.803999999999998</v>
      </c>
      <c r="BC19" s="169">
        <v>4.6050000000000004</v>
      </c>
      <c r="BD19" s="169">
        <v>56.838999999999999</v>
      </c>
      <c r="BE19" s="169">
        <v>28.844000000000001</v>
      </c>
      <c r="BF19" s="169">
        <v>18.817</v>
      </c>
      <c r="BG19" s="169">
        <v>7.5419999999999998</v>
      </c>
      <c r="BH19" s="169">
        <v>16.349</v>
      </c>
      <c r="BI19" s="169">
        <v>4.5439999999999996</v>
      </c>
      <c r="BJ19" s="169">
        <v>14.391</v>
      </c>
      <c r="BK19" s="169">
        <v>16.446999999999999</v>
      </c>
      <c r="BL19" s="169">
        <v>86.734999999999999</v>
      </c>
      <c r="BM19" s="169">
        <v>38.781999999999996</v>
      </c>
      <c r="BN19" s="169">
        <v>38.432000000000002</v>
      </c>
      <c r="BO19" s="169">
        <v>13.808</v>
      </c>
      <c r="BP19" s="169">
        <v>6.5960000000000001</v>
      </c>
      <c r="BQ19" s="169">
        <v>5.6820000000000004</v>
      </c>
      <c r="BR19" s="169">
        <v>10.53</v>
      </c>
      <c r="BS19" s="169">
        <v>23.427</v>
      </c>
      <c r="BT19" s="169">
        <v>16.695</v>
      </c>
      <c r="BU19" s="169">
        <v>21.664999999999999</v>
      </c>
      <c r="BV19" s="169">
        <v>9.2089999999999996</v>
      </c>
      <c r="BW19" s="169">
        <v>12.978999999999999</v>
      </c>
      <c r="BX19" s="169">
        <v>5.2679999999999998</v>
      </c>
      <c r="BY19" s="169">
        <v>5.1779999999999999</v>
      </c>
      <c r="BZ19" s="169" t="s">
        <v>97</v>
      </c>
      <c r="CA19" s="169" t="s">
        <v>97</v>
      </c>
      <c r="CB19" s="169" t="s">
        <v>97</v>
      </c>
      <c r="CC19" s="169" t="s">
        <v>97</v>
      </c>
      <c r="CD19" s="169" t="s">
        <v>97</v>
      </c>
      <c r="CE19" s="169" t="s">
        <v>97</v>
      </c>
      <c r="CF19" s="169" t="s">
        <v>97</v>
      </c>
      <c r="CG19" s="169" t="s">
        <v>97</v>
      </c>
      <c r="CH19" s="169" t="s">
        <v>97</v>
      </c>
      <c r="CI19" s="169" t="s">
        <v>97</v>
      </c>
      <c r="CJ19" s="169" t="s">
        <v>97</v>
      </c>
      <c r="CK19" s="169" t="s">
        <v>97</v>
      </c>
      <c r="CL19" s="169" t="s">
        <v>97</v>
      </c>
      <c r="CM19" s="169" t="s">
        <v>97</v>
      </c>
      <c r="CN19" s="169" t="s">
        <v>97</v>
      </c>
      <c r="CO19" s="169" t="s">
        <v>97</v>
      </c>
      <c r="CP19" s="169">
        <v>14.295</v>
      </c>
      <c r="CQ19" s="169">
        <v>6.0049999999999999</v>
      </c>
      <c r="CR19" s="169">
        <v>143.27500000000001</v>
      </c>
      <c r="CS19" s="169">
        <v>46.151000000000003</v>
      </c>
      <c r="CT19" s="169">
        <v>22.462</v>
      </c>
      <c r="CU19" s="169">
        <v>30.125</v>
      </c>
      <c r="CV19" s="169">
        <v>11.564</v>
      </c>
      <c r="CW19" s="169">
        <v>19.754999999999999</v>
      </c>
      <c r="CX19" s="169">
        <v>19.599</v>
      </c>
      <c r="CY19" s="169">
        <v>94.037999999999997</v>
      </c>
      <c r="CZ19" s="169">
        <v>79.356999999999999</v>
      </c>
      <c r="DA19" s="169">
        <v>115.328</v>
      </c>
      <c r="DB19" s="169">
        <v>105.919</v>
      </c>
      <c r="DC19" s="169">
        <v>82.394000000000005</v>
      </c>
      <c r="DD19" s="169">
        <v>65.539000000000001</v>
      </c>
      <c r="DE19" s="169">
        <v>67.656999999999996</v>
      </c>
      <c r="DF19" s="169">
        <v>66.808999999999997</v>
      </c>
      <c r="DG19" s="169">
        <v>26.016999999999999</v>
      </c>
      <c r="DH19" s="169">
        <v>37.195</v>
      </c>
      <c r="DI19" s="169">
        <v>35.978999999999999</v>
      </c>
      <c r="DJ19" s="169">
        <v>14.423999999999999</v>
      </c>
      <c r="DK19" s="169">
        <v>9.0500000000000007</v>
      </c>
      <c r="DL19" s="169">
        <v>13.041</v>
      </c>
      <c r="DM19" s="169">
        <v>53.808999999999997</v>
      </c>
      <c r="DN19" s="169">
        <v>39.426000000000002</v>
      </c>
      <c r="DO19" s="169">
        <v>24.902999999999999</v>
      </c>
      <c r="DP19" s="169">
        <v>8.7929999999999993</v>
      </c>
      <c r="DQ19" s="169">
        <v>3.4420000000000002</v>
      </c>
      <c r="DR19" s="169">
        <v>15.875999999999999</v>
      </c>
      <c r="DS19" s="169">
        <v>4.7869999999999999</v>
      </c>
      <c r="DT19" s="169">
        <v>3.3620000000000001</v>
      </c>
      <c r="DU19" s="169">
        <v>3.706</v>
      </c>
      <c r="DV19" s="169">
        <v>4.4240000000000004</v>
      </c>
      <c r="DW19" s="169">
        <v>5.0579999999999998</v>
      </c>
      <c r="DX19" s="169">
        <v>16.071999999999999</v>
      </c>
      <c r="DY19" s="169">
        <v>10.087</v>
      </c>
      <c r="DZ19" s="169">
        <v>7.359</v>
      </c>
      <c r="EA19" s="169">
        <v>5.6870000000000003</v>
      </c>
      <c r="EB19" s="169">
        <v>7.9649999999999999</v>
      </c>
      <c r="EC19" s="169">
        <v>9.6219999999999999</v>
      </c>
      <c r="ED19" s="169">
        <v>23.824999999999999</v>
      </c>
      <c r="EE19" s="169">
        <v>4.8719999999999999</v>
      </c>
      <c r="EF19" s="169">
        <v>6.7859999999999996</v>
      </c>
      <c r="EG19" s="169">
        <v>4.3280000000000003</v>
      </c>
      <c r="EH19" s="169">
        <v>7.8550000000000004</v>
      </c>
      <c r="EI19" s="169">
        <v>9.0960000000000001</v>
      </c>
      <c r="EJ19" s="169">
        <v>15.648999999999999</v>
      </c>
      <c r="EK19" s="169">
        <v>15.914</v>
      </c>
      <c r="EL19" s="169">
        <v>20.873999999999999</v>
      </c>
      <c r="EM19" s="169">
        <v>12.632</v>
      </c>
      <c r="EN19" s="169">
        <v>1.901</v>
      </c>
      <c r="EO19" s="169">
        <v>2.294</v>
      </c>
      <c r="EP19" s="169">
        <v>4.032</v>
      </c>
      <c r="EQ19" s="169">
        <v>11.548999999999999</v>
      </c>
      <c r="ER19" s="169">
        <v>0.76600000000000001</v>
      </c>
      <c r="ES19" s="169">
        <v>2.0049999999999999</v>
      </c>
      <c r="ET19" s="169">
        <v>3.3889999999999998</v>
      </c>
      <c r="EU19" s="169">
        <v>4.4009999999999998</v>
      </c>
      <c r="EV19" s="169">
        <v>3.234</v>
      </c>
      <c r="EW19" s="169">
        <v>9.7189999999999994</v>
      </c>
      <c r="EX19" s="169">
        <v>4.1840000000000002</v>
      </c>
      <c r="EY19" s="169">
        <v>4.6500000000000004</v>
      </c>
      <c r="EZ19" s="169">
        <v>4.2869999999999999</v>
      </c>
      <c r="FA19" s="169">
        <v>2.42</v>
      </c>
      <c r="FB19" s="169">
        <v>2.7170000000000001</v>
      </c>
      <c r="FC19" s="169">
        <v>14.999000000000001</v>
      </c>
      <c r="FD19" s="169">
        <v>4.9489999999999998</v>
      </c>
      <c r="FE19" s="169">
        <v>4.048</v>
      </c>
      <c r="FF19" s="169">
        <v>5.992</v>
      </c>
      <c r="FG19" s="169">
        <v>5.59</v>
      </c>
      <c r="FH19" s="169">
        <v>5.3150000000000004</v>
      </c>
      <c r="FI19" s="169">
        <v>27.497</v>
      </c>
      <c r="FJ19" s="169">
        <v>7.694</v>
      </c>
      <c r="FK19" s="169">
        <v>3.202</v>
      </c>
      <c r="FL19" s="169">
        <v>6.7789999999999999</v>
      </c>
      <c r="FM19" s="169">
        <v>6.0119999999999996</v>
      </c>
      <c r="FN19" s="169">
        <v>0.71</v>
      </c>
      <c r="FO19" s="169">
        <v>6.0419999999999998</v>
      </c>
      <c r="FP19" s="169">
        <v>5.94</v>
      </c>
      <c r="FQ19" s="169">
        <v>1.7729999999999999</v>
      </c>
      <c r="FR19" s="169">
        <v>3.048</v>
      </c>
      <c r="FS19" s="169">
        <v>1.3180000000000001</v>
      </c>
      <c r="FT19" s="169">
        <v>5.8330000000000002</v>
      </c>
      <c r="FU19" s="169">
        <v>15.79</v>
      </c>
      <c r="FV19" s="169">
        <v>1.875</v>
      </c>
      <c r="FW19" s="169">
        <v>1.4510000000000001</v>
      </c>
      <c r="FX19" s="169">
        <v>1.1240000000000001</v>
      </c>
      <c r="FY19" s="169">
        <v>4.1769999999999996</v>
      </c>
      <c r="FZ19" s="169">
        <v>4.4340000000000002</v>
      </c>
      <c r="GA19" s="169">
        <v>3.7890000000000001</v>
      </c>
      <c r="GB19" s="169">
        <v>2.3210000000000002</v>
      </c>
      <c r="GC19" s="169">
        <v>1.232</v>
      </c>
      <c r="GD19" s="169">
        <v>4.3550000000000004</v>
      </c>
      <c r="GE19" s="169">
        <v>7.7309999999999999</v>
      </c>
      <c r="GF19" s="169">
        <v>1.5109999999999999</v>
      </c>
      <c r="GG19" s="169">
        <v>8.5990000000000002</v>
      </c>
      <c r="GH19" s="169">
        <v>2.734</v>
      </c>
      <c r="GI19" s="169">
        <v>2.004</v>
      </c>
      <c r="GJ19" s="169">
        <v>5.9020000000000001</v>
      </c>
      <c r="GK19" s="169">
        <v>5.3280000000000003</v>
      </c>
      <c r="GL19" s="169">
        <v>6.8789999999999996</v>
      </c>
      <c r="GM19" s="169">
        <v>0.95399999999999996</v>
      </c>
      <c r="GN19" s="169">
        <v>3.5840000000000001</v>
      </c>
      <c r="GO19" s="169">
        <v>2.4300000000000002</v>
      </c>
      <c r="GP19" s="169">
        <v>1.994</v>
      </c>
      <c r="GQ19" s="169">
        <v>5.3719999999999999</v>
      </c>
      <c r="GR19" s="169">
        <v>4.8369999999999997</v>
      </c>
      <c r="GS19" s="169">
        <v>0.78</v>
      </c>
      <c r="GT19" s="169">
        <v>20.661999999999999</v>
      </c>
      <c r="GU19" s="169">
        <v>12.891999999999999</v>
      </c>
      <c r="GV19" s="169">
        <v>6.3239999999999998</v>
      </c>
      <c r="GW19" s="169">
        <v>5.19</v>
      </c>
      <c r="GX19" s="169">
        <v>2.6429999999999998</v>
      </c>
      <c r="GY19" s="169">
        <v>10.743</v>
      </c>
      <c r="GZ19" s="169">
        <v>5.4050000000000002</v>
      </c>
      <c r="HA19" s="169">
        <v>5.9870000000000001</v>
      </c>
      <c r="HB19" s="169">
        <v>5.0449999999999999</v>
      </c>
      <c r="HC19" s="169">
        <v>9.0440000000000005</v>
      </c>
      <c r="HD19" s="169">
        <v>8.8510000000000009</v>
      </c>
      <c r="HE19" s="169">
        <v>0.92600000000000005</v>
      </c>
      <c r="HF19" s="169">
        <v>8.1690000000000005</v>
      </c>
      <c r="HG19" s="169">
        <v>1.034</v>
      </c>
      <c r="HH19" s="169">
        <v>10.461</v>
      </c>
      <c r="HI19" s="169">
        <v>4.556</v>
      </c>
      <c r="HJ19" s="169">
        <v>2.6739999999999999</v>
      </c>
      <c r="HK19" s="169">
        <v>4.4829999999999997</v>
      </c>
      <c r="HL19" s="169">
        <v>13.978</v>
      </c>
      <c r="HM19" s="169">
        <v>5.66</v>
      </c>
      <c r="HN19" s="169">
        <v>3.5390000000000001</v>
      </c>
      <c r="HO19" s="169">
        <v>7.673</v>
      </c>
      <c r="HP19" s="169">
        <v>1.913</v>
      </c>
      <c r="HQ19" s="169">
        <v>0.77100000000000002</v>
      </c>
      <c r="HR19" s="169">
        <v>5.2789999999999999</v>
      </c>
      <c r="HS19" s="169">
        <v>4.0549999999999997</v>
      </c>
      <c r="HT19" s="169">
        <v>4.6840000000000002</v>
      </c>
      <c r="HU19" s="169">
        <v>4.0170000000000003</v>
      </c>
      <c r="HV19" s="169">
        <v>2.4630000000000001</v>
      </c>
      <c r="HW19" s="169">
        <v>4.0190000000000001</v>
      </c>
      <c r="HX19" s="169">
        <v>7.9640000000000004</v>
      </c>
      <c r="HY19" s="169">
        <v>9.6649999999999991</v>
      </c>
      <c r="HZ19" s="169">
        <v>3.4809999999999999</v>
      </c>
      <c r="IA19" s="169">
        <v>4.9530000000000003</v>
      </c>
      <c r="IB19" s="169">
        <v>7.2039999999999997</v>
      </c>
      <c r="IC19" s="169">
        <v>8.4619999999999997</v>
      </c>
      <c r="ID19" s="169">
        <v>16.788</v>
      </c>
      <c r="IE19" s="169">
        <v>1.661</v>
      </c>
      <c r="IF19" s="169">
        <v>2.4329999999999998</v>
      </c>
      <c r="IG19" s="169">
        <v>4.5679999999999996</v>
      </c>
      <c r="IH19" s="169">
        <v>2.734</v>
      </c>
      <c r="II19" s="169">
        <v>5.6239999999999997</v>
      </c>
      <c r="IJ19" s="169">
        <v>5.6280000000000001</v>
      </c>
      <c r="IK19" s="169">
        <v>3.806</v>
      </c>
      <c r="IL19" s="169">
        <v>2.875</v>
      </c>
      <c r="IM19" s="169">
        <v>2.4860000000000002</v>
      </c>
      <c r="IN19" s="169">
        <v>4.952</v>
      </c>
      <c r="IO19" s="169">
        <v>6.298</v>
      </c>
      <c r="IP19" s="169">
        <v>44.274999999999999</v>
      </c>
      <c r="IQ19" s="169">
        <v>18.690999999999999</v>
      </c>
      <c r="IR19" s="169">
        <v>10.23</v>
      </c>
      <c r="IS19" s="169">
        <v>5.71</v>
      </c>
      <c r="IT19" s="169">
        <v>5.2</v>
      </c>
      <c r="IU19" s="169">
        <v>5.8650000000000002</v>
      </c>
      <c r="IV19" s="169">
        <v>5.6029999999999998</v>
      </c>
      <c r="IW19" s="169">
        <v>11.048999999999999</v>
      </c>
      <c r="IX19" s="169">
        <v>14.278</v>
      </c>
      <c r="IY19" s="169">
        <v>32.548000000000002</v>
      </c>
      <c r="IZ19" s="169">
        <v>6.0049999999999999</v>
      </c>
      <c r="JA19" s="169">
        <v>7.641</v>
      </c>
      <c r="JB19" s="169">
        <v>12.103999999999999</v>
      </c>
      <c r="JC19" s="169">
        <v>8.3000000000000007</v>
      </c>
      <c r="JD19" s="169">
        <v>16.335999999999999</v>
      </c>
      <c r="JE19" s="169">
        <v>5.5860000000000003</v>
      </c>
      <c r="JF19" s="169">
        <v>2.7170000000000001</v>
      </c>
      <c r="JG19" s="169">
        <v>4.4619999999999997</v>
      </c>
      <c r="JH19" s="169">
        <v>6.6429999999999998</v>
      </c>
      <c r="JI19" s="169">
        <v>5.0229999999999997</v>
      </c>
    </row>
    <row r="20" spans="1:269" ht="23.25" customHeight="1" x14ac:dyDescent="0.25">
      <c r="A20" s="164"/>
      <c r="B20" s="283" t="s">
        <v>591</v>
      </c>
      <c r="C20" s="169">
        <v>12765.903</v>
      </c>
      <c r="D20" s="290">
        <v>5689</v>
      </c>
      <c r="E20" s="290">
        <v>2565</v>
      </c>
      <c r="F20" s="290">
        <v>2072</v>
      </c>
      <c r="G20" s="290">
        <v>2438</v>
      </c>
      <c r="H20" s="256"/>
      <c r="I20" s="169">
        <v>632.58699999999999</v>
      </c>
      <c r="J20" s="169">
        <v>201.78</v>
      </c>
      <c r="K20" s="169">
        <v>362.73500000000001</v>
      </c>
      <c r="L20" s="169">
        <v>373.57600000000002</v>
      </c>
      <c r="M20" s="169">
        <v>170.17</v>
      </c>
      <c r="N20" s="169">
        <v>179.68799999999999</v>
      </c>
      <c r="O20" s="169">
        <v>132.36500000000001</v>
      </c>
      <c r="P20" s="169">
        <v>149.869</v>
      </c>
      <c r="Q20" s="169">
        <v>135.94900000000001</v>
      </c>
      <c r="R20" s="169">
        <v>138.39500000000001</v>
      </c>
      <c r="S20" s="169">
        <v>68.010999999999996</v>
      </c>
      <c r="T20" s="169">
        <v>77.397000000000006</v>
      </c>
      <c r="U20" s="169">
        <v>33.811999999999998</v>
      </c>
      <c r="V20" s="169">
        <v>49.436999999999998</v>
      </c>
      <c r="W20" s="169">
        <v>79.61</v>
      </c>
      <c r="X20" s="169">
        <v>49.866</v>
      </c>
      <c r="Y20" s="169">
        <v>69.632999999999996</v>
      </c>
      <c r="Z20" s="169">
        <v>66.512</v>
      </c>
      <c r="AA20" s="169">
        <v>52.320999999999998</v>
      </c>
      <c r="AB20" s="169">
        <v>58.393999999999998</v>
      </c>
      <c r="AC20" s="169">
        <v>40.768000000000001</v>
      </c>
      <c r="AD20" s="169">
        <v>52.466000000000001</v>
      </c>
      <c r="AE20" s="169">
        <v>55.182000000000002</v>
      </c>
      <c r="AF20" s="169">
        <v>31.603000000000002</v>
      </c>
      <c r="AG20" s="169">
        <v>29.945</v>
      </c>
      <c r="AH20" s="169">
        <v>31.86</v>
      </c>
      <c r="AI20" s="169">
        <v>31.448</v>
      </c>
      <c r="AJ20" s="169">
        <v>10.566000000000001</v>
      </c>
      <c r="AK20" s="169">
        <v>116.696</v>
      </c>
      <c r="AL20" s="169">
        <v>52.155999999999999</v>
      </c>
      <c r="AM20" s="169">
        <v>120.346</v>
      </c>
      <c r="AN20" s="169">
        <v>15.004</v>
      </c>
      <c r="AO20" s="169">
        <v>15.129</v>
      </c>
      <c r="AP20" s="169">
        <v>59.973999999999997</v>
      </c>
      <c r="AQ20" s="169">
        <v>36.287999999999997</v>
      </c>
      <c r="AR20" s="169">
        <v>89.620999999999995</v>
      </c>
      <c r="AS20" s="169">
        <v>148.82599999999999</v>
      </c>
      <c r="AT20" s="169">
        <v>102.92</v>
      </c>
      <c r="AU20" s="169">
        <v>48.966000000000001</v>
      </c>
      <c r="AV20" s="169">
        <v>36.070999999999998</v>
      </c>
      <c r="AW20" s="169">
        <v>168.499</v>
      </c>
      <c r="AX20" s="169">
        <v>65.052000000000007</v>
      </c>
      <c r="AY20" s="169">
        <v>62.944000000000003</v>
      </c>
      <c r="AZ20" s="169">
        <v>61.26</v>
      </c>
      <c r="BA20" s="169">
        <v>50.156999999999996</v>
      </c>
      <c r="BB20" s="169">
        <v>26.655999999999999</v>
      </c>
      <c r="BC20" s="169">
        <v>55.182000000000002</v>
      </c>
      <c r="BD20" s="169">
        <v>317.08999999999997</v>
      </c>
      <c r="BE20" s="169">
        <v>169.821</v>
      </c>
      <c r="BF20" s="169">
        <v>166.77600000000001</v>
      </c>
      <c r="BG20" s="169">
        <v>55.38</v>
      </c>
      <c r="BH20" s="169">
        <v>94.926000000000002</v>
      </c>
      <c r="BI20" s="169">
        <v>82.421999999999997</v>
      </c>
      <c r="BJ20" s="169">
        <v>80.436999999999998</v>
      </c>
      <c r="BK20" s="169">
        <v>24.651</v>
      </c>
      <c r="BL20" s="169">
        <v>207.18799999999999</v>
      </c>
      <c r="BM20" s="169">
        <v>325.97500000000002</v>
      </c>
      <c r="BN20" s="169">
        <v>143.52199999999999</v>
      </c>
      <c r="BO20" s="169">
        <v>142.423</v>
      </c>
      <c r="BP20" s="169">
        <v>83</v>
      </c>
      <c r="BQ20" s="169">
        <v>86.448999999999998</v>
      </c>
      <c r="BR20" s="169">
        <v>37.189</v>
      </c>
      <c r="BS20" s="169">
        <v>55.871000000000002</v>
      </c>
      <c r="BT20" s="169">
        <v>52.048999999999999</v>
      </c>
      <c r="BU20" s="169">
        <v>47.491999999999997</v>
      </c>
      <c r="BV20" s="169">
        <v>34.984999999999999</v>
      </c>
      <c r="BW20" s="169">
        <v>31.738</v>
      </c>
      <c r="BX20" s="169">
        <v>31.251999999999999</v>
      </c>
      <c r="BY20" s="169">
        <v>19.213000000000001</v>
      </c>
      <c r="BZ20" s="169">
        <v>64.596999999999994</v>
      </c>
      <c r="CA20" s="169">
        <v>38.735999999999997</v>
      </c>
      <c r="CB20" s="169">
        <v>35.984000000000002</v>
      </c>
      <c r="CC20" s="169">
        <v>29.407</v>
      </c>
      <c r="CD20" s="169">
        <v>30.573</v>
      </c>
      <c r="CE20" s="169">
        <v>18.491</v>
      </c>
      <c r="CF20" s="169">
        <v>18.533000000000001</v>
      </c>
      <c r="CG20" s="169">
        <v>22.991</v>
      </c>
      <c r="CH20" s="169">
        <v>18.097999999999999</v>
      </c>
      <c r="CI20" s="169">
        <v>16.202999999999999</v>
      </c>
      <c r="CJ20" s="169">
        <v>14.286</v>
      </c>
      <c r="CK20" s="169">
        <v>17.617999999999999</v>
      </c>
      <c r="CL20" s="169">
        <v>8.9</v>
      </c>
      <c r="CM20" s="169">
        <v>9.2420000000000009</v>
      </c>
      <c r="CN20" s="169">
        <v>4.242</v>
      </c>
      <c r="CO20" s="169">
        <v>5.9930000000000003</v>
      </c>
      <c r="CP20" s="169">
        <v>70.546000000000006</v>
      </c>
      <c r="CQ20" s="169">
        <v>27.902000000000001</v>
      </c>
      <c r="CR20" s="169">
        <v>118.783</v>
      </c>
      <c r="CS20" s="169">
        <v>212.458</v>
      </c>
      <c r="CT20" s="169">
        <v>165.32400000000001</v>
      </c>
      <c r="CU20" s="169">
        <v>75.387</v>
      </c>
      <c r="CV20" s="169">
        <v>61.866999999999997</v>
      </c>
      <c r="CW20" s="169">
        <v>127.70399999999999</v>
      </c>
      <c r="CX20" s="169">
        <v>53.607999999999997</v>
      </c>
      <c r="CY20" s="169">
        <v>269.91500000000002</v>
      </c>
      <c r="CZ20" s="169">
        <v>257.96100000000001</v>
      </c>
      <c r="DA20" s="169">
        <v>195.42</v>
      </c>
      <c r="DB20" s="169">
        <v>148.39400000000001</v>
      </c>
      <c r="DC20" s="169">
        <v>194.58500000000001</v>
      </c>
      <c r="DD20" s="169">
        <v>168.81899999999999</v>
      </c>
      <c r="DE20" s="169">
        <v>117.977</v>
      </c>
      <c r="DF20" s="169">
        <v>91.522000000000006</v>
      </c>
      <c r="DG20" s="169">
        <v>64.885999999999996</v>
      </c>
      <c r="DH20" s="169">
        <v>4.01</v>
      </c>
      <c r="DI20" s="169">
        <v>70.438000000000002</v>
      </c>
      <c r="DJ20" s="169">
        <v>64.745999999999995</v>
      </c>
      <c r="DK20" s="169">
        <v>63.789000000000001</v>
      </c>
      <c r="DL20" s="169">
        <v>44.542999999999999</v>
      </c>
      <c r="DM20" s="169">
        <v>218.29400000000001</v>
      </c>
      <c r="DN20" s="169">
        <v>62.704000000000001</v>
      </c>
      <c r="DO20" s="169">
        <v>41.661000000000001</v>
      </c>
      <c r="DP20" s="169">
        <v>-6.1920000000000002</v>
      </c>
      <c r="DQ20" s="169">
        <v>-1.365</v>
      </c>
      <c r="DR20" s="169">
        <v>49.067</v>
      </c>
      <c r="DS20" s="169">
        <v>14.542</v>
      </c>
      <c r="DT20" s="169">
        <v>11.474</v>
      </c>
      <c r="DU20" s="169">
        <v>11.105</v>
      </c>
      <c r="DV20" s="169">
        <v>10.803000000000001</v>
      </c>
      <c r="DW20" s="169">
        <v>14.180999999999999</v>
      </c>
      <c r="DX20" s="169">
        <v>32.338999999999999</v>
      </c>
      <c r="DY20" s="169">
        <v>23.486999999999998</v>
      </c>
      <c r="DZ20" s="169">
        <v>16.295000000000002</v>
      </c>
      <c r="EA20" s="169">
        <v>13.544</v>
      </c>
      <c r="EB20" s="169">
        <v>15.528</v>
      </c>
      <c r="EC20" s="169">
        <v>14.430999999999999</v>
      </c>
      <c r="ED20" s="169">
        <v>49.402999999999999</v>
      </c>
      <c r="EE20" s="169">
        <v>7.0659999999999998</v>
      </c>
      <c r="EF20" s="169">
        <v>14.403</v>
      </c>
      <c r="EG20" s="169">
        <v>8.0730000000000004</v>
      </c>
      <c r="EH20" s="169">
        <v>12.555</v>
      </c>
      <c r="EI20" s="169">
        <v>30.414999999999999</v>
      </c>
      <c r="EJ20" s="169">
        <v>25.545999999999999</v>
      </c>
      <c r="EK20" s="169">
        <v>31.09</v>
      </c>
      <c r="EL20" s="169">
        <v>45.893000000000001</v>
      </c>
      <c r="EM20" s="169">
        <v>26.780999999999999</v>
      </c>
      <c r="EN20" s="169">
        <v>17.513000000000002</v>
      </c>
      <c r="EO20" s="169">
        <v>14.686</v>
      </c>
      <c r="EP20" s="169">
        <v>17.393999999999998</v>
      </c>
      <c r="EQ20" s="169">
        <v>25.123999999999999</v>
      </c>
      <c r="ER20" s="169">
        <v>7.383</v>
      </c>
      <c r="ES20" s="169">
        <v>3.1949999999999998</v>
      </c>
      <c r="ET20" s="169">
        <v>18.756</v>
      </c>
      <c r="EU20" s="169">
        <v>15.939</v>
      </c>
      <c r="EV20" s="169">
        <v>10.257</v>
      </c>
      <c r="EW20" s="169">
        <v>28.07</v>
      </c>
      <c r="EX20" s="169">
        <v>18.690999999999999</v>
      </c>
      <c r="EY20" s="169">
        <v>23.257000000000001</v>
      </c>
      <c r="EZ20" s="169">
        <v>11.224</v>
      </c>
      <c r="FA20" s="169">
        <v>5.4480000000000004</v>
      </c>
      <c r="FB20" s="169">
        <v>6.57</v>
      </c>
      <c r="FC20" s="169">
        <v>42.14</v>
      </c>
      <c r="FD20" s="169">
        <v>19.856000000000002</v>
      </c>
      <c r="FE20" s="169">
        <v>16.597999999999999</v>
      </c>
      <c r="FF20" s="169">
        <v>45.451999999999998</v>
      </c>
      <c r="FG20" s="169">
        <v>32.686</v>
      </c>
      <c r="FH20" s="169">
        <v>40.264000000000003</v>
      </c>
      <c r="FI20" s="169">
        <v>56.283000000000001</v>
      </c>
      <c r="FJ20" s="169">
        <v>22.823</v>
      </c>
      <c r="FK20" s="169">
        <v>8.0760000000000005</v>
      </c>
      <c r="FL20" s="169">
        <v>9.0850000000000009</v>
      </c>
      <c r="FM20" s="169">
        <v>20.085999999999999</v>
      </c>
      <c r="FN20" s="169">
        <v>6.2320000000000002</v>
      </c>
      <c r="FO20" s="169">
        <v>12.321</v>
      </c>
      <c r="FP20" s="169">
        <v>11.59</v>
      </c>
      <c r="FQ20" s="169">
        <v>6.5010000000000003</v>
      </c>
      <c r="FR20" s="169">
        <v>5.077</v>
      </c>
      <c r="FS20" s="169">
        <v>11.122999999999999</v>
      </c>
      <c r="FT20" s="169">
        <v>20.613</v>
      </c>
      <c r="FU20" s="169">
        <v>36.773000000000003</v>
      </c>
      <c r="FV20" s="169">
        <v>12.807</v>
      </c>
      <c r="FW20" s="169">
        <v>15.913</v>
      </c>
      <c r="FX20" s="169">
        <v>7.7729999999999997</v>
      </c>
      <c r="FY20" s="169">
        <v>7.79</v>
      </c>
      <c r="FZ20" s="169">
        <v>11.013</v>
      </c>
      <c r="GA20" s="169">
        <v>7.7720000000000002</v>
      </c>
      <c r="GB20" s="169">
        <v>5.734</v>
      </c>
      <c r="GC20" s="169">
        <v>10.064</v>
      </c>
      <c r="GD20" s="169">
        <v>9.74</v>
      </c>
      <c r="GE20" s="169">
        <v>20.45</v>
      </c>
      <c r="GF20" s="169">
        <v>10.942</v>
      </c>
      <c r="GG20" s="169">
        <v>26.289000000000001</v>
      </c>
      <c r="GH20" s="169">
        <v>25.356000000000002</v>
      </c>
      <c r="GI20" s="169">
        <v>19.305</v>
      </c>
      <c r="GJ20" s="169">
        <v>11.746</v>
      </c>
      <c r="GK20" s="169">
        <v>9.6649999999999991</v>
      </c>
      <c r="GL20" s="169">
        <v>20.253</v>
      </c>
      <c r="GM20" s="169">
        <v>9.35</v>
      </c>
      <c r="GN20" s="169">
        <v>8.359</v>
      </c>
      <c r="GO20" s="169">
        <v>21.02</v>
      </c>
      <c r="GP20" s="169">
        <v>6.2210000000000001</v>
      </c>
      <c r="GQ20" s="169">
        <v>26.792999999999999</v>
      </c>
      <c r="GR20" s="169">
        <v>8.7729999999999997</v>
      </c>
      <c r="GS20" s="169">
        <v>9.3170000000000002</v>
      </c>
      <c r="GT20" s="169">
        <v>53.645000000000003</v>
      </c>
      <c r="GU20" s="169">
        <v>36.387999999999998</v>
      </c>
      <c r="GV20" s="169">
        <v>11.616</v>
      </c>
      <c r="GW20" s="169">
        <v>5.9189999999999996</v>
      </c>
      <c r="GX20" s="169">
        <v>10.781000000000001</v>
      </c>
      <c r="GY20" s="169">
        <v>15.215999999999999</v>
      </c>
      <c r="GZ20" s="169">
        <v>11.565</v>
      </c>
      <c r="HA20" s="169">
        <v>8.5519999999999996</v>
      </c>
      <c r="HB20" s="169">
        <v>6.16</v>
      </c>
      <c r="HC20" s="169">
        <v>10.529</v>
      </c>
      <c r="HD20" s="169">
        <v>17.634</v>
      </c>
      <c r="HE20" s="169">
        <v>6.4459999999999997</v>
      </c>
      <c r="HF20" s="169">
        <v>13.737</v>
      </c>
      <c r="HG20" s="169">
        <v>4.4269999999999996</v>
      </c>
      <c r="HH20" s="169">
        <v>36.378999999999998</v>
      </c>
      <c r="HI20" s="169">
        <v>40.253</v>
      </c>
      <c r="HJ20" s="169">
        <v>9.7940000000000005</v>
      </c>
      <c r="HK20" s="169">
        <v>13.2</v>
      </c>
      <c r="HL20" s="169">
        <v>23.853999999999999</v>
      </c>
      <c r="HM20" s="169">
        <v>42.088000000000001</v>
      </c>
      <c r="HN20" s="169">
        <v>15.872</v>
      </c>
      <c r="HO20" s="169">
        <v>3.855</v>
      </c>
      <c r="HP20" s="169">
        <v>10.217000000000001</v>
      </c>
      <c r="HQ20" s="169">
        <v>3.8980000000000001</v>
      </c>
      <c r="HR20" s="169">
        <v>13.398999999999999</v>
      </c>
      <c r="HS20" s="169">
        <v>9.1790000000000003</v>
      </c>
      <c r="HT20" s="169">
        <v>12.722</v>
      </c>
      <c r="HU20" s="169">
        <v>6.2149999999999999</v>
      </c>
      <c r="HV20" s="169">
        <v>5.2359999999999998</v>
      </c>
      <c r="HW20" s="169">
        <v>-1.498</v>
      </c>
      <c r="HX20" s="169">
        <v>7.8239999999999998</v>
      </c>
      <c r="HY20" s="169">
        <v>28.192</v>
      </c>
      <c r="HZ20" s="169">
        <v>11.92</v>
      </c>
      <c r="IA20" s="169">
        <v>9.6850000000000005</v>
      </c>
      <c r="IB20" s="169">
        <v>14.602</v>
      </c>
      <c r="IC20" s="169">
        <v>9.8949999999999996</v>
      </c>
      <c r="ID20" s="169">
        <v>20.448</v>
      </c>
      <c r="IE20" s="169">
        <v>7.101</v>
      </c>
      <c r="IF20" s="169">
        <v>7.2309999999999999</v>
      </c>
      <c r="IG20" s="169">
        <v>8.2639999999999993</v>
      </c>
      <c r="IH20" s="169">
        <v>5.694</v>
      </c>
      <c r="II20" s="169">
        <v>11.789</v>
      </c>
      <c r="IJ20" s="169">
        <v>8.4649999999999999</v>
      </c>
      <c r="IK20" s="169">
        <v>8.093</v>
      </c>
      <c r="IL20" s="169">
        <v>5.2220000000000004</v>
      </c>
      <c r="IM20" s="169">
        <v>3.4940000000000002</v>
      </c>
      <c r="IN20" s="169">
        <v>9.1359999999999992</v>
      </c>
      <c r="IO20" s="169">
        <v>12.237</v>
      </c>
      <c r="IP20" s="169">
        <v>75.762</v>
      </c>
      <c r="IQ20" s="169">
        <v>26.280999999999999</v>
      </c>
      <c r="IR20" s="169">
        <v>18.163</v>
      </c>
      <c r="IS20" s="169">
        <v>5.5190000000000001</v>
      </c>
      <c r="IT20" s="169">
        <v>19.033000000000001</v>
      </c>
      <c r="IU20" s="169">
        <v>10.904</v>
      </c>
      <c r="IV20" s="169">
        <v>10.276999999999999</v>
      </c>
      <c r="IW20" s="169">
        <v>15.477</v>
      </c>
      <c r="IX20" s="169">
        <v>20.445</v>
      </c>
      <c r="IY20" s="169">
        <v>34.658000000000001</v>
      </c>
      <c r="IZ20" s="169">
        <v>7.5789999999999997</v>
      </c>
      <c r="JA20" s="169">
        <v>10.151</v>
      </c>
      <c r="JB20" s="169">
        <v>15.202999999999999</v>
      </c>
      <c r="JC20" s="169">
        <v>13.427</v>
      </c>
      <c r="JD20" s="169">
        <v>25.722000000000001</v>
      </c>
      <c r="JE20" s="169">
        <v>10.243</v>
      </c>
      <c r="JF20" s="169">
        <v>4.7850000000000001</v>
      </c>
      <c r="JG20" s="169">
        <v>3.4980000000000002</v>
      </c>
      <c r="JH20" s="169">
        <v>8.048</v>
      </c>
      <c r="JI20" s="169">
        <v>9.36</v>
      </c>
    </row>
    <row r="21" spans="1:269" ht="18.600000000000001" customHeight="1" x14ac:dyDescent="0.25">
      <c r="A21" s="21"/>
      <c r="B21" s="163"/>
      <c r="C21" s="174"/>
      <c r="D21" s="174"/>
      <c r="E21" s="174"/>
      <c r="F21" s="174"/>
      <c r="G21" s="174"/>
      <c r="H21" s="174"/>
      <c r="I21" s="174"/>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5"/>
      <c r="BA21" s="175"/>
      <c r="BB21" s="175"/>
      <c r="BC21" s="175"/>
      <c r="BD21" s="175"/>
      <c r="BE21" s="175"/>
      <c r="BF21" s="175"/>
      <c r="BG21" s="175"/>
      <c r="BH21" s="175"/>
      <c r="BI21" s="175"/>
      <c r="BJ21" s="175"/>
      <c r="BK21" s="175"/>
      <c r="BL21" s="175"/>
      <c r="BM21" s="175"/>
      <c r="BN21" s="175"/>
      <c r="BO21" s="175"/>
      <c r="BP21" s="175"/>
      <c r="BQ21" s="175"/>
      <c r="BR21" s="175"/>
      <c r="BS21" s="175"/>
      <c r="BT21" s="175"/>
      <c r="BU21" s="175"/>
      <c r="BV21" s="175"/>
      <c r="BW21" s="175"/>
      <c r="BX21" s="175"/>
      <c r="BY21" s="175"/>
      <c r="BZ21" s="175"/>
      <c r="CA21" s="175"/>
      <c r="CB21" s="175"/>
      <c r="CC21" s="175"/>
      <c r="CD21" s="175"/>
      <c r="CE21" s="175"/>
      <c r="CF21" s="175"/>
      <c r="CG21" s="175"/>
      <c r="CH21" s="175"/>
      <c r="CI21" s="175"/>
      <c r="CJ21" s="175"/>
      <c r="CK21" s="175"/>
      <c r="CL21" s="175"/>
      <c r="CM21" s="175"/>
      <c r="CN21" s="175"/>
      <c r="CO21" s="175"/>
      <c r="CP21" s="175"/>
      <c r="CQ21" s="175"/>
      <c r="CR21" s="175"/>
      <c r="CS21" s="175"/>
      <c r="CT21" s="175"/>
      <c r="CU21" s="175"/>
      <c r="CV21" s="175"/>
      <c r="CW21" s="175"/>
      <c r="CX21" s="175"/>
      <c r="CY21" s="175"/>
      <c r="CZ21" s="175"/>
      <c r="DA21" s="175"/>
      <c r="DB21" s="175"/>
      <c r="DC21" s="175"/>
      <c r="DD21" s="175"/>
      <c r="DE21" s="175"/>
      <c r="DF21" s="175"/>
      <c r="DG21" s="175"/>
      <c r="DH21" s="175"/>
      <c r="DI21" s="175"/>
      <c r="DJ21" s="175"/>
      <c r="DK21" s="175"/>
      <c r="DL21" s="175"/>
      <c r="DM21" s="175"/>
      <c r="DN21" s="175"/>
      <c r="DO21" s="175"/>
      <c r="DP21" s="175"/>
      <c r="DQ21" s="175"/>
      <c r="DR21" s="175"/>
      <c r="DS21" s="175"/>
      <c r="DT21" s="175"/>
      <c r="DU21" s="175"/>
      <c r="DV21" s="175"/>
      <c r="DW21" s="175"/>
      <c r="DX21" s="175"/>
      <c r="DY21" s="175"/>
      <c r="DZ21" s="175"/>
      <c r="EA21" s="175"/>
      <c r="EB21" s="175"/>
      <c r="EC21" s="175"/>
      <c r="ED21" s="175"/>
      <c r="EE21" s="175"/>
      <c r="EF21" s="175"/>
      <c r="EG21" s="175"/>
      <c r="EH21" s="175"/>
      <c r="EI21" s="175"/>
      <c r="EJ21" s="175"/>
      <c r="EK21" s="175"/>
      <c r="EL21" s="175"/>
      <c r="EM21" s="175"/>
      <c r="EN21" s="175"/>
      <c r="EO21" s="175"/>
      <c r="EP21" s="175"/>
      <c r="EQ21" s="175"/>
      <c r="ER21" s="175"/>
      <c r="ES21" s="175"/>
      <c r="ET21" s="175"/>
      <c r="EU21" s="175"/>
      <c r="EV21" s="175"/>
      <c r="EW21" s="175"/>
      <c r="EX21" s="175"/>
      <c r="EY21" s="175"/>
      <c r="EZ21" s="175"/>
      <c r="FA21" s="175"/>
      <c r="FB21" s="175"/>
      <c r="FC21" s="175"/>
      <c r="FD21" s="175"/>
      <c r="FE21" s="175"/>
      <c r="FF21" s="175"/>
      <c r="FG21" s="175"/>
      <c r="FH21" s="175"/>
      <c r="FI21" s="175"/>
      <c r="FJ21" s="175"/>
      <c r="FK21" s="175"/>
      <c r="FL21" s="175"/>
      <c r="FM21" s="175"/>
      <c r="FN21" s="175"/>
      <c r="FO21" s="175"/>
      <c r="FP21" s="175"/>
      <c r="FQ21" s="175"/>
      <c r="FR21" s="175"/>
      <c r="FS21" s="175"/>
      <c r="FT21" s="175"/>
      <c r="FU21" s="175"/>
      <c r="FV21" s="175"/>
      <c r="FW21" s="175"/>
      <c r="FX21" s="175"/>
      <c r="FY21" s="175"/>
      <c r="FZ21" s="175"/>
      <c r="GA21" s="175"/>
      <c r="GB21" s="175"/>
      <c r="GC21" s="175"/>
      <c r="GD21" s="175"/>
      <c r="GE21" s="175"/>
      <c r="GF21" s="175"/>
      <c r="GG21" s="175"/>
      <c r="GH21" s="175"/>
      <c r="GI21" s="175"/>
      <c r="GJ21" s="175"/>
      <c r="GK21" s="175"/>
      <c r="GL21" s="175"/>
      <c r="GM21" s="175"/>
      <c r="GN21" s="175"/>
      <c r="GO21" s="175"/>
      <c r="GP21" s="175"/>
      <c r="GQ21" s="175"/>
      <c r="GR21" s="175"/>
      <c r="GS21" s="175"/>
      <c r="GT21" s="175"/>
      <c r="GU21" s="175"/>
      <c r="GV21" s="175"/>
      <c r="GW21" s="175"/>
      <c r="GX21" s="175"/>
      <c r="GY21" s="175"/>
      <c r="GZ21" s="175"/>
      <c r="HA21" s="175"/>
      <c r="HB21" s="175"/>
      <c r="HC21" s="175"/>
      <c r="HD21" s="175"/>
      <c r="HE21" s="175"/>
      <c r="HF21" s="175"/>
      <c r="HG21" s="175"/>
      <c r="HH21" s="175"/>
      <c r="HI21" s="175"/>
      <c r="HJ21" s="175"/>
      <c r="HK21" s="175"/>
      <c r="HL21" s="175"/>
      <c r="HM21" s="175"/>
      <c r="HN21" s="175"/>
      <c r="HO21" s="175"/>
      <c r="HP21" s="175"/>
      <c r="HQ21" s="175"/>
      <c r="HR21" s="175"/>
      <c r="HS21" s="175"/>
      <c r="HT21" s="175"/>
      <c r="HU21" s="175"/>
      <c r="HV21" s="175"/>
      <c r="HW21" s="175"/>
      <c r="HX21" s="175"/>
      <c r="HY21" s="175"/>
      <c r="HZ21" s="175"/>
      <c r="IA21" s="175"/>
      <c r="IB21" s="175"/>
      <c r="IC21" s="175"/>
      <c r="ID21" s="175"/>
      <c r="IE21" s="175"/>
      <c r="IF21" s="175"/>
      <c r="IG21" s="175"/>
      <c r="IH21" s="175"/>
      <c r="II21" s="175"/>
      <c r="IJ21" s="175"/>
      <c r="IK21" s="175"/>
      <c r="IL21" s="175"/>
      <c r="IM21" s="175"/>
      <c r="IN21" s="175"/>
      <c r="IO21" s="175"/>
      <c r="IP21" s="175"/>
      <c r="IQ21" s="175"/>
      <c r="IR21" s="175"/>
      <c r="IS21" s="175"/>
      <c r="IT21" s="175"/>
      <c r="IU21" s="175"/>
      <c r="IV21" s="175"/>
      <c r="IW21" s="175"/>
      <c r="IX21" s="175"/>
      <c r="IY21" s="175"/>
      <c r="IZ21" s="175"/>
      <c r="JA21" s="175"/>
      <c r="JB21" s="175"/>
      <c r="JC21" s="175"/>
      <c r="JD21" s="175"/>
      <c r="JE21" s="175"/>
      <c r="JF21" s="175"/>
      <c r="JG21" s="175"/>
      <c r="JH21" s="175"/>
      <c r="JI21" s="175"/>
    </row>
    <row r="22" spans="1:269" ht="23.25" customHeight="1" x14ac:dyDescent="0.25">
      <c r="A22" s="164"/>
      <c r="B22" s="284" t="s">
        <v>592</v>
      </c>
      <c r="C22" s="176">
        <v>829072</v>
      </c>
      <c r="D22" s="291">
        <v>357298</v>
      </c>
      <c r="E22" s="291">
        <v>155165</v>
      </c>
      <c r="F22" s="291">
        <v>150586</v>
      </c>
      <c r="G22" s="291">
        <v>166023</v>
      </c>
      <c r="H22" s="257"/>
      <c r="I22" s="176">
        <v>44900</v>
      </c>
      <c r="J22" s="176">
        <v>20500</v>
      </c>
      <c r="K22" s="176">
        <v>26700</v>
      </c>
      <c r="L22" s="176">
        <v>21300</v>
      </c>
      <c r="M22" s="176">
        <v>12000</v>
      </c>
      <c r="N22" s="176">
        <v>10300</v>
      </c>
      <c r="O22" s="176">
        <v>10400</v>
      </c>
      <c r="P22" s="176">
        <v>11100</v>
      </c>
      <c r="Q22" s="176">
        <v>7090</v>
      </c>
      <c r="R22" s="176">
        <v>7930</v>
      </c>
      <c r="S22" s="176">
        <v>5320</v>
      </c>
      <c r="T22" s="176">
        <v>4480</v>
      </c>
      <c r="U22" s="176">
        <v>4060</v>
      </c>
      <c r="V22" s="176">
        <v>3310</v>
      </c>
      <c r="W22" s="176">
        <v>4700</v>
      </c>
      <c r="X22" s="176">
        <v>4520</v>
      </c>
      <c r="Y22" s="176">
        <v>5140</v>
      </c>
      <c r="Z22" s="176">
        <v>4670</v>
      </c>
      <c r="AA22" s="176">
        <v>3350</v>
      </c>
      <c r="AB22" s="176">
        <v>4580</v>
      </c>
      <c r="AC22" s="176">
        <v>2480</v>
      </c>
      <c r="AD22" s="176">
        <v>4160</v>
      </c>
      <c r="AE22" s="176">
        <v>2820</v>
      </c>
      <c r="AF22" s="176">
        <v>3050</v>
      </c>
      <c r="AG22" s="176">
        <v>2210</v>
      </c>
      <c r="AH22" s="176">
        <v>2310</v>
      </c>
      <c r="AI22" s="176">
        <v>1330</v>
      </c>
      <c r="AJ22" s="176">
        <v>1810</v>
      </c>
      <c r="AK22" s="176">
        <v>6470</v>
      </c>
      <c r="AL22" s="176">
        <v>4570</v>
      </c>
      <c r="AM22" s="176">
        <v>5000</v>
      </c>
      <c r="AN22" s="176">
        <v>1090</v>
      </c>
      <c r="AO22" s="176">
        <v>858</v>
      </c>
      <c r="AP22" s="176">
        <v>3400</v>
      </c>
      <c r="AQ22" s="176">
        <v>1820</v>
      </c>
      <c r="AR22" s="176">
        <v>3950</v>
      </c>
      <c r="AS22" s="176">
        <v>7930</v>
      </c>
      <c r="AT22" s="176">
        <v>5720</v>
      </c>
      <c r="AU22" s="176">
        <v>2840</v>
      </c>
      <c r="AV22" s="176">
        <v>1800</v>
      </c>
      <c r="AW22" s="176">
        <v>6480</v>
      </c>
      <c r="AX22" s="176">
        <v>4250</v>
      </c>
      <c r="AY22" s="176">
        <v>3260</v>
      </c>
      <c r="AZ22" s="176">
        <v>2080</v>
      </c>
      <c r="BA22" s="176">
        <v>2250</v>
      </c>
      <c r="BB22" s="176">
        <v>2160</v>
      </c>
      <c r="BC22" s="176">
        <v>2280</v>
      </c>
      <c r="BD22" s="176">
        <v>18300</v>
      </c>
      <c r="BE22" s="176">
        <v>12100</v>
      </c>
      <c r="BF22" s="176">
        <v>6030</v>
      </c>
      <c r="BG22" s="176">
        <v>3450</v>
      </c>
      <c r="BH22" s="176">
        <v>3920</v>
      </c>
      <c r="BI22" s="176">
        <v>2320</v>
      </c>
      <c r="BJ22" s="176">
        <v>4280</v>
      </c>
      <c r="BK22" s="176">
        <v>2170</v>
      </c>
      <c r="BL22" s="176">
        <v>17500</v>
      </c>
      <c r="BM22" s="176">
        <v>15400</v>
      </c>
      <c r="BN22" s="176">
        <v>10700</v>
      </c>
      <c r="BO22" s="176">
        <v>7370</v>
      </c>
      <c r="BP22" s="176">
        <v>4570</v>
      </c>
      <c r="BQ22" s="176">
        <v>4330</v>
      </c>
      <c r="BR22" s="176">
        <v>4260</v>
      </c>
      <c r="BS22" s="176">
        <v>3560</v>
      </c>
      <c r="BT22" s="176">
        <v>3240</v>
      </c>
      <c r="BU22" s="176">
        <v>3010</v>
      </c>
      <c r="BV22" s="176">
        <v>2640</v>
      </c>
      <c r="BW22" s="176">
        <v>1960</v>
      </c>
      <c r="BX22" s="176">
        <v>1820</v>
      </c>
      <c r="BY22" s="176">
        <v>1340</v>
      </c>
      <c r="BZ22" s="176">
        <v>2940</v>
      </c>
      <c r="CA22" s="176">
        <v>1850</v>
      </c>
      <c r="CB22" s="176">
        <v>1760</v>
      </c>
      <c r="CC22" s="176">
        <v>1320</v>
      </c>
      <c r="CD22" s="176">
        <v>1050</v>
      </c>
      <c r="CE22" s="176">
        <v>906</v>
      </c>
      <c r="CF22" s="176">
        <v>844</v>
      </c>
      <c r="CG22" s="176">
        <v>831</v>
      </c>
      <c r="CH22" s="176">
        <v>831</v>
      </c>
      <c r="CI22" s="176">
        <v>847</v>
      </c>
      <c r="CJ22" s="176">
        <v>635</v>
      </c>
      <c r="CK22" s="176">
        <v>499</v>
      </c>
      <c r="CL22" s="176">
        <v>378</v>
      </c>
      <c r="CM22" s="176">
        <v>371</v>
      </c>
      <c r="CN22" s="176">
        <v>212</v>
      </c>
      <c r="CO22" s="176">
        <v>171</v>
      </c>
      <c r="CP22" s="176">
        <v>5460</v>
      </c>
      <c r="CQ22" s="176">
        <v>2130</v>
      </c>
      <c r="CR22" s="176">
        <v>16300</v>
      </c>
      <c r="CS22" s="176">
        <v>10700</v>
      </c>
      <c r="CT22" s="176">
        <v>7270</v>
      </c>
      <c r="CU22" s="176">
        <v>5110</v>
      </c>
      <c r="CV22" s="176">
        <v>3650</v>
      </c>
      <c r="CW22" s="176">
        <v>5510</v>
      </c>
      <c r="CX22" s="176">
        <v>1890</v>
      </c>
      <c r="CY22" s="176">
        <v>20100</v>
      </c>
      <c r="CZ22" s="176">
        <v>18000</v>
      </c>
      <c r="DA22" s="176">
        <v>15700</v>
      </c>
      <c r="DB22" s="176">
        <v>11700</v>
      </c>
      <c r="DC22" s="176">
        <v>11900</v>
      </c>
      <c r="DD22" s="176">
        <v>10200</v>
      </c>
      <c r="DE22" s="176">
        <v>9350</v>
      </c>
      <c r="DF22" s="176">
        <v>8550</v>
      </c>
      <c r="DG22" s="176">
        <v>5440</v>
      </c>
      <c r="DH22" s="176">
        <v>5260</v>
      </c>
      <c r="DI22" s="176">
        <v>4210</v>
      </c>
      <c r="DJ22" s="176">
        <v>4410</v>
      </c>
      <c r="DK22" s="176">
        <v>3330</v>
      </c>
      <c r="DL22" s="176">
        <v>3220</v>
      </c>
      <c r="DM22" s="176">
        <v>11900</v>
      </c>
      <c r="DN22" s="176">
        <v>3760</v>
      </c>
      <c r="DO22" s="176">
        <v>2460</v>
      </c>
      <c r="DP22" s="176">
        <v>728</v>
      </c>
      <c r="DQ22" s="176">
        <v>368</v>
      </c>
      <c r="DR22" s="176">
        <v>3480</v>
      </c>
      <c r="DS22" s="176">
        <v>1010</v>
      </c>
      <c r="DT22" s="176">
        <v>729</v>
      </c>
      <c r="DU22" s="176">
        <v>750</v>
      </c>
      <c r="DV22" s="176">
        <v>762</v>
      </c>
      <c r="DW22" s="176">
        <v>964</v>
      </c>
      <c r="DX22" s="176">
        <v>2360</v>
      </c>
      <c r="DY22" s="176">
        <v>1650</v>
      </c>
      <c r="DZ22" s="176">
        <v>1140</v>
      </c>
      <c r="EA22" s="176">
        <v>888</v>
      </c>
      <c r="EB22" s="176">
        <v>1200</v>
      </c>
      <c r="EC22" s="176">
        <v>1180</v>
      </c>
      <c r="ED22" s="176">
        <v>3390</v>
      </c>
      <c r="EE22" s="176">
        <v>621</v>
      </c>
      <c r="EF22" s="176">
        <v>947</v>
      </c>
      <c r="EG22" s="176">
        <v>652</v>
      </c>
      <c r="EH22" s="176">
        <v>1040</v>
      </c>
      <c r="EI22" s="176">
        <v>1530</v>
      </c>
      <c r="EJ22" s="176">
        <v>1970</v>
      </c>
      <c r="EK22" s="176">
        <v>2090</v>
      </c>
      <c r="EL22" s="176">
        <v>2710</v>
      </c>
      <c r="EM22" s="176">
        <v>1690</v>
      </c>
      <c r="EN22" s="176">
        <v>1110</v>
      </c>
      <c r="EO22" s="176">
        <v>939</v>
      </c>
      <c r="EP22" s="176">
        <v>994</v>
      </c>
      <c r="EQ22" s="176">
        <v>1890</v>
      </c>
      <c r="ER22" s="176">
        <v>472</v>
      </c>
      <c r="ES22" s="176">
        <v>362</v>
      </c>
      <c r="ET22" s="176">
        <v>1200</v>
      </c>
      <c r="EU22" s="176">
        <v>1100</v>
      </c>
      <c r="EV22" s="176">
        <v>685</v>
      </c>
      <c r="EW22" s="176">
        <v>2090</v>
      </c>
      <c r="EX22" s="176">
        <v>1270</v>
      </c>
      <c r="EY22" s="176">
        <v>1420</v>
      </c>
      <c r="EZ22" s="176">
        <v>789</v>
      </c>
      <c r="FA22" s="176">
        <v>475</v>
      </c>
      <c r="FB22" s="176">
        <v>423</v>
      </c>
      <c r="FC22" s="176">
        <v>2870</v>
      </c>
      <c r="FD22" s="176">
        <v>1360</v>
      </c>
      <c r="FE22" s="176">
        <v>1110</v>
      </c>
      <c r="FF22" s="176">
        <v>2880</v>
      </c>
      <c r="FG22" s="176">
        <v>2580</v>
      </c>
      <c r="FH22" s="176">
        <v>2150</v>
      </c>
      <c r="FI22" s="176">
        <v>4280</v>
      </c>
      <c r="FJ22" s="176">
        <v>1600</v>
      </c>
      <c r="FK22" s="176">
        <v>563</v>
      </c>
      <c r="FL22" s="176">
        <v>889</v>
      </c>
      <c r="FM22" s="176">
        <v>1520</v>
      </c>
      <c r="FN22" s="176">
        <v>340</v>
      </c>
      <c r="FO22" s="176">
        <v>1110</v>
      </c>
      <c r="FP22" s="176">
        <v>905</v>
      </c>
      <c r="FQ22" s="176">
        <v>438</v>
      </c>
      <c r="FR22" s="176">
        <v>431</v>
      </c>
      <c r="FS22" s="176">
        <v>604</v>
      </c>
      <c r="FT22" s="176">
        <v>1460</v>
      </c>
      <c r="FU22" s="176">
        <v>2920</v>
      </c>
      <c r="FV22" s="176">
        <v>733</v>
      </c>
      <c r="FW22" s="176">
        <v>731</v>
      </c>
      <c r="FX22" s="176">
        <v>488</v>
      </c>
      <c r="FY22" s="176">
        <v>740</v>
      </c>
      <c r="FZ22" s="176">
        <v>678</v>
      </c>
      <c r="GA22" s="176">
        <v>551</v>
      </c>
      <c r="GB22" s="176">
        <v>343</v>
      </c>
      <c r="GC22" s="176">
        <v>601</v>
      </c>
      <c r="GD22" s="176">
        <v>756</v>
      </c>
      <c r="GE22" s="176">
        <v>1450</v>
      </c>
      <c r="GF22" s="176">
        <v>504</v>
      </c>
      <c r="GG22" s="176">
        <v>1900</v>
      </c>
      <c r="GH22" s="176">
        <v>1060</v>
      </c>
      <c r="GI22" s="176">
        <v>959</v>
      </c>
      <c r="GJ22" s="176">
        <v>922</v>
      </c>
      <c r="GK22" s="176">
        <v>781</v>
      </c>
      <c r="GL22" s="176">
        <v>1730</v>
      </c>
      <c r="GM22" s="176">
        <v>489</v>
      </c>
      <c r="GN22" s="176">
        <v>508</v>
      </c>
      <c r="GO22" s="176">
        <v>1080</v>
      </c>
      <c r="GP22" s="176">
        <v>423</v>
      </c>
      <c r="GQ22" s="176">
        <v>1810</v>
      </c>
      <c r="GR22" s="176">
        <v>745</v>
      </c>
      <c r="GS22" s="176">
        <v>442</v>
      </c>
      <c r="GT22" s="176">
        <v>3850</v>
      </c>
      <c r="GU22" s="176">
        <v>2470</v>
      </c>
      <c r="GV22" s="176">
        <v>794</v>
      </c>
      <c r="GW22" s="176">
        <v>639</v>
      </c>
      <c r="GX22" s="176">
        <v>530</v>
      </c>
      <c r="GY22" s="176">
        <v>1310</v>
      </c>
      <c r="GZ22" s="176">
        <v>773</v>
      </c>
      <c r="HA22" s="176">
        <v>737</v>
      </c>
      <c r="HB22" s="176">
        <v>641</v>
      </c>
      <c r="HC22" s="176">
        <v>989</v>
      </c>
      <c r="HD22" s="176">
        <v>1160</v>
      </c>
      <c r="HE22" s="176">
        <v>409</v>
      </c>
      <c r="HF22" s="176">
        <v>1100</v>
      </c>
      <c r="HG22" s="176">
        <v>393</v>
      </c>
      <c r="HH22" s="176">
        <v>1980</v>
      </c>
      <c r="HI22" s="176">
        <v>1910</v>
      </c>
      <c r="HJ22" s="176">
        <v>1280</v>
      </c>
      <c r="HK22" s="176">
        <v>807</v>
      </c>
      <c r="HL22" s="176">
        <v>1530</v>
      </c>
      <c r="HM22" s="176">
        <v>2000</v>
      </c>
      <c r="HN22" s="176">
        <v>986</v>
      </c>
      <c r="HO22" s="176">
        <v>1040</v>
      </c>
      <c r="HP22" s="176">
        <v>495</v>
      </c>
      <c r="HQ22" s="176">
        <v>229</v>
      </c>
      <c r="HR22" s="176">
        <v>826</v>
      </c>
      <c r="HS22" s="176">
        <v>643</v>
      </c>
      <c r="HT22" s="176">
        <v>750</v>
      </c>
      <c r="HU22" s="176">
        <v>490</v>
      </c>
      <c r="HV22" s="176">
        <v>470</v>
      </c>
      <c r="HW22" s="176">
        <v>749</v>
      </c>
      <c r="HX22" s="176">
        <v>772</v>
      </c>
      <c r="HY22" s="176">
        <v>1610</v>
      </c>
      <c r="HZ22" s="176">
        <v>952</v>
      </c>
      <c r="IA22" s="176">
        <v>756</v>
      </c>
      <c r="IB22" s="176">
        <v>664</v>
      </c>
      <c r="IC22" s="176">
        <v>650</v>
      </c>
      <c r="ID22" s="176">
        <v>1630</v>
      </c>
      <c r="IE22" s="176">
        <v>274</v>
      </c>
      <c r="IF22" s="176">
        <v>277</v>
      </c>
      <c r="IG22" s="176">
        <v>511</v>
      </c>
      <c r="IH22" s="176">
        <v>340</v>
      </c>
      <c r="II22" s="176">
        <v>557</v>
      </c>
      <c r="IJ22" s="176">
        <v>487</v>
      </c>
      <c r="IK22" s="176">
        <v>398</v>
      </c>
      <c r="IL22" s="176">
        <v>254</v>
      </c>
      <c r="IM22" s="176">
        <v>232</v>
      </c>
      <c r="IN22" s="176">
        <v>445</v>
      </c>
      <c r="IO22" s="176">
        <v>625</v>
      </c>
      <c r="IP22" s="176">
        <v>4560</v>
      </c>
      <c r="IQ22" s="176">
        <v>1780</v>
      </c>
      <c r="IR22" s="176">
        <v>1010</v>
      </c>
      <c r="IS22" s="176">
        <v>417</v>
      </c>
      <c r="IT22" s="176">
        <v>843</v>
      </c>
      <c r="IU22" s="176">
        <v>724</v>
      </c>
      <c r="IV22" s="176">
        <v>571</v>
      </c>
      <c r="IW22" s="176">
        <v>1050</v>
      </c>
      <c r="IX22" s="176">
        <v>1610</v>
      </c>
      <c r="IY22" s="176">
        <v>3870</v>
      </c>
      <c r="IZ22" s="176">
        <v>657</v>
      </c>
      <c r="JA22" s="176">
        <v>809</v>
      </c>
      <c r="JB22" s="176">
        <v>1200</v>
      </c>
      <c r="JC22" s="176">
        <v>1040</v>
      </c>
      <c r="JD22" s="176">
        <v>1820</v>
      </c>
      <c r="JE22" s="176">
        <v>589</v>
      </c>
      <c r="JF22" s="176">
        <v>269</v>
      </c>
      <c r="JG22" s="176">
        <v>326</v>
      </c>
      <c r="JH22" s="176">
        <v>515</v>
      </c>
      <c r="JI22" s="176">
        <v>543</v>
      </c>
    </row>
    <row r="23" spans="1:269" ht="23.25" customHeight="1" x14ac:dyDescent="0.25">
      <c r="A23" s="164"/>
      <c r="B23" s="46" t="s">
        <v>681</v>
      </c>
      <c r="C23" s="176">
        <v>790306</v>
      </c>
      <c r="D23" s="291">
        <v>356830</v>
      </c>
      <c r="E23" s="291">
        <v>141105</v>
      </c>
      <c r="F23" s="291">
        <v>128975</v>
      </c>
      <c r="G23" s="291">
        <v>163395</v>
      </c>
      <c r="H23" s="257"/>
      <c r="I23" s="176">
        <v>44615</v>
      </c>
      <c r="J23" s="176">
        <v>20509</v>
      </c>
      <c r="K23" s="176">
        <v>26714</v>
      </c>
      <c r="L23" s="176">
        <v>21358</v>
      </c>
      <c r="M23" s="176">
        <v>12684</v>
      </c>
      <c r="N23" s="176">
        <v>10002</v>
      </c>
      <c r="O23" s="176">
        <v>10420</v>
      </c>
      <c r="P23" s="176">
        <v>11076</v>
      </c>
      <c r="Q23" s="176">
        <v>7035</v>
      </c>
      <c r="R23" s="176">
        <v>8141</v>
      </c>
      <c r="S23" s="176">
        <v>5323</v>
      </c>
      <c r="T23" s="176">
        <v>4806</v>
      </c>
      <c r="U23" s="176">
        <v>4071</v>
      </c>
      <c r="V23" s="176">
        <v>3461</v>
      </c>
      <c r="W23" s="176">
        <v>4681</v>
      </c>
      <c r="X23" s="176">
        <v>4303</v>
      </c>
      <c r="Y23" s="176">
        <v>4996</v>
      </c>
      <c r="Z23" s="176">
        <v>4593</v>
      </c>
      <c r="AA23" s="176">
        <v>3573</v>
      </c>
      <c r="AB23" s="176">
        <v>4222</v>
      </c>
      <c r="AC23" s="176">
        <v>2475</v>
      </c>
      <c r="AD23" s="176">
        <v>4194</v>
      </c>
      <c r="AE23" s="176">
        <v>2832</v>
      </c>
      <c r="AF23" s="176">
        <v>2878</v>
      </c>
      <c r="AG23" s="176">
        <v>2215</v>
      </c>
      <c r="AH23" s="176">
        <v>2201</v>
      </c>
      <c r="AI23" s="176">
        <v>1329</v>
      </c>
      <c r="AJ23" s="176">
        <v>1691</v>
      </c>
      <c r="AK23" s="176">
        <v>6471</v>
      </c>
      <c r="AL23" s="176">
        <v>4781</v>
      </c>
      <c r="AM23" s="176">
        <v>4880</v>
      </c>
      <c r="AN23" s="176">
        <v>1095</v>
      </c>
      <c r="AO23" s="176">
        <v>855</v>
      </c>
      <c r="AP23" s="176">
        <v>3387</v>
      </c>
      <c r="AQ23" s="176">
        <v>1798</v>
      </c>
      <c r="AR23" s="176">
        <v>3849</v>
      </c>
      <c r="AS23" s="176">
        <v>7853</v>
      </c>
      <c r="AT23" s="176">
        <v>5472</v>
      </c>
      <c r="AU23" s="176">
        <v>2808</v>
      </c>
      <c r="AV23" s="176">
        <v>1810</v>
      </c>
      <c r="AW23" s="176">
        <v>6295</v>
      </c>
      <c r="AX23" s="176">
        <v>4110</v>
      </c>
      <c r="AY23" s="176">
        <v>3262</v>
      </c>
      <c r="AZ23" s="176">
        <v>2038</v>
      </c>
      <c r="BA23" s="176">
        <v>2370</v>
      </c>
      <c r="BB23" s="176">
        <v>2223</v>
      </c>
      <c r="BC23" s="176">
        <v>2275</v>
      </c>
      <c r="BD23" s="176">
        <v>18277</v>
      </c>
      <c r="BE23" s="176">
        <v>12117</v>
      </c>
      <c r="BF23" s="176">
        <v>6184</v>
      </c>
      <c r="BG23" s="176">
        <v>3463</v>
      </c>
      <c r="BH23" s="176">
        <v>4008</v>
      </c>
      <c r="BI23" s="176">
        <v>2279</v>
      </c>
      <c r="BJ23" s="176">
        <v>4226</v>
      </c>
      <c r="BK23" s="176">
        <v>2219</v>
      </c>
      <c r="BL23" s="176">
        <v>17141</v>
      </c>
      <c r="BM23" s="176">
        <v>13737</v>
      </c>
      <c r="BN23" s="176">
        <v>10701</v>
      </c>
      <c r="BO23" s="176">
        <v>6228</v>
      </c>
      <c r="BP23" s="176">
        <v>4289</v>
      </c>
      <c r="BQ23" s="176">
        <v>4027</v>
      </c>
      <c r="BR23" s="176">
        <v>3683</v>
      </c>
      <c r="BS23" s="176">
        <v>2956</v>
      </c>
      <c r="BT23" s="176">
        <v>2653</v>
      </c>
      <c r="BU23" s="176">
        <v>2485</v>
      </c>
      <c r="BV23" s="176">
        <v>2473</v>
      </c>
      <c r="BW23" s="176">
        <v>1631</v>
      </c>
      <c r="BX23" s="176">
        <v>1584</v>
      </c>
      <c r="BY23" s="176">
        <v>1001</v>
      </c>
      <c r="BZ23" s="176">
        <v>2764</v>
      </c>
      <c r="CA23" s="176">
        <v>1776</v>
      </c>
      <c r="CB23" s="176">
        <v>1586</v>
      </c>
      <c r="CC23" s="176">
        <v>1251</v>
      </c>
      <c r="CD23" s="176">
        <v>959</v>
      </c>
      <c r="CE23" s="176">
        <v>859</v>
      </c>
      <c r="CF23" s="176">
        <v>808</v>
      </c>
      <c r="CG23" s="176">
        <v>808</v>
      </c>
      <c r="CH23" s="176">
        <v>779</v>
      </c>
      <c r="CI23" s="176">
        <v>748</v>
      </c>
      <c r="CJ23" s="176">
        <v>606</v>
      </c>
      <c r="CK23" s="176">
        <v>455</v>
      </c>
      <c r="CL23" s="176">
        <v>375</v>
      </c>
      <c r="CM23" s="176">
        <v>355</v>
      </c>
      <c r="CN23" s="176">
        <v>204</v>
      </c>
      <c r="CO23" s="176">
        <v>163</v>
      </c>
      <c r="CP23" s="176">
        <v>5333</v>
      </c>
      <c r="CQ23" s="176">
        <v>2106</v>
      </c>
      <c r="CR23" s="176">
        <v>15676</v>
      </c>
      <c r="CS23" s="176">
        <v>8718</v>
      </c>
      <c r="CT23" s="176">
        <v>6576</v>
      </c>
      <c r="CU23" s="176">
        <v>4256</v>
      </c>
      <c r="CV23" s="176">
        <v>3167</v>
      </c>
      <c r="CW23" s="176">
        <v>4634</v>
      </c>
      <c r="CX23" s="176">
        <v>1535</v>
      </c>
      <c r="CY23" s="176">
        <v>16923</v>
      </c>
      <c r="CZ23" s="176">
        <v>15328</v>
      </c>
      <c r="DA23" s="176">
        <v>13097</v>
      </c>
      <c r="DB23" s="176">
        <v>10834</v>
      </c>
      <c r="DC23" s="176">
        <v>10585</v>
      </c>
      <c r="DD23" s="176">
        <v>8374</v>
      </c>
      <c r="DE23" s="176">
        <v>7958</v>
      </c>
      <c r="DF23" s="176">
        <v>6968</v>
      </c>
      <c r="DG23" s="176">
        <v>4640</v>
      </c>
      <c r="DH23" s="176">
        <v>4495</v>
      </c>
      <c r="DI23" s="176">
        <v>3607</v>
      </c>
      <c r="DJ23" s="176">
        <v>3701</v>
      </c>
      <c r="DK23" s="176">
        <v>2811</v>
      </c>
      <c r="DL23" s="176">
        <v>2628</v>
      </c>
      <c r="DM23" s="176">
        <v>10859</v>
      </c>
      <c r="DN23" s="176">
        <v>3206</v>
      </c>
      <c r="DO23" s="176">
        <v>2034</v>
      </c>
      <c r="DP23" s="176">
        <v>600</v>
      </c>
      <c r="DQ23" s="176">
        <v>320</v>
      </c>
      <c r="DR23" s="176">
        <v>3388</v>
      </c>
      <c r="DS23" s="176">
        <v>990</v>
      </c>
      <c r="DT23" s="176">
        <v>711</v>
      </c>
      <c r="DU23" s="176">
        <v>747</v>
      </c>
      <c r="DV23" s="176">
        <v>743</v>
      </c>
      <c r="DW23" s="176">
        <v>937</v>
      </c>
      <c r="DX23" s="176">
        <v>2267</v>
      </c>
      <c r="DY23" s="176">
        <v>1582</v>
      </c>
      <c r="DZ23" s="176">
        <v>1104</v>
      </c>
      <c r="EA23" s="176">
        <v>942</v>
      </c>
      <c r="EB23" s="176">
        <v>1183</v>
      </c>
      <c r="EC23" s="176">
        <v>1152</v>
      </c>
      <c r="ED23" s="176">
        <v>3299</v>
      </c>
      <c r="EE23" s="176">
        <v>618</v>
      </c>
      <c r="EF23" s="176">
        <v>922</v>
      </c>
      <c r="EG23" s="176">
        <v>648</v>
      </c>
      <c r="EH23" s="176">
        <v>1023</v>
      </c>
      <c r="EI23" s="176">
        <v>1463</v>
      </c>
      <c r="EJ23" s="176">
        <v>1906</v>
      </c>
      <c r="EK23" s="176">
        <v>2076</v>
      </c>
      <c r="EL23" s="176">
        <v>2693</v>
      </c>
      <c r="EM23" s="176">
        <v>1639</v>
      </c>
      <c r="EN23" s="176">
        <v>1100</v>
      </c>
      <c r="EO23" s="176">
        <v>937</v>
      </c>
      <c r="EP23" s="176">
        <v>970</v>
      </c>
      <c r="EQ23" s="176">
        <v>1822</v>
      </c>
      <c r="ER23" s="176">
        <v>470</v>
      </c>
      <c r="ES23" s="176">
        <v>357</v>
      </c>
      <c r="ET23" s="176">
        <v>1138</v>
      </c>
      <c r="EU23" s="176">
        <v>1087</v>
      </c>
      <c r="EV23" s="176">
        <v>676</v>
      </c>
      <c r="EW23" s="176">
        <v>2031</v>
      </c>
      <c r="EX23" s="176">
        <v>1258</v>
      </c>
      <c r="EY23" s="176">
        <v>1407</v>
      </c>
      <c r="EZ23" s="176">
        <v>771</v>
      </c>
      <c r="FA23" s="176">
        <v>472</v>
      </c>
      <c r="FB23" s="176">
        <v>411</v>
      </c>
      <c r="FC23" s="176">
        <v>2959</v>
      </c>
      <c r="FD23" s="176">
        <v>1306</v>
      </c>
      <c r="FE23" s="176">
        <v>1077</v>
      </c>
      <c r="FF23" s="176">
        <v>2850</v>
      </c>
      <c r="FG23" s="176">
        <v>2573</v>
      </c>
      <c r="FH23" s="176">
        <v>2095</v>
      </c>
      <c r="FI23" s="176">
        <v>4197</v>
      </c>
      <c r="FJ23" s="176">
        <v>1544</v>
      </c>
      <c r="FK23" s="176">
        <v>554</v>
      </c>
      <c r="FL23" s="176">
        <v>860</v>
      </c>
      <c r="FM23" s="176">
        <v>1489</v>
      </c>
      <c r="FN23" s="176">
        <v>337</v>
      </c>
      <c r="FO23" s="176">
        <v>1084</v>
      </c>
      <c r="FP23" s="176">
        <v>879</v>
      </c>
      <c r="FQ23" s="176">
        <v>428</v>
      </c>
      <c r="FR23" s="176">
        <v>418</v>
      </c>
      <c r="FS23" s="176">
        <v>594</v>
      </c>
      <c r="FT23" s="176">
        <v>1429</v>
      </c>
      <c r="FU23" s="176">
        <v>2888</v>
      </c>
      <c r="FV23" s="176">
        <v>718</v>
      </c>
      <c r="FW23" s="176">
        <v>717</v>
      </c>
      <c r="FX23" s="176">
        <v>484</v>
      </c>
      <c r="FY23" s="176">
        <v>720</v>
      </c>
      <c r="FZ23" s="176">
        <v>664</v>
      </c>
      <c r="GA23" s="176">
        <v>546</v>
      </c>
      <c r="GB23" s="176">
        <v>336</v>
      </c>
      <c r="GC23" s="176">
        <v>597</v>
      </c>
      <c r="GD23" s="176">
        <v>742</v>
      </c>
      <c r="GE23" s="176">
        <v>1384</v>
      </c>
      <c r="GF23" s="176">
        <v>493</v>
      </c>
      <c r="GG23" s="176">
        <v>1858</v>
      </c>
      <c r="GH23" s="176">
        <v>1039</v>
      </c>
      <c r="GI23" s="176">
        <v>952</v>
      </c>
      <c r="GJ23" s="176">
        <v>900</v>
      </c>
      <c r="GK23" s="176">
        <v>769</v>
      </c>
      <c r="GL23" s="176">
        <v>1715</v>
      </c>
      <c r="GM23" s="176">
        <v>468</v>
      </c>
      <c r="GN23" s="176">
        <v>495</v>
      </c>
      <c r="GO23" s="176">
        <v>1059</v>
      </c>
      <c r="GP23" s="176">
        <v>412</v>
      </c>
      <c r="GQ23" s="176">
        <v>1786</v>
      </c>
      <c r="GR23" s="176">
        <v>725</v>
      </c>
      <c r="GS23" s="176">
        <v>436</v>
      </c>
      <c r="GT23" s="176">
        <v>3783</v>
      </c>
      <c r="GU23" s="176">
        <v>2410</v>
      </c>
      <c r="GV23" s="176">
        <v>773</v>
      </c>
      <c r="GW23" s="176">
        <v>627</v>
      </c>
      <c r="GX23" s="176">
        <v>526</v>
      </c>
      <c r="GY23" s="176">
        <v>1281</v>
      </c>
      <c r="GZ23" s="176">
        <v>754</v>
      </c>
      <c r="HA23" s="176">
        <v>716</v>
      </c>
      <c r="HB23" s="176">
        <v>635</v>
      </c>
      <c r="HC23" s="176">
        <v>972</v>
      </c>
      <c r="HD23" s="176">
        <v>1132</v>
      </c>
      <c r="HE23" s="176">
        <v>409</v>
      </c>
      <c r="HF23" s="176">
        <v>1073</v>
      </c>
      <c r="HG23" s="176">
        <v>387</v>
      </c>
      <c r="HH23" s="176">
        <v>1903</v>
      </c>
      <c r="HI23" s="176">
        <v>1912</v>
      </c>
      <c r="HJ23" s="176">
        <v>1281</v>
      </c>
      <c r="HK23" s="176">
        <v>788</v>
      </c>
      <c r="HL23" s="176">
        <v>1508</v>
      </c>
      <c r="HM23" s="176">
        <v>1939</v>
      </c>
      <c r="HN23" s="176">
        <v>960</v>
      </c>
      <c r="HO23" s="176">
        <v>1014</v>
      </c>
      <c r="HP23" s="176">
        <v>491</v>
      </c>
      <c r="HQ23" s="176">
        <v>219</v>
      </c>
      <c r="HR23" s="176">
        <v>800</v>
      </c>
      <c r="HS23" s="176">
        <v>629</v>
      </c>
      <c r="HT23" s="176">
        <v>726</v>
      </c>
      <c r="HU23" s="176">
        <v>484</v>
      </c>
      <c r="HV23" s="176">
        <v>467</v>
      </c>
      <c r="HW23" s="176">
        <v>744</v>
      </c>
      <c r="HX23" s="176">
        <v>753</v>
      </c>
      <c r="HY23" s="176">
        <v>1572</v>
      </c>
      <c r="HZ23" s="176">
        <v>958</v>
      </c>
      <c r="IA23" s="176">
        <v>762</v>
      </c>
      <c r="IB23" s="176">
        <v>645</v>
      </c>
      <c r="IC23" s="176">
        <v>727</v>
      </c>
      <c r="ID23" s="176">
        <v>1605</v>
      </c>
      <c r="IE23" s="176">
        <v>272</v>
      </c>
      <c r="IF23" s="176">
        <v>272</v>
      </c>
      <c r="IG23" s="176">
        <v>498</v>
      </c>
      <c r="IH23" s="176">
        <v>331</v>
      </c>
      <c r="II23" s="176">
        <v>542</v>
      </c>
      <c r="IJ23" s="176">
        <v>470</v>
      </c>
      <c r="IK23" s="176">
        <v>391</v>
      </c>
      <c r="IL23" s="176">
        <v>246</v>
      </c>
      <c r="IM23" s="176">
        <v>227</v>
      </c>
      <c r="IN23" s="176">
        <v>433</v>
      </c>
      <c r="IO23" s="176">
        <v>610</v>
      </c>
      <c r="IP23" s="176">
        <v>4444</v>
      </c>
      <c r="IQ23" s="176">
        <v>1714</v>
      </c>
      <c r="IR23" s="176">
        <v>1131</v>
      </c>
      <c r="IS23" s="176">
        <v>460</v>
      </c>
      <c r="IT23" s="176">
        <v>950</v>
      </c>
      <c r="IU23" s="176">
        <v>706</v>
      </c>
      <c r="IV23" s="176">
        <v>548</v>
      </c>
      <c r="IW23" s="176">
        <v>1010</v>
      </c>
      <c r="IX23" s="176">
        <v>1578</v>
      </c>
      <c r="IY23" s="176">
        <v>3741</v>
      </c>
      <c r="IZ23" s="176">
        <v>646</v>
      </c>
      <c r="JA23" s="176">
        <v>786</v>
      </c>
      <c r="JB23" s="176">
        <v>1180</v>
      </c>
      <c r="JC23" s="176">
        <v>1013</v>
      </c>
      <c r="JD23" s="176">
        <v>1796</v>
      </c>
      <c r="JE23" s="176">
        <v>583</v>
      </c>
      <c r="JF23" s="176">
        <v>262</v>
      </c>
      <c r="JG23" s="176">
        <v>394</v>
      </c>
      <c r="JH23" s="176">
        <v>616</v>
      </c>
      <c r="JI23" s="176">
        <v>599</v>
      </c>
    </row>
    <row r="24" spans="1:269" ht="23.25" customHeight="1" x14ac:dyDescent="0.25">
      <c r="A24" s="164"/>
      <c r="B24" s="47" t="s">
        <v>594</v>
      </c>
      <c r="C24" s="176">
        <v>792658</v>
      </c>
      <c r="D24" s="291">
        <v>355638</v>
      </c>
      <c r="E24" s="291">
        <v>140153</v>
      </c>
      <c r="F24" s="291">
        <v>132810</v>
      </c>
      <c r="G24" s="291">
        <v>164057</v>
      </c>
      <c r="H24" s="257"/>
      <c r="I24" s="176">
        <v>43900</v>
      </c>
      <c r="J24" s="176">
        <v>20500</v>
      </c>
      <c r="K24" s="176">
        <v>26700</v>
      </c>
      <c r="L24" s="176">
        <v>21400</v>
      </c>
      <c r="M24" s="176">
        <v>12700</v>
      </c>
      <c r="N24" s="176">
        <v>10000</v>
      </c>
      <c r="O24" s="176">
        <v>10400</v>
      </c>
      <c r="P24" s="176">
        <v>11100</v>
      </c>
      <c r="Q24" s="176">
        <v>7040</v>
      </c>
      <c r="R24" s="176">
        <v>8140</v>
      </c>
      <c r="S24" s="176">
        <v>5310</v>
      </c>
      <c r="T24" s="176">
        <v>4810</v>
      </c>
      <c r="U24" s="176">
        <v>4050</v>
      </c>
      <c r="V24" s="176">
        <v>3460</v>
      </c>
      <c r="W24" s="176">
        <v>4690</v>
      </c>
      <c r="X24" s="176">
        <v>4320</v>
      </c>
      <c r="Y24" s="176">
        <v>5010</v>
      </c>
      <c r="Z24" s="176">
        <v>4430</v>
      </c>
      <c r="AA24" s="176">
        <v>3570</v>
      </c>
      <c r="AB24" s="176">
        <v>4240</v>
      </c>
      <c r="AC24" s="176">
        <v>2480</v>
      </c>
      <c r="AD24" s="176">
        <v>4160</v>
      </c>
      <c r="AE24" s="176">
        <v>2830</v>
      </c>
      <c r="AF24" s="176">
        <v>2880</v>
      </c>
      <c r="AG24" s="176">
        <v>2210</v>
      </c>
      <c r="AH24" s="176">
        <v>2210</v>
      </c>
      <c r="AI24" s="176">
        <v>1330</v>
      </c>
      <c r="AJ24" s="176">
        <v>1690</v>
      </c>
      <c r="AK24" s="176">
        <v>6470</v>
      </c>
      <c r="AL24" s="176">
        <v>4780</v>
      </c>
      <c r="AM24" s="176">
        <v>4890</v>
      </c>
      <c r="AN24" s="176">
        <v>1140</v>
      </c>
      <c r="AO24" s="176">
        <v>858</v>
      </c>
      <c r="AP24" s="176">
        <v>3390</v>
      </c>
      <c r="AQ24" s="176">
        <v>1780</v>
      </c>
      <c r="AR24" s="176">
        <v>3850</v>
      </c>
      <c r="AS24" s="176">
        <v>7830</v>
      </c>
      <c r="AT24" s="176">
        <v>5460</v>
      </c>
      <c r="AU24" s="176">
        <v>2620</v>
      </c>
      <c r="AV24" s="176">
        <v>1810</v>
      </c>
      <c r="AW24" s="176">
        <v>6250</v>
      </c>
      <c r="AX24" s="176">
        <v>4140</v>
      </c>
      <c r="AY24" s="176">
        <v>3270</v>
      </c>
      <c r="AZ24" s="176">
        <v>2030</v>
      </c>
      <c r="BA24" s="176">
        <v>2320</v>
      </c>
      <c r="BB24" s="176">
        <v>2240</v>
      </c>
      <c r="BC24" s="176">
        <v>2280</v>
      </c>
      <c r="BD24" s="176">
        <v>18300</v>
      </c>
      <c r="BE24" s="176">
        <v>12100</v>
      </c>
      <c r="BF24" s="176">
        <v>6100</v>
      </c>
      <c r="BG24" s="176">
        <v>3450</v>
      </c>
      <c r="BH24" s="176">
        <v>4000</v>
      </c>
      <c r="BI24" s="176">
        <v>2280</v>
      </c>
      <c r="BJ24" s="176">
        <v>4210</v>
      </c>
      <c r="BK24" s="176">
        <v>2230</v>
      </c>
      <c r="BL24" s="176">
        <v>16600</v>
      </c>
      <c r="BM24" s="176">
        <v>13640</v>
      </c>
      <c r="BN24" s="176">
        <v>10407</v>
      </c>
      <c r="BO24" s="176">
        <v>6080</v>
      </c>
      <c r="BP24" s="176">
        <v>4260</v>
      </c>
      <c r="BQ24" s="176">
        <v>3990</v>
      </c>
      <c r="BR24" s="176">
        <v>3440</v>
      </c>
      <c r="BS24" s="176">
        <v>3080</v>
      </c>
      <c r="BT24" s="176">
        <v>2730</v>
      </c>
      <c r="BU24" s="176">
        <v>2600</v>
      </c>
      <c r="BV24" s="176">
        <v>2490</v>
      </c>
      <c r="BW24" s="176">
        <v>1700</v>
      </c>
      <c r="BX24" s="176">
        <v>1560</v>
      </c>
      <c r="BY24" s="176">
        <v>1000</v>
      </c>
      <c r="BZ24" s="176">
        <v>2740</v>
      </c>
      <c r="CA24" s="176">
        <v>1760</v>
      </c>
      <c r="CB24" s="176">
        <v>1570</v>
      </c>
      <c r="CC24" s="176">
        <v>1240</v>
      </c>
      <c r="CD24" s="176">
        <v>950</v>
      </c>
      <c r="CE24" s="176">
        <v>850</v>
      </c>
      <c r="CF24" s="176">
        <v>800</v>
      </c>
      <c r="CG24" s="176">
        <v>800</v>
      </c>
      <c r="CH24" s="176">
        <v>770</v>
      </c>
      <c r="CI24" s="176">
        <v>740</v>
      </c>
      <c r="CJ24" s="176">
        <v>600</v>
      </c>
      <c r="CK24" s="176">
        <v>450</v>
      </c>
      <c r="CL24" s="176">
        <v>370</v>
      </c>
      <c r="CM24" s="176">
        <v>350</v>
      </c>
      <c r="CN24" s="176">
        <v>200</v>
      </c>
      <c r="CO24" s="176">
        <v>160</v>
      </c>
      <c r="CP24" s="176">
        <v>5310</v>
      </c>
      <c r="CQ24" s="176">
        <v>2080</v>
      </c>
      <c r="CR24" s="176">
        <v>15500</v>
      </c>
      <c r="CS24" s="176">
        <v>8930</v>
      </c>
      <c r="CT24" s="176">
        <v>6640</v>
      </c>
      <c r="CU24" s="176">
        <v>4406</v>
      </c>
      <c r="CV24" s="176">
        <v>3020</v>
      </c>
      <c r="CW24" s="176">
        <v>4700</v>
      </c>
      <c r="CX24" s="176">
        <v>1640</v>
      </c>
      <c r="CY24" s="176">
        <v>17400</v>
      </c>
      <c r="CZ24" s="176">
        <v>15710</v>
      </c>
      <c r="DA24" s="176">
        <v>13700</v>
      </c>
      <c r="DB24" s="176">
        <v>11410</v>
      </c>
      <c r="DC24" s="176">
        <v>10600</v>
      </c>
      <c r="DD24" s="176">
        <v>8700</v>
      </c>
      <c r="DE24" s="176">
        <v>8250</v>
      </c>
      <c r="DF24" s="176">
        <v>7340</v>
      </c>
      <c r="DG24" s="176">
        <v>4660</v>
      </c>
      <c r="DH24" s="176">
        <v>4590</v>
      </c>
      <c r="DI24" s="176">
        <v>3810</v>
      </c>
      <c r="DJ24" s="176">
        <v>3750</v>
      </c>
      <c r="DK24" s="176">
        <v>2830</v>
      </c>
      <c r="DL24" s="176">
        <v>2690</v>
      </c>
      <c r="DM24" s="176">
        <v>10790</v>
      </c>
      <c r="DN24" s="176">
        <v>3430</v>
      </c>
      <c r="DO24" s="176">
        <v>2170</v>
      </c>
      <c r="DP24" s="176">
        <v>650</v>
      </c>
      <c r="DQ24" s="176">
        <v>330</v>
      </c>
      <c r="DR24" s="176">
        <v>3400</v>
      </c>
      <c r="DS24" s="176">
        <v>989</v>
      </c>
      <c r="DT24" s="176">
        <v>713</v>
      </c>
      <c r="DU24" s="176">
        <v>750</v>
      </c>
      <c r="DV24" s="176">
        <v>746</v>
      </c>
      <c r="DW24" s="176">
        <v>939</v>
      </c>
      <c r="DX24" s="176">
        <v>2280</v>
      </c>
      <c r="DY24" s="176">
        <v>1590</v>
      </c>
      <c r="DZ24" s="176">
        <v>1110</v>
      </c>
      <c r="EA24" s="176">
        <v>947</v>
      </c>
      <c r="EB24" s="176">
        <v>1190</v>
      </c>
      <c r="EC24" s="176">
        <v>1160</v>
      </c>
      <c r="ED24" s="176">
        <v>3320</v>
      </c>
      <c r="EE24" s="176">
        <v>623</v>
      </c>
      <c r="EF24" s="176">
        <v>928</v>
      </c>
      <c r="EG24" s="176">
        <v>652</v>
      </c>
      <c r="EH24" s="176">
        <v>1030</v>
      </c>
      <c r="EI24" s="176">
        <v>1470</v>
      </c>
      <c r="EJ24" s="176">
        <v>1920</v>
      </c>
      <c r="EK24" s="176">
        <v>2090</v>
      </c>
      <c r="EL24" s="176">
        <v>2710</v>
      </c>
      <c r="EM24" s="176">
        <v>1650</v>
      </c>
      <c r="EN24" s="176">
        <v>1100</v>
      </c>
      <c r="EO24" s="176">
        <v>938</v>
      </c>
      <c r="EP24" s="176">
        <v>972</v>
      </c>
      <c r="EQ24" s="176">
        <v>1830</v>
      </c>
      <c r="ER24" s="176">
        <v>469</v>
      </c>
      <c r="ES24" s="176">
        <v>359</v>
      </c>
      <c r="ET24" s="176">
        <v>1140</v>
      </c>
      <c r="EU24" s="176">
        <v>1090</v>
      </c>
      <c r="EV24" s="176">
        <v>679</v>
      </c>
      <c r="EW24" s="176">
        <v>2040</v>
      </c>
      <c r="EX24" s="176">
        <v>1260</v>
      </c>
      <c r="EY24" s="176">
        <v>1410</v>
      </c>
      <c r="EZ24" s="176">
        <v>775</v>
      </c>
      <c r="FA24" s="176">
        <v>474</v>
      </c>
      <c r="FB24" s="176">
        <v>414</v>
      </c>
      <c r="FC24" s="176">
        <v>2970</v>
      </c>
      <c r="FD24" s="176">
        <v>1310</v>
      </c>
      <c r="FE24" s="176">
        <v>1080</v>
      </c>
      <c r="FF24" s="176">
        <v>2850</v>
      </c>
      <c r="FG24" s="176">
        <v>2570</v>
      </c>
      <c r="FH24" s="176">
        <v>2100</v>
      </c>
      <c r="FI24" s="176">
        <v>4220</v>
      </c>
      <c r="FJ24" s="176">
        <v>1550</v>
      </c>
      <c r="FK24" s="176">
        <v>557</v>
      </c>
      <c r="FL24" s="176">
        <v>866</v>
      </c>
      <c r="FM24" s="176">
        <v>1490</v>
      </c>
      <c r="FN24" s="176">
        <v>338</v>
      </c>
      <c r="FO24" s="176">
        <v>1090</v>
      </c>
      <c r="FP24" s="176">
        <v>885</v>
      </c>
      <c r="FQ24" s="176">
        <v>430</v>
      </c>
      <c r="FR24" s="176">
        <v>421</v>
      </c>
      <c r="FS24" s="176">
        <v>594</v>
      </c>
      <c r="FT24" s="176">
        <v>1430</v>
      </c>
      <c r="FU24" s="176">
        <v>2900</v>
      </c>
      <c r="FV24" s="176">
        <v>718</v>
      </c>
      <c r="FW24" s="176">
        <v>717</v>
      </c>
      <c r="FX24" s="176">
        <v>483</v>
      </c>
      <c r="FY24" s="176">
        <v>724</v>
      </c>
      <c r="FZ24" s="176">
        <v>667</v>
      </c>
      <c r="GA24" s="176">
        <v>549</v>
      </c>
      <c r="GB24" s="176">
        <v>338</v>
      </c>
      <c r="GC24" s="176">
        <v>597</v>
      </c>
      <c r="GD24" s="176">
        <v>746</v>
      </c>
      <c r="GE24" s="176">
        <v>1390</v>
      </c>
      <c r="GF24" s="176">
        <v>494</v>
      </c>
      <c r="GG24" s="176">
        <v>1860</v>
      </c>
      <c r="GH24" s="176">
        <v>1040</v>
      </c>
      <c r="GI24" s="176">
        <v>951</v>
      </c>
      <c r="GJ24" s="176">
        <v>905</v>
      </c>
      <c r="GK24" s="176">
        <v>774</v>
      </c>
      <c r="GL24" s="176">
        <v>1720</v>
      </c>
      <c r="GM24" s="176">
        <v>489</v>
      </c>
      <c r="GN24" s="176">
        <v>498</v>
      </c>
      <c r="GO24" s="176">
        <v>1060</v>
      </c>
      <c r="GP24" s="176">
        <v>414</v>
      </c>
      <c r="GQ24" s="176">
        <v>1790</v>
      </c>
      <c r="GR24" s="176">
        <v>730</v>
      </c>
      <c r="GS24" s="176">
        <v>437</v>
      </c>
      <c r="GT24" s="176">
        <v>3800</v>
      </c>
      <c r="GU24" s="176">
        <v>2420</v>
      </c>
      <c r="GV24" s="176">
        <v>779</v>
      </c>
      <c r="GW24" s="176">
        <v>632</v>
      </c>
      <c r="GX24" s="176">
        <v>528</v>
      </c>
      <c r="GY24" s="176">
        <v>1290</v>
      </c>
      <c r="GZ24" s="176">
        <v>758</v>
      </c>
      <c r="HA24" s="176">
        <v>722</v>
      </c>
      <c r="HB24" s="176">
        <v>640</v>
      </c>
      <c r="HC24" s="176">
        <v>981</v>
      </c>
      <c r="HD24" s="176">
        <v>1140</v>
      </c>
      <c r="HE24" s="176">
        <v>409</v>
      </c>
      <c r="HF24" s="176">
        <v>1080</v>
      </c>
      <c r="HG24" s="176">
        <v>384</v>
      </c>
      <c r="HH24" s="176">
        <v>1910</v>
      </c>
      <c r="HI24" s="176">
        <v>1910</v>
      </c>
      <c r="HJ24" s="176">
        <v>1280</v>
      </c>
      <c r="HK24" s="176">
        <v>791</v>
      </c>
      <c r="HL24" s="176">
        <v>1520</v>
      </c>
      <c r="HM24" s="176">
        <v>1940</v>
      </c>
      <c r="HN24" s="176">
        <v>962</v>
      </c>
      <c r="HO24" s="176">
        <v>1020</v>
      </c>
      <c r="HP24" s="176">
        <v>493</v>
      </c>
      <c r="HQ24" s="176">
        <v>227</v>
      </c>
      <c r="HR24" s="176">
        <v>804</v>
      </c>
      <c r="HS24" s="176">
        <v>633</v>
      </c>
      <c r="HT24" s="176">
        <v>730</v>
      </c>
      <c r="HU24" s="176">
        <v>488</v>
      </c>
      <c r="HV24" s="176">
        <v>469</v>
      </c>
      <c r="HW24" s="176">
        <v>747</v>
      </c>
      <c r="HX24" s="176">
        <v>761</v>
      </c>
      <c r="HY24" s="176">
        <v>1580</v>
      </c>
      <c r="HZ24" s="176">
        <v>920</v>
      </c>
      <c r="IA24" s="176">
        <v>720</v>
      </c>
      <c r="IB24" s="176">
        <v>652</v>
      </c>
      <c r="IC24" s="176">
        <v>735</v>
      </c>
      <c r="ID24" s="176">
        <v>1620</v>
      </c>
      <c r="IE24" s="176">
        <v>273</v>
      </c>
      <c r="IF24" s="176">
        <v>274</v>
      </c>
      <c r="IG24" s="176">
        <v>502</v>
      </c>
      <c r="IH24" s="176">
        <v>334</v>
      </c>
      <c r="II24" s="176">
        <v>547</v>
      </c>
      <c r="IJ24" s="176">
        <v>475</v>
      </c>
      <c r="IK24" s="176">
        <v>394</v>
      </c>
      <c r="IL24" s="176">
        <v>249</v>
      </c>
      <c r="IM24" s="176">
        <v>229</v>
      </c>
      <c r="IN24" s="176">
        <v>437</v>
      </c>
      <c r="IO24" s="176">
        <v>616</v>
      </c>
      <c r="IP24" s="176">
        <v>4480</v>
      </c>
      <c r="IQ24" s="176">
        <v>1730</v>
      </c>
      <c r="IR24" s="176">
        <v>1140</v>
      </c>
      <c r="IS24" s="176">
        <v>466</v>
      </c>
      <c r="IT24" s="176">
        <v>949</v>
      </c>
      <c r="IU24" s="176">
        <v>712</v>
      </c>
      <c r="IV24" s="176">
        <v>553</v>
      </c>
      <c r="IW24" s="176">
        <v>1020</v>
      </c>
      <c r="IX24" s="176">
        <v>1590</v>
      </c>
      <c r="IY24" s="176">
        <v>3770</v>
      </c>
      <c r="IZ24" s="176">
        <v>652</v>
      </c>
      <c r="JA24" s="176">
        <v>794</v>
      </c>
      <c r="JB24" s="176">
        <v>1190</v>
      </c>
      <c r="JC24" s="176">
        <v>1020</v>
      </c>
      <c r="JD24" s="176">
        <v>1810</v>
      </c>
      <c r="JE24" s="176">
        <v>588</v>
      </c>
      <c r="JF24" s="176">
        <v>265</v>
      </c>
      <c r="JG24" s="176">
        <v>398</v>
      </c>
      <c r="JH24" s="176">
        <v>622</v>
      </c>
      <c r="JI24" s="176">
        <v>604</v>
      </c>
    </row>
    <row r="25" spans="1:269" ht="16.899999999999999" customHeight="1" x14ac:dyDescent="0.25">
      <c r="A25" s="19"/>
      <c r="B25" s="19" t="s">
        <v>693</v>
      </c>
      <c r="C25" s="20"/>
      <c r="D25" s="20"/>
      <c r="E25" s="20"/>
      <c r="F25" s="20"/>
      <c r="G25" s="20"/>
      <c r="H25" s="20"/>
      <c r="I25" s="20"/>
      <c r="J25" s="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1"/>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1"/>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1"/>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row>
    <row r="26" spans="1:269" ht="15.6" customHeight="1" x14ac:dyDescent="0.25">
      <c r="A26" s="19"/>
      <c r="B26" s="19"/>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6">
    <pageSetUpPr fitToPage="1"/>
  </sheetPr>
  <dimension ref="A1:JQ26"/>
  <sheetViews>
    <sheetView showGridLines="0" zoomScale="85" zoomScaleNormal="85" workbookViewId="0">
      <pane xSplit="2" topLeftCell="O1" activePane="topRight" state="frozen"/>
      <selection pane="topRight" activeCell="JO11" sqref="JO11"/>
    </sheetView>
  </sheetViews>
  <sheetFormatPr defaultColWidth="9" defaultRowHeight="23.25" customHeight="1" x14ac:dyDescent="0.25"/>
  <cols>
    <col min="1" max="1" width="3.5" style="12" customWidth="1"/>
    <col min="2" max="2" width="24.25" style="12" bestFit="1" customWidth="1"/>
    <col min="3" max="3" width="16" style="11" customWidth="1"/>
    <col min="4" max="7" width="16" style="251" customWidth="1"/>
    <col min="8" max="8" width="15.125" style="251" customWidth="1"/>
    <col min="9" max="9" width="16" style="11" customWidth="1"/>
    <col min="10" max="269" width="16" style="12" customWidth="1"/>
    <col min="270" max="277" width="15.75" style="12" customWidth="1"/>
    <col min="278" max="16384" width="9" style="12"/>
  </cols>
  <sheetData>
    <row r="1" spans="1:277" s="347" customFormat="1" ht="23.25" customHeight="1" x14ac:dyDescent="0.25">
      <c r="B1" s="348" t="s">
        <v>805</v>
      </c>
      <c r="C1" s="349"/>
      <c r="D1" s="349"/>
      <c r="E1" s="349"/>
      <c r="F1" s="349"/>
      <c r="G1" s="349"/>
      <c r="H1" s="349"/>
      <c r="I1" s="349"/>
      <c r="J1" s="349"/>
    </row>
    <row r="2" spans="1:277" s="347" customFormat="1" ht="23.25" customHeight="1" x14ac:dyDescent="0.25">
      <c r="A2" s="350"/>
      <c r="B2" s="350" t="s">
        <v>575</v>
      </c>
      <c r="C2" s="351"/>
      <c r="D2" s="351"/>
      <c r="E2" s="351"/>
      <c r="F2" s="351"/>
      <c r="G2" s="351"/>
      <c r="H2" s="351"/>
      <c r="I2" s="351"/>
      <c r="J2" s="351"/>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350"/>
      <c r="AO2" s="350"/>
      <c r="AP2" s="350"/>
      <c r="AQ2" s="350"/>
      <c r="AR2" s="350"/>
      <c r="AS2" s="350"/>
      <c r="AT2" s="350"/>
      <c r="AU2" s="350"/>
      <c r="AV2" s="350"/>
      <c r="AW2" s="350"/>
      <c r="AX2" s="350"/>
      <c r="AY2" s="350"/>
      <c r="AZ2" s="350"/>
      <c r="BA2" s="350"/>
      <c r="BB2" s="350"/>
      <c r="BC2" s="350"/>
      <c r="BD2" s="350"/>
      <c r="BE2" s="350"/>
      <c r="BF2" s="350"/>
      <c r="BG2" s="350"/>
      <c r="BH2" s="350"/>
      <c r="BI2" s="350"/>
      <c r="BJ2" s="350"/>
      <c r="BK2" s="350"/>
      <c r="BL2" s="350"/>
      <c r="BM2" s="350"/>
      <c r="BN2" s="350"/>
      <c r="BO2" s="350"/>
      <c r="BP2" s="350"/>
      <c r="BQ2" s="350"/>
      <c r="BR2" s="350"/>
      <c r="BS2" s="350"/>
      <c r="BT2" s="350"/>
      <c r="BU2" s="350"/>
      <c r="BV2" s="350"/>
      <c r="BW2" s="350"/>
      <c r="BX2" s="350"/>
      <c r="BY2" s="350"/>
      <c r="BZ2" s="350"/>
      <c r="CA2" s="350"/>
      <c r="CB2" s="350"/>
      <c r="CC2" s="350"/>
      <c r="CD2" s="350"/>
      <c r="CE2" s="350"/>
      <c r="CF2" s="350"/>
      <c r="CG2" s="350"/>
      <c r="CH2" s="350"/>
      <c r="CI2" s="350"/>
      <c r="CJ2" s="350"/>
      <c r="CK2" s="350"/>
      <c r="CL2" s="350"/>
      <c r="CM2" s="350"/>
      <c r="CN2" s="350"/>
      <c r="CO2" s="350"/>
      <c r="CP2" s="350"/>
      <c r="CQ2" s="350"/>
      <c r="CR2" s="350"/>
      <c r="CS2" s="350"/>
      <c r="CT2" s="350"/>
      <c r="CU2" s="350"/>
      <c r="CV2" s="350"/>
      <c r="CW2" s="350"/>
      <c r="CX2" s="350"/>
      <c r="CY2" s="350"/>
      <c r="CZ2" s="350"/>
      <c r="DA2" s="350"/>
      <c r="DB2" s="350"/>
      <c r="DC2" s="350"/>
      <c r="DD2" s="350"/>
      <c r="DE2" s="350"/>
      <c r="DF2" s="350"/>
      <c r="DG2" s="350"/>
      <c r="DH2" s="350"/>
      <c r="DI2" s="350"/>
      <c r="DJ2" s="350"/>
      <c r="DK2" s="350"/>
      <c r="DL2" s="350"/>
      <c r="DM2" s="350"/>
      <c r="DN2" s="350"/>
      <c r="DO2" s="350"/>
      <c r="DP2" s="350"/>
      <c r="DQ2" s="350"/>
      <c r="DR2" s="350"/>
      <c r="DS2" s="350"/>
      <c r="DT2" s="350"/>
      <c r="DU2" s="350"/>
      <c r="DV2" s="350"/>
      <c r="DW2" s="350"/>
      <c r="DX2" s="350"/>
      <c r="DY2" s="350"/>
      <c r="DZ2" s="350"/>
      <c r="EA2" s="350"/>
      <c r="EB2" s="350"/>
      <c r="EC2" s="350"/>
      <c r="ED2" s="350"/>
      <c r="EE2" s="350"/>
      <c r="EF2" s="350"/>
      <c r="EG2" s="350"/>
      <c r="EH2" s="350"/>
      <c r="EI2" s="350"/>
      <c r="EJ2" s="350"/>
      <c r="EK2" s="350"/>
      <c r="EL2" s="350"/>
      <c r="EM2" s="350"/>
      <c r="EN2" s="350"/>
      <c r="EO2" s="350"/>
      <c r="EP2" s="350"/>
      <c r="EQ2" s="350"/>
      <c r="ER2" s="350"/>
      <c r="ES2" s="350"/>
      <c r="ET2" s="350"/>
      <c r="EU2" s="350"/>
      <c r="EV2" s="350"/>
      <c r="EW2" s="350"/>
      <c r="EX2" s="350"/>
      <c r="EY2" s="350"/>
      <c r="EZ2" s="350"/>
      <c r="FA2" s="350"/>
      <c r="FB2" s="350"/>
      <c r="FC2" s="350"/>
      <c r="FD2" s="350"/>
      <c r="FE2" s="350"/>
      <c r="FF2" s="350"/>
      <c r="FG2" s="350"/>
      <c r="FH2" s="350"/>
      <c r="FI2" s="350"/>
      <c r="FJ2" s="350"/>
      <c r="FK2" s="350"/>
      <c r="FL2" s="350"/>
      <c r="FM2" s="350"/>
      <c r="FN2" s="350"/>
      <c r="FO2" s="350"/>
      <c r="FP2" s="350"/>
      <c r="FQ2" s="350"/>
      <c r="FR2" s="350"/>
      <c r="FS2" s="350"/>
      <c r="FT2" s="350"/>
      <c r="FU2" s="350"/>
      <c r="FV2" s="350"/>
      <c r="FW2" s="350"/>
      <c r="FX2" s="350"/>
      <c r="FY2" s="350"/>
      <c r="FZ2" s="350"/>
      <c r="GA2" s="350"/>
      <c r="GB2" s="350"/>
      <c r="GC2" s="350"/>
      <c r="GD2" s="350"/>
      <c r="GE2" s="350"/>
      <c r="GF2" s="350"/>
      <c r="GG2" s="350"/>
      <c r="GH2" s="350"/>
      <c r="GI2" s="350"/>
      <c r="GJ2" s="350"/>
      <c r="GK2" s="350"/>
      <c r="GL2" s="350"/>
      <c r="GM2" s="350"/>
      <c r="GN2" s="350"/>
      <c r="GO2" s="350"/>
      <c r="GP2" s="350"/>
      <c r="GQ2" s="350"/>
      <c r="GR2" s="350"/>
      <c r="GS2" s="350"/>
      <c r="GT2" s="350"/>
      <c r="GU2" s="350"/>
      <c r="GV2" s="350"/>
      <c r="GW2" s="350"/>
      <c r="GX2" s="350"/>
      <c r="GY2" s="350"/>
      <c r="GZ2" s="350"/>
      <c r="HA2" s="350"/>
      <c r="HB2" s="350"/>
      <c r="HC2" s="350"/>
      <c r="HD2" s="350"/>
      <c r="HE2" s="350"/>
      <c r="HF2" s="350"/>
      <c r="HG2" s="350"/>
      <c r="HH2" s="350"/>
      <c r="HI2" s="350"/>
      <c r="HJ2" s="350"/>
      <c r="HK2" s="350"/>
      <c r="HL2" s="350"/>
      <c r="HM2" s="350"/>
      <c r="HN2" s="350"/>
      <c r="HO2" s="350"/>
      <c r="HP2" s="350"/>
      <c r="HQ2" s="350"/>
      <c r="HR2" s="350"/>
      <c r="HS2" s="350"/>
      <c r="HT2" s="350"/>
      <c r="HU2" s="350"/>
      <c r="HV2" s="350"/>
      <c r="HW2" s="350"/>
      <c r="HX2" s="350"/>
      <c r="HY2" s="350"/>
      <c r="HZ2" s="350"/>
      <c r="IA2" s="350"/>
      <c r="IB2" s="350"/>
      <c r="IC2" s="350"/>
      <c r="ID2" s="350"/>
      <c r="IE2" s="350"/>
      <c r="IF2" s="350"/>
      <c r="IG2" s="350"/>
      <c r="IH2" s="350"/>
      <c r="II2" s="350"/>
      <c r="IJ2" s="350"/>
      <c r="IK2" s="350"/>
      <c r="IL2" s="350"/>
      <c r="IM2" s="350"/>
      <c r="IN2" s="350"/>
      <c r="IO2" s="350"/>
      <c r="IP2" s="350"/>
      <c r="IQ2" s="350"/>
      <c r="IR2" s="350"/>
      <c r="IS2" s="350"/>
      <c r="IT2" s="350"/>
      <c r="IU2" s="350"/>
      <c r="IV2" s="350"/>
      <c r="IW2" s="350"/>
      <c r="IX2" s="350"/>
      <c r="IY2" s="350"/>
      <c r="IZ2" s="350"/>
      <c r="JA2" s="350"/>
      <c r="JB2" s="350"/>
      <c r="JC2" s="350"/>
      <c r="JD2" s="350"/>
      <c r="JE2" s="350"/>
      <c r="JF2" s="350"/>
      <c r="JG2" s="350"/>
      <c r="JH2" s="350"/>
      <c r="JI2" s="350"/>
      <c r="JJ2" s="350"/>
      <c r="JK2" s="350"/>
      <c r="JL2" s="350"/>
      <c r="JM2" s="350"/>
      <c r="JN2" s="350"/>
      <c r="JO2" s="350"/>
      <c r="JP2" s="350"/>
      <c r="JQ2" s="350"/>
    </row>
    <row r="3" spans="1:277" s="347" customFormat="1" ht="23.25" customHeight="1" x14ac:dyDescent="0.25">
      <c r="A3" s="164"/>
      <c r="B3" s="352" t="s">
        <v>806</v>
      </c>
      <c r="C3" s="353" t="s">
        <v>275</v>
      </c>
      <c r="D3" s="353" t="s">
        <v>97</v>
      </c>
      <c r="E3" s="353" t="s">
        <v>97</v>
      </c>
      <c r="F3" s="353" t="s">
        <v>97</v>
      </c>
      <c r="G3" s="353" t="s">
        <v>97</v>
      </c>
      <c r="H3" s="353" t="s">
        <v>97</v>
      </c>
      <c r="I3" s="253"/>
      <c r="J3" s="353" t="s">
        <v>6</v>
      </c>
      <c r="K3" s="353" t="s">
        <v>3</v>
      </c>
      <c r="L3" s="353" t="s">
        <v>7</v>
      </c>
      <c r="M3" s="353" t="s">
        <v>4</v>
      </c>
      <c r="N3" s="353" t="s">
        <v>8</v>
      </c>
      <c r="O3" s="353" t="s">
        <v>5</v>
      </c>
      <c r="P3" s="353" t="s">
        <v>9</v>
      </c>
      <c r="Q3" s="353" t="s">
        <v>10</v>
      </c>
      <c r="R3" s="353" t="s">
        <v>11</v>
      </c>
      <c r="S3" s="353" t="s">
        <v>12</v>
      </c>
      <c r="T3" s="353" t="s">
        <v>13</v>
      </c>
      <c r="U3" s="353" t="s">
        <v>14</v>
      </c>
      <c r="V3" s="353" t="s">
        <v>15</v>
      </c>
      <c r="W3" s="353" t="s">
        <v>16</v>
      </c>
      <c r="X3" s="353" t="s">
        <v>17</v>
      </c>
      <c r="Y3" s="353" t="s">
        <v>18</v>
      </c>
      <c r="Z3" s="353" t="s">
        <v>19</v>
      </c>
      <c r="AA3" s="353" t="s">
        <v>20</v>
      </c>
      <c r="AB3" s="353" t="s">
        <v>21</v>
      </c>
      <c r="AC3" s="353" t="s">
        <v>22</v>
      </c>
      <c r="AD3" s="353" t="s">
        <v>23</v>
      </c>
      <c r="AE3" s="353" t="s">
        <v>24</v>
      </c>
      <c r="AF3" s="353" t="s">
        <v>25</v>
      </c>
      <c r="AG3" s="353" t="s">
        <v>26</v>
      </c>
      <c r="AH3" s="353" t="s">
        <v>27</v>
      </c>
      <c r="AI3" s="353" t="s">
        <v>28</v>
      </c>
      <c r="AJ3" s="353" t="s">
        <v>29</v>
      </c>
      <c r="AK3" s="353" t="s">
        <v>30</v>
      </c>
      <c r="AL3" s="353" t="s">
        <v>31</v>
      </c>
      <c r="AM3" s="353" t="s">
        <v>32</v>
      </c>
      <c r="AN3" s="353" t="s">
        <v>33</v>
      </c>
      <c r="AO3" s="353" t="s">
        <v>34</v>
      </c>
      <c r="AP3" s="353" t="s">
        <v>35</v>
      </c>
      <c r="AQ3" s="353" t="s">
        <v>36</v>
      </c>
      <c r="AR3" s="353" t="s">
        <v>37</v>
      </c>
      <c r="AS3" s="353" t="s">
        <v>38</v>
      </c>
      <c r="AT3" s="353" t="s">
        <v>39</v>
      </c>
      <c r="AU3" s="353" t="s">
        <v>40</v>
      </c>
      <c r="AV3" s="353" t="s">
        <v>41</v>
      </c>
      <c r="AW3" s="353" t="s">
        <v>42</v>
      </c>
      <c r="AX3" s="354" t="s">
        <v>733</v>
      </c>
      <c r="AY3" s="354" t="s">
        <v>734</v>
      </c>
      <c r="AZ3" s="354" t="s">
        <v>736</v>
      </c>
      <c r="BA3" s="353" t="s">
        <v>43</v>
      </c>
      <c r="BB3" s="353" t="s">
        <v>44</v>
      </c>
      <c r="BC3" s="353" t="s">
        <v>45</v>
      </c>
      <c r="BD3" s="353" t="s">
        <v>46</v>
      </c>
      <c r="BE3" s="353" t="s">
        <v>47</v>
      </c>
      <c r="BF3" s="353" t="s">
        <v>48</v>
      </c>
      <c r="BG3" s="353" t="s">
        <v>49</v>
      </c>
      <c r="BH3" s="353" t="s">
        <v>50</v>
      </c>
      <c r="BI3" s="353" t="s">
        <v>51</v>
      </c>
      <c r="BJ3" s="353" t="s">
        <v>52</v>
      </c>
      <c r="BK3" s="353" t="s">
        <v>53</v>
      </c>
      <c r="BL3" s="353" t="s">
        <v>54</v>
      </c>
      <c r="BM3" s="353" t="s">
        <v>55</v>
      </c>
      <c r="BN3" s="353" t="s">
        <v>56</v>
      </c>
      <c r="BO3" s="353" t="s">
        <v>57</v>
      </c>
      <c r="BP3" s="353" t="s">
        <v>58</v>
      </c>
      <c r="BQ3" s="353" t="s">
        <v>59</v>
      </c>
      <c r="BR3" s="353" t="s">
        <v>60</v>
      </c>
      <c r="BS3" s="353" t="s">
        <v>61</v>
      </c>
      <c r="BT3" s="353" t="s">
        <v>62</v>
      </c>
      <c r="BU3" s="353" t="s">
        <v>63</v>
      </c>
      <c r="BV3" s="353" t="s">
        <v>64</v>
      </c>
      <c r="BW3" s="353" t="s">
        <v>65</v>
      </c>
      <c r="BX3" s="353" t="s">
        <v>66</v>
      </c>
      <c r="BY3" s="353" t="s">
        <v>67</v>
      </c>
      <c r="BZ3" s="353" t="s">
        <v>68</v>
      </c>
      <c r="CA3" s="353" t="s">
        <v>69</v>
      </c>
      <c r="CB3" s="353" t="s">
        <v>70</v>
      </c>
      <c r="CC3" s="353" t="s">
        <v>71</v>
      </c>
      <c r="CD3" s="353" t="s">
        <v>72</v>
      </c>
      <c r="CE3" s="353" t="s">
        <v>73</v>
      </c>
      <c r="CF3" s="353" t="s">
        <v>74</v>
      </c>
      <c r="CG3" s="353" t="s">
        <v>75</v>
      </c>
      <c r="CH3" s="353" t="s">
        <v>76</v>
      </c>
      <c r="CI3" s="353" t="s">
        <v>77</v>
      </c>
      <c r="CJ3" s="353" t="s">
        <v>78</v>
      </c>
      <c r="CK3" s="353" t="s">
        <v>79</v>
      </c>
      <c r="CL3" s="353" t="s">
        <v>80</v>
      </c>
      <c r="CM3" s="353" t="s">
        <v>81</v>
      </c>
      <c r="CN3" s="353" t="s">
        <v>82</v>
      </c>
      <c r="CO3" s="353" t="s">
        <v>83</v>
      </c>
      <c r="CP3" s="353" t="s">
        <v>84</v>
      </c>
      <c r="CQ3" s="353" t="s">
        <v>85</v>
      </c>
      <c r="CR3" s="353" t="s">
        <v>86</v>
      </c>
      <c r="CS3" s="353" t="s">
        <v>87</v>
      </c>
      <c r="CT3" s="353" t="s">
        <v>88</v>
      </c>
      <c r="CU3" s="353" t="s">
        <v>89</v>
      </c>
      <c r="CV3" s="353" t="s">
        <v>90</v>
      </c>
      <c r="CW3" s="353" t="s">
        <v>91</v>
      </c>
      <c r="CX3" s="353" t="s">
        <v>92</v>
      </c>
      <c r="CY3" s="353" t="s">
        <v>93</v>
      </c>
      <c r="CZ3" s="353" t="s">
        <v>94</v>
      </c>
      <c r="DA3" s="353" t="s">
        <v>95</v>
      </c>
      <c r="DB3" s="353" t="s">
        <v>96</v>
      </c>
      <c r="DC3" s="353" t="s">
        <v>98</v>
      </c>
      <c r="DD3" s="353" t="s">
        <v>99</v>
      </c>
      <c r="DE3" s="353" t="s">
        <v>100</v>
      </c>
      <c r="DF3" s="353" t="s">
        <v>101</v>
      </c>
      <c r="DG3" s="353" t="s">
        <v>102</v>
      </c>
      <c r="DH3" s="353" t="s">
        <v>103</v>
      </c>
      <c r="DI3" s="353" t="s">
        <v>104</v>
      </c>
      <c r="DJ3" s="353" t="s">
        <v>105</v>
      </c>
      <c r="DK3" s="353" t="s">
        <v>106</v>
      </c>
      <c r="DL3" s="353" t="s">
        <v>107</v>
      </c>
      <c r="DM3" s="353" t="s">
        <v>108</v>
      </c>
      <c r="DN3" s="353" t="s">
        <v>109</v>
      </c>
      <c r="DO3" s="353" t="s">
        <v>110</v>
      </c>
      <c r="DP3" s="353" t="s">
        <v>111</v>
      </c>
      <c r="DQ3" s="353" t="s">
        <v>112</v>
      </c>
      <c r="DR3" s="353" t="s">
        <v>113</v>
      </c>
      <c r="DS3" s="353" t="s">
        <v>114</v>
      </c>
      <c r="DT3" s="353" t="s">
        <v>115</v>
      </c>
      <c r="DU3" s="353" t="s">
        <v>116</v>
      </c>
      <c r="DV3" s="354" t="s">
        <v>807</v>
      </c>
      <c r="DW3" s="353" t="s">
        <v>117</v>
      </c>
      <c r="DX3" s="353" t="s">
        <v>118</v>
      </c>
      <c r="DY3" s="353" t="s">
        <v>119</v>
      </c>
      <c r="DZ3" s="353" t="s">
        <v>120</v>
      </c>
      <c r="EA3" s="353" t="s">
        <v>121</v>
      </c>
      <c r="EB3" s="353" t="s">
        <v>122</v>
      </c>
      <c r="EC3" s="353" t="s">
        <v>123</v>
      </c>
      <c r="ED3" s="353" t="s">
        <v>124</v>
      </c>
      <c r="EE3" s="353" t="s">
        <v>125</v>
      </c>
      <c r="EF3" s="353" t="s">
        <v>126</v>
      </c>
      <c r="EG3" s="353" t="s">
        <v>127</v>
      </c>
      <c r="EH3" s="353" t="s">
        <v>128</v>
      </c>
      <c r="EI3" s="353" t="s">
        <v>129</v>
      </c>
      <c r="EJ3" s="353" t="s">
        <v>130</v>
      </c>
      <c r="EK3" s="353" t="s">
        <v>131</v>
      </c>
      <c r="EL3" s="353" t="s">
        <v>132</v>
      </c>
      <c r="EM3" s="353" t="s">
        <v>133</v>
      </c>
      <c r="EN3" s="353" t="s">
        <v>134</v>
      </c>
      <c r="EO3" s="353" t="s">
        <v>135</v>
      </c>
      <c r="EP3" s="353" t="s">
        <v>136</v>
      </c>
      <c r="EQ3" s="353" t="s">
        <v>137</v>
      </c>
      <c r="ER3" s="353" t="s">
        <v>138</v>
      </c>
      <c r="ES3" s="353" t="s">
        <v>139</v>
      </c>
      <c r="ET3" s="353" t="s">
        <v>140</v>
      </c>
      <c r="EU3" s="353" t="s">
        <v>141</v>
      </c>
      <c r="EV3" s="353" t="s">
        <v>142</v>
      </c>
      <c r="EW3" s="353" t="s">
        <v>143</v>
      </c>
      <c r="EX3" s="353" t="s">
        <v>144</v>
      </c>
      <c r="EY3" s="353" t="s">
        <v>145</v>
      </c>
      <c r="EZ3" s="353" t="s">
        <v>146</v>
      </c>
      <c r="FA3" s="353" t="s">
        <v>147</v>
      </c>
      <c r="FB3" s="353" t="s">
        <v>148</v>
      </c>
      <c r="FC3" s="353" t="s">
        <v>149</v>
      </c>
      <c r="FD3" s="353" t="s">
        <v>150</v>
      </c>
      <c r="FE3" s="353" t="s">
        <v>151</v>
      </c>
      <c r="FF3" s="353" t="s">
        <v>152</v>
      </c>
      <c r="FG3" s="353" t="s">
        <v>153</v>
      </c>
      <c r="FH3" s="353" t="s">
        <v>154</v>
      </c>
      <c r="FI3" s="353" t="s">
        <v>155</v>
      </c>
      <c r="FJ3" s="353" t="s">
        <v>156</v>
      </c>
      <c r="FK3" s="353" t="s">
        <v>157</v>
      </c>
      <c r="FL3" s="353" t="s">
        <v>158</v>
      </c>
      <c r="FM3" s="353" t="s">
        <v>159</v>
      </c>
      <c r="FN3" s="353" t="s">
        <v>160</v>
      </c>
      <c r="FO3" s="353" t="s">
        <v>161</v>
      </c>
      <c r="FP3" s="353" t="s">
        <v>162</v>
      </c>
      <c r="FQ3" s="353" t="s">
        <v>163</v>
      </c>
      <c r="FR3" s="353" t="s">
        <v>164</v>
      </c>
      <c r="FS3" s="353" t="s">
        <v>165</v>
      </c>
      <c r="FT3" s="353" t="s">
        <v>166</v>
      </c>
      <c r="FU3" s="353" t="s">
        <v>167</v>
      </c>
      <c r="FV3" s="353" t="s">
        <v>168</v>
      </c>
      <c r="FW3" s="353" t="s">
        <v>169</v>
      </c>
      <c r="FX3" s="353" t="s">
        <v>170</v>
      </c>
      <c r="FY3" s="353" t="s">
        <v>171</v>
      </c>
      <c r="FZ3" s="353" t="s">
        <v>172</v>
      </c>
      <c r="GA3" s="353" t="s">
        <v>173</v>
      </c>
      <c r="GB3" s="353" t="s">
        <v>174</v>
      </c>
      <c r="GC3" s="353" t="s">
        <v>175</v>
      </c>
      <c r="GD3" s="353" t="s">
        <v>176</v>
      </c>
      <c r="GE3" s="353" t="s">
        <v>177</v>
      </c>
      <c r="GF3" s="353" t="s">
        <v>178</v>
      </c>
      <c r="GG3" s="353" t="s">
        <v>179</v>
      </c>
      <c r="GH3" s="353" t="s">
        <v>180</v>
      </c>
      <c r="GI3" s="353" t="s">
        <v>181</v>
      </c>
      <c r="GJ3" s="353" t="s">
        <v>182</v>
      </c>
      <c r="GK3" s="353" t="s">
        <v>183</v>
      </c>
      <c r="GL3" s="353" t="s">
        <v>184</v>
      </c>
      <c r="GM3" s="353" t="s">
        <v>185</v>
      </c>
      <c r="GN3" s="353" t="s">
        <v>186</v>
      </c>
      <c r="GO3" s="353" t="s">
        <v>187</v>
      </c>
      <c r="GP3" s="353" t="s">
        <v>188</v>
      </c>
      <c r="GQ3" s="353" t="s">
        <v>189</v>
      </c>
      <c r="GR3" s="353" t="s">
        <v>190</v>
      </c>
      <c r="GS3" s="353" t="s">
        <v>191</v>
      </c>
      <c r="GT3" s="353" t="s">
        <v>192</v>
      </c>
      <c r="GU3" s="353" t="s">
        <v>193</v>
      </c>
      <c r="GV3" s="353" t="s">
        <v>194</v>
      </c>
      <c r="GW3" s="353" t="s">
        <v>195</v>
      </c>
      <c r="GX3" s="353" t="s">
        <v>196</v>
      </c>
      <c r="GY3" s="353" t="s">
        <v>197</v>
      </c>
      <c r="GZ3" s="353" t="s">
        <v>198</v>
      </c>
      <c r="HA3" s="353" t="s">
        <v>199</v>
      </c>
      <c r="HB3" s="353" t="s">
        <v>200</v>
      </c>
      <c r="HC3" s="353" t="s">
        <v>201</v>
      </c>
      <c r="HD3" s="353" t="s">
        <v>202</v>
      </c>
      <c r="HE3" s="353" t="s">
        <v>203</v>
      </c>
      <c r="HF3" s="353" t="s">
        <v>204</v>
      </c>
      <c r="HG3" s="353" t="s">
        <v>205</v>
      </c>
      <c r="HH3" s="353" t="s">
        <v>206</v>
      </c>
      <c r="HI3" s="353" t="s">
        <v>207</v>
      </c>
      <c r="HJ3" s="353" t="s">
        <v>208</v>
      </c>
      <c r="HK3" s="353" t="s">
        <v>209</v>
      </c>
      <c r="HL3" s="353" t="s">
        <v>210</v>
      </c>
      <c r="HM3" s="353" t="s">
        <v>211</v>
      </c>
      <c r="HN3" s="353" t="s">
        <v>212</v>
      </c>
      <c r="HO3" s="353" t="s">
        <v>213</v>
      </c>
      <c r="HP3" s="353" t="s">
        <v>214</v>
      </c>
      <c r="HQ3" s="353" t="s">
        <v>215</v>
      </c>
      <c r="HR3" s="353" t="s">
        <v>216</v>
      </c>
      <c r="HS3" s="353" t="s">
        <v>217</v>
      </c>
      <c r="HT3" s="353" t="s">
        <v>218</v>
      </c>
      <c r="HU3" s="353" t="s">
        <v>219</v>
      </c>
      <c r="HV3" s="353" t="s">
        <v>220</v>
      </c>
      <c r="HW3" s="353" t="s">
        <v>221</v>
      </c>
      <c r="HX3" s="353" t="s">
        <v>222</v>
      </c>
      <c r="HY3" s="353" t="s">
        <v>223</v>
      </c>
      <c r="HZ3" s="353" t="s">
        <v>224</v>
      </c>
      <c r="IA3" s="353" t="s">
        <v>225</v>
      </c>
      <c r="IB3" s="353" t="s">
        <v>226</v>
      </c>
      <c r="IC3" s="353" t="s">
        <v>227</v>
      </c>
      <c r="ID3" s="353" t="s">
        <v>228</v>
      </c>
      <c r="IE3" s="353" t="s">
        <v>229</v>
      </c>
      <c r="IF3" s="353" t="s">
        <v>230</v>
      </c>
      <c r="IG3" s="354" t="s">
        <v>795</v>
      </c>
      <c r="IH3" s="353" t="s">
        <v>231</v>
      </c>
      <c r="II3" s="353" t="s">
        <v>232</v>
      </c>
      <c r="IJ3" s="353" t="s">
        <v>233</v>
      </c>
      <c r="IK3" s="353" t="s">
        <v>234</v>
      </c>
      <c r="IL3" s="353" t="s">
        <v>235</v>
      </c>
      <c r="IM3" s="353" t="s">
        <v>236</v>
      </c>
      <c r="IN3" s="353" t="s">
        <v>237</v>
      </c>
      <c r="IO3" s="353" t="s">
        <v>238</v>
      </c>
      <c r="IP3" s="353" t="s">
        <v>239</v>
      </c>
      <c r="IQ3" s="353" t="s">
        <v>240</v>
      </c>
      <c r="IR3" s="353" t="s">
        <v>241</v>
      </c>
      <c r="IS3" s="353" t="s">
        <v>242</v>
      </c>
      <c r="IT3" s="353" t="s">
        <v>243</v>
      </c>
      <c r="IU3" s="353" t="s">
        <v>244</v>
      </c>
      <c r="IV3" s="353" t="s">
        <v>245</v>
      </c>
      <c r="IW3" s="353" t="s">
        <v>246</v>
      </c>
      <c r="IX3" s="353" t="s">
        <v>247</v>
      </c>
      <c r="IY3" s="353" t="s">
        <v>248</v>
      </c>
      <c r="IZ3" s="353" t="s">
        <v>249</v>
      </c>
      <c r="JA3" s="353" t="s">
        <v>250</v>
      </c>
      <c r="JB3" s="353" t="s">
        <v>251</v>
      </c>
      <c r="JC3" s="353" t="s">
        <v>252</v>
      </c>
      <c r="JD3" s="353" t="s">
        <v>253</v>
      </c>
      <c r="JE3" s="353" t="s">
        <v>254</v>
      </c>
      <c r="JF3" s="353" t="s">
        <v>255</v>
      </c>
      <c r="JG3" s="353" t="s">
        <v>256</v>
      </c>
      <c r="JH3" s="353" t="s">
        <v>257</v>
      </c>
      <c r="JI3" s="353" t="s">
        <v>258</v>
      </c>
      <c r="JJ3" s="353" t="s">
        <v>259</v>
      </c>
      <c r="JK3" s="353" t="s">
        <v>260</v>
      </c>
      <c r="JL3" s="353" t="s">
        <v>261</v>
      </c>
      <c r="JM3" s="353" t="s">
        <v>262</v>
      </c>
      <c r="JN3" s="353" t="s">
        <v>263</v>
      </c>
      <c r="JO3" s="353" t="s">
        <v>264</v>
      </c>
      <c r="JP3" s="354" t="s">
        <v>803</v>
      </c>
      <c r="JQ3" s="354" t="s">
        <v>808</v>
      </c>
    </row>
    <row r="4" spans="1:277" s="355" customFormat="1" ht="57" x14ac:dyDescent="0.25">
      <c r="A4" s="165"/>
      <c r="B4" s="43" t="s">
        <v>809</v>
      </c>
      <c r="C4" s="16" t="s">
        <v>598</v>
      </c>
      <c r="D4" s="16" t="s">
        <v>599</v>
      </c>
      <c r="E4" s="16" t="s">
        <v>600</v>
      </c>
      <c r="F4" s="16" t="s">
        <v>601</v>
      </c>
      <c r="G4" s="16" t="s">
        <v>602</v>
      </c>
      <c r="H4" s="16" t="s">
        <v>810</v>
      </c>
      <c r="I4" s="254"/>
      <c r="J4" s="16" t="s">
        <v>595</v>
      </c>
      <c r="K4" s="16" t="s">
        <v>277</v>
      </c>
      <c r="L4" s="16" t="s">
        <v>278</v>
      </c>
      <c r="M4" s="16" t="s">
        <v>1182</v>
      </c>
      <c r="N4" s="16" t="s">
        <v>280</v>
      </c>
      <c r="O4" s="16" t="s">
        <v>281</v>
      </c>
      <c r="P4" s="16" t="s">
        <v>282</v>
      </c>
      <c r="Q4" s="16" t="s">
        <v>283</v>
      </c>
      <c r="R4" s="16" t="s">
        <v>284</v>
      </c>
      <c r="S4" s="16" t="s">
        <v>285</v>
      </c>
      <c r="T4" s="16" t="s">
        <v>286</v>
      </c>
      <c r="U4" s="16" t="s">
        <v>517</v>
      </c>
      <c r="V4" s="16" t="s">
        <v>287</v>
      </c>
      <c r="W4" s="16" t="s">
        <v>518</v>
      </c>
      <c r="X4" s="16" t="s">
        <v>288</v>
      </c>
      <c r="Y4" s="16" t="s">
        <v>289</v>
      </c>
      <c r="Z4" s="16" t="s">
        <v>290</v>
      </c>
      <c r="AA4" s="16" t="s">
        <v>291</v>
      </c>
      <c r="AB4" s="16" t="s">
        <v>292</v>
      </c>
      <c r="AC4" s="16" t="s">
        <v>293</v>
      </c>
      <c r="AD4" s="16" t="s">
        <v>294</v>
      </c>
      <c r="AE4" s="16" t="s">
        <v>295</v>
      </c>
      <c r="AF4" s="16" t="s">
        <v>296</v>
      </c>
      <c r="AG4" s="16" t="s">
        <v>297</v>
      </c>
      <c r="AH4" s="16" t="s">
        <v>519</v>
      </c>
      <c r="AI4" s="16" t="s">
        <v>298</v>
      </c>
      <c r="AJ4" s="16" t="s">
        <v>520</v>
      </c>
      <c r="AK4" s="16" t="s">
        <v>299</v>
      </c>
      <c r="AL4" s="16" t="s">
        <v>300</v>
      </c>
      <c r="AM4" s="16" t="s">
        <v>301</v>
      </c>
      <c r="AN4" s="16" t="s">
        <v>302</v>
      </c>
      <c r="AO4" s="16" t="s">
        <v>521</v>
      </c>
      <c r="AP4" s="16" t="s">
        <v>522</v>
      </c>
      <c r="AQ4" s="16" t="s">
        <v>303</v>
      </c>
      <c r="AR4" s="16" t="s">
        <v>304</v>
      </c>
      <c r="AS4" s="16" t="s">
        <v>305</v>
      </c>
      <c r="AT4" s="16" t="s">
        <v>306</v>
      </c>
      <c r="AU4" s="16" t="s">
        <v>307</v>
      </c>
      <c r="AV4" s="16" t="s">
        <v>308</v>
      </c>
      <c r="AW4" s="16" t="s">
        <v>523</v>
      </c>
      <c r="AX4" s="16" t="s">
        <v>811</v>
      </c>
      <c r="AY4" s="16" t="s">
        <v>812</v>
      </c>
      <c r="AZ4" s="16" t="s">
        <v>813</v>
      </c>
      <c r="BA4" s="16" t="s">
        <v>309</v>
      </c>
      <c r="BB4" s="16" t="s">
        <v>310</v>
      </c>
      <c r="BC4" s="16" t="s">
        <v>524</v>
      </c>
      <c r="BD4" s="16" t="s">
        <v>311</v>
      </c>
      <c r="BE4" s="16" t="s">
        <v>312</v>
      </c>
      <c r="BF4" s="16" t="s">
        <v>313</v>
      </c>
      <c r="BG4" s="16" t="s">
        <v>314</v>
      </c>
      <c r="BH4" s="16" t="s">
        <v>315</v>
      </c>
      <c r="BI4" s="16" t="s">
        <v>316</v>
      </c>
      <c r="BJ4" s="16" t="s">
        <v>317</v>
      </c>
      <c r="BK4" s="16" t="s">
        <v>318</v>
      </c>
      <c r="BL4" s="16" t="s">
        <v>319</v>
      </c>
      <c r="BM4" s="16" t="s">
        <v>320</v>
      </c>
      <c r="BN4" s="16" t="s">
        <v>321</v>
      </c>
      <c r="BO4" s="16" t="s">
        <v>322</v>
      </c>
      <c r="BP4" s="16" t="s">
        <v>323</v>
      </c>
      <c r="BQ4" s="16" t="s">
        <v>324</v>
      </c>
      <c r="BR4" s="16" t="s">
        <v>271</v>
      </c>
      <c r="BS4" s="16" t="s">
        <v>325</v>
      </c>
      <c r="BT4" s="16" t="s">
        <v>326</v>
      </c>
      <c r="BU4" s="16" t="s">
        <v>327</v>
      </c>
      <c r="BV4" s="16" t="s">
        <v>2</v>
      </c>
      <c r="BW4" s="16" t="s">
        <v>328</v>
      </c>
      <c r="BX4" s="16" t="s">
        <v>329</v>
      </c>
      <c r="BY4" s="16" t="s">
        <v>272</v>
      </c>
      <c r="BZ4" s="16" t="s">
        <v>330</v>
      </c>
      <c r="CA4" s="16" t="s">
        <v>331</v>
      </c>
      <c r="CB4" s="16" t="s">
        <v>332</v>
      </c>
      <c r="CC4" s="16" t="s">
        <v>333</v>
      </c>
      <c r="CD4" s="16" t="s">
        <v>334</v>
      </c>
      <c r="CE4" s="16" t="s">
        <v>335</v>
      </c>
      <c r="CF4" s="16" t="s">
        <v>336</v>
      </c>
      <c r="CG4" s="16" t="s">
        <v>337</v>
      </c>
      <c r="CH4" s="16" t="s">
        <v>338</v>
      </c>
      <c r="CI4" s="16" t="s">
        <v>339</v>
      </c>
      <c r="CJ4" s="16" t="s">
        <v>340</v>
      </c>
      <c r="CK4" s="16" t="s">
        <v>341</v>
      </c>
      <c r="CL4" s="16" t="s">
        <v>342</v>
      </c>
      <c r="CM4" s="16" t="s">
        <v>343</v>
      </c>
      <c r="CN4" s="16" t="s">
        <v>344</v>
      </c>
      <c r="CO4" s="16" t="s">
        <v>345</v>
      </c>
      <c r="CP4" s="16" t="s">
        <v>346</v>
      </c>
      <c r="CQ4" s="16" t="s">
        <v>347</v>
      </c>
      <c r="CR4" s="16" t="s">
        <v>348</v>
      </c>
      <c r="CS4" s="16" t="s">
        <v>349</v>
      </c>
      <c r="CT4" s="16" t="s">
        <v>596</v>
      </c>
      <c r="CU4" s="16" t="s">
        <v>350</v>
      </c>
      <c r="CV4" s="16" t="s">
        <v>351</v>
      </c>
      <c r="CW4" s="16" t="s">
        <v>352</v>
      </c>
      <c r="CX4" s="16" t="s">
        <v>353</v>
      </c>
      <c r="CY4" s="16" t="s">
        <v>354</v>
      </c>
      <c r="CZ4" s="16" t="s">
        <v>355</v>
      </c>
      <c r="DA4" s="16" t="s">
        <v>356</v>
      </c>
      <c r="DB4" s="16" t="s">
        <v>357</v>
      </c>
      <c r="DC4" s="16" t="s">
        <v>358</v>
      </c>
      <c r="DD4" s="16" t="s">
        <v>359</v>
      </c>
      <c r="DE4" s="16" t="s">
        <v>360</v>
      </c>
      <c r="DF4" s="16" t="s">
        <v>361</v>
      </c>
      <c r="DG4" s="16" t="s">
        <v>362</v>
      </c>
      <c r="DH4" s="16" t="s">
        <v>363</v>
      </c>
      <c r="DI4" s="16" t="s">
        <v>364</v>
      </c>
      <c r="DJ4" s="16" t="s">
        <v>365</v>
      </c>
      <c r="DK4" s="16" t="s">
        <v>366</v>
      </c>
      <c r="DL4" s="16" t="s">
        <v>367</v>
      </c>
      <c r="DM4" s="16" t="s">
        <v>368</v>
      </c>
      <c r="DN4" s="16" t="s">
        <v>369</v>
      </c>
      <c r="DO4" s="16" t="s">
        <v>370</v>
      </c>
      <c r="DP4" s="16" t="s">
        <v>371</v>
      </c>
      <c r="DQ4" s="16" t="s">
        <v>372</v>
      </c>
      <c r="DR4" s="16" t="s">
        <v>373</v>
      </c>
      <c r="DS4" s="16" t="s">
        <v>374</v>
      </c>
      <c r="DT4" s="16" t="s">
        <v>375</v>
      </c>
      <c r="DU4" s="16" t="s">
        <v>376</v>
      </c>
      <c r="DV4" s="16" t="s">
        <v>814</v>
      </c>
      <c r="DW4" s="16" t="s">
        <v>377</v>
      </c>
      <c r="DX4" s="16" t="s">
        <v>378</v>
      </c>
      <c r="DY4" s="16" t="s">
        <v>379</v>
      </c>
      <c r="DZ4" s="16" t="s">
        <v>380</v>
      </c>
      <c r="EA4" s="16" t="s">
        <v>381</v>
      </c>
      <c r="EB4" s="16" t="s">
        <v>382</v>
      </c>
      <c r="EC4" s="16" t="s">
        <v>383</v>
      </c>
      <c r="ED4" s="16" t="s">
        <v>384</v>
      </c>
      <c r="EE4" s="16" t="s">
        <v>385</v>
      </c>
      <c r="EF4" s="16" t="s">
        <v>386</v>
      </c>
      <c r="EG4" s="16" t="s">
        <v>387</v>
      </c>
      <c r="EH4" s="16" t="s">
        <v>388</v>
      </c>
      <c r="EI4" s="16" t="s">
        <v>389</v>
      </c>
      <c r="EJ4" s="16" t="s">
        <v>390</v>
      </c>
      <c r="EK4" s="16" t="s">
        <v>391</v>
      </c>
      <c r="EL4" s="16" t="s">
        <v>392</v>
      </c>
      <c r="EM4" s="16" t="s">
        <v>393</v>
      </c>
      <c r="EN4" s="16" t="s">
        <v>394</v>
      </c>
      <c r="EO4" s="16" t="s">
        <v>395</v>
      </c>
      <c r="EP4" s="16" t="s">
        <v>396</v>
      </c>
      <c r="EQ4" s="16" t="s">
        <v>397</v>
      </c>
      <c r="ER4" s="16" t="s">
        <v>398</v>
      </c>
      <c r="ES4" s="16" t="s">
        <v>399</v>
      </c>
      <c r="ET4" s="16" t="s">
        <v>400</v>
      </c>
      <c r="EU4" s="16" t="s">
        <v>401</v>
      </c>
      <c r="EV4" s="16" t="s">
        <v>402</v>
      </c>
      <c r="EW4" s="16" t="s">
        <v>525</v>
      </c>
      <c r="EX4" s="16" t="s">
        <v>403</v>
      </c>
      <c r="EY4" s="16" t="s">
        <v>404</v>
      </c>
      <c r="EZ4" s="16" t="s">
        <v>405</v>
      </c>
      <c r="FA4" s="16" t="s">
        <v>406</v>
      </c>
      <c r="FB4" s="16" t="s">
        <v>407</v>
      </c>
      <c r="FC4" s="16" t="s">
        <v>408</v>
      </c>
      <c r="FD4" s="16" t="s">
        <v>409</v>
      </c>
      <c r="FE4" s="16" t="s">
        <v>410</v>
      </c>
      <c r="FF4" s="16" t="s">
        <v>411</v>
      </c>
      <c r="FG4" s="16" t="s">
        <v>412</v>
      </c>
      <c r="FH4" s="16" t="s">
        <v>413</v>
      </c>
      <c r="FI4" s="16" t="s">
        <v>414</v>
      </c>
      <c r="FJ4" s="16" t="s">
        <v>415</v>
      </c>
      <c r="FK4" s="16" t="s">
        <v>416</v>
      </c>
      <c r="FL4" s="16" t="s">
        <v>417</v>
      </c>
      <c r="FM4" s="16" t="s">
        <v>418</v>
      </c>
      <c r="FN4" s="16" t="s">
        <v>419</v>
      </c>
      <c r="FO4" s="16" t="s">
        <v>420</v>
      </c>
      <c r="FP4" s="16" t="s">
        <v>421</v>
      </c>
      <c r="FQ4" s="16" t="s">
        <v>422</v>
      </c>
      <c r="FR4" s="16" t="s">
        <v>423</v>
      </c>
      <c r="FS4" s="16" t="s">
        <v>526</v>
      </c>
      <c r="FT4" s="16" t="s">
        <v>424</v>
      </c>
      <c r="FU4" s="16" t="s">
        <v>425</v>
      </c>
      <c r="FV4" s="16" t="s">
        <v>426</v>
      </c>
      <c r="FW4" s="16" t="s">
        <v>427</v>
      </c>
      <c r="FX4" s="16" t="s">
        <v>428</v>
      </c>
      <c r="FY4" s="16" t="s">
        <v>429</v>
      </c>
      <c r="FZ4" s="16" t="s">
        <v>430</v>
      </c>
      <c r="GA4" s="16" t="s">
        <v>431</v>
      </c>
      <c r="GB4" s="16" t="s">
        <v>432</v>
      </c>
      <c r="GC4" s="16" t="s">
        <v>527</v>
      </c>
      <c r="GD4" s="16" t="s">
        <v>433</v>
      </c>
      <c r="GE4" s="16" t="s">
        <v>434</v>
      </c>
      <c r="GF4" s="16" t="s">
        <v>435</v>
      </c>
      <c r="GG4" s="16" t="s">
        <v>436</v>
      </c>
      <c r="GH4" s="16" t="s">
        <v>528</v>
      </c>
      <c r="GI4" s="16" t="s">
        <v>437</v>
      </c>
      <c r="GJ4" s="16" t="s">
        <v>438</v>
      </c>
      <c r="GK4" s="16" t="s">
        <v>439</v>
      </c>
      <c r="GL4" s="16" t="s">
        <v>440</v>
      </c>
      <c r="GM4" s="16" t="s">
        <v>441</v>
      </c>
      <c r="GN4" s="16" t="s">
        <v>442</v>
      </c>
      <c r="GO4" s="16" t="s">
        <v>443</v>
      </c>
      <c r="GP4" s="16" t="s">
        <v>444</v>
      </c>
      <c r="GQ4" s="16" t="s">
        <v>445</v>
      </c>
      <c r="GR4" s="16" t="s">
        <v>529</v>
      </c>
      <c r="GS4" s="16" t="s">
        <v>446</v>
      </c>
      <c r="GT4" s="16" t="s">
        <v>447</v>
      </c>
      <c r="GU4" s="16" t="s">
        <v>448</v>
      </c>
      <c r="GV4" s="16" t="s">
        <v>449</v>
      </c>
      <c r="GW4" s="16" t="s">
        <v>450</v>
      </c>
      <c r="GX4" s="16" t="s">
        <v>451</v>
      </c>
      <c r="GY4" s="16" t="s">
        <v>452</v>
      </c>
      <c r="GZ4" s="16" t="s">
        <v>453</v>
      </c>
      <c r="HA4" s="16" t="s">
        <v>454</v>
      </c>
      <c r="HB4" s="16" t="s">
        <v>455</v>
      </c>
      <c r="HC4" s="16" t="s">
        <v>456</v>
      </c>
      <c r="HD4" s="16" t="s">
        <v>457</v>
      </c>
      <c r="HE4" s="16" t="s">
        <v>458</v>
      </c>
      <c r="HF4" s="16" t="s">
        <v>459</v>
      </c>
      <c r="HG4" s="16" t="s">
        <v>460</v>
      </c>
      <c r="HH4" s="16" t="s">
        <v>461</v>
      </c>
      <c r="HI4" s="16" t="s">
        <v>462</v>
      </c>
      <c r="HJ4" s="16" t="s">
        <v>530</v>
      </c>
      <c r="HK4" s="16" t="s">
        <v>463</v>
      </c>
      <c r="HL4" s="16" t="s">
        <v>464</v>
      </c>
      <c r="HM4" s="16" t="s">
        <v>465</v>
      </c>
      <c r="HN4" s="16" t="s">
        <v>466</v>
      </c>
      <c r="HO4" s="16" t="s">
        <v>467</v>
      </c>
      <c r="HP4" s="16" t="s">
        <v>468</v>
      </c>
      <c r="HQ4" s="16" t="s">
        <v>469</v>
      </c>
      <c r="HR4" s="16" t="s">
        <v>470</v>
      </c>
      <c r="HS4" s="16" t="s">
        <v>471</v>
      </c>
      <c r="HT4" s="16" t="s">
        <v>472</v>
      </c>
      <c r="HU4" s="16" t="s">
        <v>473</v>
      </c>
      <c r="HV4" s="16" t="s">
        <v>531</v>
      </c>
      <c r="HW4" s="16" t="s">
        <v>474</v>
      </c>
      <c r="HX4" s="16" t="s">
        <v>475</v>
      </c>
      <c r="HY4" s="16" t="s">
        <v>476</v>
      </c>
      <c r="HZ4" s="16" t="s">
        <v>477</v>
      </c>
      <c r="IA4" s="16" t="s">
        <v>478</v>
      </c>
      <c r="IB4" s="16" t="s">
        <v>479</v>
      </c>
      <c r="IC4" s="16" t="s">
        <v>480</v>
      </c>
      <c r="ID4" s="16" t="s">
        <v>481</v>
      </c>
      <c r="IE4" s="16" t="s">
        <v>482</v>
      </c>
      <c r="IF4" s="16" t="s">
        <v>483</v>
      </c>
      <c r="IG4" s="16" t="s">
        <v>815</v>
      </c>
      <c r="IH4" s="16" t="s">
        <v>484</v>
      </c>
      <c r="II4" s="16" t="s">
        <v>485</v>
      </c>
      <c r="IJ4" s="16" t="s">
        <v>486</v>
      </c>
      <c r="IK4" s="16" t="s">
        <v>532</v>
      </c>
      <c r="IL4" s="16" t="s">
        <v>487</v>
      </c>
      <c r="IM4" s="16" t="s">
        <v>488</v>
      </c>
      <c r="IN4" s="16" t="s">
        <v>489</v>
      </c>
      <c r="IO4" s="16" t="s">
        <v>490</v>
      </c>
      <c r="IP4" s="16" t="s">
        <v>491</v>
      </c>
      <c r="IQ4" s="16" t="s">
        <v>492</v>
      </c>
      <c r="IR4" s="16" t="s">
        <v>493</v>
      </c>
      <c r="IS4" s="16" t="s">
        <v>494</v>
      </c>
      <c r="IT4" s="16" t="s">
        <v>495</v>
      </c>
      <c r="IU4" s="16" t="s">
        <v>496</v>
      </c>
      <c r="IV4" s="16" t="s">
        <v>497</v>
      </c>
      <c r="IW4" s="16" t="s">
        <v>498</v>
      </c>
      <c r="IX4" s="16" t="s">
        <v>499</v>
      </c>
      <c r="IY4" s="16" t="s">
        <v>500</v>
      </c>
      <c r="IZ4" s="16" t="s">
        <v>501</v>
      </c>
      <c r="JA4" s="16" t="s">
        <v>502</v>
      </c>
      <c r="JB4" s="16" t="s">
        <v>503</v>
      </c>
      <c r="JC4" s="16" t="s">
        <v>504</v>
      </c>
      <c r="JD4" s="16" t="s">
        <v>505</v>
      </c>
      <c r="JE4" s="16" t="s">
        <v>506</v>
      </c>
      <c r="JF4" s="16" t="s">
        <v>507</v>
      </c>
      <c r="JG4" s="16" t="s">
        <v>508</v>
      </c>
      <c r="JH4" s="16" t="s">
        <v>509</v>
      </c>
      <c r="JI4" s="16" t="s">
        <v>510</v>
      </c>
      <c r="JJ4" s="16" t="s">
        <v>511</v>
      </c>
      <c r="JK4" s="16" t="s">
        <v>512</v>
      </c>
      <c r="JL4" s="16" t="s">
        <v>513</v>
      </c>
      <c r="JM4" s="16" t="s">
        <v>514</v>
      </c>
      <c r="JN4" s="16" t="s">
        <v>515</v>
      </c>
      <c r="JO4" s="16" t="s">
        <v>516</v>
      </c>
      <c r="JP4" s="16" t="s">
        <v>816</v>
      </c>
      <c r="JQ4" s="16" t="s">
        <v>817</v>
      </c>
    </row>
    <row r="5" spans="1:277" s="347" customFormat="1" ht="23.25" customHeight="1" thickBot="1" x14ac:dyDescent="0.3">
      <c r="A5" s="164"/>
      <c r="B5" s="277" t="s">
        <v>825</v>
      </c>
      <c r="C5" s="467" t="s">
        <v>97</v>
      </c>
      <c r="D5" s="467" t="s">
        <v>97</v>
      </c>
      <c r="E5" s="467" t="s">
        <v>97</v>
      </c>
      <c r="F5" s="467" t="s">
        <v>97</v>
      </c>
      <c r="G5" s="467" t="s">
        <v>97</v>
      </c>
      <c r="H5" s="467" t="s">
        <v>97</v>
      </c>
      <c r="I5" s="468"/>
      <c r="J5" s="469">
        <v>184</v>
      </c>
      <c r="K5" s="469">
        <v>184</v>
      </c>
      <c r="L5" s="469">
        <v>184</v>
      </c>
      <c r="M5" s="469">
        <v>184</v>
      </c>
      <c r="N5" s="469">
        <v>184</v>
      </c>
      <c r="O5" s="469">
        <v>184</v>
      </c>
      <c r="P5" s="469">
        <v>184</v>
      </c>
      <c r="Q5" s="469">
        <v>184</v>
      </c>
      <c r="R5" s="469">
        <v>184</v>
      </c>
      <c r="S5" s="469">
        <v>184</v>
      </c>
      <c r="T5" s="469">
        <v>184</v>
      </c>
      <c r="U5" s="469">
        <v>77</v>
      </c>
      <c r="V5" s="469">
        <v>184</v>
      </c>
      <c r="W5" s="469">
        <v>77</v>
      </c>
      <c r="X5" s="469">
        <v>184</v>
      </c>
      <c r="Y5" s="469">
        <v>184</v>
      </c>
      <c r="Z5" s="469">
        <v>184</v>
      </c>
      <c r="AA5" s="469">
        <v>184</v>
      </c>
      <c r="AB5" s="469">
        <v>184</v>
      </c>
      <c r="AC5" s="469">
        <v>184</v>
      </c>
      <c r="AD5" s="469">
        <v>184</v>
      </c>
      <c r="AE5" s="469">
        <v>184</v>
      </c>
      <c r="AF5" s="469">
        <v>184</v>
      </c>
      <c r="AG5" s="469">
        <v>184</v>
      </c>
      <c r="AH5" s="469">
        <v>77</v>
      </c>
      <c r="AI5" s="469">
        <v>184</v>
      </c>
      <c r="AJ5" s="469">
        <v>42</v>
      </c>
      <c r="AK5" s="469">
        <v>184</v>
      </c>
      <c r="AL5" s="469">
        <v>184</v>
      </c>
      <c r="AM5" s="469">
        <v>184</v>
      </c>
      <c r="AN5" s="469">
        <v>184</v>
      </c>
      <c r="AO5" s="469">
        <v>42</v>
      </c>
      <c r="AP5" s="469">
        <v>42</v>
      </c>
      <c r="AQ5" s="469">
        <v>184</v>
      </c>
      <c r="AR5" s="469">
        <v>184</v>
      </c>
      <c r="AS5" s="469">
        <v>184</v>
      </c>
      <c r="AT5" s="469">
        <v>184</v>
      </c>
      <c r="AU5" s="469">
        <v>184</v>
      </c>
      <c r="AV5" s="469">
        <v>184</v>
      </c>
      <c r="AW5" s="469">
        <v>77</v>
      </c>
      <c r="AX5" s="469">
        <v>184</v>
      </c>
      <c r="AY5" s="469">
        <v>184</v>
      </c>
      <c r="AZ5" s="469">
        <v>184</v>
      </c>
      <c r="BA5" s="469">
        <v>184</v>
      </c>
      <c r="BB5" s="469">
        <v>184</v>
      </c>
      <c r="BC5" s="469">
        <v>77</v>
      </c>
      <c r="BD5" s="469">
        <v>184</v>
      </c>
      <c r="BE5" s="469">
        <v>184</v>
      </c>
      <c r="BF5" s="469">
        <v>184</v>
      </c>
      <c r="BG5" s="469">
        <v>184</v>
      </c>
      <c r="BH5" s="469">
        <v>184</v>
      </c>
      <c r="BI5" s="469">
        <v>184</v>
      </c>
      <c r="BJ5" s="469">
        <v>184</v>
      </c>
      <c r="BK5" s="469">
        <v>184</v>
      </c>
      <c r="BL5" s="469">
        <v>184</v>
      </c>
      <c r="BM5" s="469">
        <v>184</v>
      </c>
      <c r="BN5" s="469">
        <v>184</v>
      </c>
      <c r="BO5" s="469">
        <v>184</v>
      </c>
      <c r="BP5" s="469">
        <v>184</v>
      </c>
      <c r="BQ5" s="469">
        <v>184</v>
      </c>
      <c r="BR5" s="469">
        <v>184</v>
      </c>
      <c r="BS5" s="469">
        <v>184</v>
      </c>
      <c r="BT5" s="469">
        <v>184</v>
      </c>
      <c r="BU5" s="469">
        <v>184</v>
      </c>
      <c r="BV5" s="469">
        <v>184</v>
      </c>
      <c r="BW5" s="469">
        <v>184</v>
      </c>
      <c r="BX5" s="469">
        <v>184</v>
      </c>
      <c r="BY5" s="469">
        <v>184</v>
      </c>
      <c r="BZ5" s="469">
        <v>184</v>
      </c>
      <c r="CA5" s="469">
        <v>184</v>
      </c>
      <c r="CB5" s="469">
        <v>184</v>
      </c>
      <c r="CC5" s="469">
        <v>184</v>
      </c>
      <c r="CD5" s="469">
        <v>184</v>
      </c>
      <c r="CE5" s="469">
        <v>184</v>
      </c>
      <c r="CF5" s="469">
        <v>184</v>
      </c>
      <c r="CG5" s="469">
        <v>184</v>
      </c>
      <c r="CH5" s="469">
        <v>184</v>
      </c>
      <c r="CI5" s="469">
        <v>184</v>
      </c>
      <c r="CJ5" s="469">
        <v>184</v>
      </c>
      <c r="CK5" s="469">
        <v>184</v>
      </c>
      <c r="CL5" s="469">
        <v>184</v>
      </c>
      <c r="CM5" s="469">
        <v>184</v>
      </c>
      <c r="CN5" s="469">
        <v>184</v>
      </c>
      <c r="CO5" s="469">
        <v>184</v>
      </c>
      <c r="CP5" s="469">
        <v>184</v>
      </c>
      <c r="CQ5" s="469">
        <v>184</v>
      </c>
      <c r="CR5" s="469">
        <v>184</v>
      </c>
      <c r="CS5" s="469">
        <v>184</v>
      </c>
      <c r="CT5" s="469">
        <v>184</v>
      </c>
      <c r="CU5" s="469">
        <v>184</v>
      </c>
      <c r="CV5" s="469">
        <v>184</v>
      </c>
      <c r="CW5" s="469">
        <v>184</v>
      </c>
      <c r="CX5" s="469">
        <v>184</v>
      </c>
      <c r="CY5" s="469">
        <v>184</v>
      </c>
      <c r="CZ5" s="469">
        <v>184</v>
      </c>
      <c r="DA5" s="469">
        <v>184</v>
      </c>
      <c r="DB5" s="469">
        <v>184</v>
      </c>
      <c r="DC5" s="469">
        <v>184</v>
      </c>
      <c r="DD5" s="469">
        <v>184</v>
      </c>
      <c r="DE5" s="469">
        <v>184</v>
      </c>
      <c r="DF5" s="469">
        <v>184</v>
      </c>
      <c r="DG5" s="469">
        <v>184</v>
      </c>
      <c r="DH5" s="469">
        <v>184</v>
      </c>
      <c r="DI5" s="469">
        <v>184</v>
      </c>
      <c r="DJ5" s="469">
        <v>184</v>
      </c>
      <c r="DK5" s="469">
        <v>184</v>
      </c>
      <c r="DL5" s="469">
        <v>184</v>
      </c>
      <c r="DM5" s="469">
        <v>184</v>
      </c>
      <c r="DN5" s="469">
        <v>184</v>
      </c>
      <c r="DO5" s="469">
        <v>184</v>
      </c>
      <c r="DP5" s="469">
        <v>184</v>
      </c>
      <c r="DQ5" s="469">
        <v>184</v>
      </c>
      <c r="DR5" s="469">
        <v>184</v>
      </c>
      <c r="DS5" s="469">
        <v>184</v>
      </c>
      <c r="DT5" s="469">
        <v>184</v>
      </c>
      <c r="DU5" s="469">
        <v>184</v>
      </c>
      <c r="DV5" s="469">
        <v>127</v>
      </c>
      <c r="DW5" s="469">
        <v>184</v>
      </c>
      <c r="DX5" s="469">
        <v>184</v>
      </c>
      <c r="DY5" s="469">
        <v>184</v>
      </c>
      <c r="DZ5" s="469">
        <v>184</v>
      </c>
      <c r="EA5" s="469">
        <v>184</v>
      </c>
      <c r="EB5" s="469">
        <v>184</v>
      </c>
      <c r="EC5" s="469">
        <v>184</v>
      </c>
      <c r="ED5" s="469">
        <v>184</v>
      </c>
      <c r="EE5" s="469">
        <v>184</v>
      </c>
      <c r="EF5" s="469">
        <v>184</v>
      </c>
      <c r="EG5" s="469">
        <v>184</v>
      </c>
      <c r="EH5" s="469">
        <v>184</v>
      </c>
      <c r="EI5" s="469">
        <v>184</v>
      </c>
      <c r="EJ5" s="469">
        <v>184</v>
      </c>
      <c r="EK5" s="469">
        <v>184</v>
      </c>
      <c r="EL5" s="469">
        <v>184</v>
      </c>
      <c r="EM5" s="469">
        <v>184</v>
      </c>
      <c r="EN5" s="469">
        <v>184</v>
      </c>
      <c r="EO5" s="469">
        <v>184</v>
      </c>
      <c r="EP5" s="469">
        <v>184</v>
      </c>
      <c r="EQ5" s="469">
        <v>184</v>
      </c>
      <c r="ER5" s="469">
        <v>184</v>
      </c>
      <c r="ES5" s="469">
        <v>184</v>
      </c>
      <c r="ET5" s="469">
        <v>184</v>
      </c>
      <c r="EU5" s="469">
        <v>184</v>
      </c>
      <c r="EV5" s="469">
        <v>184</v>
      </c>
      <c r="EW5" s="469">
        <v>77</v>
      </c>
      <c r="EX5" s="469">
        <v>184</v>
      </c>
      <c r="EY5" s="469">
        <v>184</v>
      </c>
      <c r="EZ5" s="469">
        <v>184</v>
      </c>
      <c r="FA5" s="469">
        <v>184</v>
      </c>
      <c r="FB5" s="469">
        <v>184</v>
      </c>
      <c r="FC5" s="469">
        <v>184</v>
      </c>
      <c r="FD5" s="469">
        <v>184</v>
      </c>
      <c r="FE5" s="469">
        <v>184</v>
      </c>
      <c r="FF5" s="469">
        <v>184</v>
      </c>
      <c r="FG5" s="469">
        <v>184</v>
      </c>
      <c r="FH5" s="469">
        <v>184</v>
      </c>
      <c r="FI5" s="469">
        <v>184</v>
      </c>
      <c r="FJ5" s="469">
        <v>184</v>
      </c>
      <c r="FK5" s="469">
        <v>184</v>
      </c>
      <c r="FL5" s="469">
        <v>184</v>
      </c>
      <c r="FM5" s="469">
        <v>184</v>
      </c>
      <c r="FN5" s="469">
        <v>184</v>
      </c>
      <c r="FO5" s="469">
        <v>184</v>
      </c>
      <c r="FP5" s="469">
        <v>184</v>
      </c>
      <c r="FQ5" s="469">
        <v>184</v>
      </c>
      <c r="FR5" s="469">
        <v>184</v>
      </c>
      <c r="FS5" s="469">
        <v>42</v>
      </c>
      <c r="FT5" s="469">
        <v>184</v>
      </c>
      <c r="FU5" s="469">
        <v>184</v>
      </c>
      <c r="FV5" s="469">
        <v>184</v>
      </c>
      <c r="FW5" s="469">
        <v>184</v>
      </c>
      <c r="FX5" s="469">
        <v>184</v>
      </c>
      <c r="FY5" s="469">
        <v>184</v>
      </c>
      <c r="FZ5" s="469">
        <v>184</v>
      </c>
      <c r="GA5" s="469">
        <v>184</v>
      </c>
      <c r="GB5" s="469">
        <v>184</v>
      </c>
      <c r="GC5" s="469">
        <v>77</v>
      </c>
      <c r="GD5" s="469">
        <v>184</v>
      </c>
      <c r="GE5" s="469">
        <v>184</v>
      </c>
      <c r="GF5" s="469">
        <v>184</v>
      </c>
      <c r="GG5" s="469">
        <v>184</v>
      </c>
      <c r="GH5" s="469">
        <v>77</v>
      </c>
      <c r="GI5" s="469">
        <v>184</v>
      </c>
      <c r="GJ5" s="469">
        <v>184</v>
      </c>
      <c r="GK5" s="469">
        <v>184</v>
      </c>
      <c r="GL5" s="469">
        <v>184</v>
      </c>
      <c r="GM5" s="469">
        <v>184</v>
      </c>
      <c r="GN5" s="469">
        <v>184</v>
      </c>
      <c r="GO5" s="469">
        <v>184</v>
      </c>
      <c r="GP5" s="469">
        <v>184</v>
      </c>
      <c r="GQ5" s="469">
        <v>184</v>
      </c>
      <c r="GR5" s="469">
        <v>42</v>
      </c>
      <c r="GS5" s="469">
        <v>184</v>
      </c>
      <c r="GT5" s="469">
        <v>184</v>
      </c>
      <c r="GU5" s="469">
        <v>184</v>
      </c>
      <c r="GV5" s="469">
        <v>184</v>
      </c>
      <c r="GW5" s="469">
        <v>184</v>
      </c>
      <c r="GX5" s="469">
        <v>184</v>
      </c>
      <c r="GY5" s="469">
        <v>184</v>
      </c>
      <c r="GZ5" s="469">
        <v>184</v>
      </c>
      <c r="HA5" s="469">
        <v>184</v>
      </c>
      <c r="HB5" s="469">
        <v>184</v>
      </c>
      <c r="HC5" s="469">
        <v>184</v>
      </c>
      <c r="HD5" s="469">
        <v>184</v>
      </c>
      <c r="HE5" s="469">
        <v>184</v>
      </c>
      <c r="HF5" s="469">
        <v>184</v>
      </c>
      <c r="HG5" s="469">
        <v>184</v>
      </c>
      <c r="HH5" s="469">
        <v>184</v>
      </c>
      <c r="HI5" s="469">
        <v>184</v>
      </c>
      <c r="HJ5" s="469">
        <v>42</v>
      </c>
      <c r="HK5" s="469">
        <v>184</v>
      </c>
      <c r="HL5" s="469">
        <v>184</v>
      </c>
      <c r="HM5" s="469">
        <v>184</v>
      </c>
      <c r="HN5" s="469">
        <v>184</v>
      </c>
      <c r="HO5" s="469">
        <v>184</v>
      </c>
      <c r="HP5" s="469">
        <v>184</v>
      </c>
      <c r="HQ5" s="469">
        <v>184</v>
      </c>
      <c r="HR5" s="469">
        <v>184</v>
      </c>
      <c r="HS5" s="469">
        <v>184</v>
      </c>
      <c r="HT5" s="469">
        <v>184</v>
      </c>
      <c r="HU5" s="469">
        <v>184</v>
      </c>
      <c r="HV5" s="469">
        <v>42</v>
      </c>
      <c r="HW5" s="469">
        <v>184</v>
      </c>
      <c r="HX5" s="469">
        <v>184</v>
      </c>
      <c r="HY5" s="469">
        <v>184</v>
      </c>
      <c r="HZ5" s="469">
        <v>184</v>
      </c>
      <c r="IA5" s="469">
        <v>184</v>
      </c>
      <c r="IB5" s="469">
        <v>184</v>
      </c>
      <c r="IC5" s="469">
        <v>184</v>
      </c>
      <c r="ID5" s="469">
        <v>184</v>
      </c>
      <c r="IE5" s="469">
        <v>184</v>
      </c>
      <c r="IF5" s="469">
        <v>184</v>
      </c>
      <c r="IG5" s="469">
        <v>128</v>
      </c>
      <c r="IH5" s="469">
        <v>184</v>
      </c>
      <c r="II5" s="469">
        <v>184</v>
      </c>
      <c r="IJ5" s="469">
        <v>184</v>
      </c>
      <c r="IK5" s="469">
        <v>42</v>
      </c>
      <c r="IL5" s="469">
        <v>184</v>
      </c>
      <c r="IM5" s="469">
        <v>184</v>
      </c>
      <c r="IN5" s="469">
        <v>184</v>
      </c>
      <c r="IO5" s="469">
        <v>184</v>
      </c>
      <c r="IP5" s="469">
        <v>184</v>
      </c>
      <c r="IQ5" s="469">
        <v>184</v>
      </c>
      <c r="IR5" s="469">
        <v>184</v>
      </c>
      <c r="IS5" s="469">
        <v>184</v>
      </c>
      <c r="IT5" s="469">
        <v>184</v>
      </c>
      <c r="IU5" s="469">
        <v>184</v>
      </c>
      <c r="IV5" s="469">
        <v>184</v>
      </c>
      <c r="IW5" s="469">
        <v>184</v>
      </c>
      <c r="IX5" s="469">
        <v>184</v>
      </c>
      <c r="IY5" s="469">
        <v>184</v>
      </c>
      <c r="IZ5" s="469">
        <v>184</v>
      </c>
      <c r="JA5" s="469">
        <v>184</v>
      </c>
      <c r="JB5" s="469">
        <v>184</v>
      </c>
      <c r="JC5" s="469">
        <v>184</v>
      </c>
      <c r="JD5" s="469">
        <v>184</v>
      </c>
      <c r="JE5" s="469">
        <v>184</v>
      </c>
      <c r="JF5" s="469">
        <v>184</v>
      </c>
      <c r="JG5" s="469">
        <v>184</v>
      </c>
      <c r="JH5" s="469">
        <v>184</v>
      </c>
      <c r="JI5" s="469">
        <v>184</v>
      </c>
      <c r="JJ5" s="469">
        <v>184</v>
      </c>
      <c r="JK5" s="469">
        <v>184</v>
      </c>
      <c r="JL5" s="469">
        <v>184</v>
      </c>
      <c r="JM5" s="469">
        <v>184</v>
      </c>
      <c r="JN5" s="469">
        <v>184</v>
      </c>
      <c r="JO5" s="469">
        <v>184</v>
      </c>
      <c r="JP5" s="469">
        <v>149</v>
      </c>
      <c r="JQ5" s="469">
        <v>98</v>
      </c>
    </row>
    <row r="6" spans="1:277" s="347" customFormat="1" ht="23.25" customHeight="1" thickTop="1" x14ac:dyDescent="0.25">
      <c r="A6" s="164"/>
      <c r="B6" s="44" t="s">
        <v>818</v>
      </c>
      <c r="C6" s="470">
        <v>26844.871999999999</v>
      </c>
      <c r="D6" s="470">
        <v>11729.101000000001</v>
      </c>
      <c r="E6" s="470">
        <v>5363.6689999999999</v>
      </c>
      <c r="F6" s="470">
        <v>4524.9260000000004</v>
      </c>
      <c r="G6" s="470">
        <v>5172.1909999999998</v>
      </c>
      <c r="H6" s="470">
        <v>54.981999999999999</v>
      </c>
      <c r="I6" s="471"/>
      <c r="J6" s="470">
        <v>1490</v>
      </c>
      <c r="K6" s="470" t="s">
        <v>273</v>
      </c>
      <c r="L6" s="470" t="s">
        <v>273</v>
      </c>
      <c r="M6" s="470">
        <v>455</v>
      </c>
      <c r="N6" s="470">
        <v>467</v>
      </c>
      <c r="O6" s="470">
        <v>278</v>
      </c>
      <c r="P6" s="470">
        <v>239</v>
      </c>
      <c r="Q6" s="470" t="s">
        <v>273</v>
      </c>
      <c r="R6" s="470">
        <v>217</v>
      </c>
      <c r="S6" s="470">
        <v>244</v>
      </c>
      <c r="T6" s="470">
        <v>137</v>
      </c>
      <c r="U6" s="470">
        <v>66</v>
      </c>
      <c r="V6" s="470">
        <v>114</v>
      </c>
      <c r="W6" s="470">
        <v>41</v>
      </c>
      <c r="X6" s="470">
        <v>140</v>
      </c>
      <c r="Y6" s="470">
        <v>109</v>
      </c>
      <c r="Z6" s="470">
        <v>133</v>
      </c>
      <c r="AA6" s="470">
        <v>214</v>
      </c>
      <c r="AB6" s="470">
        <v>111</v>
      </c>
      <c r="AC6" s="470">
        <v>117</v>
      </c>
      <c r="AD6" s="470">
        <v>79</v>
      </c>
      <c r="AE6" s="470">
        <v>114</v>
      </c>
      <c r="AF6" s="470">
        <v>78</v>
      </c>
      <c r="AG6" s="470">
        <v>76</v>
      </c>
      <c r="AH6" s="470">
        <v>31</v>
      </c>
      <c r="AI6" s="470">
        <v>68</v>
      </c>
      <c r="AJ6" s="470">
        <v>11</v>
      </c>
      <c r="AK6" s="470">
        <v>53</v>
      </c>
      <c r="AL6" s="470">
        <v>184</v>
      </c>
      <c r="AM6" s="470">
        <v>233</v>
      </c>
      <c r="AN6" s="470" t="s">
        <v>273</v>
      </c>
      <c r="AO6" s="470">
        <v>8</v>
      </c>
      <c r="AP6" s="470">
        <v>7</v>
      </c>
      <c r="AQ6" s="470">
        <v>111</v>
      </c>
      <c r="AR6" s="470">
        <v>63</v>
      </c>
      <c r="AS6" s="470">
        <v>194</v>
      </c>
      <c r="AT6" s="470">
        <v>276</v>
      </c>
      <c r="AU6" s="470">
        <v>198</v>
      </c>
      <c r="AV6" s="470">
        <v>140</v>
      </c>
      <c r="AW6" s="470">
        <v>30</v>
      </c>
      <c r="AX6" s="470">
        <v>158</v>
      </c>
      <c r="AY6" s="470">
        <v>100</v>
      </c>
      <c r="AZ6" s="470" t="s">
        <v>273</v>
      </c>
      <c r="BA6" s="470">
        <v>303</v>
      </c>
      <c r="BB6" s="470">
        <v>160</v>
      </c>
      <c r="BC6" s="470" t="s">
        <v>273</v>
      </c>
      <c r="BD6" s="470">
        <v>116</v>
      </c>
      <c r="BE6" s="470">
        <v>121</v>
      </c>
      <c r="BF6" s="470">
        <v>74</v>
      </c>
      <c r="BG6" s="470">
        <v>103</v>
      </c>
      <c r="BH6" s="470" t="s">
        <v>273</v>
      </c>
      <c r="BI6" s="470">
        <v>406</v>
      </c>
      <c r="BJ6" s="470">
        <v>347</v>
      </c>
      <c r="BK6" s="470">
        <v>148</v>
      </c>
      <c r="BL6" s="470">
        <v>226</v>
      </c>
      <c r="BM6" s="470">
        <v>157</v>
      </c>
      <c r="BN6" s="470">
        <v>169</v>
      </c>
      <c r="BO6" s="470">
        <v>71</v>
      </c>
      <c r="BP6" s="470">
        <v>837</v>
      </c>
      <c r="BQ6" s="470" t="s">
        <v>273</v>
      </c>
      <c r="BR6" s="470">
        <v>268</v>
      </c>
      <c r="BS6" s="470" t="s">
        <v>273</v>
      </c>
      <c r="BT6" s="470">
        <v>146</v>
      </c>
      <c r="BU6" s="470">
        <v>133</v>
      </c>
      <c r="BV6" s="470">
        <v>132</v>
      </c>
      <c r="BW6" s="470" t="s">
        <v>273</v>
      </c>
      <c r="BX6" s="470" t="s">
        <v>273</v>
      </c>
      <c r="BY6" s="470" t="s">
        <v>273</v>
      </c>
      <c r="BZ6" s="470">
        <v>80</v>
      </c>
      <c r="CA6" s="470" t="s">
        <v>273</v>
      </c>
      <c r="CB6" s="470">
        <v>71</v>
      </c>
      <c r="CC6" s="470" t="s">
        <v>273</v>
      </c>
      <c r="CD6" s="470" t="s">
        <v>273</v>
      </c>
      <c r="CE6" s="470" t="s">
        <v>273</v>
      </c>
      <c r="CF6" s="470" t="s">
        <v>273</v>
      </c>
      <c r="CG6" s="470" t="s">
        <v>273</v>
      </c>
      <c r="CH6" s="470" t="s">
        <v>273</v>
      </c>
      <c r="CI6" s="470" t="s">
        <v>273</v>
      </c>
      <c r="CJ6" s="470" t="s">
        <v>273</v>
      </c>
      <c r="CK6" s="470" t="s">
        <v>273</v>
      </c>
      <c r="CL6" s="470" t="s">
        <v>273</v>
      </c>
      <c r="CM6" s="470" t="s">
        <v>273</v>
      </c>
      <c r="CN6" s="470" t="s">
        <v>273</v>
      </c>
      <c r="CO6" s="470" t="s">
        <v>273</v>
      </c>
      <c r="CP6" s="470" t="s">
        <v>273</v>
      </c>
      <c r="CQ6" s="470" t="s">
        <v>273</v>
      </c>
      <c r="CR6" s="470" t="s">
        <v>273</v>
      </c>
      <c r="CS6" s="470" t="s">
        <v>273</v>
      </c>
      <c r="CT6" s="470" t="s">
        <v>273</v>
      </c>
      <c r="CU6" s="470">
        <v>59</v>
      </c>
      <c r="CV6" s="470">
        <v>578</v>
      </c>
      <c r="CW6" s="470" t="s">
        <v>273</v>
      </c>
      <c r="CX6" s="470" t="s">
        <v>273</v>
      </c>
      <c r="CY6" s="470" t="s">
        <v>273</v>
      </c>
      <c r="CZ6" s="470" t="s">
        <v>273</v>
      </c>
      <c r="DA6" s="470">
        <v>223</v>
      </c>
      <c r="DB6" s="470">
        <v>136</v>
      </c>
      <c r="DC6" s="470" t="s">
        <v>273</v>
      </c>
      <c r="DD6" s="470" t="s">
        <v>273</v>
      </c>
      <c r="DE6" s="470" t="s">
        <v>273</v>
      </c>
      <c r="DF6" s="470" t="s">
        <v>273</v>
      </c>
      <c r="DG6" s="470" t="s">
        <v>273</v>
      </c>
      <c r="DH6" s="470" t="s">
        <v>273</v>
      </c>
      <c r="DI6" s="470">
        <v>277</v>
      </c>
      <c r="DJ6" s="470" t="s">
        <v>273</v>
      </c>
      <c r="DK6" s="470" t="s">
        <v>273</v>
      </c>
      <c r="DL6" s="470" t="s">
        <v>273</v>
      </c>
      <c r="DM6" s="470" t="s">
        <v>273</v>
      </c>
      <c r="DN6" s="470" t="s">
        <v>273</v>
      </c>
      <c r="DO6" s="470" t="s">
        <v>273</v>
      </c>
      <c r="DP6" s="470" t="s">
        <v>273</v>
      </c>
      <c r="DQ6" s="470" t="s">
        <v>273</v>
      </c>
      <c r="DR6" s="470" t="s">
        <v>273</v>
      </c>
      <c r="DS6" s="470" t="s">
        <v>273</v>
      </c>
      <c r="DT6" s="470" t="s">
        <v>273</v>
      </c>
      <c r="DU6" s="470" t="s">
        <v>273</v>
      </c>
      <c r="DV6" s="470" t="s">
        <v>273</v>
      </c>
      <c r="DW6" s="470">
        <v>89</v>
      </c>
      <c r="DX6" s="470">
        <v>28</v>
      </c>
      <c r="DY6" s="470">
        <v>22</v>
      </c>
      <c r="DZ6" s="470">
        <v>20</v>
      </c>
      <c r="EA6" s="470">
        <v>23</v>
      </c>
      <c r="EB6" s="470">
        <v>25</v>
      </c>
      <c r="EC6" s="470">
        <v>70</v>
      </c>
      <c r="ED6" s="470">
        <v>46</v>
      </c>
      <c r="EE6" s="470">
        <v>33</v>
      </c>
      <c r="EF6" s="470">
        <v>27</v>
      </c>
      <c r="EG6" s="470">
        <v>32</v>
      </c>
      <c r="EH6" s="470">
        <v>35</v>
      </c>
      <c r="EI6" s="470">
        <v>97</v>
      </c>
      <c r="EJ6" s="470">
        <v>18</v>
      </c>
      <c r="EK6" s="470">
        <v>29</v>
      </c>
      <c r="EL6" s="470">
        <v>19</v>
      </c>
      <c r="EM6" s="470">
        <v>30</v>
      </c>
      <c r="EN6" s="470">
        <v>55</v>
      </c>
      <c r="EO6" s="470">
        <v>59</v>
      </c>
      <c r="EP6" s="470">
        <v>67</v>
      </c>
      <c r="EQ6" s="470">
        <v>91</v>
      </c>
      <c r="ER6" s="470">
        <v>55</v>
      </c>
      <c r="ES6" s="470">
        <v>31</v>
      </c>
      <c r="ET6" s="470">
        <v>25</v>
      </c>
      <c r="EU6" s="470">
        <v>29</v>
      </c>
      <c r="EV6" s="470">
        <v>54</v>
      </c>
      <c r="EW6" s="470">
        <v>6</v>
      </c>
      <c r="EX6" s="470">
        <v>11</v>
      </c>
      <c r="EY6" s="470">
        <v>31</v>
      </c>
      <c r="EZ6" s="470">
        <v>31</v>
      </c>
      <c r="FA6" s="470">
        <v>20</v>
      </c>
      <c r="FB6" s="470">
        <v>57</v>
      </c>
      <c r="FC6" s="470">
        <v>32</v>
      </c>
      <c r="FD6" s="470">
        <v>37</v>
      </c>
      <c r="FE6" s="470">
        <v>22</v>
      </c>
      <c r="FF6" s="470">
        <v>14</v>
      </c>
      <c r="FG6" s="470">
        <v>13</v>
      </c>
      <c r="FH6" s="470">
        <v>79</v>
      </c>
      <c r="FI6" s="470">
        <v>37</v>
      </c>
      <c r="FJ6" s="470">
        <v>29</v>
      </c>
      <c r="FK6" s="470">
        <v>72</v>
      </c>
      <c r="FL6" s="470">
        <v>87</v>
      </c>
      <c r="FM6" s="470">
        <v>65</v>
      </c>
      <c r="FN6" s="470">
        <v>121</v>
      </c>
      <c r="FO6" s="470">
        <v>44</v>
      </c>
      <c r="FP6" s="470">
        <v>16</v>
      </c>
      <c r="FQ6" s="470">
        <v>24</v>
      </c>
      <c r="FR6" s="470">
        <v>42</v>
      </c>
      <c r="FS6" s="470">
        <v>2</v>
      </c>
      <c r="FT6" s="470">
        <v>35</v>
      </c>
      <c r="FU6" s="470">
        <v>26</v>
      </c>
      <c r="FV6" s="470">
        <v>13</v>
      </c>
      <c r="FW6" s="470">
        <v>13</v>
      </c>
      <c r="FX6" s="470">
        <v>19</v>
      </c>
      <c r="FY6" s="470">
        <v>40</v>
      </c>
      <c r="FZ6" s="470">
        <v>79</v>
      </c>
      <c r="GA6" s="470">
        <v>23</v>
      </c>
      <c r="GB6" s="470">
        <v>24</v>
      </c>
      <c r="GC6" s="470">
        <v>6</v>
      </c>
      <c r="GD6" s="470">
        <v>22</v>
      </c>
      <c r="GE6" s="470">
        <v>23</v>
      </c>
      <c r="GF6" s="470">
        <v>18</v>
      </c>
      <c r="GG6" s="470">
        <v>11</v>
      </c>
      <c r="GH6" s="470">
        <v>8</v>
      </c>
      <c r="GI6" s="470">
        <v>22</v>
      </c>
      <c r="GJ6" s="470">
        <v>38</v>
      </c>
      <c r="GK6" s="470">
        <v>21</v>
      </c>
      <c r="GL6" s="470">
        <v>51</v>
      </c>
      <c r="GM6" s="470">
        <v>44</v>
      </c>
      <c r="GN6" s="470">
        <v>35</v>
      </c>
      <c r="GO6" s="470">
        <v>28</v>
      </c>
      <c r="GP6" s="470">
        <v>22</v>
      </c>
      <c r="GQ6" s="470">
        <v>45</v>
      </c>
      <c r="GR6" s="470">
        <v>3</v>
      </c>
      <c r="GS6" s="470">
        <v>17</v>
      </c>
      <c r="GT6" s="470">
        <v>38</v>
      </c>
      <c r="GU6" s="470">
        <v>12</v>
      </c>
      <c r="GV6" s="470">
        <v>47</v>
      </c>
      <c r="GW6" s="470">
        <v>22</v>
      </c>
      <c r="GX6" s="470">
        <v>17</v>
      </c>
      <c r="GY6" s="470">
        <v>105</v>
      </c>
      <c r="GZ6" s="470">
        <v>71</v>
      </c>
      <c r="HA6" s="470">
        <v>24</v>
      </c>
      <c r="HB6" s="470">
        <v>18</v>
      </c>
      <c r="HC6" s="470">
        <v>21</v>
      </c>
      <c r="HD6" s="470">
        <v>39</v>
      </c>
      <c r="HE6" s="470">
        <v>23</v>
      </c>
      <c r="HF6" s="470">
        <v>23</v>
      </c>
      <c r="HG6" s="470">
        <v>19</v>
      </c>
      <c r="HH6" s="470">
        <v>30</v>
      </c>
      <c r="HI6" s="470">
        <v>37</v>
      </c>
      <c r="HJ6" s="470">
        <v>3</v>
      </c>
      <c r="HK6" s="470">
        <v>35</v>
      </c>
      <c r="HL6" s="470">
        <v>13</v>
      </c>
      <c r="HM6" s="470">
        <v>67</v>
      </c>
      <c r="HN6" s="470">
        <v>64</v>
      </c>
      <c r="HO6" s="470">
        <v>41</v>
      </c>
      <c r="HP6" s="470">
        <v>26</v>
      </c>
      <c r="HQ6" s="470">
        <v>52</v>
      </c>
      <c r="HR6" s="470">
        <v>66</v>
      </c>
      <c r="HS6" s="470">
        <v>33</v>
      </c>
      <c r="HT6" s="470">
        <v>28</v>
      </c>
      <c r="HU6" s="470">
        <v>18</v>
      </c>
      <c r="HV6" s="470">
        <v>1</v>
      </c>
      <c r="HW6" s="470">
        <v>27</v>
      </c>
      <c r="HX6" s="470">
        <v>20</v>
      </c>
      <c r="HY6" s="470">
        <v>23</v>
      </c>
      <c r="HZ6" s="470">
        <v>16</v>
      </c>
      <c r="IA6" s="470">
        <v>19</v>
      </c>
      <c r="IB6" s="470">
        <v>31</v>
      </c>
      <c r="IC6" s="470">
        <v>25</v>
      </c>
      <c r="ID6" s="470">
        <v>53</v>
      </c>
      <c r="IE6" s="470">
        <v>26</v>
      </c>
      <c r="IF6" s="470">
        <v>22</v>
      </c>
      <c r="IG6" s="470">
        <v>17</v>
      </c>
      <c r="IH6" s="470">
        <v>28</v>
      </c>
      <c r="II6" s="470">
        <v>27</v>
      </c>
      <c r="IJ6" s="470">
        <v>53</v>
      </c>
      <c r="IK6" s="470">
        <v>2</v>
      </c>
      <c r="IL6" s="470">
        <v>12</v>
      </c>
      <c r="IM6" s="470">
        <v>17</v>
      </c>
      <c r="IN6" s="470">
        <v>11</v>
      </c>
      <c r="IO6" s="470">
        <v>22</v>
      </c>
      <c r="IP6" s="470">
        <v>20</v>
      </c>
      <c r="IQ6" s="470">
        <v>15</v>
      </c>
      <c r="IR6" s="470">
        <v>12</v>
      </c>
      <c r="IS6" s="470">
        <v>9</v>
      </c>
      <c r="IT6" s="470">
        <v>17</v>
      </c>
      <c r="IU6" s="470">
        <v>23</v>
      </c>
      <c r="IV6" s="470">
        <v>164</v>
      </c>
      <c r="IW6" s="470">
        <v>61</v>
      </c>
      <c r="IX6" s="470">
        <v>39</v>
      </c>
      <c r="IY6" s="470">
        <v>17</v>
      </c>
      <c r="IZ6" s="470">
        <v>38</v>
      </c>
      <c r="JA6" s="470">
        <v>21</v>
      </c>
      <c r="JB6" s="470">
        <v>22</v>
      </c>
      <c r="JC6" s="470">
        <v>41</v>
      </c>
      <c r="JD6" s="470">
        <v>51</v>
      </c>
      <c r="JE6" s="470">
        <v>119</v>
      </c>
      <c r="JF6" s="470">
        <v>19</v>
      </c>
      <c r="JG6" s="470">
        <v>24</v>
      </c>
      <c r="JH6" s="470">
        <v>35</v>
      </c>
      <c r="JI6" s="470">
        <v>33</v>
      </c>
      <c r="JJ6" s="470">
        <v>57</v>
      </c>
      <c r="JK6" s="470">
        <v>28</v>
      </c>
      <c r="JL6" s="470">
        <v>12</v>
      </c>
      <c r="JM6" s="470">
        <v>14</v>
      </c>
      <c r="JN6" s="470">
        <v>24</v>
      </c>
      <c r="JO6" s="470">
        <v>20</v>
      </c>
      <c r="JP6" s="470">
        <v>25</v>
      </c>
      <c r="JQ6" s="470" t="s">
        <v>273</v>
      </c>
    </row>
    <row r="7" spans="1:277" s="347" customFormat="1" ht="23.25" customHeight="1" x14ac:dyDescent="0.25">
      <c r="A7" s="164"/>
      <c r="B7" s="45" t="s">
        <v>819</v>
      </c>
      <c r="C7" s="472">
        <v>2687.5070000000001</v>
      </c>
      <c r="D7" s="472">
        <v>1221.375</v>
      </c>
      <c r="E7" s="472">
        <v>818.02300000000002</v>
      </c>
      <c r="F7" s="472">
        <v>211.84299999999999</v>
      </c>
      <c r="G7" s="472">
        <v>436.26600000000002</v>
      </c>
      <c r="H7" s="472" t="s">
        <v>97</v>
      </c>
      <c r="I7" s="471"/>
      <c r="J7" s="472">
        <v>161</v>
      </c>
      <c r="K7" s="472" t="s">
        <v>273</v>
      </c>
      <c r="L7" s="472" t="s">
        <v>273</v>
      </c>
      <c r="M7" s="472">
        <v>20</v>
      </c>
      <c r="N7" s="472">
        <v>47</v>
      </c>
      <c r="O7" s="472">
        <v>20</v>
      </c>
      <c r="P7" s="472">
        <v>28</v>
      </c>
      <c r="Q7" s="472" t="s">
        <v>273</v>
      </c>
      <c r="R7" s="472">
        <v>24</v>
      </c>
      <c r="S7" s="472">
        <v>27</v>
      </c>
      <c r="T7" s="472">
        <v>13</v>
      </c>
      <c r="U7" s="472">
        <v>4</v>
      </c>
      <c r="V7" s="472">
        <v>13</v>
      </c>
      <c r="W7" s="472">
        <v>4</v>
      </c>
      <c r="X7" s="472">
        <v>9</v>
      </c>
      <c r="Y7" s="472">
        <v>8</v>
      </c>
      <c r="Z7" s="472">
        <v>12</v>
      </c>
      <c r="AA7" s="472">
        <v>21</v>
      </c>
      <c r="AB7" s="472">
        <v>10</v>
      </c>
      <c r="AC7" s="472">
        <v>8</v>
      </c>
      <c r="AD7" s="472">
        <v>8</v>
      </c>
      <c r="AE7" s="472">
        <v>14</v>
      </c>
      <c r="AF7" s="472">
        <v>10</v>
      </c>
      <c r="AG7" s="472">
        <v>7</v>
      </c>
      <c r="AH7" s="472">
        <v>4</v>
      </c>
      <c r="AI7" s="472">
        <v>4</v>
      </c>
      <c r="AJ7" s="472">
        <v>2</v>
      </c>
      <c r="AK7" s="472">
        <v>5</v>
      </c>
      <c r="AL7" s="472">
        <v>18</v>
      </c>
      <c r="AM7" s="472">
        <v>40</v>
      </c>
      <c r="AN7" s="472" t="s">
        <v>273</v>
      </c>
      <c r="AO7" s="472">
        <v>1</v>
      </c>
      <c r="AP7" s="472">
        <v>1</v>
      </c>
      <c r="AQ7" s="472">
        <v>11</v>
      </c>
      <c r="AR7" s="472">
        <v>5</v>
      </c>
      <c r="AS7" s="472">
        <v>19</v>
      </c>
      <c r="AT7" s="472">
        <v>39</v>
      </c>
      <c r="AU7" s="472">
        <v>26</v>
      </c>
      <c r="AV7" s="472">
        <v>14</v>
      </c>
      <c r="AW7" s="472">
        <v>3</v>
      </c>
      <c r="AX7" s="472">
        <v>11</v>
      </c>
      <c r="AY7" s="472">
        <v>3</v>
      </c>
      <c r="AZ7" s="472" t="s">
        <v>273</v>
      </c>
      <c r="BA7" s="472">
        <v>45</v>
      </c>
      <c r="BB7" s="472">
        <v>22</v>
      </c>
      <c r="BC7" s="472" t="s">
        <v>273</v>
      </c>
      <c r="BD7" s="472">
        <v>25</v>
      </c>
      <c r="BE7" s="472">
        <v>23</v>
      </c>
      <c r="BF7" s="472">
        <v>10</v>
      </c>
      <c r="BG7" s="472">
        <v>13</v>
      </c>
      <c r="BH7" s="472" t="s">
        <v>273</v>
      </c>
      <c r="BI7" s="472">
        <v>84</v>
      </c>
      <c r="BJ7" s="472">
        <v>62</v>
      </c>
      <c r="BK7" s="472">
        <v>15</v>
      </c>
      <c r="BL7" s="472">
        <v>21</v>
      </c>
      <c r="BM7" s="472">
        <v>17</v>
      </c>
      <c r="BN7" s="472">
        <v>28</v>
      </c>
      <c r="BO7" s="472">
        <v>12</v>
      </c>
      <c r="BP7" s="472">
        <v>284</v>
      </c>
      <c r="BQ7" s="472" t="s">
        <v>273</v>
      </c>
      <c r="BR7" s="472">
        <v>50</v>
      </c>
      <c r="BS7" s="472" t="s">
        <v>273</v>
      </c>
      <c r="BT7" s="472">
        <v>24</v>
      </c>
      <c r="BU7" s="472">
        <v>17</v>
      </c>
      <c r="BV7" s="472">
        <v>24</v>
      </c>
      <c r="BW7" s="472" t="s">
        <v>273</v>
      </c>
      <c r="BX7" s="472" t="s">
        <v>273</v>
      </c>
      <c r="BY7" s="472" t="s">
        <v>273</v>
      </c>
      <c r="BZ7" s="472">
        <v>16</v>
      </c>
      <c r="CA7" s="472" t="s">
        <v>273</v>
      </c>
      <c r="CB7" s="472">
        <v>7</v>
      </c>
      <c r="CC7" s="472" t="s">
        <v>273</v>
      </c>
      <c r="CD7" s="472" t="s">
        <v>273</v>
      </c>
      <c r="CE7" s="472" t="s">
        <v>273</v>
      </c>
      <c r="CF7" s="472" t="s">
        <v>273</v>
      </c>
      <c r="CG7" s="472" t="s">
        <v>273</v>
      </c>
      <c r="CH7" s="472" t="s">
        <v>273</v>
      </c>
      <c r="CI7" s="472" t="s">
        <v>273</v>
      </c>
      <c r="CJ7" s="472" t="s">
        <v>273</v>
      </c>
      <c r="CK7" s="472" t="s">
        <v>273</v>
      </c>
      <c r="CL7" s="472" t="s">
        <v>273</v>
      </c>
      <c r="CM7" s="472" t="s">
        <v>273</v>
      </c>
      <c r="CN7" s="472" t="s">
        <v>273</v>
      </c>
      <c r="CO7" s="472" t="s">
        <v>273</v>
      </c>
      <c r="CP7" s="472" t="s">
        <v>273</v>
      </c>
      <c r="CQ7" s="472" t="s">
        <v>273</v>
      </c>
      <c r="CR7" s="472" t="s">
        <v>273</v>
      </c>
      <c r="CS7" s="472" t="s">
        <v>273</v>
      </c>
      <c r="CT7" s="472" t="s">
        <v>273</v>
      </c>
      <c r="CU7" s="472">
        <v>13</v>
      </c>
      <c r="CV7" s="472">
        <v>292</v>
      </c>
      <c r="CW7" s="472" t="s">
        <v>273</v>
      </c>
      <c r="CX7" s="472" t="s">
        <v>273</v>
      </c>
      <c r="CY7" s="472" t="s">
        <v>273</v>
      </c>
      <c r="CZ7" s="472" t="s">
        <v>273</v>
      </c>
      <c r="DA7" s="472">
        <v>26</v>
      </c>
      <c r="DB7" s="472">
        <v>22</v>
      </c>
      <c r="DC7" s="472" t="s">
        <v>273</v>
      </c>
      <c r="DD7" s="472" t="s">
        <v>273</v>
      </c>
      <c r="DE7" s="472" t="s">
        <v>273</v>
      </c>
      <c r="DF7" s="472" t="s">
        <v>273</v>
      </c>
      <c r="DG7" s="472" t="s">
        <v>273</v>
      </c>
      <c r="DH7" s="472" t="s">
        <v>273</v>
      </c>
      <c r="DI7" s="472">
        <v>17</v>
      </c>
      <c r="DJ7" s="472" t="s">
        <v>273</v>
      </c>
      <c r="DK7" s="472" t="s">
        <v>273</v>
      </c>
      <c r="DL7" s="472" t="s">
        <v>273</v>
      </c>
      <c r="DM7" s="472" t="s">
        <v>273</v>
      </c>
      <c r="DN7" s="472" t="s">
        <v>273</v>
      </c>
      <c r="DO7" s="472" t="s">
        <v>273</v>
      </c>
      <c r="DP7" s="472" t="s">
        <v>273</v>
      </c>
      <c r="DQ7" s="472" t="s">
        <v>273</v>
      </c>
      <c r="DR7" s="472" t="s">
        <v>273</v>
      </c>
      <c r="DS7" s="472" t="s">
        <v>273</v>
      </c>
      <c r="DT7" s="472" t="s">
        <v>273</v>
      </c>
      <c r="DU7" s="472" t="s">
        <v>273</v>
      </c>
      <c r="DV7" s="472" t="s">
        <v>273</v>
      </c>
      <c r="DW7" s="472">
        <v>6</v>
      </c>
      <c r="DX7" s="472">
        <v>2</v>
      </c>
      <c r="DY7" s="472">
        <v>1</v>
      </c>
      <c r="DZ7" s="472">
        <v>1</v>
      </c>
      <c r="EA7" s="472">
        <v>1</v>
      </c>
      <c r="EB7" s="472">
        <v>3</v>
      </c>
      <c r="EC7" s="472">
        <v>5</v>
      </c>
      <c r="ED7" s="472">
        <v>2</v>
      </c>
      <c r="EE7" s="472">
        <v>2</v>
      </c>
      <c r="EF7" s="472">
        <v>3</v>
      </c>
      <c r="EG7" s="472">
        <v>1</v>
      </c>
      <c r="EH7" s="472">
        <v>1</v>
      </c>
      <c r="EI7" s="472">
        <v>7</v>
      </c>
      <c r="EJ7" s="472">
        <v>1</v>
      </c>
      <c r="EK7" s="472">
        <v>1</v>
      </c>
      <c r="EL7" s="472">
        <v>2</v>
      </c>
      <c r="EM7" s="472">
        <v>2</v>
      </c>
      <c r="EN7" s="472">
        <v>1</v>
      </c>
      <c r="EO7" s="472">
        <v>4</v>
      </c>
      <c r="EP7" s="472">
        <v>7</v>
      </c>
      <c r="EQ7" s="472">
        <v>3</v>
      </c>
      <c r="ER7" s="472">
        <v>8</v>
      </c>
      <c r="ES7" s="472">
        <v>1</v>
      </c>
      <c r="ET7" s="472">
        <v>1</v>
      </c>
      <c r="EU7" s="472">
        <v>2</v>
      </c>
      <c r="EV7" s="472">
        <v>4</v>
      </c>
      <c r="EW7" s="472">
        <v>0</v>
      </c>
      <c r="EX7" s="472">
        <v>0</v>
      </c>
      <c r="EY7" s="472">
        <v>1</v>
      </c>
      <c r="EZ7" s="472">
        <v>1</v>
      </c>
      <c r="FA7" s="472">
        <v>1</v>
      </c>
      <c r="FB7" s="472">
        <v>4</v>
      </c>
      <c r="FC7" s="472">
        <v>4</v>
      </c>
      <c r="FD7" s="472">
        <v>2</v>
      </c>
      <c r="FE7" s="472">
        <v>1</v>
      </c>
      <c r="FF7" s="472">
        <v>0</v>
      </c>
      <c r="FG7" s="472">
        <v>0</v>
      </c>
      <c r="FH7" s="472">
        <v>6</v>
      </c>
      <c r="FI7" s="472">
        <v>2</v>
      </c>
      <c r="FJ7" s="472">
        <v>1</v>
      </c>
      <c r="FK7" s="472">
        <v>6</v>
      </c>
      <c r="FL7" s="472">
        <v>7</v>
      </c>
      <c r="FM7" s="472">
        <v>6</v>
      </c>
      <c r="FN7" s="472">
        <v>11</v>
      </c>
      <c r="FO7" s="472">
        <v>3</v>
      </c>
      <c r="FP7" s="472">
        <v>1</v>
      </c>
      <c r="FQ7" s="472">
        <v>1</v>
      </c>
      <c r="FR7" s="472">
        <v>3</v>
      </c>
      <c r="FS7" s="472">
        <v>0</v>
      </c>
      <c r="FT7" s="472">
        <v>3</v>
      </c>
      <c r="FU7" s="472">
        <v>1</v>
      </c>
      <c r="FV7" s="472">
        <v>0</v>
      </c>
      <c r="FW7" s="472">
        <v>0</v>
      </c>
      <c r="FX7" s="472">
        <v>1</v>
      </c>
      <c r="FY7" s="472">
        <v>1</v>
      </c>
      <c r="FZ7" s="472">
        <v>2</v>
      </c>
      <c r="GA7" s="472">
        <v>2</v>
      </c>
      <c r="GB7" s="472">
        <v>3</v>
      </c>
      <c r="GC7" s="472">
        <v>0</v>
      </c>
      <c r="GD7" s="472">
        <v>1</v>
      </c>
      <c r="GE7" s="472">
        <v>1</v>
      </c>
      <c r="GF7" s="472">
        <v>0</v>
      </c>
      <c r="GG7" s="472">
        <v>0</v>
      </c>
      <c r="GH7" s="472">
        <v>0</v>
      </c>
      <c r="GI7" s="472">
        <v>0</v>
      </c>
      <c r="GJ7" s="472">
        <v>2</v>
      </c>
      <c r="GK7" s="472">
        <v>0</v>
      </c>
      <c r="GL7" s="472">
        <v>6</v>
      </c>
      <c r="GM7" s="472">
        <v>4</v>
      </c>
      <c r="GN7" s="472">
        <v>1</v>
      </c>
      <c r="GO7" s="472">
        <v>1</v>
      </c>
      <c r="GP7" s="472">
        <v>1</v>
      </c>
      <c r="GQ7" s="472">
        <v>3</v>
      </c>
      <c r="GR7" s="472">
        <v>1</v>
      </c>
      <c r="GS7" s="472">
        <v>1</v>
      </c>
      <c r="GT7" s="472">
        <v>2</v>
      </c>
      <c r="GU7" s="472">
        <v>0</v>
      </c>
      <c r="GV7" s="472">
        <v>2</v>
      </c>
      <c r="GW7" s="472">
        <v>1</v>
      </c>
      <c r="GX7" s="472">
        <v>1</v>
      </c>
      <c r="GY7" s="472">
        <v>6</v>
      </c>
      <c r="GZ7" s="472">
        <v>7</v>
      </c>
      <c r="HA7" s="472">
        <v>2</v>
      </c>
      <c r="HB7" s="472">
        <v>1</v>
      </c>
      <c r="HC7" s="472">
        <v>0</v>
      </c>
      <c r="HD7" s="472">
        <v>2</v>
      </c>
      <c r="HE7" s="472">
        <v>0</v>
      </c>
      <c r="HF7" s="472">
        <v>1</v>
      </c>
      <c r="HG7" s="472">
        <v>2</v>
      </c>
      <c r="HH7" s="472">
        <v>2</v>
      </c>
      <c r="HI7" s="472">
        <v>1</v>
      </c>
      <c r="HJ7" s="472">
        <v>0</v>
      </c>
      <c r="HK7" s="472">
        <v>2</v>
      </c>
      <c r="HL7" s="472">
        <v>1</v>
      </c>
      <c r="HM7" s="472">
        <v>5</v>
      </c>
      <c r="HN7" s="472">
        <v>9</v>
      </c>
      <c r="HO7" s="472">
        <v>5</v>
      </c>
      <c r="HP7" s="472">
        <v>1</v>
      </c>
      <c r="HQ7" s="472">
        <v>5</v>
      </c>
      <c r="HR7" s="472">
        <v>6</v>
      </c>
      <c r="HS7" s="472">
        <v>3</v>
      </c>
      <c r="HT7" s="472">
        <v>3</v>
      </c>
      <c r="HU7" s="472">
        <v>2</v>
      </c>
      <c r="HV7" s="472">
        <v>0</v>
      </c>
      <c r="HW7" s="472">
        <v>1</v>
      </c>
      <c r="HX7" s="472">
        <v>2</v>
      </c>
      <c r="HY7" s="472">
        <v>4</v>
      </c>
      <c r="HZ7" s="472">
        <v>1</v>
      </c>
      <c r="IA7" s="472">
        <v>2</v>
      </c>
      <c r="IB7" s="472">
        <v>2</v>
      </c>
      <c r="IC7" s="472">
        <v>2</v>
      </c>
      <c r="ID7" s="472">
        <v>5</v>
      </c>
      <c r="IE7" s="472">
        <v>1</v>
      </c>
      <c r="IF7" s="472">
        <v>1</v>
      </c>
      <c r="IG7" s="472">
        <v>0</v>
      </c>
      <c r="IH7" s="472">
        <v>2</v>
      </c>
      <c r="II7" s="472">
        <v>3</v>
      </c>
      <c r="IJ7" s="472">
        <v>7</v>
      </c>
      <c r="IK7" s="472">
        <v>0</v>
      </c>
      <c r="IL7" s="472">
        <v>0</v>
      </c>
      <c r="IM7" s="472">
        <v>0</v>
      </c>
      <c r="IN7" s="472">
        <v>0</v>
      </c>
      <c r="IO7" s="472">
        <v>2</v>
      </c>
      <c r="IP7" s="472">
        <v>2</v>
      </c>
      <c r="IQ7" s="472">
        <v>2</v>
      </c>
      <c r="IR7" s="472">
        <v>1</v>
      </c>
      <c r="IS7" s="472">
        <v>1</v>
      </c>
      <c r="IT7" s="472">
        <v>2</v>
      </c>
      <c r="IU7" s="472">
        <v>3</v>
      </c>
      <c r="IV7" s="472">
        <v>20</v>
      </c>
      <c r="IW7" s="472">
        <v>7</v>
      </c>
      <c r="IX7" s="472">
        <v>3</v>
      </c>
      <c r="IY7" s="472">
        <v>12</v>
      </c>
      <c r="IZ7" s="472">
        <v>5</v>
      </c>
      <c r="JA7" s="472">
        <v>2</v>
      </c>
      <c r="JB7" s="472">
        <v>1</v>
      </c>
      <c r="JC7" s="472">
        <v>2</v>
      </c>
      <c r="JD7" s="472">
        <v>3</v>
      </c>
      <c r="JE7" s="472">
        <v>5</v>
      </c>
      <c r="JF7" s="472">
        <v>1</v>
      </c>
      <c r="JG7" s="472">
        <v>2</v>
      </c>
      <c r="JH7" s="472">
        <v>4</v>
      </c>
      <c r="JI7" s="472">
        <v>1</v>
      </c>
      <c r="JJ7" s="472">
        <v>2</v>
      </c>
      <c r="JK7" s="472">
        <v>1</v>
      </c>
      <c r="JL7" s="472">
        <v>1</v>
      </c>
      <c r="JM7" s="472">
        <v>1</v>
      </c>
      <c r="JN7" s="472">
        <v>1</v>
      </c>
      <c r="JO7" s="472">
        <v>2</v>
      </c>
      <c r="JP7" s="472">
        <v>0</v>
      </c>
      <c r="JQ7" s="472" t="s">
        <v>273</v>
      </c>
    </row>
    <row r="8" spans="1:277" s="347" customFormat="1" ht="23.25" customHeight="1" x14ac:dyDescent="0.25">
      <c r="A8" s="164"/>
      <c r="B8" s="278" t="s">
        <v>820</v>
      </c>
      <c r="C8" s="473">
        <v>29532.379000000001</v>
      </c>
      <c r="D8" s="473">
        <v>12950.477000000001</v>
      </c>
      <c r="E8" s="473">
        <v>6181.6930000000002</v>
      </c>
      <c r="F8" s="473">
        <v>4736.7690000000002</v>
      </c>
      <c r="G8" s="473">
        <v>5608.4570000000003</v>
      </c>
      <c r="H8" s="473">
        <v>54.981999999999999</v>
      </c>
      <c r="I8" s="471"/>
      <c r="J8" s="473">
        <v>1651</v>
      </c>
      <c r="K8" s="474" t="s">
        <v>1184</v>
      </c>
      <c r="L8" s="474" t="s">
        <v>1183</v>
      </c>
      <c r="M8" s="473">
        <v>475</v>
      </c>
      <c r="N8" s="473">
        <v>514</v>
      </c>
      <c r="O8" s="473">
        <v>299</v>
      </c>
      <c r="P8" s="473">
        <v>267</v>
      </c>
      <c r="Q8" s="474" t="s">
        <v>1183</v>
      </c>
      <c r="R8" s="473">
        <v>242</v>
      </c>
      <c r="S8" s="473">
        <v>271</v>
      </c>
      <c r="T8" s="473">
        <v>150</v>
      </c>
      <c r="U8" s="473">
        <v>70</v>
      </c>
      <c r="V8" s="473">
        <v>127</v>
      </c>
      <c r="W8" s="473">
        <v>46</v>
      </c>
      <c r="X8" s="473">
        <v>150</v>
      </c>
      <c r="Y8" s="473">
        <v>118</v>
      </c>
      <c r="Z8" s="473">
        <v>145</v>
      </c>
      <c r="AA8" s="473">
        <v>236</v>
      </c>
      <c r="AB8" s="473">
        <v>122</v>
      </c>
      <c r="AC8" s="473">
        <v>126</v>
      </c>
      <c r="AD8" s="473">
        <v>88</v>
      </c>
      <c r="AE8" s="473">
        <v>128</v>
      </c>
      <c r="AF8" s="473">
        <v>89</v>
      </c>
      <c r="AG8" s="473">
        <v>83</v>
      </c>
      <c r="AH8" s="473">
        <v>35</v>
      </c>
      <c r="AI8" s="473">
        <v>73</v>
      </c>
      <c r="AJ8" s="473">
        <v>13</v>
      </c>
      <c r="AK8" s="473">
        <v>59</v>
      </c>
      <c r="AL8" s="473">
        <v>202</v>
      </c>
      <c r="AM8" s="473">
        <v>273</v>
      </c>
      <c r="AN8" s="474" t="s">
        <v>1183</v>
      </c>
      <c r="AO8" s="473">
        <v>10</v>
      </c>
      <c r="AP8" s="473">
        <v>8</v>
      </c>
      <c r="AQ8" s="473">
        <v>123</v>
      </c>
      <c r="AR8" s="473">
        <v>69</v>
      </c>
      <c r="AS8" s="473">
        <v>214</v>
      </c>
      <c r="AT8" s="473">
        <v>315</v>
      </c>
      <c r="AU8" s="473">
        <v>224</v>
      </c>
      <c r="AV8" s="473">
        <v>154</v>
      </c>
      <c r="AW8" s="473">
        <v>34</v>
      </c>
      <c r="AX8" s="473">
        <v>169</v>
      </c>
      <c r="AY8" s="473">
        <v>103</v>
      </c>
      <c r="AZ8" s="474" t="s">
        <v>1183</v>
      </c>
      <c r="BA8" s="473">
        <v>349</v>
      </c>
      <c r="BB8" s="473">
        <v>182</v>
      </c>
      <c r="BC8" s="474" t="s">
        <v>1183</v>
      </c>
      <c r="BD8" s="473">
        <v>141</v>
      </c>
      <c r="BE8" s="473">
        <v>145</v>
      </c>
      <c r="BF8" s="473">
        <v>85</v>
      </c>
      <c r="BG8" s="473">
        <v>116</v>
      </c>
      <c r="BH8" s="474" t="s">
        <v>1183</v>
      </c>
      <c r="BI8" s="473">
        <v>491</v>
      </c>
      <c r="BJ8" s="473">
        <v>409</v>
      </c>
      <c r="BK8" s="473">
        <v>163</v>
      </c>
      <c r="BL8" s="473">
        <v>248</v>
      </c>
      <c r="BM8" s="473">
        <v>174</v>
      </c>
      <c r="BN8" s="473">
        <v>198</v>
      </c>
      <c r="BO8" s="473">
        <v>84</v>
      </c>
      <c r="BP8" s="473">
        <v>1122</v>
      </c>
      <c r="BQ8" s="474" t="s">
        <v>1183</v>
      </c>
      <c r="BR8" s="473">
        <v>319</v>
      </c>
      <c r="BS8" s="474" t="s">
        <v>1183</v>
      </c>
      <c r="BT8" s="473">
        <v>171</v>
      </c>
      <c r="BU8" s="473">
        <v>150</v>
      </c>
      <c r="BV8" s="473">
        <v>156</v>
      </c>
      <c r="BW8" s="474" t="s">
        <v>1183</v>
      </c>
      <c r="BX8" s="474" t="s">
        <v>1183</v>
      </c>
      <c r="BY8" s="474" t="s">
        <v>1183</v>
      </c>
      <c r="BZ8" s="473">
        <v>96</v>
      </c>
      <c r="CA8" s="474" t="s">
        <v>1183</v>
      </c>
      <c r="CB8" s="473">
        <v>79</v>
      </c>
      <c r="CC8" s="474" t="s">
        <v>1183</v>
      </c>
      <c r="CD8" s="474" t="s">
        <v>1183</v>
      </c>
      <c r="CE8" s="474" t="s">
        <v>1183</v>
      </c>
      <c r="CF8" s="474" t="s">
        <v>1183</v>
      </c>
      <c r="CG8" s="474" t="s">
        <v>1183</v>
      </c>
      <c r="CH8" s="474" t="s">
        <v>1183</v>
      </c>
      <c r="CI8" s="474" t="s">
        <v>1183</v>
      </c>
      <c r="CJ8" s="474" t="s">
        <v>1183</v>
      </c>
      <c r="CK8" s="474" t="s">
        <v>1183</v>
      </c>
      <c r="CL8" s="474" t="s">
        <v>1183</v>
      </c>
      <c r="CM8" s="474" t="s">
        <v>1183</v>
      </c>
      <c r="CN8" s="474" t="s">
        <v>1183</v>
      </c>
      <c r="CO8" s="474" t="s">
        <v>1183</v>
      </c>
      <c r="CP8" s="474" t="s">
        <v>1183</v>
      </c>
      <c r="CQ8" s="474" t="s">
        <v>1183</v>
      </c>
      <c r="CR8" s="474" t="s">
        <v>1183</v>
      </c>
      <c r="CS8" s="474" t="s">
        <v>1183</v>
      </c>
      <c r="CT8" s="474" t="s">
        <v>1183</v>
      </c>
      <c r="CU8" s="473">
        <v>72</v>
      </c>
      <c r="CV8" s="473">
        <v>870</v>
      </c>
      <c r="CW8" s="474" t="s">
        <v>1183</v>
      </c>
      <c r="CX8" s="474" t="s">
        <v>1183</v>
      </c>
      <c r="CY8" s="474" t="s">
        <v>1183</v>
      </c>
      <c r="CZ8" s="474" t="s">
        <v>1183</v>
      </c>
      <c r="DA8" s="473">
        <v>249</v>
      </c>
      <c r="DB8" s="473">
        <v>158</v>
      </c>
      <c r="DC8" s="474" t="s">
        <v>1183</v>
      </c>
      <c r="DD8" s="474" t="s">
        <v>1183</v>
      </c>
      <c r="DE8" s="474" t="s">
        <v>1183</v>
      </c>
      <c r="DF8" s="474" t="s">
        <v>1183</v>
      </c>
      <c r="DG8" s="474" t="s">
        <v>1183</v>
      </c>
      <c r="DH8" s="474" t="s">
        <v>1183</v>
      </c>
      <c r="DI8" s="473">
        <v>294</v>
      </c>
      <c r="DJ8" s="474" t="s">
        <v>1183</v>
      </c>
      <c r="DK8" s="474" t="s">
        <v>1183</v>
      </c>
      <c r="DL8" s="474" t="s">
        <v>1183</v>
      </c>
      <c r="DM8" s="474" t="s">
        <v>1183</v>
      </c>
      <c r="DN8" s="474" t="s">
        <v>1183</v>
      </c>
      <c r="DO8" s="474" t="s">
        <v>1183</v>
      </c>
      <c r="DP8" s="474" t="s">
        <v>1183</v>
      </c>
      <c r="DQ8" s="474" t="s">
        <v>1183</v>
      </c>
      <c r="DR8" s="474" t="s">
        <v>1183</v>
      </c>
      <c r="DS8" s="474" t="s">
        <v>1183</v>
      </c>
      <c r="DT8" s="474" t="s">
        <v>1183</v>
      </c>
      <c r="DU8" s="474" t="s">
        <v>1183</v>
      </c>
      <c r="DV8" s="474" t="s">
        <v>1183</v>
      </c>
      <c r="DW8" s="473">
        <v>95</v>
      </c>
      <c r="DX8" s="473">
        <v>31</v>
      </c>
      <c r="DY8" s="473">
        <v>23</v>
      </c>
      <c r="DZ8" s="473">
        <v>22</v>
      </c>
      <c r="EA8" s="473">
        <v>25</v>
      </c>
      <c r="EB8" s="473">
        <v>28</v>
      </c>
      <c r="EC8" s="473">
        <v>76</v>
      </c>
      <c r="ED8" s="473">
        <v>49</v>
      </c>
      <c r="EE8" s="473">
        <v>35</v>
      </c>
      <c r="EF8" s="473">
        <v>31</v>
      </c>
      <c r="EG8" s="473">
        <v>34</v>
      </c>
      <c r="EH8" s="473">
        <v>37</v>
      </c>
      <c r="EI8" s="473">
        <v>105</v>
      </c>
      <c r="EJ8" s="473">
        <v>20</v>
      </c>
      <c r="EK8" s="473">
        <v>30</v>
      </c>
      <c r="EL8" s="473">
        <v>22</v>
      </c>
      <c r="EM8" s="473">
        <v>33</v>
      </c>
      <c r="EN8" s="473">
        <v>57</v>
      </c>
      <c r="EO8" s="473">
        <v>63</v>
      </c>
      <c r="EP8" s="473">
        <v>74</v>
      </c>
      <c r="EQ8" s="473">
        <v>94</v>
      </c>
      <c r="ER8" s="473">
        <v>63</v>
      </c>
      <c r="ES8" s="473">
        <v>32</v>
      </c>
      <c r="ET8" s="473">
        <v>27</v>
      </c>
      <c r="EU8" s="473">
        <v>31</v>
      </c>
      <c r="EV8" s="473">
        <v>59</v>
      </c>
      <c r="EW8" s="473">
        <v>6</v>
      </c>
      <c r="EX8" s="473">
        <v>11</v>
      </c>
      <c r="EY8" s="473">
        <v>33</v>
      </c>
      <c r="EZ8" s="473">
        <v>32</v>
      </c>
      <c r="FA8" s="473">
        <v>21</v>
      </c>
      <c r="FB8" s="473">
        <v>62</v>
      </c>
      <c r="FC8" s="473">
        <v>36</v>
      </c>
      <c r="FD8" s="473">
        <v>40</v>
      </c>
      <c r="FE8" s="473">
        <v>23</v>
      </c>
      <c r="FF8" s="473">
        <v>15</v>
      </c>
      <c r="FG8" s="473">
        <v>14</v>
      </c>
      <c r="FH8" s="473">
        <v>85</v>
      </c>
      <c r="FI8" s="473">
        <v>39</v>
      </c>
      <c r="FJ8" s="473">
        <v>31</v>
      </c>
      <c r="FK8" s="473">
        <v>78</v>
      </c>
      <c r="FL8" s="473">
        <v>94</v>
      </c>
      <c r="FM8" s="473">
        <v>72</v>
      </c>
      <c r="FN8" s="473">
        <v>132</v>
      </c>
      <c r="FO8" s="473">
        <v>48</v>
      </c>
      <c r="FP8" s="473">
        <v>18</v>
      </c>
      <c r="FQ8" s="473">
        <v>26</v>
      </c>
      <c r="FR8" s="473">
        <v>45</v>
      </c>
      <c r="FS8" s="473">
        <v>2</v>
      </c>
      <c r="FT8" s="473">
        <v>38</v>
      </c>
      <c r="FU8" s="473">
        <v>27</v>
      </c>
      <c r="FV8" s="473">
        <v>13</v>
      </c>
      <c r="FW8" s="473">
        <v>13</v>
      </c>
      <c r="FX8" s="473">
        <v>21</v>
      </c>
      <c r="FY8" s="473">
        <v>41</v>
      </c>
      <c r="FZ8" s="473">
        <v>82</v>
      </c>
      <c r="GA8" s="473">
        <v>26</v>
      </c>
      <c r="GB8" s="473">
        <v>27</v>
      </c>
      <c r="GC8" s="473">
        <v>7</v>
      </c>
      <c r="GD8" s="473">
        <v>24</v>
      </c>
      <c r="GE8" s="473">
        <v>24</v>
      </c>
      <c r="GF8" s="473">
        <v>19</v>
      </c>
      <c r="GG8" s="473">
        <v>12</v>
      </c>
      <c r="GH8" s="473">
        <v>8</v>
      </c>
      <c r="GI8" s="473">
        <v>22</v>
      </c>
      <c r="GJ8" s="473">
        <v>40</v>
      </c>
      <c r="GK8" s="473">
        <v>22</v>
      </c>
      <c r="GL8" s="473">
        <v>58</v>
      </c>
      <c r="GM8" s="473">
        <v>49</v>
      </c>
      <c r="GN8" s="473">
        <v>36</v>
      </c>
      <c r="GO8" s="473">
        <v>30</v>
      </c>
      <c r="GP8" s="473">
        <v>23</v>
      </c>
      <c r="GQ8" s="473">
        <v>48</v>
      </c>
      <c r="GR8" s="473">
        <v>5</v>
      </c>
      <c r="GS8" s="473">
        <v>19</v>
      </c>
      <c r="GT8" s="473">
        <v>40</v>
      </c>
      <c r="GU8" s="473">
        <v>13</v>
      </c>
      <c r="GV8" s="473">
        <v>50</v>
      </c>
      <c r="GW8" s="473">
        <v>24</v>
      </c>
      <c r="GX8" s="473">
        <v>18</v>
      </c>
      <c r="GY8" s="473">
        <v>112</v>
      </c>
      <c r="GZ8" s="473">
        <v>79</v>
      </c>
      <c r="HA8" s="473">
        <v>26</v>
      </c>
      <c r="HB8" s="473">
        <v>19</v>
      </c>
      <c r="HC8" s="473">
        <v>22</v>
      </c>
      <c r="HD8" s="473">
        <v>41</v>
      </c>
      <c r="HE8" s="473">
        <v>23</v>
      </c>
      <c r="HF8" s="473">
        <v>24</v>
      </c>
      <c r="HG8" s="473">
        <v>22</v>
      </c>
      <c r="HH8" s="473">
        <v>33</v>
      </c>
      <c r="HI8" s="473">
        <v>38</v>
      </c>
      <c r="HJ8" s="473">
        <v>3</v>
      </c>
      <c r="HK8" s="473">
        <v>38</v>
      </c>
      <c r="HL8" s="473">
        <v>14</v>
      </c>
      <c r="HM8" s="473">
        <v>73</v>
      </c>
      <c r="HN8" s="473">
        <v>73</v>
      </c>
      <c r="HO8" s="473">
        <v>47</v>
      </c>
      <c r="HP8" s="473">
        <v>28</v>
      </c>
      <c r="HQ8" s="473">
        <v>57</v>
      </c>
      <c r="HR8" s="473">
        <v>73</v>
      </c>
      <c r="HS8" s="473">
        <v>36</v>
      </c>
      <c r="HT8" s="473">
        <v>32</v>
      </c>
      <c r="HU8" s="473">
        <v>20</v>
      </c>
      <c r="HV8" s="473">
        <v>2</v>
      </c>
      <c r="HW8" s="473">
        <v>28</v>
      </c>
      <c r="HX8" s="473">
        <v>23</v>
      </c>
      <c r="HY8" s="473">
        <v>28</v>
      </c>
      <c r="HZ8" s="473">
        <v>17</v>
      </c>
      <c r="IA8" s="473">
        <v>22</v>
      </c>
      <c r="IB8" s="473">
        <v>33</v>
      </c>
      <c r="IC8" s="473">
        <v>27</v>
      </c>
      <c r="ID8" s="473">
        <v>59</v>
      </c>
      <c r="IE8" s="473">
        <v>28</v>
      </c>
      <c r="IF8" s="473">
        <v>23</v>
      </c>
      <c r="IG8" s="473">
        <v>17</v>
      </c>
      <c r="IH8" s="473">
        <v>31</v>
      </c>
      <c r="II8" s="473">
        <v>30</v>
      </c>
      <c r="IJ8" s="473">
        <v>60</v>
      </c>
      <c r="IK8" s="473">
        <v>2</v>
      </c>
      <c r="IL8" s="473">
        <v>13</v>
      </c>
      <c r="IM8" s="473">
        <v>17</v>
      </c>
      <c r="IN8" s="473">
        <v>11</v>
      </c>
      <c r="IO8" s="473">
        <v>25</v>
      </c>
      <c r="IP8" s="473">
        <v>23</v>
      </c>
      <c r="IQ8" s="473">
        <v>18</v>
      </c>
      <c r="IR8" s="473">
        <v>13</v>
      </c>
      <c r="IS8" s="473">
        <v>10</v>
      </c>
      <c r="IT8" s="473">
        <v>20</v>
      </c>
      <c r="IU8" s="473">
        <v>26</v>
      </c>
      <c r="IV8" s="473">
        <v>184</v>
      </c>
      <c r="IW8" s="473">
        <v>68</v>
      </c>
      <c r="IX8" s="473">
        <v>43</v>
      </c>
      <c r="IY8" s="473">
        <v>29</v>
      </c>
      <c r="IZ8" s="473">
        <v>43</v>
      </c>
      <c r="JA8" s="473">
        <v>24</v>
      </c>
      <c r="JB8" s="473">
        <v>24</v>
      </c>
      <c r="JC8" s="473">
        <v>43</v>
      </c>
      <c r="JD8" s="473">
        <v>55</v>
      </c>
      <c r="JE8" s="473">
        <v>124</v>
      </c>
      <c r="JF8" s="473">
        <v>21</v>
      </c>
      <c r="JG8" s="473">
        <v>27</v>
      </c>
      <c r="JH8" s="473">
        <v>40</v>
      </c>
      <c r="JI8" s="473">
        <v>34</v>
      </c>
      <c r="JJ8" s="473">
        <v>60</v>
      </c>
      <c r="JK8" s="473">
        <v>29</v>
      </c>
      <c r="JL8" s="473">
        <v>13</v>
      </c>
      <c r="JM8" s="473">
        <v>15</v>
      </c>
      <c r="JN8" s="473">
        <v>25</v>
      </c>
      <c r="JO8" s="473">
        <v>23</v>
      </c>
      <c r="JP8" s="473">
        <v>25</v>
      </c>
      <c r="JQ8" s="474" t="s">
        <v>1183</v>
      </c>
    </row>
    <row r="9" spans="1:277" s="347" customFormat="1" ht="23.25" customHeight="1" x14ac:dyDescent="0.25">
      <c r="A9" s="164"/>
      <c r="B9" s="279" t="s">
        <v>581</v>
      </c>
      <c r="C9" s="475">
        <v>1614.327</v>
      </c>
      <c r="D9" s="475">
        <v>1000.199</v>
      </c>
      <c r="E9" s="475">
        <v>287.416</v>
      </c>
      <c r="F9" s="475">
        <v>125.4</v>
      </c>
      <c r="G9" s="475">
        <v>201.31200000000001</v>
      </c>
      <c r="H9" s="475" t="s">
        <v>97</v>
      </c>
      <c r="I9" s="471"/>
      <c r="J9" s="475">
        <v>184</v>
      </c>
      <c r="K9" s="475" t="s">
        <v>273</v>
      </c>
      <c r="L9" s="475" t="s">
        <v>273</v>
      </c>
      <c r="M9" s="475">
        <v>37</v>
      </c>
      <c r="N9" s="475">
        <v>8</v>
      </c>
      <c r="O9" s="475">
        <v>10</v>
      </c>
      <c r="P9" s="475">
        <v>8</v>
      </c>
      <c r="Q9" s="475" t="s">
        <v>273</v>
      </c>
      <c r="R9" s="475">
        <v>14</v>
      </c>
      <c r="S9" s="475">
        <v>1</v>
      </c>
      <c r="T9" s="475">
        <v>7</v>
      </c>
      <c r="U9" s="475">
        <v>4</v>
      </c>
      <c r="V9" s="475">
        <v>8</v>
      </c>
      <c r="W9" s="475">
        <v>6</v>
      </c>
      <c r="X9" s="475">
        <v>9</v>
      </c>
      <c r="Y9" s="475">
        <v>5</v>
      </c>
      <c r="Z9" s="475">
        <v>7</v>
      </c>
      <c r="AA9" s="475">
        <v>16</v>
      </c>
      <c r="AB9" s="475">
        <v>14</v>
      </c>
      <c r="AC9" s="475">
        <v>5</v>
      </c>
      <c r="AD9" s="475">
        <v>1</v>
      </c>
      <c r="AE9" s="475">
        <v>4</v>
      </c>
      <c r="AF9" s="475">
        <v>8</v>
      </c>
      <c r="AG9" s="475">
        <v>5</v>
      </c>
      <c r="AH9" s="475">
        <v>2</v>
      </c>
      <c r="AI9" s="475">
        <v>4</v>
      </c>
      <c r="AJ9" s="475">
        <v>1</v>
      </c>
      <c r="AK9" s="475">
        <v>4</v>
      </c>
      <c r="AL9" s="475">
        <v>15</v>
      </c>
      <c r="AM9" s="475">
        <v>46</v>
      </c>
      <c r="AN9" s="475" t="s">
        <v>273</v>
      </c>
      <c r="AO9" s="475">
        <v>1</v>
      </c>
      <c r="AP9" s="475">
        <v>0</v>
      </c>
      <c r="AQ9" s="475">
        <v>0</v>
      </c>
      <c r="AR9" s="475">
        <v>3</v>
      </c>
      <c r="AS9" s="475">
        <v>0</v>
      </c>
      <c r="AT9" s="475">
        <v>20</v>
      </c>
      <c r="AU9" s="475">
        <v>16</v>
      </c>
      <c r="AV9" s="475">
        <v>15</v>
      </c>
      <c r="AW9" s="475">
        <v>4</v>
      </c>
      <c r="AX9" s="475">
        <v>8</v>
      </c>
      <c r="AY9" s="475">
        <v>4</v>
      </c>
      <c r="AZ9" s="475" t="s">
        <v>273</v>
      </c>
      <c r="BA9" s="475">
        <v>34</v>
      </c>
      <c r="BB9" s="475">
        <v>12</v>
      </c>
      <c r="BC9" s="475" t="s">
        <v>273</v>
      </c>
      <c r="BD9" s="475">
        <v>16</v>
      </c>
      <c r="BE9" s="475">
        <v>17</v>
      </c>
      <c r="BF9" s="475">
        <v>6</v>
      </c>
      <c r="BG9" s="475">
        <v>8</v>
      </c>
      <c r="BH9" s="475" t="s">
        <v>273</v>
      </c>
      <c r="BI9" s="475">
        <v>59</v>
      </c>
      <c r="BJ9" s="475">
        <v>49</v>
      </c>
      <c r="BK9" s="475">
        <v>11</v>
      </c>
      <c r="BL9" s="475">
        <v>36</v>
      </c>
      <c r="BM9" s="475">
        <v>20</v>
      </c>
      <c r="BN9" s="475">
        <v>15</v>
      </c>
      <c r="BO9" s="475">
        <v>7</v>
      </c>
      <c r="BP9" s="475">
        <v>146</v>
      </c>
      <c r="BQ9" s="475" t="s">
        <v>273</v>
      </c>
      <c r="BR9" s="475">
        <v>26</v>
      </c>
      <c r="BS9" s="475" t="s">
        <v>273</v>
      </c>
      <c r="BT9" s="475">
        <v>10</v>
      </c>
      <c r="BU9" s="475">
        <v>4</v>
      </c>
      <c r="BV9" s="475">
        <v>12</v>
      </c>
      <c r="BW9" s="475" t="s">
        <v>273</v>
      </c>
      <c r="BX9" s="475" t="s">
        <v>273</v>
      </c>
      <c r="BY9" s="475" t="s">
        <v>273</v>
      </c>
      <c r="BZ9" s="475">
        <v>4</v>
      </c>
      <c r="CA9" s="475" t="s">
        <v>273</v>
      </c>
      <c r="CB9" s="475">
        <v>6</v>
      </c>
      <c r="CC9" s="475" t="s">
        <v>273</v>
      </c>
      <c r="CD9" s="475" t="s">
        <v>273</v>
      </c>
      <c r="CE9" s="475" t="s">
        <v>273</v>
      </c>
      <c r="CF9" s="475" t="s">
        <v>273</v>
      </c>
      <c r="CG9" s="475" t="s">
        <v>273</v>
      </c>
      <c r="CH9" s="475" t="s">
        <v>273</v>
      </c>
      <c r="CI9" s="475" t="s">
        <v>273</v>
      </c>
      <c r="CJ9" s="475" t="s">
        <v>273</v>
      </c>
      <c r="CK9" s="475" t="s">
        <v>273</v>
      </c>
      <c r="CL9" s="475" t="s">
        <v>273</v>
      </c>
      <c r="CM9" s="475" t="s">
        <v>273</v>
      </c>
      <c r="CN9" s="475" t="s">
        <v>273</v>
      </c>
      <c r="CO9" s="475" t="s">
        <v>273</v>
      </c>
      <c r="CP9" s="475" t="s">
        <v>273</v>
      </c>
      <c r="CQ9" s="475" t="s">
        <v>273</v>
      </c>
      <c r="CR9" s="475" t="s">
        <v>273</v>
      </c>
      <c r="CS9" s="475" t="s">
        <v>273</v>
      </c>
      <c r="CT9" s="475" t="s">
        <v>273</v>
      </c>
      <c r="CU9" s="475">
        <v>4</v>
      </c>
      <c r="CV9" s="475">
        <v>44</v>
      </c>
      <c r="CW9" s="475" t="s">
        <v>273</v>
      </c>
      <c r="CX9" s="475" t="s">
        <v>273</v>
      </c>
      <c r="CY9" s="475" t="s">
        <v>273</v>
      </c>
      <c r="CZ9" s="475" t="s">
        <v>273</v>
      </c>
      <c r="DA9" s="475">
        <v>6</v>
      </c>
      <c r="DB9" s="475">
        <v>8</v>
      </c>
      <c r="DC9" s="475" t="s">
        <v>273</v>
      </c>
      <c r="DD9" s="475" t="s">
        <v>273</v>
      </c>
      <c r="DE9" s="475" t="s">
        <v>273</v>
      </c>
      <c r="DF9" s="475" t="s">
        <v>273</v>
      </c>
      <c r="DG9" s="475" t="s">
        <v>273</v>
      </c>
      <c r="DH9" s="475" t="s">
        <v>273</v>
      </c>
      <c r="DI9" s="475">
        <v>10</v>
      </c>
      <c r="DJ9" s="475" t="s">
        <v>273</v>
      </c>
      <c r="DK9" s="475" t="s">
        <v>273</v>
      </c>
      <c r="DL9" s="475" t="s">
        <v>273</v>
      </c>
      <c r="DM9" s="475" t="s">
        <v>273</v>
      </c>
      <c r="DN9" s="475" t="s">
        <v>273</v>
      </c>
      <c r="DO9" s="475" t="s">
        <v>273</v>
      </c>
      <c r="DP9" s="475" t="s">
        <v>273</v>
      </c>
      <c r="DQ9" s="475" t="s">
        <v>273</v>
      </c>
      <c r="DR9" s="475" t="s">
        <v>273</v>
      </c>
      <c r="DS9" s="475" t="s">
        <v>273</v>
      </c>
      <c r="DT9" s="475" t="s">
        <v>273</v>
      </c>
      <c r="DU9" s="475" t="s">
        <v>273</v>
      </c>
      <c r="DV9" s="475" t="s">
        <v>273</v>
      </c>
      <c r="DW9" s="475">
        <v>2</v>
      </c>
      <c r="DX9" s="475">
        <v>0</v>
      </c>
      <c r="DY9" s="475">
        <v>0</v>
      </c>
      <c r="DZ9" s="475">
        <v>1</v>
      </c>
      <c r="EA9" s="475">
        <v>0</v>
      </c>
      <c r="EB9" s="475">
        <v>1</v>
      </c>
      <c r="EC9" s="475">
        <v>3</v>
      </c>
      <c r="ED9" s="475">
        <v>1</v>
      </c>
      <c r="EE9" s="475">
        <v>1</v>
      </c>
      <c r="EF9" s="475">
        <v>1</v>
      </c>
      <c r="EG9" s="475">
        <v>0</v>
      </c>
      <c r="EH9" s="475">
        <v>1</v>
      </c>
      <c r="EI9" s="475">
        <v>2</v>
      </c>
      <c r="EJ9" s="475">
        <v>1</v>
      </c>
      <c r="EK9" s="475">
        <v>2</v>
      </c>
      <c r="EL9" s="475">
        <v>1</v>
      </c>
      <c r="EM9" s="475">
        <v>2</v>
      </c>
      <c r="EN9" s="475">
        <v>2</v>
      </c>
      <c r="EO9" s="475">
        <v>2</v>
      </c>
      <c r="EP9" s="475">
        <v>2</v>
      </c>
      <c r="EQ9" s="475">
        <v>3</v>
      </c>
      <c r="ER9" s="475">
        <v>3</v>
      </c>
      <c r="ES9" s="475">
        <v>1</v>
      </c>
      <c r="ET9" s="475">
        <v>0</v>
      </c>
      <c r="EU9" s="475">
        <v>0</v>
      </c>
      <c r="EV9" s="475">
        <v>2</v>
      </c>
      <c r="EW9" s="475">
        <v>0</v>
      </c>
      <c r="EX9" s="475">
        <v>0</v>
      </c>
      <c r="EY9" s="475">
        <v>1</v>
      </c>
      <c r="EZ9" s="475">
        <v>1</v>
      </c>
      <c r="FA9" s="475">
        <v>0</v>
      </c>
      <c r="FB9" s="475">
        <v>1</v>
      </c>
      <c r="FC9" s="475">
        <v>1</v>
      </c>
      <c r="FD9" s="475">
        <v>0</v>
      </c>
      <c r="FE9" s="475">
        <v>0</v>
      </c>
      <c r="FF9" s="475">
        <v>0</v>
      </c>
      <c r="FG9" s="475">
        <v>0</v>
      </c>
      <c r="FH9" s="475">
        <v>1</v>
      </c>
      <c r="FI9" s="475">
        <v>0</v>
      </c>
      <c r="FJ9" s="475">
        <v>0</v>
      </c>
      <c r="FK9" s="475">
        <v>1</v>
      </c>
      <c r="FL9" s="475">
        <v>2</v>
      </c>
      <c r="FM9" s="475">
        <v>4</v>
      </c>
      <c r="FN9" s="475">
        <v>5</v>
      </c>
      <c r="FO9" s="475">
        <v>0</v>
      </c>
      <c r="FP9" s="475">
        <v>0</v>
      </c>
      <c r="FQ9" s="475">
        <v>0</v>
      </c>
      <c r="FR9" s="475">
        <v>1</v>
      </c>
      <c r="FS9" s="475">
        <v>0</v>
      </c>
      <c r="FT9" s="475">
        <v>1</v>
      </c>
      <c r="FU9" s="475">
        <v>1</v>
      </c>
      <c r="FV9" s="475">
        <v>0</v>
      </c>
      <c r="FW9" s="475">
        <v>0</v>
      </c>
      <c r="FX9" s="475">
        <v>0</v>
      </c>
      <c r="FY9" s="475">
        <v>1</v>
      </c>
      <c r="FZ9" s="475">
        <v>2</v>
      </c>
      <c r="GA9" s="475">
        <v>0</v>
      </c>
      <c r="GB9" s="475">
        <v>0</v>
      </c>
      <c r="GC9" s="475">
        <v>0</v>
      </c>
      <c r="GD9" s="475">
        <v>0</v>
      </c>
      <c r="GE9" s="475">
        <v>0</v>
      </c>
      <c r="GF9" s="475">
        <v>0</v>
      </c>
      <c r="GG9" s="475">
        <v>0</v>
      </c>
      <c r="GH9" s="475">
        <v>0</v>
      </c>
      <c r="GI9" s="475">
        <v>0</v>
      </c>
      <c r="GJ9" s="475">
        <v>1</v>
      </c>
      <c r="GK9" s="475">
        <v>1</v>
      </c>
      <c r="GL9" s="475">
        <v>2</v>
      </c>
      <c r="GM9" s="475">
        <v>2</v>
      </c>
      <c r="GN9" s="475">
        <v>1</v>
      </c>
      <c r="GO9" s="475">
        <v>1</v>
      </c>
      <c r="GP9" s="475">
        <v>1</v>
      </c>
      <c r="GQ9" s="475">
        <v>1</v>
      </c>
      <c r="GR9" s="475">
        <v>0</v>
      </c>
      <c r="GS9" s="475">
        <v>1</v>
      </c>
      <c r="GT9" s="475">
        <v>1</v>
      </c>
      <c r="GU9" s="475">
        <v>0</v>
      </c>
      <c r="GV9" s="475">
        <v>1</v>
      </c>
      <c r="GW9" s="475">
        <v>0</v>
      </c>
      <c r="GX9" s="475">
        <v>0</v>
      </c>
      <c r="GY9" s="475">
        <v>2</v>
      </c>
      <c r="GZ9" s="475">
        <v>2</v>
      </c>
      <c r="HA9" s="475">
        <v>0</v>
      </c>
      <c r="HB9" s="475">
        <v>0</v>
      </c>
      <c r="HC9" s="475">
        <v>1</v>
      </c>
      <c r="HD9" s="475">
        <v>1</v>
      </c>
      <c r="HE9" s="475">
        <v>0</v>
      </c>
      <c r="HF9" s="475">
        <v>0</v>
      </c>
      <c r="HG9" s="475">
        <v>0</v>
      </c>
      <c r="HH9" s="475">
        <v>0</v>
      </c>
      <c r="HI9" s="475">
        <v>1</v>
      </c>
      <c r="HJ9" s="475">
        <v>0</v>
      </c>
      <c r="HK9" s="475">
        <v>1</v>
      </c>
      <c r="HL9" s="475">
        <v>0</v>
      </c>
      <c r="HM9" s="475">
        <v>1</v>
      </c>
      <c r="HN9" s="475">
        <v>2</v>
      </c>
      <c r="HO9" s="475">
        <v>1</v>
      </c>
      <c r="HP9" s="475">
        <v>0</v>
      </c>
      <c r="HQ9" s="475">
        <v>1</v>
      </c>
      <c r="HR9" s="475">
        <v>0</v>
      </c>
      <c r="HS9" s="475">
        <v>2</v>
      </c>
      <c r="HT9" s="475">
        <v>1</v>
      </c>
      <c r="HU9" s="475">
        <v>1</v>
      </c>
      <c r="HV9" s="475">
        <v>0</v>
      </c>
      <c r="HW9" s="475">
        <v>0</v>
      </c>
      <c r="HX9" s="475">
        <v>1</v>
      </c>
      <c r="HY9" s="475">
        <v>0</v>
      </c>
      <c r="HZ9" s="475">
        <v>0</v>
      </c>
      <c r="IA9" s="475">
        <v>0</v>
      </c>
      <c r="IB9" s="475">
        <v>1</v>
      </c>
      <c r="IC9" s="475">
        <v>0</v>
      </c>
      <c r="ID9" s="475">
        <v>2</v>
      </c>
      <c r="IE9" s="475">
        <v>0</v>
      </c>
      <c r="IF9" s="475">
        <v>0</v>
      </c>
      <c r="IG9" s="475">
        <v>0</v>
      </c>
      <c r="IH9" s="475">
        <v>1</v>
      </c>
      <c r="II9" s="475">
        <v>1</v>
      </c>
      <c r="IJ9" s="475">
        <v>1</v>
      </c>
      <c r="IK9" s="475">
        <v>0</v>
      </c>
      <c r="IL9" s="475">
        <v>1</v>
      </c>
      <c r="IM9" s="475" t="s">
        <v>97</v>
      </c>
      <c r="IN9" s="475" t="s">
        <v>97</v>
      </c>
      <c r="IO9" s="475">
        <v>0</v>
      </c>
      <c r="IP9" s="475">
        <v>0</v>
      </c>
      <c r="IQ9" s="475">
        <v>0</v>
      </c>
      <c r="IR9" s="475">
        <v>0</v>
      </c>
      <c r="IS9" s="475">
        <v>0</v>
      </c>
      <c r="IT9" s="475">
        <v>0</v>
      </c>
      <c r="IU9" s="475">
        <v>0</v>
      </c>
      <c r="IV9" s="475">
        <v>9</v>
      </c>
      <c r="IW9" s="475">
        <v>1</v>
      </c>
      <c r="IX9" s="475">
        <v>0</v>
      </c>
      <c r="IY9" s="475">
        <v>0</v>
      </c>
      <c r="IZ9" s="475">
        <v>2</v>
      </c>
      <c r="JA9" s="475">
        <v>1</v>
      </c>
      <c r="JB9" s="475">
        <v>1</v>
      </c>
      <c r="JC9" s="475">
        <v>1</v>
      </c>
      <c r="JD9" s="475">
        <v>1</v>
      </c>
      <c r="JE9" s="475">
        <v>3</v>
      </c>
      <c r="JF9" s="475">
        <v>0</v>
      </c>
      <c r="JG9" s="475">
        <v>0</v>
      </c>
      <c r="JH9" s="475">
        <v>1</v>
      </c>
      <c r="JI9" s="475">
        <v>1</v>
      </c>
      <c r="JJ9" s="475">
        <v>1</v>
      </c>
      <c r="JK9" s="475">
        <v>1</v>
      </c>
      <c r="JL9" s="475">
        <v>0</v>
      </c>
      <c r="JM9" s="475">
        <v>0</v>
      </c>
      <c r="JN9" s="475">
        <v>1</v>
      </c>
      <c r="JO9" s="475">
        <v>0</v>
      </c>
      <c r="JP9" s="475">
        <v>0</v>
      </c>
      <c r="JQ9" s="475" t="s">
        <v>273</v>
      </c>
    </row>
    <row r="10" spans="1:277" s="347" customFormat="1" ht="23.25" customHeight="1" x14ac:dyDescent="0.25">
      <c r="A10" s="164"/>
      <c r="B10" s="280" t="s">
        <v>582</v>
      </c>
      <c r="C10" s="476">
        <v>874.71600000000001</v>
      </c>
      <c r="D10" s="476">
        <v>286.26499999999999</v>
      </c>
      <c r="E10" s="476">
        <v>170.221</v>
      </c>
      <c r="F10" s="476">
        <v>105.56100000000001</v>
      </c>
      <c r="G10" s="476">
        <v>312.53899999999999</v>
      </c>
      <c r="H10" s="476">
        <v>0.127</v>
      </c>
      <c r="I10" s="471"/>
      <c r="J10" s="476">
        <v>42</v>
      </c>
      <c r="K10" s="476" t="s">
        <v>273</v>
      </c>
      <c r="L10" s="476" t="s">
        <v>273</v>
      </c>
      <c r="M10" s="476">
        <v>9</v>
      </c>
      <c r="N10" s="476">
        <v>14</v>
      </c>
      <c r="O10" s="476">
        <v>4</v>
      </c>
      <c r="P10" s="476">
        <v>4</v>
      </c>
      <c r="Q10" s="476" t="s">
        <v>273</v>
      </c>
      <c r="R10" s="476">
        <v>6</v>
      </c>
      <c r="S10" s="476">
        <v>6</v>
      </c>
      <c r="T10" s="476">
        <v>3</v>
      </c>
      <c r="U10" s="476">
        <v>1</v>
      </c>
      <c r="V10" s="476">
        <v>2</v>
      </c>
      <c r="W10" s="476">
        <v>1</v>
      </c>
      <c r="X10" s="476">
        <v>5</v>
      </c>
      <c r="Y10" s="476">
        <v>3</v>
      </c>
      <c r="Z10" s="476">
        <v>3</v>
      </c>
      <c r="AA10" s="476">
        <v>4</v>
      </c>
      <c r="AB10" s="476">
        <v>2</v>
      </c>
      <c r="AC10" s="476">
        <v>3</v>
      </c>
      <c r="AD10" s="476">
        <v>3</v>
      </c>
      <c r="AE10" s="476">
        <v>2</v>
      </c>
      <c r="AF10" s="476">
        <v>1</v>
      </c>
      <c r="AG10" s="476">
        <v>2</v>
      </c>
      <c r="AH10" s="476">
        <v>0</v>
      </c>
      <c r="AI10" s="476">
        <v>2</v>
      </c>
      <c r="AJ10" s="476">
        <v>0</v>
      </c>
      <c r="AK10" s="476">
        <v>1</v>
      </c>
      <c r="AL10" s="476">
        <v>4</v>
      </c>
      <c r="AM10" s="476">
        <v>9</v>
      </c>
      <c r="AN10" s="476" t="s">
        <v>273</v>
      </c>
      <c r="AO10" s="476">
        <v>0</v>
      </c>
      <c r="AP10" s="476">
        <v>0</v>
      </c>
      <c r="AQ10" s="476">
        <v>2</v>
      </c>
      <c r="AR10" s="476">
        <v>2</v>
      </c>
      <c r="AS10" s="476">
        <v>4</v>
      </c>
      <c r="AT10" s="476">
        <v>8</v>
      </c>
      <c r="AU10" s="476">
        <v>6</v>
      </c>
      <c r="AV10" s="476">
        <v>3</v>
      </c>
      <c r="AW10" s="476">
        <v>0</v>
      </c>
      <c r="AX10" s="476">
        <v>4</v>
      </c>
      <c r="AY10" s="476">
        <v>2</v>
      </c>
      <c r="AZ10" s="476" t="s">
        <v>273</v>
      </c>
      <c r="BA10" s="476">
        <v>8</v>
      </c>
      <c r="BB10" s="476">
        <v>3</v>
      </c>
      <c r="BC10" s="476" t="s">
        <v>273</v>
      </c>
      <c r="BD10" s="476">
        <v>3</v>
      </c>
      <c r="BE10" s="476">
        <v>4</v>
      </c>
      <c r="BF10" s="476">
        <v>1</v>
      </c>
      <c r="BG10" s="476">
        <v>2</v>
      </c>
      <c r="BH10" s="476" t="s">
        <v>273</v>
      </c>
      <c r="BI10" s="476">
        <v>7</v>
      </c>
      <c r="BJ10" s="476">
        <v>10</v>
      </c>
      <c r="BK10" s="476">
        <v>4</v>
      </c>
      <c r="BL10" s="476">
        <v>7</v>
      </c>
      <c r="BM10" s="476">
        <v>3</v>
      </c>
      <c r="BN10" s="476">
        <v>3</v>
      </c>
      <c r="BO10" s="476">
        <v>1</v>
      </c>
      <c r="BP10" s="476">
        <v>68</v>
      </c>
      <c r="BQ10" s="476" t="s">
        <v>273</v>
      </c>
      <c r="BR10" s="476">
        <v>9</v>
      </c>
      <c r="BS10" s="476" t="s">
        <v>273</v>
      </c>
      <c r="BT10" s="476">
        <v>3</v>
      </c>
      <c r="BU10" s="476">
        <v>2</v>
      </c>
      <c r="BV10" s="476">
        <v>2</v>
      </c>
      <c r="BW10" s="476" t="s">
        <v>273</v>
      </c>
      <c r="BX10" s="476" t="s">
        <v>273</v>
      </c>
      <c r="BY10" s="476" t="s">
        <v>273</v>
      </c>
      <c r="BZ10" s="476">
        <v>2</v>
      </c>
      <c r="CA10" s="476" t="s">
        <v>273</v>
      </c>
      <c r="CB10" s="476">
        <v>1</v>
      </c>
      <c r="CC10" s="476" t="s">
        <v>273</v>
      </c>
      <c r="CD10" s="476" t="s">
        <v>273</v>
      </c>
      <c r="CE10" s="476" t="s">
        <v>273</v>
      </c>
      <c r="CF10" s="476" t="s">
        <v>273</v>
      </c>
      <c r="CG10" s="476" t="s">
        <v>273</v>
      </c>
      <c r="CH10" s="476" t="s">
        <v>273</v>
      </c>
      <c r="CI10" s="476" t="s">
        <v>273</v>
      </c>
      <c r="CJ10" s="476" t="s">
        <v>273</v>
      </c>
      <c r="CK10" s="476" t="s">
        <v>273</v>
      </c>
      <c r="CL10" s="476" t="s">
        <v>273</v>
      </c>
      <c r="CM10" s="476" t="s">
        <v>273</v>
      </c>
      <c r="CN10" s="476" t="s">
        <v>273</v>
      </c>
      <c r="CO10" s="476" t="s">
        <v>273</v>
      </c>
      <c r="CP10" s="476" t="s">
        <v>273</v>
      </c>
      <c r="CQ10" s="476" t="s">
        <v>273</v>
      </c>
      <c r="CR10" s="476" t="s">
        <v>273</v>
      </c>
      <c r="CS10" s="476" t="s">
        <v>273</v>
      </c>
      <c r="CT10" s="476" t="s">
        <v>273</v>
      </c>
      <c r="CU10" s="476">
        <v>3</v>
      </c>
      <c r="CV10" s="476">
        <v>50</v>
      </c>
      <c r="CW10" s="476" t="s">
        <v>273</v>
      </c>
      <c r="CX10" s="476" t="s">
        <v>273</v>
      </c>
      <c r="CY10" s="476" t="s">
        <v>273</v>
      </c>
      <c r="CZ10" s="476" t="s">
        <v>273</v>
      </c>
      <c r="DA10" s="476">
        <v>4</v>
      </c>
      <c r="DB10" s="476">
        <v>2</v>
      </c>
      <c r="DC10" s="476" t="s">
        <v>273</v>
      </c>
      <c r="DD10" s="476" t="s">
        <v>273</v>
      </c>
      <c r="DE10" s="476" t="s">
        <v>273</v>
      </c>
      <c r="DF10" s="476" t="s">
        <v>273</v>
      </c>
      <c r="DG10" s="476" t="s">
        <v>273</v>
      </c>
      <c r="DH10" s="476" t="s">
        <v>273</v>
      </c>
      <c r="DI10" s="476">
        <v>7</v>
      </c>
      <c r="DJ10" s="476" t="s">
        <v>273</v>
      </c>
      <c r="DK10" s="476" t="s">
        <v>273</v>
      </c>
      <c r="DL10" s="476" t="s">
        <v>273</v>
      </c>
      <c r="DM10" s="476" t="s">
        <v>273</v>
      </c>
      <c r="DN10" s="476" t="s">
        <v>273</v>
      </c>
      <c r="DO10" s="476" t="s">
        <v>273</v>
      </c>
      <c r="DP10" s="476" t="s">
        <v>273</v>
      </c>
      <c r="DQ10" s="476" t="s">
        <v>273</v>
      </c>
      <c r="DR10" s="476" t="s">
        <v>273</v>
      </c>
      <c r="DS10" s="476" t="s">
        <v>273</v>
      </c>
      <c r="DT10" s="476" t="s">
        <v>273</v>
      </c>
      <c r="DU10" s="476" t="s">
        <v>273</v>
      </c>
      <c r="DV10" s="476" t="s">
        <v>273</v>
      </c>
      <c r="DW10" s="476">
        <v>5</v>
      </c>
      <c r="DX10" s="476">
        <v>2</v>
      </c>
      <c r="DY10" s="476">
        <v>1</v>
      </c>
      <c r="DZ10" s="476">
        <v>1</v>
      </c>
      <c r="EA10" s="476">
        <v>1</v>
      </c>
      <c r="EB10" s="476">
        <v>1</v>
      </c>
      <c r="EC10" s="476">
        <v>5</v>
      </c>
      <c r="ED10" s="476">
        <v>1</v>
      </c>
      <c r="EE10" s="476">
        <v>2</v>
      </c>
      <c r="EF10" s="476">
        <v>2</v>
      </c>
      <c r="EG10" s="476">
        <v>2</v>
      </c>
      <c r="EH10" s="476">
        <v>2</v>
      </c>
      <c r="EI10" s="476">
        <v>6</v>
      </c>
      <c r="EJ10" s="476">
        <v>1</v>
      </c>
      <c r="EK10" s="476">
        <v>0</v>
      </c>
      <c r="EL10" s="476">
        <v>1</v>
      </c>
      <c r="EM10" s="476">
        <v>2</v>
      </c>
      <c r="EN10" s="476">
        <v>1</v>
      </c>
      <c r="EO10" s="476">
        <v>3</v>
      </c>
      <c r="EP10" s="476">
        <v>4</v>
      </c>
      <c r="EQ10" s="476">
        <v>1</v>
      </c>
      <c r="ER10" s="476">
        <v>2</v>
      </c>
      <c r="ES10" s="476">
        <v>2</v>
      </c>
      <c r="ET10" s="476">
        <v>1</v>
      </c>
      <c r="EU10" s="476">
        <v>2</v>
      </c>
      <c r="EV10" s="476">
        <v>3</v>
      </c>
      <c r="EW10" s="476">
        <v>0</v>
      </c>
      <c r="EX10" s="476">
        <v>0</v>
      </c>
      <c r="EY10" s="476">
        <v>2</v>
      </c>
      <c r="EZ10" s="476">
        <v>2</v>
      </c>
      <c r="FA10" s="476">
        <v>1</v>
      </c>
      <c r="FB10" s="476">
        <v>4</v>
      </c>
      <c r="FC10" s="476">
        <v>1</v>
      </c>
      <c r="FD10" s="476">
        <v>2</v>
      </c>
      <c r="FE10" s="476">
        <v>1</v>
      </c>
      <c r="FF10" s="476">
        <v>0</v>
      </c>
      <c r="FG10" s="476">
        <v>0</v>
      </c>
      <c r="FH10" s="476">
        <v>5</v>
      </c>
      <c r="FI10" s="476">
        <v>1</v>
      </c>
      <c r="FJ10" s="476">
        <v>1</v>
      </c>
      <c r="FK10" s="476">
        <v>4</v>
      </c>
      <c r="FL10" s="476">
        <v>6</v>
      </c>
      <c r="FM10" s="476">
        <v>2</v>
      </c>
      <c r="FN10" s="476">
        <v>6</v>
      </c>
      <c r="FO10" s="476">
        <v>3</v>
      </c>
      <c r="FP10" s="476">
        <v>0</v>
      </c>
      <c r="FQ10" s="476">
        <v>1</v>
      </c>
      <c r="FR10" s="476">
        <v>3</v>
      </c>
      <c r="FS10" s="476">
        <v>0</v>
      </c>
      <c r="FT10" s="476">
        <v>2</v>
      </c>
      <c r="FU10" s="476">
        <v>1</v>
      </c>
      <c r="FV10" s="476">
        <v>0</v>
      </c>
      <c r="FW10" s="476">
        <v>0</v>
      </c>
      <c r="FX10" s="476">
        <v>1</v>
      </c>
      <c r="FY10" s="476">
        <v>2</v>
      </c>
      <c r="FZ10" s="476">
        <v>4</v>
      </c>
      <c r="GA10" s="476">
        <v>1</v>
      </c>
      <c r="GB10" s="476">
        <v>1</v>
      </c>
      <c r="GC10" s="476">
        <v>0</v>
      </c>
      <c r="GD10" s="476">
        <v>1</v>
      </c>
      <c r="GE10" s="476">
        <v>1</v>
      </c>
      <c r="GF10" s="476">
        <v>1</v>
      </c>
      <c r="GG10" s="476">
        <v>0</v>
      </c>
      <c r="GH10" s="476">
        <v>0</v>
      </c>
      <c r="GI10" s="476">
        <v>1</v>
      </c>
      <c r="GJ10" s="476">
        <v>2</v>
      </c>
      <c r="GK10" s="476">
        <v>1</v>
      </c>
      <c r="GL10" s="476">
        <v>5</v>
      </c>
      <c r="GM10" s="476">
        <v>2</v>
      </c>
      <c r="GN10" s="476">
        <v>2</v>
      </c>
      <c r="GO10" s="476">
        <v>1</v>
      </c>
      <c r="GP10" s="476">
        <v>1</v>
      </c>
      <c r="GQ10" s="476">
        <v>4</v>
      </c>
      <c r="GR10" s="476">
        <v>0</v>
      </c>
      <c r="GS10" s="476">
        <v>1</v>
      </c>
      <c r="GT10" s="476">
        <v>2</v>
      </c>
      <c r="GU10" s="476">
        <v>0</v>
      </c>
      <c r="GV10" s="476">
        <v>3</v>
      </c>
      <c r="GW10" s="476">
        <v>1</v>
      </c>
      <c r="GX10" s="476">
        <v>0</v>
      </c>
      <c r="GY10" s="476">
        <v>5</v>
      </c>
      <c r="GZ10" s="476">
        <v>5</v>
      </c>
      <c r="HA10" s="476">
        <v>1</v>
      </c>
      <c r="HB10" s="476">
        <v>0</v>
      </c>
      <c r="HC10" s="476">
        <v>1</v>
      </c>
      <c r="HD10" s="476">
        <v>2</v>
      </c>
      <c r="HE10" s="476">
        <v>0</v>
      </c>
      <c r="HF10" s="476">
        <v>1</v>
      </c>
      <c r="HG10" s="476">
        <v>1</v>
      </c>
      <c r="HH10" s="476">
        <v>1</v>
      </c>
      <c r="HI10" s="476">
        <v>1</v>
      </c>
      <c r="HJ10" s="476">
        <v>0</v>
      </c>
      <c r="HK10" s="476">
        <v>2</v>
      </c>
      <c r="HL10" s="476">
        <v>1</v>
      </c>
      <c r="HM10" s="476">
        <v>4</v>
      </c>
      <c r="HN10" s="476">
        <v>5</v>
      </c>
      <c r="HO10" s="476">
        <v>2</v>
      </c>
      <c r="HP10" s="476">
        <v>1</v>
      </c>
      <c r="HQ10" s="476">
        <v>2</v>
      </c>
      <c r="HR10" s="476">
        <v>3</v>
      </c>
      <c r="HS10" s="476">
        <v>1</v>
      </c>
      <c r="HT10" s="476">
        <v>3</v>
      </c>
      <c r="HU10" s="476">
        <v>1</v>
      </c>
      <c r="HV10" s="476">
        <v>0</v>
      </c>
      <c r="HW10" s="476">
        <v>1</v>
      </c>
      <c r="HX10" s="476">
        <v>1</v>
      </c>
      <c r="HY10" s="476">
        <v>2</v>
      </c>
      <c r="HZ10" s="476">
        <v>1</v>
      </c>
      <c r="IA10" s="476">
        <v>2</v>
      </c>
      <c r="IB10" s="476">
        <v>1</v>
      </c>
      <c r="IC10" s="476">
        <v>2</v>
      </c>
      <c r="ID10" s="476">
        <v>3</v>
      </c>
      <c r="IE10" s="476">
        <v>1</v>
      </c>
      <c r="IF10" s="476">
        <v>0</v>
      </c>
      <c r="IG10" s="476">
        <v>1</v>
      </c>
      <c r="IH10" s="476">
        <v>1</v>
      </c>
      <c r="II10" s="476">
        <v>2</v>
      </c>
      <c r="IJ10" s="476">
        <v>3</v>
      </c>
      <c r="IK10" s="476" t="s">
        <v>97</v>
      </c>
      <c r="IL10" s="476">
        <v>0</v>
      </c>
      <c r="IM10" s="476" t="s">
        <v>97</v>
      </c>
      <c r="IN10" s="476" t="s">
        <v>97</v>
      </c>
      <c r="IO10" s="476">
        <v>1</v>
      </c>
      <c r="IP10" s="476">
        <v>1</v>
      </c>
      <c r="IQ10" s="476">
        <v>0</v>
      </c>
      <c r="IR10" s="476">
        <v>0</v>
      </c>
      <c r="IS10" s="476">
        <v>0</v>
      </c>
      <c r="IT10" s="476">
        <v>0</v>
      </c>
      <c r="IU10" s="476">
        <v>1</v>
      </c>
      <c r="IV10" s="476">
        <v>7</v>
      </c>
      <c r="IW10" s="476">
        <v>3</v>
      </c>
      <c r="IX10" s="476">
        <v>2</v>
      </c>
      <c r="IY10" s="476">
        <v>1</v>
      </c>
      <c r="IZ10" s="476">
        <v>2</v>
      </c>
      <c r="JA10" s="476">
        <v>1</v>
      </c>
      <c r="JB10" s="476">
        <v>1</v>
      </c>
      <c r="JC10" s="476">
        <v>2</v>
      </c>
      <c r="JD10" s="476">
        <v>2</v>
      </c>
      <c r="JE10" s="476">
        <v>5</v>
      </c>
      <c r="JF10" s="476">
        <v>1</v>
      </c>
      <c r="JG10" s="476">
        <v>1</v>
      </c>
      <c r="JH10" s="476">
        <v>2</v>
      </c>
      <c r="JI10" s="476">
        <v>1</v>
      </c>
      <c r="JJ10" s="476">
        <v>3</v>
      </c>
      <c r="JK10" s="476">
        <v>1</v>
      </c>
      <c r="JL10" s="476">
        <v>1</v>
      </c>
      <c r="JM10" s="476">
        <v>1</v>
      </c>
      <c r="JN10" s="476">
        <v>1</v>
      </c>
      <c r="JO10" s="476">
        <v>1</v>
      </c>
      <c r="JP10" s="476">
        <v>1</v>
      </c>
      <c r="JQ10" s="476" t="s">
        <v>273</v>
      </c>
    </row>
    <row r="11" spans="1:277" s="347" customFormat="1" ht="23.25" customHeight="1" x14ac:dyDescent="0.25">
      <c r="A11" s="164"/>
      <c r="B11" s="280" t="s">
        <v>583</v>
      </c>
      <c r="C11" s="476">
        <v>2315.5169999999998</v>
      </c>
      <c r="D11" s="476">
        <v>1220.3309999999999</v>
      </c>
      <c r="E11" s="476">
        <v>397.28300000000002</v>
      </c>
      <c r="F11" s="476">
        <v>400.86900000000003</v>
      </c>
      <c r="G11" s="476">
        <v>297.00099999999998</v>
      </c>
      <c r="H11" s="476">
        <v>0.03</v>
      </c>
      <c r="I11" s="471"/>
      <c r="J11" s="476">
        <v>180</v>
      </c>
      <c r="K11" s="476" t="s">
        <v>273</v>
      </c>
      <c r="L11" s="476" t="s">
        <v>273</v>
      </c>
      <c r="M11" s="476">
        <v>37</v>
      </c>
      <c r="N11" s="476">
        <v>51</v>
      </c>
      <c r="O11" s="476">
        <v>23</v>
      </c>
      <c r="P11" s="476">
        <v>27</v>
      </c>
      <c r="Q11" s="476" t="s">
        <v>273</v>
      </c>
      <c r="R11" s="476">
        <v>22</v>
      </c>
      <c r="S11" s="476">
        <v>33</v>
      </c>
      <c r="T11" s="476">
        <v>14</v>
      </c>
      <c r="U11" s="476">
        <v>13</v>
      </c>
      <c r="V11" s="476">
        <v>11</v>
      </c>
      <c r="W11" s="476">
        <v>11</v>
      </c>
      <c r="X11" s="476">
        <v>13</v>
      </c>
      <c r="Y11" s="476">
        <v>6</v>
      </c>
      <c r="Z11" s="476">
        <v>11</v>
      </c>
      <c r="AA11" s="476">
        <v>7</v>
      </c>
      <c r="AB11" s="476">
        <v>9</v>
      </c>
      <c r="AC11" s="476">
        <v>7</v>
      </c>
      <c r="AD11" s="476">
        <v>7</v>
      </c>
      <c r="AE11" s="476">
        <v>8</v>
      </c>
      <c r="AF11" s="476">
        <v>7</v>
      </c>
      <c r="AG11" s="476">
        <v>6</v>
      </c>
      <c r="AH11" s="476">
        <v>7</v>
      </c>
      <c r="AI11" s="476">
        <v>6</v>
      </c>
      <c r="AJ11" s="476">
        <v>2</v>
      </c>
      <c r="AK11" s="476">
        <v>4</v>
      </c>
      <c r="AL11" s="476">
        <v>14</v>
      </c>
      <c r="AM11" s="476">
        <v>34</v>
      </c>
      <c r="AN11" s="476" t="s">
        <v>273</v>
      </c>
      <c r="AO11" s="476">
        <v>3</v>
      </c>
      <c r="AP11" s="476">
        <v>1</v>
      </c>
      <c r="AQ11" s="476">
        <v>9</v>
      </c>
      <c r="AR11" s="476">
        <v>5</v>
      </c>
      <c r="AS11" s="476">
        <v>16</v>
      </c>
      <c r="AT11" s="476">
        <v>21</v>
      </c>
      <c r="AU11" s="476">
        <v>21</v>
      </c>
      <c r="AV11" s="476">
        <v>16</v>
      </c>
      <c r="AW11" s="476">
        <v>5</v>
      </c>
      <c r="AX11" s="476">
        <v>0</v>
      </c>
      <c r="AY11" s="476">
        <v>0</v>
      </c>
      <c r="AZ11" s="476" t="s">
        <v>273</v>
      </c>
      <c r="BA11" s="476">
        <v>31</v>
      </c>
      <c r="BB11" s="476">
        <v>15</v>
      </c>
      <c r="BC11" s="476" t="s">
        <v>273</v>
      </c>
      <c r="BD11" s="476">
        <v>17</v>
      </c>
      <c r="BE11" s="476">
        <v>11</v>
      </c>
      <c r="BF11" s="476">
        <v>8</v>
      </c>
      <c r="BG11" s="476">
        <v>13</v>
      </c>
      <c r="BH11" s="476" t="s">
        <v>273</v>
      </c>
      <c r="BI11" s="476">
        <v>59</v>
      </c>
      <c r="BJ11" s="476">
        <v>38</v>
      </c>
      <c r="BK11" s="476">
        <v>16</v>
      </c>
      <c r="BL11" s="476">
        <v>26</v>
      </c>
      <c r="BM11" s="476">
        <v>18</v>
      </c>
      <c r="BN11" s="476">
        <v>15</v>
      </c>
      <c r="BO11" s="476">
        <v>8</v>
      </c>
      <c r="BP11" s="476">
        <v>64</v>
      </c>
      <c r="BQ11" s="476" t="s">
        <v>273</v>
      </c>
      <c r="BR11" s="476">
        <v>15</v>
      </c>
      <c r="BS11" s="476" t="s">
        <v>273</v>
      </c>
      <c r="BT11" s="476">
        <v>17</v>
      </c>
      <c r="BU11" s="476">
        <v>8</v>
      </c>
      <c r="BV11" s="476">
        <v>9</v>
      </c>
      <c r="BW11" s="476" t="s">
        <v>273</v>
      </c>
      <c r="BX11" s="476" t="s">
        <v>273</v>
      </c>
      <c r="BY11" s="476" t="s">
        <v>273</v>
      </c>
      <c r="BZ11" s="476">
        <v>5</v>
      </c>
      <c r="CA11" s="476" t="s">
        <v>273</v>
      </c>
      <c r="CB11" s="476">
        <v>4</v>
      </c>
      <c r="CC11" s="476" t="s">
        <v>273</v>
      </c>
      <c r="CD11" s="476" t="s">
        <v>273</v>
      </c>
      <c r="CE11" s="476" t="s">
        <v>273</v>
      </c>
      <c r="CF11" s="476" t="s">
        <v>273</v>
      </c>
      <c r="CG11" s="476" t="s">
        <v>273</v>
      </c>
      <c r="CH11" s="476" t="s">
        <v>273</v>
      </c>
      <c r="CI11" s="476" t="s">
        <v>273</v>
      </c>
      <c r="CJ11" s="476" t="s">
        <v>273</v>
      </c>
      <c r="CK11" s="476" t="s">
        <v>273</v>
      </c>
      <c r="CL11" s="476" t="s">
        <v>273</v>
      </c>
      <c r="CM11" s="476" t="s">
        <v>273</v>
      </c>
      <c r="CN11" s="476" t="s">
        <v>273</v>
      </c>
      <c r="CO11" s="476" t="s">
        <v>273</v>
      </c>
      <c r="CP11" s="476" t="s">
        <v>273</v>
      </c>
      <c r="CQ11" s="476" t="s">
        <v>273</v>
      </c>
      <c r="CR11" s="476" t="s">
        <v>273</v>
      </c>
      <c r="CS11" s="476" t="s">
        <v>273</v>
      </c>
      <c r="CT11" s="476" t="s">
        <v>273</v>
      </c>
      <c r="CU11" s="476">
        <v>4</v>
      </c>
      <c r="CV11" s="476">
        <v>22</v>
      </c>
      <c r="CW11" s="476" t="s">
        <v>273</v>
      </c>
      <c r="CX11" s="476" t="s">
        <v>273</v>
      </c>
      <c r="CY11" s="476" t="s">
        <v>273</v>
      </c>
      <c r="CZ11" s="476" t="s">
        <v>273</v>
      </c>
      <c r="DA11" s="476">
        <v>13</v>
      </c>
      <c r="DB11" s="476">
        <v>5</v>
      </c>
      <c r="DC11" s="476" t="s">
        <v>273</v>
      </c>
      <c r="DD11" s="476" t="s">
        <v>273</v>
      </c>
      <c r="DE11" s="476" t="s">
        <v>273</v>
      </c>
      <c r="DF11" s="476" t="s">
        <v>273</v>
      </c>
      <c r="DG11" s="476" t="s">
        <v>273</v>
      </c>
      <c r="DH11" s="476" t="s">
        <v>273</v>
      </c>
      <c r="DI11" s="476">
        <v>25</v>
      </c>
      <c r="DJ11" s="476" t="s">
        <v>273</v>
      </c>
      <c r="DK11" s="476" t="s">
        <v>273</v>
      </c>
      <c r="DL11" s="476" t="s">
        <v>273</v>
      </c>
      <c r="DM11" s="476" t="s">
        <v>273</v>
      </c>
      <c r="DN11" s="476" t="s">
        <v>273</v>
      </c>
      <c r="DO11" s="476" t="s">
        <v>273</v>
      </c>
      <c r="DP11" s="476" t="s">
        <v>273</v>
      </c>
      <c r="DQ11" s="476" t="s">
        <v>273</v>
      </c>
      <c r="DR11" s="476" t="s">
        <v>273</v>
      </c>
      <c r="DS11" s="476" t="s">
        <v>273</v>
      </c>
      <c r="DT11" s="476" t="s">
        <v>273</v>
      </c>
      <c r="DU11" s="476" t="s">
        <v>273</v>
      </c>
      <c r="DV11" s="476" t="s">
        <v>273</v>
      </c>
      <c r="DW11" s="476">
        <v>4</v>
      </c>
      <c r="DX11" s="476">
        <v>1</v>
      </c>
      <c r="DY11" s="476">
        <v>1</v>
      </c>
      <c r="DZ11" s="476">
        <v>1</v>
      </c>
      <c r="EA11" s="476">
        <v>1</v>
      </c>
      <c r="EB11" s="476">
        <v>1</v>
      </c>
      <c r="EC11" s="476">
        <v>3</v>
      </c>
      <c r="ED11" s="476">
        <v>2</v>
      </c>
      <c r="EE11" s="476">
        <v>1</v>
      </c>
      <c r="EF11" s="476">
        <v>1</v>
      </c>
      <c r="EG11" s="476">
        <v>1</v>
      </c>
      <c r="EH11" s="476">
        <v>1</v>
      </c>
      <c r="EI11" s="476">
        <v>4</v>
      </c>
      <c r="EJ11" s="476">
        <v>0</v>
      </c>
      <c r="EK11" s="476">
        <v>1</v>
      </c>
      <c r="EL11" s="476">
        <v>0</v>
      </c>
      <c r="EM11" s="476">
        <v>1</v>
      </c>
      <c r="EN11" s="476">
        <v>3</v>
      </c>
      <c r="EO11" s="476">
        <v>3</v>
      </c>
      <c r="EP11" s="476">
        <v>4</v>
      </c>
      <c r="EQ11" s="476">
        <v>6</v>
      </c>
      <c r="ER11" s="476">
        <v>2</v>
      </c>
      <c r="ES11" s="476">
        <v>1</v>
      </c>
      <c r="ET11" s="476">
        <v>1</v>
      </c>
      <c r="EU11" s="476">
        <v>1</v>
      </c>
      <c r="EV11" s="476">
        <v>2</v>
      </c>
      <c r="EW11" s="476">
        <v>0</v>
      </c>
      <c r="EX11" s="476">
        <v>0</v>
      </c>
      <c r="EY11" s="476">
        <v>1</v>
      </c>
      <c r="EZ11" s="476">
        <v>1</v>
      </c>
      <c r="FA11" s="476">
        <v>1</v>
      </c>
      <c r="FB11" s="476">
        <v>2</v>
      </c>
      <c r="FC11" s="476">
        <v>1</v>
      </c>
      <c r="FD11" s="476">
        <v>1</v>
      </c>
      <c r="FE11" s="476">
        <v>1</v>
      </c>
      <c r="FF11" s="476">
        <v>0</v>
      </c>
      <c r="FG11" s="476">
        <v>0</v>
      </c>
      <c r="FH11" s="476">
        <v>4</v>
      </c>
      <c r="FI11" s="476">
        <v>1</v>
      </c>
      <c r="FJ11" s="476">
        <v>1</v>
      </c>
      <c r="FK11" s="476">
        <v>2</v>
      </c>
      <c r="FL11" s="476">
        <v>3</v>
      </c>
      <c r="FM11" s="476">
        <v>4</v>
      </c>
      <c r="FN11" s="476">
        <v>6</v>
      </c>
      <c r="FO11" s="476">
        <v>2</v>
      </c>
      <c r="FP11" s="476">
        <v>0</v>
      </c>
      <c r="FQ11" s="476">
        <v>1</v>
      </c>
      <c r="FR11" s="476">
        <v>2</v>
      </c>
      <c r="FS11" s="476">
        <v>0</v>
      </c>
      <c r="FT11" s="476">
        <v>1</v>
      </c>
      <c r="FU11" s="476">
        <v>1</v>
      </c>
      <c r="FV11" s="476">
        <v>0</v>
      </c>
      <c r="FW11" s="476">
        <v>0</v>
      </c>
      <c r="FX11" s="476">
        <v>0</v>
      </c>
      <c r="FY11" s="476">
        <v>2</v>
      </c>
      <c r="FZ11" s="476">
        <v>3</v>
      </c>
      <c r="GA11" s="476">
        <v>0</v>
      </c>
      <c r="GB11" s="476">
        <v>1</v>
      </c>
      <c r="GC11" s="476">
        <v>0</v>
      </c>
      <c r="GD11" s="476">
        <v>1</v>
      </c>
      <c r="GE11" s="476">
        <v>1</v>
      </c>
      <c r="GF11" s="476">
        <v>0</v>
      </c>
      <c r="GG11" s="476">
        <v>0</v>
      </c>
      <c r="GH11" s="476">
        <v>0</v>
      </c>
      <c r="GI11" s="476">
        <v>1</v>
      </c>
      <c r="GJ11" s="476">
        <v>2</v>
      </c>
      <c r="GK11" s="476">
        <v>0</v>
      </c>
      <c r="GL11" s="476">
        <v>2</v>
      </c>
      <c r="GM11" s="476">
        <v>1</v>
      </c>
      <c r="GN11" s="476">
        <v>1</v>
      </c>
      <c r="GO11" s="476">
        <v>1</v>
      </c>
      <c r="GP11" s="476">
        <v>1</v>
      </c>
      <c r="GQ11" s="476">
        <v>2</v>
      </c>
      <c r="GR11" s="476">
        <v>0</v>
      </c>
      <c r="GS11" s="476">
        <v>1</v>
      </c>
      <c r="GT11" s="476">
        <v>1</v>
      </c>
      <c r="GU11" s="476">
        <v>0</v>
      </c>
      <c r="GV11" s="476">
        <v>2</v>
      </c>
      <c r="GW11" s="476">
        <v>1</v>
      </c>
      <c r="GX11" s="476">
        <v>1</v>
      </c>
      <c r="GY11" s="476">
        <v>5</v>
      </c>
      <c r="GZ11" s="476">
        <v>3</v>
      </c>
      <c r="HA11" s="476">
        <v>1</v>
      </c>
      <c r="HB11" s="476">
        <v>0</v>
      </c>
      <c r="HC11" s="476">
        <v>0</v>
      </c>
      <c r="HD11" s="476">
        <v>1</v>
      </c>
      <c r="HE11" s="476">
        <v>1</v>
      </c>
      <c r="HF11" s="476">
        <v>1</v>
      </c>
      <c r="HG11" s="476">
        <v>0</v>
      </c>
      <c r="HH11" s="476">
        <v>1</v>
      </c>
      <c r="HI11" s="476">
        <v>2</v>
      </c>
      <c r="HJ11" s="476">
        <v>0</v>
      </c>
      <c r="HK11" s="476">
        <v>2</v>
      </c>
      <c r="HL11" s="476">
        <v>0</v>
      </c>
      <c r="HM11" s="476">
        <v>3</v>
      </c>
      <c r="HN11" s="476">
        <v>5</v>
      </c>
      <c r="HO11" s="476">
        <v>2</v>
      </c>
      <c r="HP11" s="476">
        <v>1</v>
      </c>
      <c r="HQ11" s="476">
        <v>2</v>
      </c>
      <c r="HR11" s="476">
        <v>2</v>
      </c>
      <c r="HS11" s="476">
        <v>1</v>
      </c>
      <c r="HT11" s="476">
        <v>1</v>
      </c>
      <c r="HU11" s="476">
        <v>0</v>
      </c>
      <c r="HV11" s="476">
        <v>0</v>
      </c>
      <c r="HW11" s="476">
        <v>1</v>
      </c>
      <c r="HX11" s="476">
        <v>1</v>
      </c>
      <c r="HY11" s="476">
        <v>1</v>
      </c>
      <c r="HZ11" s="476">
        <v>0</v>
      </c>
      <c r="IA11" s="476">
        <v>0</v>
      </c>
      <c r="IB11" s="476">
        <v>1</v>
      </c>
      <c r="IC11" s="476">
        <v>1</v>
      </c>
      <c r="ID11" s="476">
        <v>3</v>
      </c>
      <c r="IE11" s="476">
        <v>1</v>
      </c>
      <c r="IF11" s="476">
        <v>1</v>
      </c>
      <c r="IG11" s="476">
        <v>0</v>
      </c>
      <c r="IH11" s="476">
        <v>1</v>
      </c>
      <c r="II11" s="476">
        <v>2</v>
      </c>
      <c r="IJ11" s="476">
        <v>3</v>
      </c>
      <c r="IK11" s="476">
        <v>0</v>
      </c>
      <c r="IL11" s="476">
        <v>1</v>
      </c>
      <c r="IM11" s="476">
        <v>1</v>
      </c>
      <c r="IN11" s="476">
        <v>1</v>
      </c>
      <c r="IO11" s="476">
        <v>1</v>
      </c>
      <c r="IP11" s="476">
        <v>1</v>
      </c>
      <c r="IQ11" s="476">
        <v>1</v>
      </c>
      <c r="IR11" s="476">
        <v>1</v>
      </c>
      <c r="IS11" s="476">
        <v>1</v>
      </c>
      <c r="IT11" s="476">
        <v>1</v>
      </c>
      <c r="IU11" s="476">
        <v>2</v>
      </c>
      <c r="IV11" s="476">
        <v>16</v>
      </c>
      <c r="IW11" s="476">
        <v>4</v>
      </c>
      <c r="IX11" s="476">
        <v>2</v>
      </c>
      <c r="IY11" s="476">
        <v>1</v>
      </c>
      <c r="IZ11" s="476">
        <v>2</v>
      </c>
      <c r="JA11" s="476">
        <v>1</v>
      </c>
      <c r="JB11" s="476">
        <v>1</v>
      </c>
      <c r="JC11" s="476">
        <v>2</v>
      </c>
      <c r="JD11" s="476">
        <v>3</v>
      </c>
      <c r="JE11" s="476">
        <v>7</v>
      </c>
      <c r="JF11" s="476">
        <v>1</v>
      </c>
      <c r="JG11" s="476">
        <v>1</v>
      </c>
      <c r="JH11" s="476">
        <v>2</v>
      </c>
      <c r="JI11" s="476">
        <v>2</v>
      </c>
      <c r="JJ11" s="476">
        <v>3</v>
      </c>
      <c r="JK11" s="476">
        <v>2</v>
      </c>
      <c r="JL11" s="476">
        <v>0</v>
      </c>
      <c r="JM11" s="476">
        <v>1</v>
      </c>
      <c r="JN11" s="476">
        <v>1</v>
      </c>
      <c r="JO11" s="476">
        <v>1</v>
      </c>
      <c r="JP11" s="476">
        <v>0</v>
      </c>
      <c r="JQ11" s="476" t="s">
        <v>273</v>
      </c>
    </row>
    <row r="12" spans="1:277" s="347" customFormat="1" ht="23.25" customHeight="1" x14ac:dyDescent="0.25">
      <c r="A12" s="164"/>
      <c r="B12" s="280" t="s">
        <v>821</v>
      </c>
      <c r="C12" s="477">
        <v>1711.8779999999999</v>
      </c>
      <c r="D12" s="477">
        <v>986.20399999999995</v>
      </c>
      <c r="E12" s="477">
        <v>483.64699999999999</v>
      </c>
      <c r="F12" s="477">
        <v>155.19300000000001</v>
      </c>
      <c r="G12" s="477">
        <v>86.831000000000003</v>
      </c>
      <c r="H12" s="477" t="s">
        <v>97</v>
      </c>
      <c r="I12" s="471"/>
      <c r="J12" s="476">
        <v>174</v>
      </c>
      <c r="K12" s="477" t="s">
        <v>273</v>
      </c>
      <c r="L12" s="477" t="s">
        <v>273</v>
      </c>
      <c r="M12" s="477">
        <v>26</v>
      </c>
      <c r="N12" s="477">
        <v>21</v>
      </c>
      <c r="O12" s="477">
        <v>16</v>
      </c>
      <c r="P12" s="477">
        <v>9</v>
      </c>
      <c r="Q12" s="477" t="s">
        <v>273</v>
      </c>
      <c r="R12" s="477">
        <v>16</v>
      </c>
      <c r="S12" s="477">
        <v>18</v>
      </c>
      <c r="T12" s="477">
        <v>9</v>
      </c>
      <c r="U12" s="477">
        <v>4</v>
      </c>
      <c r="V12" s="477">
        <v>8</v>
      </c>
      <c r="W12" s="477">
        <v>4</v>
      </c>
      <c r="X12" s="477">
        <v>8</v>
      </c>
      <c r="Y12" s="477">
        <v>6</v>
      </c>
      <c r="Z12" s="477">
        <v>9</v>
      </c>
      <c r="AA12" s="477">
        <v>12</v>
      </c>
      <c r="AB12" s="477">
        <v>9</v>
      </c>
      <c r="AC12" s="477">
        <v>6</v>
      </c>
      <c r="AD12" s="477">
        <v>6</v>
      </c>
      <c r="AE12" s="477">
        <v>6</v>
      </c>
      <c r="AF12" s="477">
        <v>4</v>
      </c>
      <c r="AG12" s="477">
        <v>5</v>
      </c>
      <c r="AH12" s="477">
        <v>2</v>
      </c>
      <c r="AI12" s="477">
        <v>4</v>
      </c>
      <c r="AJ12" s="477">
        <v>1</v>
      </c>
      <c r="AK12" s="477">
        <v>4</v>
      </c>
      <c r="AL12" s="477">
        <v>12</v>
      </c>
      <c r="AM12" s="477">
        <v>32</v>
      </c>
      <c r="AN12" s="477" t="s">
        <v>273</v>
      </c>
      <c r="AO12" s="477">
        <v>1</v>
      </c>
      <c r="AP12" s="477">
        <v>0</v>
      </c>
      <c r="AQ12" s="477">
        <v>6</v>
      </c>
      <c r="AR12" s="477">
        <v>3</v>
      </c>
      <c r="AS12" s="477">
        <v>26</v>
      </c>
      <c r="AT12" s="477">
        <v>20</v>
      </c>
      <c r="AU12" s="477">
        <v>13</v>
      </c>
      <c r="AV12" s="477">
        <v>16</v>
      </c>
      <c r="AW12" s="477">
        <v>6</v>
      </c>
      <c r="AX12" s="477">
        <v>8</v>
      </c>
      <c r="AY12" s="477">
        <v>4</v>
      </c>
      <c r="AZ12" s="477" t="s">
        <v>273</v>
      </c>
      <c r="BA12" s="477">
        <v>40</v>
      </c>
      <c r="BB12" s="477">
        <v>18</v>
      </c>
      <c r="BC12" s="477" t="s">
        <v>273</v>
      </c>
      <c r="BD12" s="477">
        <v>13</v>
      </c>
      <c r="BE12" s="477">
        <v>14</v>
      </c>
      <c r="BF12" s="477">
        <v>7</v>
      </c>
      <c r="BG12" s="477">
        <v>11</v>
      </c>
      <c r="BH12" s="477" t="s">
        <v>273</v>
      </c>
      <c r="BI12" s="477">
        <v>53</v>
      </c>
      <c r="BJ12" s="477">
        <v>55</v>
      </c>
      <c r="BK12" s="477">
        <v>11</v>
      </c>
      <c r="BL12" s="477">
        <v>21</v>
      </c>
      <c r="BM12" s="477">
        <v>13</v>
      </c>
      <c r="BN12" s="477">
        <v>20</v>
      </c>
      <c r="BO12" s="477">
        <v>8</v>
      </c>
      <c r="BP12" s="477">
        <v>184</v>
      </c>
      <c r="BQ12" s="477" t="s">
        <v>273</v>
      </c>
      <c r="BR12" s="477">
        <v>31</v>
      </c>
      <c r="BS12" s="477" t="s">
        <v>273</v>
      </c>
      <c r="BT12" s="477">
        <v>15</v>
      </c>
      <c r="BU12" s="477">
        <v>9</v>
      </c>
      <c r="BV12" s="477">
        <v>14</v>
      </c>
      <c r="BW12" s="477" t="s">
        <v>273</v>
      </c>
      <c r="BX12" s="477" t="s">
        <v>273</v>
      </c>
      <c r="BY12" s="477" t="s">
        <v>273</v>
      </c>
      <c r="BZ12" s="477">
        <v>16</v>
      </c>
      <c r="CA12" s="477" t="s">
        <v>273</v>
      </c>
      <c r="CB12" s="477">
        <v>7</v>
      </c>
      <c r="CC12" s="477" t="s">
        <v>273</v>
      </c>
      <c r="CD12" s="477" t="s">
        <v>273</v>
      </c>
      <c r="CE12" s="477" t="s">
        <v>273</v>
      </c>
      <c r="CF12" s="477" t="s">
        <v>273</v>
      </c>
      <c r="CG12" s="477" t="s">
        <v>273</v>
      </c>
      <c r="CH12" s="477" t="s">
        <v>273</v>
      </c>
      <c r="CI12" s="477" t="s">
        <v>273</v>
      </c>
      <c r="CJ12" s="477" t="s">
        <v>273</v>
      </c>
      <c r="CK12" s="477" t="s">
        <v>273</v>
      </c>
      <c r="CL12" s="477" t="s">
        <v>273</v>
      </c>
      <c r="CM12" s="477" t="s">
        <v>273</v>
      </c>
      <c r="CN12" s="477" t="s">
        <v>273</v>
      </c>
      <c r="CO12" s="477" t="s">
        <v>273</v>
      </c>
      <c r="CP12" s="477" t="s">
        <v>273</v>
      </c>
      <c r="CQ12" s="477" t="s">
        <v>273</v>
      </c>
      <c r="CR12" s="477" t="s">
        <v>273</v>
      </c>
      <c r="CS12" s="477" t="s">
        <v>273</v>
      </c>
      <c r="CT12" s="477" t="s">
        <v>273</v>
      </c>
      <c r="CU12" s="477">
        <v>12</v>
      </c>
      <c r="CV12" s="477">
        <v>145</v>
      </c>
      <c r="CW12" s="477" t="s">
        <v>273</v>
      </c>
      <c r="CX12" s="477" t="s">
        <v>273</v>
      </c>
      <c r="CY12" s="477" t="s">
        <v>273</v>
      </c>
      <c r="CZ12" s="477" t="s">
        <v>273</v>
      </c>
      <c r="DA12" s="477">
        <v>21</v>
      </c>
      <c r="DB12" s="477">
        <v>12</v>
      </c>
      <c r="DC12" s="477" t="s">
        <v>273</v>
      </c>
      <c r="DD12" s="477" t="s">
        <v>273</v>
      </c>
      <c r="DE12" s="477" t="s">
        <v>273</v>
      </c>
      <c r="DF12" s="477" t="s">
        <v>273</v>
      </c>
      <c r="DG12" s="477" t="s">
        <v>273</v>
      </c>
      <c r="DH12" s="477" t="s">
        <v>273</v>
      </c>
      <c r="DI12" s="477">
        <v>16</v>
      </c>
      <c r="DJ12" s="477" t="s">
        <v>273</v>
      </c>
      <c r="DK12" s="477" t="s">
        <v>273</v>
      </c>
      <c r="DL12" s="477" t="s">
        <v>273</v>
      </c>
      <c r="DM12" s="477" t="s">
        <v>273</v>
      </c>
      <c r="DN12" s="477" t="s">
        <v>273</v>
      </c>
      <c r="DO12" s="477" t="s">
        <v>273</v>
      </c>
      <c r="DP12" s="477" t="s">
        <v>273</v>
      </c>
      <c r="DQ12" s="477" t="s">
        <v>273</v>
      </c>
      <c r="DR12" s="477" t="s">
        <v>273</v>
      </c>
      <c r="DS12" s="477" t="s">
        <v>273</v>
      </c>
      <c r="DT12" s="477" t="s">
        <v>273</v>
      </c>
      <c r="DU12" s="477" t="s">
        <v>273</v>
      </c>
      <c r="DV12" s="477" t="s">
        <v>273</v>
      </c>
      <c r="DW12" s="477">
        <v>0</v>
      </c>
      <c r="DX12" s="477">
        <v>0</v>
      </c>
      <c r="DY12" s="477">
        <v>0</v>
      </c>
      <c r="DZ12" s="477">
        <v>0</v>
      </c>
      <c r="EA12" s="477">
        <v>0</v>
      </c>
      <c r="EB12" s="477">
        <v>0</v>
      </c>
      <c r="EC12" s="477">
        <v>1</v>
      </c>
      <c r="ED12" s="477">
        <v>0</v>
      </c>
      <c r="EE12" s="477">
        <v>0</v>
      </c>
      <c r="EF12" s="477">
        <v>0</v>
      </c>
      <c r="EG12" s="477">
        <v>0</v>
      </c>
      <c r="EH12" s="477">
        <v>0</v>
      </c>
      <c r="EI12" s="477">
        <v>1</v>
      </c>
      <c r="EJ12" s="477">
        <v>0</v>
      </c>
      <c r="EK12" s="477">
        <v>0</v>
      </c>
      <c r="EL12" s="477">
        <v>0</v>
      </c>
      <c r="EM12" s="477">
        <v>0</v>
      </c>
      <c r="EN12" s="477">
        <v>0</v>
      </c>
      <c r="EO12" s="477">
        <v>0</v>
      </c>
      <c r="EP12" s="477">
        <v>1</v>
      </c>
      <c r="EQ12" s="477">
        <v>0</v>
      </c>
      <c r="ER12" s="477">
        <v>2</v>
      </c>
      <c r="ES12" s="477">
        <v>0</v>
      </c>
      <c r="ET12" s="477">
        <v>0</v>
      </c>
      <c r="EU12" s="477">
        <v>0</v>
      </c>
      <c r="EV12" s="477">
        <v>1</v>
      </c>
      <c r="EW12" s="477">
        <v>0</v>
      </c>
      <c r="EX12" s="477">
        <v>0</v>
      </c>
      <c r="EY12" s="477">
        <v>0</v>
      </c>
      <c r="EZ12" s="477">
        <v>0</v>
      </c>
      <c r="FA12" s="477">
        <v>0</v>
      </c>
      <c r="FB12" s="477">
        <v>0</v>
      </c>
      <c r="FC12" s="477">
        <v>0</v>
      </c>
      <c r="FD12" s="477">
        <v>0</v>
      </c>
      <c r="FE12" s="477">
        <v>0</v>
      </c>
      <c r="FF12" s="477">
        <v>0</v>
      </c>
      <c r="FG12" s="477">
        <v>0</v>
      </c>
      <c r="FH12" s="477">
        <v>1</v>
      </c>
      <c r="FI12" s="477">
        <v>0</v>
      </c>
      <c r="FJ12" s="477">
        <v>0</v>
      </c>
      <c r="FK12" s="477">
        <v>2</v>
      </c>
      <c r="FL12" s="477">
        <v>0</v>
      </c>
      <c r="FM12" s="477">
        <v>3</v>
      </c>
      <c r="FN12" s="477">
        <v>1</v>
      </c>
      <c r="FO12" s="477">
        <v>0</v>
      </c>
      <c r="FP12" s="477">
        <v>0</v>
      </c>
      <c r="FQ12" s="477">
        <v>0</v>
      </c>
      <c r="FR12" s="477">
        <v>0</v>
      </c>
      <c r="FS12" s="477">
        <v>0</v>
      </c>
      <c r="FT12" s="477">
        <v>0</v>
      </c>
      <c r="FU12" s="477">
        <v>0</v>
      </c>
      <c r="FV12" s="477">
        <v>0</v>
      </c>
      <c r="FW12" s="477">
        <v>0</v>
      </c>
      <c r="FX12" s="477">
        <v>0</v>
      </c>
      <c r="FY12" s="477">
        <v>0</v>
      </c>
      <c r="FZ12" s="477">
        <v>0</v>
      </c>
      <c r="GA12" s="477">
        <v>0</v>
      </c>
      <c r="GB12" s="477">
        <v>0</v>
      </c>
      <c r="GC12" s="477">
        <v>0</v>
      </c>
      <c r="GD12" s="477">
        <v>0</v>
      </c>
      <c r="GE12" s="477">
        <v>0</v>
      </c>
      <c r="GF12" s="477">
        <v>0</v>
      </c>
      <c r="GG12" s="477">
        <v>0</v>
      </c>
      <c r="GH12" s="477">
        <v>0</v>
      </c>
      <c r="GI12" s="477">
        <v>0</v>
      </c>
      <c r="GJ12" s="477">
        <v>0</v>
      </c>
      <c r="GK12" s="477">
        <v>0</v>
      </c>
      <c r="GL12" s="477">
        <v>0</v>
      </c>
      <c r="GM12" s="477">
        <v>2</v>
      </c>
      <c r="GN12" s="477">
        <v>0</v>
      </c>
      <c r="GO12" s="477">
        <v>0</v>
      </c>
      <c r="GP12" s="477">
        <v>0</v>
      </c>
      <c r="GQ12" s="477">
        <v>0</v>
      </c>
      <c r="GR12" s="477">
        <v>0</v>
      </c>
      <c r="GS12" s="477">
        <v>0</v>
      </c>
      <c r="GT12" s="477">
        <v>0</v>
      </c>
      <c r="GU12" s="477">
        <v>0</v>
      </c>
      <c r="GV12" s="477">
        <v>0</v>
      </c>
      <c r="GW12" s="477">
        <v>0</v>
      </c>
      <c r="GX12" s="477">
        <v>0</v>
      </c>
      <c r="GY12" s="477">
        <v>1</v>
      </c>
      <c r="GZ12" s="477">
        <v>1</v>
      </c>
      <c r="HA12" s="477">
        <v>0</v>
      </c>
      <c r="HB12" s="477">
        <v>0</v>
      </c>
      <c r="HC12" s="477">
        <v>0</v>
      </c>
      <c r="HD12" s="477">
        <v>0</v>
      </c>
      <c r="HE12" s="477">
        <v>0</v>
      </c>
      <c r="HF12" s="477">
        <v>0</v>
      </c>
      <c r="HG12" s="477">
        <v>0</v>
      </c>
      <c r="HH12" s="477">
        <v>0</v>
      </c>
      <c r="HI12" s="477">
        <v>0</v>
      </c>
      <c r="HJ12" s="477">
        <v>0</v>
      </c>
      <c r="HK12" s="477">
        <v>0</v>
      </c>
      <c r="HL12" s="477">
        <v>0</v>
      </c>
      <c r="HM12" s="477">
        <v>0</v>
      </c>
      <c r="HN12" s="477">
        <v>0</v>
      </c>
      <c r="HO12" s="477">
        <v>0</v>
      </c>
      <c r="HP12" s="477">
        <v>0</v>
      </c>
      <c r="HQ12" s="477">
        <v>0</v>
      </c>
      <c r="HR12" s="477">
        <v>1</v>
      </c>
      <c r="HS12" s="477">
        <v>0</v>
      </c>
      <c r="HT12" s="477">
        <v>0</v>
      </c>
      <c r="HU12" s="477">
        <v>0</v>
      </c>
      <c r="HV12" s="477">
        <v>0</v>
      </c>
      <c r="HW12" s="477">
        <v>0</v>
      </c>
      <c r="HX12" s="477">
        <v>0</v>
      </c>
      <c r="HY12" s="477">
        <v>0</v>
      </c>
      <c r="HZ12" s="477">
        <v>0</v>
      </c>
      <c r="IA12" s="477">
        <v>0</v>
      </c>
      <c r="IB12" s="477">
        <v>0</v>
      </c>
      <c r="IC12" s="477">
        <v>0</v>
      </c>
      <c r="ID12" s="477">
        <v>1</v>
      </c>
      <c r="IE12" s="477">
        <v>0</v>
      </c>
      <c r="IF12" s="477">
        <v>0</v>
      </c>
      <c r="IG12" s="477">
        <v>0</v>
      </c>
      <c r="IH12" s="477">
        <v>0</v>
      </c>
      <c r="II12" s="477">
        <v>0</v>
      </c>
      <c r="IJ12" s="477">
        <v>0</v>
      </c>
      <c r="IK12" s="477">
        <v>0</v>
      </c>
      <c r="IL12" s="477" t="s">
        <v>97</v>
      </c>
      <c r="IM12" s="477">
        <v>0</v>
      </c>
      <c r="IN12" s="477">
        <v>0</v>
      </c>
      <c r="IO12" s="477">
        <v>0</v>
      </c>
      <c r="IP12" s="477">
        <v>1</v>
      </c>
      <c r="IQ12" s="477">
        <v>0</v>
      </c>
      <c r="IR12" s="477">
        <v>0</v>
      </c>
      <c r="IS12" s="477">
        <v>0</v>
      </c>
      <c r="IT12" s="477">
        <v>0</v>
      </c>
      <c r="IU12" s="477">
        <v>0</v>
      </c>
      <c r="IV12" s="477">
        <v>4</v>
      </c>
      <c r="IW12" s="477">
        <v>2</v>
      </c>
      <c r="IX12" s="477">
        <v>0</v>
      </c>
      <c r="IY12" s="477">
        <v>0</v>
      </c>
      <c r="IZ12" s="477">
        <v>1</v>
      </c>
      <c r="JA12" s="477">
        <v>0</v>
      </c>
      <c r="JB12" s="477">
        <v>0</v>
      </c>
      <c r="JC12" s="477">
        <v>0</v>
      </c>
      <c r="JD12" s="477">
        <v>0</v>
      </c>
      <c r="JE12" s="477">
        <v>1</v>
      </c>
      <c r="JF12" s="477">
        <v>0</v>
      </c>
      <c r="JG12" s="477">
        <v>0</v>
      </c>
      <c r="JH12" s="477">
        <v>0</v>
      </c>
      <c r="JI12" s="477">
        <v>0</v>
      </c>
      <c r="JJ12" s="477">
        <v>0</v>
      </c>
      <c r="JK12" s="477">
        <v>0</v>
      </c>
      <c r="JL12" s="477">
        <v>0</v>
      </c>
      <c r="JM12" s="477">
        <v>0</v>
      </c>
      <c r="JN12" s="477">
        <v>0</v>
      </c>
      <c r="JO12" s="477">
        <v>0</v>
      </c>
      <c r="JP12" s="477">
        <v>0</v>
      </c>
      <c r="JQ12" s="477" t="s">
        <v>273</v>
      </c>
    </row>
    <row r="13" spans="1:277" s="347" customFormat="1" ht="23.25" customHeight="1" x14ac:dyDescent="0.25">
      <c r="A13" s="164"/>
      <c r="B13" s="280" t="s">
        <v>585</v>
      </c>
      <c r="C13" s="477">
        <v>37.634999999999998</v>
      </c>
      <c r="D13" s="477">
        <v>15.933</v>
      </c>
      <c r="E13" s="477">
        <v>6.484</v>
      </c>
      <c r="F13" s="477">
        <v>8.0299999999999994</v>
      </c>
      <c r="G13" s="477">
        <v>7.1660000000000004</v>
      </c>
      <c r="H13" s="477">
        <v>0.02</v>
      </c>
      <c r="I13" s="471"/>
      <c r="J13" s="476">
        <v>1</v>
      </c>
      <c r="K13" s="477" t="s">
        <v>273</v>
      </c>
      <c r="L13" s="477" t="s">
        <v>273</v>
      </c>
      <c r="M13" s="477">
        <v>0</v>
      </c>
      <c r="N13" s="477">
        <v>0</v>
      </c>
      <c r="O13" s="477">
        <v>0</v>
      </c>
      <c r="P13" s="477">
        <v>0</v>
      </c>
      <c r="Q13" s="477" t="s">
        <v>273</v>
      </c>
      <c r="R13" s="477">
        <v>0</v>
      </c>
      <c r="S13" s="477">
        <v>0</v>
      </c>
      <c r="T13" s="477">
        <v>0</v>
      </c>
      <c r="U13" s="477">
        <v>0</v>
      </c>
      <c r="V13" s="477">
        <v>0</v>
      </c>
      <c r="W13" s="477">
        <v>0</v>
      </c>
      <c r="X13" s="477">
        <v>0</v>
      </c>
      <c r="Y13" s="477">
        <v>0</v>
      </c>
      <c r="Z13" s="477">
        <v>0</v>
      </c>
      <c r="AA13" s="477">
        <v>0</v>
      </c>
      <c r="AB13" s="477">
        <v>0</v>
      </c>
      <c r="AC13" s="477">
        <v>0</v>
      </c>
      <c r="AD13" s="477">
        <v>0</v>
      </c>
      <c r="AE13" s="477">
        <v>0</v>
      </c>
      <c r="AF13" s="477">
        <v>0</v>
      </c>
      <c r="AG13" s="477">
        <v>0</v>
      </c>
      <c r="AH13" s="477">
        <v>0</v>
      </c>
      <c r="AI13" s="477">
        <v>0</v>
      </c>
      <c r="AJ13" s="477">
        <v>0</v>
      </c>
      <c r="AK13" s="477">
        <v>0</v>
      </c>
      <c r="AL13" s="477">
        <v>0</v>
      </c>
      <c r="AM13" s="477">
        <v>0</v>
      </c>
      <c r="AN13" s="477" t="s">
        <v>273</v>
      </c>
      <c r="AO13" s="477">
        <v>0</v>
      </c>
      <c r="AP13" s="477">
        <v>0</v>
      </c>
      <c r="AQ13" s="477">
        <v>0</v>
      </c>
      <c r="AR13" s="477">
        <v>0</v>
      </c>
      <c r="AS13" s="477">
        <v>0</v>
      </c>
      <c r="AT13" s="477">
        <v>0</v>
      </c>
      <c r="AU13" s="477">
        <v>0</v>
      </c>
      <c r="AV13" s="477">
        <v>0</v>
      </c>
      <c r="AW13" s="477">
        <v>0</v>
      </c>
      <c r="AX13" s="477">
        <v>0</v>
      </c>
      <c r="AY13" s="477">
        <v>0</v>
      </c>
      <c r="AZ13" s="477" t="s">
        <v>273</v>
      </c>
      <c r="BA13" s="477">
        <v>0</v>
      </c>
      <c r="BB13" s="477">
        <v>0</v>
      </c>
      <c r="BC13" s="477" t="s">
        <v>273</v>
      </c>
      <c r="BD13" s="477">
        <v>0</v>
      </c>
      <c r="BE13" s="477">
        <v>0</v>
      </c>
      <c r="BF13" s="477">
        <v>0</v>
      </c>
      <c r="BG13" s="477">
        <v>0</v>
      </c>
      <c r="BH13" s="477" t="s">
        <v>273</v>
      </c>
      <c r="BI13" s="477">
        <v>0</v>
      </c>
      <c r="BJ13" s="477">
        <v>0</v>
      </c>
      <c r="BK13" s="477">
        <v>0</v>
      </c>
      <c r="BL13" s="477">
        <v>0</v>
      </c>
      <c r="BM13" s="477">
        <v>0</v>
      </c>
      <c r="BN13" s="477">
        <v>0</v>
      </c>
      <c r="BO13" s="477">
        <v>0</v>
      </c>
      <c r="BP13" s="477">
        <v>1</v>
      </c>
      <c r="BQ13" s="477" t="s">
        <v>273</v>
      </c>
      <c r="BR13" s="477">
        <v>0</v>
      </c>
      <c r="BS13" s="477" t="s">
        <v>273</v>
      </c>
      <c r="BT13" s="477">
        <v>0</v>
      </c>
      <c r="BU13" s="477">
        <v>0</v>
      </c>
      <c r="BV13" s="477">
        <v>0</v>
      </c>
      <c r="BW13" s="477" t="s">
        <v>273</v>
      </c>
      <c r="BX13" s="477" t="s">
        <v>273</v>
      </c>
      <c r="BY13" s="477" t="s">
        <v>273</v>
      </c>
      <c r="BZ13" s="477">
        <v>0</v>
      </c>
      <c r="CA13" s="477" t="s">
        <v>273</v>
      </c>
      <c r="CB13" s="477">
        <v>0</v>
      </c>
      <c r="CC13" s="477" t="s">
        <v>273</v>
      </c>
      <c r="CD13" s="477" t="s">
        <v>273</v>
      </c>
      <c r="CE13" s="477" t="s">
        <v>273</v>
      </c>
      <c r="CF13" s="477" t="s">
        <v>273</v>
      </c>
      <c r="CG13" s="477" t="s">
        <v>273</v>
      </c>
      <c r="CH13" s="477" t="s">
        <v>273</v>
      </c>
      <c r="CI13" s="477" t="s">
        <v>273</v>
      </c>
      <c r="CJ13" s="477" t="s">
        <v>273</v>
      </c>
      <c r="CK13" s="477" t="s">
        <v>273</v>
      </c>
      <c r="CL13" s="477" t="s">
        <v>273</v>
      </c>
      <c r="CM13" s="477" t="s">
        <v>273</v>
      </c>
      <c r="CN13" s="477" t="s">
        <v>273</v>
      </c>
      <c r="CO13" s="477" t="s">
        <v>273</v>
      </c>
      <c r="CP13" s="477" t="s">
        <v>273</v>
      </c>
      <c r="CQ13" s="477" t="s">
        <v>273</v>
      </c>
      <c r="CR13" s="477" t="s">
        <v>273</v>
      </c>
      <c r="CS13" s="477" t="s">
        <v>273</v>
      </c>
      <c r="CT13" s="477" t="s">
        <v>273</v>
      </c>
      <c r="CU13" s="477">
        <v>0</v>
      </c>
      <c r="CV13" s="477">
        <v>0</v>
      </c>
      <c r="CW13" s="477" t="s">
        <v>273</v>
      </c>
      <c r="CX13" s="477" t="s">
        <v>273</v>
      </c>
      <c r="CY13" s="477" t="s">
        <v>273</v>
      </c>
      <c r="CZ13" s="477" t="s">
        <v>273</v>
      </c>
      <c r="DA13" s="477">
        <v>0</v>
      </c>
      <c r="DB13" s="477">
        <v>0</v>
      </c>
      <c r="DC13" s="477" t="s">
        <v>273</v>
      </c>
      <c r="DD13" s="477" t="s">
        <v>273</v>
      </c>
      <c r="DE13" s="477" t="s">
        <v>273</v>
      </c>
      <c r="DF13" s="477" t="s">
        <v>273</v>
      </c>
      <c r="DG13" s="477" t="s">
        <v>273</v>
      </c>
      <c r="DH13" s="477" t="s">
        <v>273</v>
      </c>
      <c r="DI13" s="477">
        <v>0</v>
      </c>
      <c r="DJ13" s="477" t="s">
        <v>273</v>
      </c>
      <c r="DK13" s="477" t="s">
        <v>273</v>
      </c>
      <c r="DL13" s="477" t="s">
        <v>273</v>
      </c>
      <c r="DM13" s="477" t="s">
        <v>273</v>
      </c>
      <c r="DN13" s="477" t="s">
        <v>273</v>
      </c>
      <c r="DO13" s="477" t="s">
        <v>273</v>
      </c>
      <c r="DP13" s="477" t="s">
        <v>273</v>
      </c>
      <c r="DQ13" s="477" t="s">
        <v>273</v>
      </c>
      <c r="DR13" s="477" t="s">
        <v>273</v>
      </c>
      <c r="DS13" s="477" t="s">
        <v>273</v>
      </c>
      <c r="DT13" s="477" t="s">
        <v>273</v>
      </c>
      <c r="DU13" s="477" t="s">
        <v>273</v>
      </c>
      <c r="DV13" s="477" t="s">
        <v>273</v>
      </c>
      <c r="DW13" s="477">
        <v>0</v>
      </c>
      <c r="DX13" s="477">
        <v>0</v>
      </c>
      <c r="DY13" s="477">
        <v>0</v>
      </c>
      <c r="DZ13" s="477">
        <v>0</v>
      </c>
      <c r="EA13" s="477">
        <v>0</v>
      </c>
      <c r="EB13" s="477">
        <v>0</v>
      </c>
      <c r="EC13" s="477">
        <v>0</v>
      </c>
      <c r="ED13" s="477">
        <v>0</v>
      </c>
      <c r="EE13" s="477">
        <v>0</v>
      </c>
      <c r="EF13" s="477">
        <v>0</v>
      </c>
      <c r="EG13" s="477">
        <v>0</v>
      </c>
      <c r="EH13" s="477">
        <v>0</v>
      </c>
      <c r="EI13" s="477">
        <v>0</v>
      </c>
      <c r="EJ13" s="477">
        <v>0</v>
      </c>
      <c r="EK13" s="477">
        <v>0</v>
      </c>
      <c r="EL13" s="477">
        <v>0</v>
      </c>
      <c r="EM13" s="477">
        <v>0</v>
      </c>
      <c r="EN13" s="477">
        <v>0</v>
      </c>
      <c r="EO13" s="477">
        <v>0</v>
      </c>
      <c r="EP13" s="477">
        <v>0</v>
      </c>
      <c r="EQ13" s="477">
        <v>0</v>
      </c>
      <c r="ER13" s="477">
        <v>0</v>
      </c>
      <c r="ES13" s="477">
        <v>0</v>
      </c>
      <c r="ET13" s="477">
        <v>0</v>
      </c>
      <c r="EU13" s="477">
        <v>0</v>
      </c>
      <c r="EV13" s="477">
        <v>0</v>
      </c>
      <c r="EW13" s="477">
        <v>0</v>
      </c>
      <c r="EX13" s="477">
        <v>0</v>
      </c>
      <c r="EY13" s="477">
        <v>0</v>
      </c>
      <c r="EZ13" s="477">
        <v>0</v>
      </c>
      <c r="FA13" s="477">
        <v>0</v>
      </c>
      <c r="FB13" s="477">
        <v>0</v>
      </c>
      <c r="FC13" s="477">
        <v>0</v>
      </c>
      <c r="FD13" s="477">
        <v>0</v>
      </c>
      <c r="FE13" s="477">
        <v>0</v>
      </c>
      <c r="FF13" s="477">
        <v>0</v>
      </c>
      <c r="FG13" s="477">
        <v>0</v>
      </c>
      <c r="FH13" s="477">
        <v>0</v>
      </c>
      <c r="FI13" s="477">
        <v>0</v>
      </c>
      <c r="FJ13" s="477">
        <v>0</v>
      </c>
      <c r="FK13" s="477">
        <v>0</v>
      </c>
      <c r="FL13" s="477">
        <v>0</v>
      </c>
      <c r="FM13" s="477">
        <v>0</v>
      </c>
      <c r="FN13" s="477">
        <v>0</v>
      </c>
      <c r="FO13" s="477">
        <v>0</v>
      </c>
      <c r="FP13" s="477">
        <v>0</v>
      </c>
      <c r="FQ13" s="477">
        <v>0</v>
      </c>
      <c r="FR13" s="477">
        <v>0</v>
      </c>
      <c r="FS13" s="477">
        <v>0</v>
      </c>
      <c r="FT13" s="477">
        <v>0</v>
      </c>
      <c r="FU13" s="477">
        <v>0</v>
      </c>
      <c r="FV13" s="477">
        <v>0</v>
      </c>
      <c r="FW13" s="477">
        <v>0</v>
      </c>
      <c r="FX13" s="477">
        <v>0</v>
      </c>
      <c r="FY13" s="477">
        <v>0</v>
      </c>
      <c r="FZ13" s="477">
        <v>0</v>
      </c>
      <c r="GA13" s="477">
        <v>0</v>
      </c>
      <c r="GB13" s="477">
        <v>0</v>
      </c>
      <c r="GC13" s="477">
        <v>0</v>
      </c>
      <c r="GD13" s="477">
        <v>0</v>
      </c>
      <c r="GE13" s="477">
        <v>0</v>
      </c>
      <c r="GF13" s="477">
        <v>0</v>
      </c>
      <c r="GG13" s="477">
        <v>0</v>
      </c>
      <c r="GH13" s="477">
        <v>0</v>
      </c>
      <c r="GI13" s="477">
        <v>0</v>
      </c>
      <c r="GJ13" s="477">
        <v>0</v>
      </c>
      <c r="GK13" s="477">
        <v>0</v>
      </c>
      <c r="GL13" s="477">
        <v>0</v>
      </c>
      <c r="GM13" s="477">
        <v>0</v>
      </c>
      <c r="GN13" s="477">
        <v>0</v>
      </c>
      <c r="GO13" s="477">
        <v>0</v>
      </c>
      <c r="GP13" s="477">
        <v>0</v>
      </c>
      <c r="GQ13" s="477">
        <v>0</v>
      </c>
      <c r="GR13" s="477">
        <v>0</v>
      </c>
      <c r="GS13" s="477">
        <v>0</v>
      </c>
      <c r="GT13" s="477">
        <v>0</v>
      </c>
      <c r="GU13" s="477">
        <v>0</v>
      </c>
      <c r="GV13" s="477">
        <v>0</v>
      </c>
      <c r="GW13" s="477">
        <v>0</v>
      </c>
      <c r="GX13" s="477">
        <v>0</v>
      </c>
      <c r="GY13" s="477">
        <v>0</v>
      </c>
      <c r="GZ13" s="477">
        <v>0</v>
      </c>
      <c r="HA13" s="477">
        <v>0</v>
      </c>
      <c r="HB13" s="477">
        <v>0</v>
      </c>
      <c r="HC13" s="477">
        <v>0</v>
      </c>
      <c r="HD13" s="477">
        <v>0</v>
      </c>
      <c r="HE13" s="477">
        <v>0</v>
      </c>
      <c r="HF13" s="477">
        <v>0</v>
      </c>
      <c r="HG13" s="477">
        <v>0</v>
      </c>
      <c r="HH13" s="477">
        <v>0</v>
      </c>
      <c r="HI13" s="477">
        <v>0</v>
      </c>
      <c r="HJ13" s="477">
        <v>0</v>
      </c>
      <c r="HK13" s="477">
        <v>0</v>
      </c>
      <c r="HL13" s="477">
        <v>0</v>
      </c>
      <c r="HM13" s="477">
        <v>0</v>
      </c>
      <c r="HN13" s="477">
        <v>0</v>
      </c>
      <c r="HO13" s="477">
        <v>0</v>
      </c>
      <c r="HP13" s="477">
        <v>0</v>
      </c>
      <c r="HQ13" s="477">
        <v>0</v>
      </c>
      <c r="HR13" s="477">
        <v>0</v>
      </c>
      <c r="HS13" s="477">
        <v>0</v>
      </c>
      <c r="HT13" s="477">
        <v>0</v>
      </c>
      <c r="HU13" s="477">
        <v>0</v>
      </c>
      <c r="HV13" s="477">
        <v>0</v>
      </c>
      <c r="HW13" s="477">
        <v>0</v>
      </c>
      <c r="HX13" s="477">
        <v>0</v>
      </c>
      <c r="HY13" s="477">
        <v>0</v>
      </c>
      <c r="HZ13" s="477">
        <v>0</v>
      </c>
      <c r="IA13" s="477">
        <v>0</v>
      </c>
      <c r="IB13" s="477">
        <v>0</v>
      </c>
      <c r="IC13" s="477">
        <v>0</v>
      </c>
      <c r="ID13" s="477">
        <v>0</v>
      </c>
      <c r="IE13" s="477">
        <v>0</v>
      </c>
      <c r="IF13" s="477">
        <v>0</v>
      </c>
      <c r="IG13" s="477">
        <v>0</v>
      </c>
      <c r="IH13" s="477">
        <v>0</v>
      </c>
      <c r="II13" s="477">
        <v>0</v>
      </c>
      <c r="IJ13" s="477">
        <v>0</v>
      </c>
      <c r="IK13" s="477">
        <v>0</v>
      </c>
      <c r="IL13" s="477">
        <v>0</v>
      </c>
      <c r="IM13" s="477">
        <v>0</v>
      </c>
      <c r="IN13" s="477">
        <v>0</v>
      </c>
      <c r="IO13" s="477">
        <v>0</v>
      </c>
      <c r="IP13" s="477">
        <v>0</v>
      </c>
      <c r="IQ13" s="477">
        <v>0</v>
      </c>
      <c r="IR13" s="477">
        <v>0</v>
      </c>
      <c r="IS13" s="477">
        <v>0</v>
      </c>
      <c r="IT13" s="477">
        <v>0</v>
      </c>
      <c r="IU13" s="477">
        <v>0</v>
      </c>
      <c r="IV13" s="477">
        <v>0</v>
      </c>
      <c r="IW13" s="477">
        <v>0</v>
      </c>
      <c r="IX13" s="477">
        <v>0</v>
      </c>
      <c r="IY13" s="477">
        <v>0</v>
      </c>
      <c r="IZ13" s="477">
        <v>0</v>
      </c>
      <c r="JA13" s="477">
        <v>0</v>
      </c>
      <c r="JB13" s="477">
        <v>0</v>
      </c>
      <c r="JC13" s="477">
        <v>0</v>
      </c>
      <c r="JD13" s="477">
        <v>0</v>
      </c>
      <c r="JE13" s="477">
        <v>0</v>
      </c>
      <c r="JF13" s="477">
        <v>0</v>
      </c>
      <c r="JG13" s="477">
        <v>0</v>
      </c>
      <c r="JH13" s="477">
        <v>0</v>
      </c>
      <c r="JI13" s="477">
        <v>0</v>
      </c>
      <c r="JJ13" s="477">
        <v>0</v>
      </c>
      <c r="JK13" s="477">
        <v>0</v>
      </c>
      <c r="JL13" s="477">
        <v>0</v>
      </c>
      <c r="JM13" s="477">
        <v>0</v>
      </c>
      <c r="JN13" s="477">
        <v>0</v>
      </c>
      <c r="JO13" s="477">
        <v>0</v>
      </c>
      <c r="JP13" s="477">
        <v>0</v>
      </c>
      <c r="JQ13" s="477" t="s">
        <v>273</v>
      </c>
    </row>
    <row r="14" spans="1:277" s="347" customFormat="1" ht="23.25" customHeight="1" x14ac:dyDescent="0.25">
      <c r="A14" s="164"/>
      <c r="B14" s="280" t="s">
        <v>586</v>
      </c>
      <c r="C14" s="477">
        <v>1581.098</v>
      </c>
      <c r="D14" s="477">
        <v>686.91399999999999</v>
      </c>
      <c r="E14" s="477">
        <v>361.48399999999998</v>
      </c>
      <c r="F14" s="477">
        <v>191.51300000000001</v>
      </c>
      <c r="G14" s="477">
        <v>341.18599999999998</v>
      </c>
      <c r="H14" s="477" t="s">
        <v>97</v>
      </c>
      <c r="I14" s="471"/>
      <c r="J14" s="476">
        <v>162</v>
      </c>
      <c r="K14" s="477" t="s">
        <v>273</v>
      </c>
      <c r="L14" s="477" t="s">
        <v>273</v>
      </c>
      <c r="M14" s="477">
        <v>17</v>
      </c>
      <c r="N14" s="477">
        <v>10</v>
      </c>
      <c r="O14" s="477">
        <v>12</v>
      </c>
      <c r="P14" s="477">
        <v>1</v>
      </c>
      <c r="Q14" s="477" t="s">
        <v>273</v>
      </c>
      <c r="R14" s="477">
        <v>2</v>
      </c>
      <c r="S14" s="477">
        <v>2</v>
      </c>
      <c r="T14" s="477">
        <v>1</v>
      </c>
      <c r="U14" s="477">
        <v>0</v>
      </c>
      <c r="V14" s="477">
        <v>4</v>
      </c>
      <c r="W14" s="477">
        <v>6</v>
      </c>
      <c r="X14" s="477">
        <v>4</v>
      </c>
      <c r="Y14" s="477">
        <v>6</v>
      </c>
      <c r="Z14" s="477">
        <v>0</v>
      </c>
      <c r="AA14" s="477">
        <v>20</v>
      </c>
      <c r="AB14" s="477">
        <v>7</v>
      </c>
      <c r="AC14" s="477">
        <v>9</v>
      </c>
      <c r="AD14" s="477">
        <v>4</v>
      </c>
      <c r="AE14" s="477">
        <v>37</v>
      </c>
      <c r="AF14" s="477">
        <v>8</v>
      </c>
      <c r="AG14" s="477">
        <v>7</v>
      </c>
      <c r="AH14" s="477">
        <v>3</v>
      </c>
      <c r="AI14" s="477">
        <v>4</v>
      </c>
      <c r="AJ14" s="477">
        <v>0</v>
      </c>
      <c r="AK14" s="477">
        <v>3</v>
      </c>
      <c r="AL14" s="477">
        <v>19</v>
      </c>
      <c r="AM14" s="477">
        <v>5</v>
      </c>
      <c r="AN14" s="477" t="s">
        <v>273</v>
      </c>
      <c r="AO14" s="477">
        <v>0</v>
      </c>
      <c r="AP14" s="477" t="s">
        <v>97</v>
      </c>
      <c r="AQ14" s="477" t="s">
        <v>97</v>
      </c>
      <c r="AR14" s="477">
        <v>8</v>
      </c>
      <c r="AS14" s="477">
        <v>0</v>
      </c>
      <c r="AT14" s="477">
        <v>18</v>
      </c>
      <c r="AU14" s="477">
        <v>25</v>
      </c>
      <c r="AV14" s="477">
        <v>4</v>
      </c>
      <c r="AW14" s="477">
        <v>0</v>
      </c>
      <c r="AX14" s="477">
        <v>0</v>
      </c>
      <c r="AY14" s="477">
        <v>0</v>
      </c>
      <c r="AZ14" s="477" t="s">
        <v>273</v>
      </c>
      <c r="BA14" s="477">
        <v>25</v>
      </c>
      <c r="BB14" s="477">
        <v>4</v>
      </c>
      <c r="BC14" s="477" t="s">
        <v>273</v>
      </c>
      <c r="BD14" s="477">
        <v>15</v>
      </c>
      <c r="BE14" s="477">
        <v>15</v>
      </c>
      <c r="BF14" s="477">
        <v>4</v>
      </c>
      <c r="BG14" s="477">
        <v>10</v>
      </c>
      <c r="BH14" s="477" t="s">
        <v>273</v>
      </c>
      <c r="BI14" s="477">
        <v>8</v>
      </c>
      <c r="BJ14" s="477">
        <v>7</v>
      </c>
      <c r="BK14" s="477">
        <v>13</v>
      </c>
      <c r="BL14" s="477">
        <v>25</v>
      </c>
      <c r="BM14" s="477">
        <v>22</v>
      </c>
      <c r="BN14" s="477">
        <v>7</v>
      </c>
      <c r="BO14" s="477">
        <v>4</v>
      </c>
      <c r="BP14" s="477">
        <v>167</v>
      </c>
      <c r="BQ14" s="477" t="s">
        <v>273</v>
      </c>
      <c r="BR14" s="477">
        <v>5</v>
      </c>
      <c r="BS14" s="477" t="s">
        <v>273</v>
      </c>
      <c r="BT14" s="477">
        <v>7</v>
      </c>
      <c r="BU14" s="477">
        <v>13</v>
      </c>
      <c r="BV14" s="477">
        <v>7</v>
      </c>
      <c r="BW14" s="477" t="s">
        <v>273</v>
      </c>
      <c r="BX14" s="477" t="s">
        <v>273</v>
      </c>
      <c r="BY14" s="477" t="s">
        <v>273</v>
      </c>
      <c r="BZ14" s="477">
        <v>1</v>
      </c>
      <c r="CA14" s="477" t="s">
        <v>273</v>
      </c>
      <c r="CB14" s="477">
        <v>6</v>
      </c>
      <c r="CC14" s="477" t="s">
        <v>273</v>
      </c>
      <c r="CD14" s="477" t="s">
        <v>273</v>
      </c>
      <c r="CE14" s="477" t="s">
        <v>273</v>
      </c>
      <c r="CF14" s="477" t="s">
        <v>273</v>
      </c>
      <c r="CG14" s="477" t="s">
        <v>273</v>
      </c>
      <c r="CH14" s="477" t="s">
        <v>273</v>
      </c>
      <c r="CI14" s="477" t="s">
        <v>273</v>
      </c>
      <c r="CJ14" s="477" t="s">
        <v>273</v>
      </c>
      <c r="CK14" s="477" t="s">
        <v>273</v>
      </c>
      <c r="CL14" s="477" t="s">
        <v>273</v>
      </c>
      <c r="CM14" s="477" t="s">
        <v>273</v>
      </c>
      <c r="CN14" s="477" t="s">
        <v>273</v>
      </c>
      <c r="CO14" s="477" t="s">
        <v>273</v>
      </c>
      <c r="CP14" s="477" t="s">
        <v>273</v>
      </c>
      <c r="CQ14" s="477" t="s">
        <v>273</v>
      </c>
      <c r="CR14" s="477" t="s">
        <v>273</v>
      </c>
      <c r="CS14" s="477" t="s">
        <v>273</v>
      </c>
      <c r="CT14" s="477" t="s">
        <v>273</v>
      </c>
      <c r="CU14" s="477">
        <v>1</v>
      </c>
      <c r="CV14" s="477">
        <v>46</v>
      </c>
      <c r="CW14" s="477" t="s">
        <v>273</v>
      </c>
      <c r="CX14" s="477" t="s">
        <v>273</v>
      </c>
      <c r="CY14" s="477" t="s">
        <v>273</v>
      </c>
      <c r="CZ14" s="477" t="s">
        <v>273</v>
      </c>
      <c r="DA14" s="477">
        <v>3</v>
      </c>
      <c r="DB14" s="477">
        <v>4</v>
      </c>
      <c r="DC14" s="477" t="s">
        <v>273</v>
      </c>
      <c r="DD14" s="477" t="s">
        <v>273</v>
      </c>
      <c r="DE14" s="477" t="s">
        <v>273</v>
      </c>
      <c r="DF14" s="477" t="s">
        <v>273</v>
      </c>
      <c r="DG14" s="477" t="s">
        <v>273</v>
      </c>
      <c r="DH14" s="477" t="s">
        <v>273</v>
      </c>
      <c r="DI14" s="477">
        <v>22</v>
      </c>
      <c r="DJ14" s="477" t="s">
        <v>273</v>
      </c>
      <c r="DK14" s="477" t="s">
        <v>273</v>
      </c>
      <c r="DL14" s="477" t="s">
        <v>273</v>
      </c>
      <c r="DM14" s="477" t="s">
        <v>273</v>
      </c>
      <c r="DN14" s="477" t="s">
        <v>273</v>
      </c>
      <c r="DO14" s="477" t="s">
        <v>273</v>
      </c>
      <c r="DP14" s="477" t="s">
        <v>273</v>
      </c>
      <c r="DQ14" s="477" t="s">
        <v>273</v>
      </c>
      <c r="DR14" s="477" t="s">
        <v>273</v>
      </c>
      <c r="DS14" s="477" t="s">
        <v>273</v>
      </c>
      <c r="DT14" s="477" t="s">
        <v>273</v>
      </c>
      <c r="DU14" s="477" t="s">
        <v>273</v>
      </c>
      <c r="DV14" s="477" t="s">
        <v>273</v>
      </c>
      <c r="DW14" s="477">
        <v>1</v>
      </c>
      <c r="DX14" s="477">
        <v>1</v>
      </c>
      <c r="DY14" s="477">
        <v>0</v>
      </c>
      <c r="DZ14" s="477">
        <v>1</v>
      </c>
      <c r="EA14" s="477">
        <v>0</v>
      </c>
      <c r="EB14" s="477">
        <v>1</v>
      </c>
      <c r="EC14" s="477">
        <v>4</v>
      </c>
      <c r="ED14" s="477">
        <v>1</v>
      </c>
      <c r="EE14" s="477">
        <v>1</v>
      </c>
      <c r="EF14" s="477">
        <v>1</v>
      </c>
      <c r="EG14" s="477">
        <v>2</v>
      </c>
      <c r="EH14" s="477">
        <v>2</v>
      </c>
      <c r="EI14" s="477">
        <v>4</v>
      </c>
      <c r="EJ14" s="477">
        <v>0</v>
      </c>
      <c r="EK14" s="477">
        <v>0</v>
      </c>
      <c r="EL14" s="477">
        <v>1</v>
      </c>
      <c r="EM14" s="477">
        <v>0</v>
      </c>
      <c r="EN14" s="477">
        <v>0</v>
      </c>
      <c r="EO14" s="477">
        <v>1</v>
      </c>
      <c r="EP14" s="477">
        <v>1</v>
      </c>
      <c r="EQ14" s="477">
        <v>0</v>
      </c>
      <c r="ER14" s="477">
        <v>1</v>
      </c>
      <c r="ES14" s="477">
        <v>2</v>
      </c>
      <c r="ET14" s="477">
        <v>6</v>
      </c>
      <c r="EU14" s="477">
        <v>1</v>
      </c>
      <c r="EV14" s="477">
        <v>2</v>
      </c>
      <c r="EW14" s="477">
        <v>1</v>
      </c>
      <c r="EX14" s="477">
        <v>3</v>
      </c>
      <c r="EY14" s="477">
        <v>1</v>
      </c>
      <c r="EZ14" s="477">
        <v>4</v>
      </c>
      <c r="FA14" s="477">
        <v>0</v>
      </c>
      <c r="FB14" s="477">
        <v>3</v>
      </c>
      <c r="FC14" s="477">
        <v>26</v>
      </c>
      <c r="FD14" s="477">
        <v>2</v>
      </c>
      <c r="FE14" s="477">
        <v>2</v>
      </c>
      <c r="FF14" s="477">
        <v>0</v>
      </c>
      <c r="FG14" s="477">
        <v>0</v>
      </c>
      <c r="FH14" s="477">
        <v>1</v>
      </c>
      <c r="FI14" s="477">
        <v>1</v>
      </c>
      <c r="FJ14" s="477">
        <v>0</v>
      </c>
      <c r="FK14" s="477">
        <v>3</v>
      </c>
      <c r="FL14" s="477">
        <v>11</v>
      </c>
      <c r="FM14" s="477">
        <v>3</v>
      </c>
      <c r="FN14" s="477">
        <v>5</v>
      </c>
      <c r="FO14" s="477">
        <v>2</v>
      </c>
      <c r="FP14" s="477">
        <v>0</v>
      </c>
      <c r="FQ14" s="477">
        <v>0</v>
      </c>
      <c r="FR14" s="477">
        <v>7</v>
      </c>
      <c r="FS14" s="477">
        <v>1</v>
      </c>
      <c r="FT14" s="477">
        <v>2</v>
      </c>
      <c r="FU14" s="477">
        <v>1</v>
      </c>
      <c r="FV14" s="477">
        <v>0</v>
      </c>
      <c r="FW14" s="477">
        <v>0</v>
      </c>
      <c r="FX14" s="477">
        <v>1</v>
      </c>
      <c r="FY14" s="477">
        <v>3</v>
      </c>
      <c r="FZ14" s="477">
        <v>1</v>
      </c>
      <c r="GA14" s="477">
        <v>1</v>
      </c>
      <c r="GB14" s="477">
        <v>1</v>
      </c>
      <c r="GC14" s="477">
        <v>2</v>
      </c>
      <c r="GD14" s="477">
        <v>0</v>
      </c>
      <c r="GE14" s="477">
        <v>1</v>
      </c>
      <c r="GF14" s="477">
        <v>1</v>
      </c>
      <c r="GG14" s="477">
        <v>1</v>
      </c>
      <c r="GH14" s="477">
        <v>1</v>
      </c>
      <c r="GI14" s="477">
        <v>0</v>
      </c>
      <c r="GJ14" s="477">
        <v>1</v>
      </c>
      <c r="GK14" s="477">
        <v>3</v>
      </c>
      <c r="GL14" s="477">
        <v>9</v>
      </c>
      <c r="GM14" s="477">
        <v>6</v>
      </c>
      <c r="GN14" s="477">
        <v>7</v>
      </c>
      <c r="GO14" s="477">
        <v>3</v>
      </c>
      <c r="GP14" s="477">
        <v>1</v>
      </c>
      <c r="GQ14" s="477">
        <v>1</v>
      </c>
      <c r="GR14" s="477">
        <v>0</v>
      </c>
      <c r="GS14" s="477">
        <v>0</v>
      </c>
      <c r="GT14" s="477">
        <v>3</v>
      </c>
      <c r="GU14" s="477">
        <v>1</v>
      </c>
      <c r="GV14" s="477">
        <v>0</v>
      </c>
      <c r="GW14" s="477">
        <v>1</v>
      </c>
      <c r="GX14" s="477">
        <v>0</v>
      </c>
      <c r="GY14" s="477">
        <v>2</v>
      </c>
      <c r="GZ14" s="477">
        <v>5</v>
      </c>
      <c r="HA14" s="477">
        <v>0</v>
      </c>
      <c r="HB14" s="477">
        <v>1</v>
      </c>
      <c r="HC14" s="477">
        <v>3</v>
      </c>
      <c r="HD14" s="477">
        <v>4</v>
      </c>
      <c r="HE14" s="477">
        <v>0</v>
      </c>
      <c r="HF14" s="477">
        <v>1</v>
      </c>
      <c r="HG14" s="477">
        <v>1</v>
      </c>
      <c r="HH14" s="477">
        <v>2</v>
      </c>
      <c r="HI14" s="477">
        <v>0</v>
      </c>
      <c r="HJ14" s="477">
        <v>0</v>
      </c>
      <c r="HK14" s="477">
        <v>3</v>
      </c>
      <c r="HL14" s="477">
        <v>3</v>
      </c>
      <c r="HM14" s="477">
        <v>2</v>
      </c>
      <c r="HN14" s="477">
        <v>4</v>
      </c>
      <c r="HO14" s="477">
        <v>2</v>
      </c>
      <c r="HP14" s="477">
        <v>0</v>
      </c>
      <c r="HQ14" s="477">
        <v>3</v>
      </c>
      <c r="HR14" s="477">
        <v>3</v>
      </c>
      <c r="HS14" s="477">
        <v>5</v>
      </c>
      <c r="HT14" s="477">
        <v>0</v>
      </c>
      <c r="HU14" s="477">
        <v>1</v>
      </c>
      <c r="HV14" s="477">
        <v>0</v>
      </c>
      <c r="HW14" s="477">
        <v>5</v>
      </c>
      <c r="HX14" s="477">
        <v>4</v>
      </c>
      <c r="HY14" s="477">
        <v>1</v>
      </c>
      <c r="HZ14" s="477">
        <v>1</v>
      </c>
      <c r="IA14" s="477">
        <v>1</v>
      </c>
      <c r="IB14" s="477">
        <v>2</v>
      </c>
      <c r="IC14" s="477">
        <v>2</v>
      </c>
      <c r="ID14" s="477">
        <v>2</v>
      </c>
      <c r="IE14" s="477">
        <v>0</v>
      </c>
      <c r="IF14" s="477">
        <v>0</v>
      </c>
      <c r="IG14" s="477">
        <v>0</v>
      </c>
      <c r="IH14" s="477">
        <v>0</v>
      </c>
      <c r="II14" s="477">
        <v>0</v>
      </c>
      <c r="IJ14" s="477">
        <v>2</v>
      </c>
      <c r="IK14" s="477">
        <v>0</v>
      </c>
      <c r="IL14" s="477">
        <v>0</v>
      </c>
      <c r="IM14" s="477">
        <v>0</v>
      </c>
      <c r="IN14" s="477">
        <v>0</v>
      </c>
      <c r="IO14" s="477">
        <v>0</v>
      </c>
      <c r="IP14" s="477">
        <v>0</v>
      </c>
      <c r="IQ14" s="477">
        <v>1</v>
      </c>
      <c r="IR14" s="477">
        <v>0</v>
      </c>
      <c r="IS14" s="477">
        <v>0</v>
      </c>
      <c r="IT14" s="477">
        <v>1</v>
      </c>
      <c r="IU14" s="477">
        <v>2</v>
      </c>
      <c r="IV14" s="477">
        <v>8</v>
      </c>
      <c r="IW14" s="477">
        <v>3</v>
      </c>
      <c r="IX14" s="477">
        <v>2</v>
      </c>
      <c r="IY14" s="477">
        <v>0</v>
      </c>
      <c r="IZ14" s="477">
        <v>7</v>
      </c>
      <c r="JA14" s="477">
        <v>1</v>
      </c>
      <c r="JB14" s="477">
        <v>1</v>
      </c>
      <c r="JC14" s="477">
        <v>0</v>
      </c>
      <c r="JD14" s="477">
        <v>2</v>
      </c>
      <c r="JE14" s="477">
        <v>4</v>
      </c>
      <c r="JF14" s="477">
        <v>0</v>
      </c>
      <c r="JG14" s="477">
        <v>1</v>
      </c>
      <c r="JH14" s="477">
        <v>1</v>
      </c>
      <c r="JI14" s="477">
        <v>2</v>
      </c>
      <c r="JJ14" s="477">
        <v>2</v>
      </c>
      <c r="JK14" s="477">
        <v>1</v>
      </c>
      <c r="JL14" s="477">
        <v>0</v>
      </c>
      <c r="JM14" s="477">
        <v>1</v>
      </c>
      <c r="JN14" s="477">
        <v>1</v>
      </c>
      <c r="JO14" s="477">
        <v>1</v>
      </c>
      <c r="JP14" s="477">
        <v>1</v>
      </c>
      <c r="JQ14" s="477" t="s">
        <v>273</v>
      </c>
    </row>
    <row r="15" spans="1:277" s="347" customFormat="1" ht="23.25" customHeight="1" x14ac:dyDescent="0.25">
      <c r="A15" s="164"/>
      <c r="B15" s="280" t="s">
        <v>822</v>
      </c>
      <c r="C15" s="477">
        <v>193.39599999999999</v>
      </c>
      <c r="D15" s="477">
        <v>91.843999999999994</v>
      </c>
      <c r="E15" s="477">
        <v>101.55200000000001</v>
      </c>
      <c r="F15" s="477" t="s">
        <v>97</v>
      </c>
      <c r="G15" s="477" t="s">
        <v>97</v>
      </c>
      <c r="H15" s="477" t="s">
        <v>97</v>
      </c>
      <c r="I15" s="471"/>
      <c r="J15" s="476" t="s">
        <v>97</v>
      </c>
      <c r="K15" s="477" t="s">
        <v>273</v>
      </c>
      <c r="L15" s="477" t="s">
        <v>273</v>
      </c>
      <c r="M15" s="477" t="s">
        <v>97</v>
      </c>
      <c r="N15" s="477" t="s">
        <v>97</v>
      </c>
      <c r="O15" s="477" t="s">
        <v>97</v>
      </c>
      <c r="P15" s="477" t="s">
        <v>97</v>
      </c>
      <c r="Q15" s="477" t="s">
        <v>273</v>
      </c>
      <c r="R15" s="477" t="s">
        <v>97</v>
      </c>
      <c r="S15" s="477" t="s">
        <v>97</v>
      </c>
      <c r="T15" s="477" t="s">
        <v>97</v>
      </c>
      <c r="U15" s="477">
        <v>1</v>
      </c>
      <c r="V15" s="477" t="s">
        <v>97</v>
      </c>
      <c r="W15" s="477" t="s">
        <v>97</v>
      </c>
      <c r="X15" s="477" t="s">
        <v>97</v>
      </c>
      <c r="Y15" s="477" t="s">
        <v>97</v>
      </c>
      <c r="Z15" s="477" t="s">
        <v>97</v>
      </c>
      <c r="AA15" s="477">
        <v>70</v>
      </c>
      <c r="AB15" s="477" t="s">
        <v>97</v>
      </c>
      <c r="AC15" s="477" t="s">
        <v>97</v>
      </c>
      <c r="AD15" s="477" t="s">
        <v>97</v>
      </c>
      <c r="AE15" s="477" t="s">
        <v>97</v>
      </c>
      <c r="AF15" s="477" t="s">
        <v>97</v>
      </c>
      <c r="AG15" s="477" t="s">
        <v>97</v>
      </c>
      <c r="AH15" s="477" t="s">
        <v>97</v>
      </c>
      <c r="AI15" s="477" t="s">
        <v>97</v>
      </c>
      <c r="AJ15" s="477" t="s">
        <v>97</v>
      </c>
      <c r="AK15" s="477" t="s">
        <v>97</v>
      </c>
      <c r="AL15" s="477" t="s">
        <v>97</v>
      </c>
      <c r="AM15" s="477" t="s">
        <v>97</v>
      </c>
      <c r="AN15" s="477" t="s">
        <v>273</v>
      </c>
      <c r="AO15" s="477" t="s">
        <v>97</v>
      </c>
      <c r="AP15" s="477" t="s">
        <v>97</v>
      </c>
      <c r="AQ15" s="477" t="s">
        <v>97</v>
      </c>
      <c r="AR15" s="477" t="s">
        <v>97</v>
      </c>
      <c r="AS15" s="477" t="s">
        <v>97</v>
      </c>
      <c r="AT15" s="477" t="s">
        <v>97</v>
      </c>
      <c r="AU15" s="477" t="s">
        <v>97</v>
      </c>
      <c r="AV15" s="477" t="s">
        <v>97</v>
      </c>
      <c r="AW15" s="477" t="s">
        <v>97</v>
      </c>
      <c r="AX15" s="477" t="s">
        <v>97</v>
      </c>
      <c r="AY15" s="477" t="s">
        <v>97</v>
      </c>
      <c r="AZ15" s="477" t="s">
        <v>273</v>
      </c>
      <c r="BA15" s="477" t="s">
        <v>97</v>
      </c>
      <c r="BB15" s="477" t="s">
        <v>97</v>
      </c>
      <c r="BC15" s="477" t="s">
        <v>273</v>
      </c>
      <c r="BD15" s="477" t="s">
        <v>97</v>
      </c>
      <c r="BE15" s="477">
        <v>0</v>
      </c>
      <c r="BF15" s="477" t="s">
        <v>97</v>
      </c>
      <c r="BG15" s="477" t="s">
        <v>97</v>
      </c>
      <c r="BH15" s="477" t="s">
        <v>273</v>
      </c>
      <c r="BI15" s="477" t="s">
        <v>97</v>
      </c>
      <c r="BJ15" s="477" t="s">
        <v>97</v>
      </c>
      <c r="BK15" s="477">
        <v>19</v>
      </c>
      <c r="BL15" s="477" t="s">
        <v>97</v>
      </c>
      <c r="BM15" s="477" t="s">
        <v>97</v>
      </c>
      <c r="BN15" s="477" t="s">
        <v>97</v>
      </c>
      <c r="BO15" s="477" t="s">
        <v>97</v>
      </c>
      <c r="BP15" s="477" t="s">
        <v>97</v>
      </c>
      <c r="BQ15" s="477" t="s">
        <v>273</v>
      </c>
      <c r="BR15" s="477" t="s">
        <v>97</v>
      </c>
      <c r="BS15" s="477" t="s">
        <v>273</v>
      </c>
      <c r="BT15" s="477" t="s">
        <v>97</v>
      </c>
      <c r="BU15" s="477" t="s">
        <v>97</v>
      </c>
      <c r="BV15" s="477" t="s">
        <v>97</v>
      </c>
      <c r="BW15" s="477" t="s">
        <v>273</v>
      </c>
      <c r="BX15" s="477" t="s">
        <v>273</v>
      </c>
      <c r="BY15" s="477" t="s">
        <v>273</v>
      </c>
      <c r="BZ15" s="477" t="s">
        <v>97</v>
      </c>
      <c r="CA15" s="477" t="s">
        <v>273</v>
      </c>
      <c r="CB15" s="477" t="s">
        <v>97</v>
      </c>
      <c r="CC15" s="477" t="s">
        <v>273</v>
      </c>
      <c r="CD15" s="477" t="s">
        <v>273</v>
      </c>
      <c r="CE15" s="477" t="s">
        <v>273</v>
      </c>
      <c r="CF15" s="477" t="s">
        <v>273</v>
      </c>
      <c r="CG15" s="477" t="s">
        <v>273</v>
      </c>
      <c r="CH15" s="477" t="s">
        <v>273</v>
      </c>
      <c r="CI15" s="477" t="s">
        <v>273</v>
      </c>
      <c r="CJ15" s="477" t="s">
        <v>273</v>
      </c>
      <c r="CK15" s="477" t="s">
        <v>273</v>
      </c>
      <c r="CL15" s="477" t="s">
        <v>273</v>
      </c>
      <c r="CM15" s="477" t="s">
        <v>273</v>
      </c>
      <c r="CN15" s="477" t="s">
        <v>273</v>
      </c>
      <c r="CO15" s="477" t="s">
        <v>273</v>
      </c>
      <c r="CP15" s="477" t="s">
        <v>273</v>
      </c>
      <c r="CQ15" s="477" t="s">
        <v>273</v>
      </c>
      <c r="CR15" s="477" t="s">
        <v>273</v>
      </c>
      <c r="CS15" s="477" t="s">
        <v>273</v>
      </c>
      <c r="CT15" s="477" t="s">
        <v>273</v>
      </c>
      <c r="CU15" s="477" t="s">
        <v>97</v>
      </c>
      <c r="CV15" s="477">
        <v>29</v>
      </c>
      <c r="CW15" s="477" t="s">
        <v>273</v>
      </c>
      <c r="CX15" s="477" t="s">
        <v>273</v>
      </c>
      <c r="CY15" s="477" t="s">
        <v>273</v>
      </c>
      <c r="CZ15" s="477" t="s">
        <v>273</v>
      </c>
      <c r="DA15" s="477" t="s">
        <v>97</v>
      </c>
      <c r="DB15" s="477">
        <v>34</v>
      </c>
      <c r="DC15" s="477" t="s">
        <v>273</v>
      </c>
      <c r="DD15" s="477" t="s">
        <v>273</v>
      </c>
      <c r="DE15" s="477" t="s">
        <v>273</v>
      </c>
      <c r="DF15" s="477" t="s">
        <v>273</v>
      </c>
      <c r="DG15" s="477" t="s">
        <v>273</v>
      </c>
      <c r="DH15" s="477" t="s">
        <v>273</v>
      </c>
      <c r="DI15" s="477" t="s">
        <v>97</v>
      </c>
      <c r="DJ15" s="477" t="s">
        <v>273</v>
      </c>
      <c r="DK15" s="477" t="s">
        <v>273</v>
      </c>
      <c r="DL15" s="477" t="s">
        <v>273</v>
      </c>
      <c r="DM15" s="477" t="s">
        <v>273</v>
      </c>
      <c r="DN15" s="477" t="s">
        <v>273</v>
      </c>
      <c r="DO15" s="477" t="s">
        <v>273</v>
      </c>
      <c r="DP15" s="477" t="s">
        <v>273</v>
      </c>
      <c r="DQ15" s="477" t="s">
        <v>273</v>
      </c>
      <c r="DR15" s="477" t="s">
        <v>273</v>
      </c>
      <c r="DS15" s="477" t="s">
        <v>273</v>
      </c>
      <c r="DT15" s="477" t="s">
        <v>273</v>
      </c>
      <c r="DU15" s="477" t="s">
        <v>273</v>
      </c>
      <c r="DV15" s="477" t="s">
        <v>273</v>
      </c>
      <c r="DW15" s="477" t="s">
        <v>97</v>
      </c>
      <c r="DX15" s="477" t="s">
        <v>97</v>
      </c>
      <c r="DY15" s="477" t="s">
        <v>97</v>
      </c>
      <c r="DZ15" s="477" t="s">
        <v>97</v>
      </c>
      <c r="EA15" s="477" t="s">
        <v>97</v>
      </c>
      <c r="EB15" s="477" t="s">
        <v>97</v>
      </c>
      <c r="EC15" s="477" t="s">
        <v>97</v>
      </c>
      <c r="ED15" s="477" t="s">
        <v>97</v>
      </c>
      <c r="EE15" s="477" t="s">
        <v>97</v>
      </c>
      <c r="EF15" s="477" t="s">
        <v>97</v>
      </c>
      <c r="EG15" s="477" t="s">
        <v>97</v>
      </c>
      <c r="EH15" s="477" t="s">
        <v>97</v>
      </c>
      <c r="EI15" s="477" t="s">
        <v>97</v>
      </c>
      <c r="EJ15" s="477" t="s">
        <v>97</v>
      </c>
      <c r="EK15" s="477" t="s">
        <v>97</v>
      </c>
      <c r="EL15" s="477" t="s">
        <v>97</v>
      </c>
      <c r="EM15" s="477" t="s">
        <v>97</v>
      </c>
      <c r="EN15" s="477" t="s">
        <v>97</v>
      </c>
      <c r="EO15" s="477" t="s">
        <v>97</v>
      </c>
      <c r="EP15" s="477" t="s">
        <v>97</v>
      </c>
      <c r="EQ15" s="477" t="s">
        <v>97</v>
      </c>
      <c r="ER15" s="477" t="s">
        <v>97</v>
      </c>
      <c r="ES15" s="477" t="s">
        <v>97</v>
      </c>
      <c r="ET15" s="477" t="s">
        <v>97</v>
      </c>
      <c r="EU15" s="477" t="s">
        <v>97</v>
      </c>
      <c r="EV15" s="477" t="s">
        <v>97</v>
      </c>
      <c r="EW15" s="477" t="s">
        <v>97</v>
      </c>
      <c r="EX15" s="477" t="s">
        <v>97</v>
      </c>
      <c r="EY15" s="477" t="s">
        <v>97</v>
      </c>
      <c r="EZ15" s="477" t="s">
        <v>97</v>
      </c>
      <c r="FA15" s="477" t="s">
        <v>97</v>
      </c>
      <c r="FB15" s="477" t="s">
        <v>97</v>
      </c>
      <c r="FC15" s="477" t="s">
        <v>97</v>
      </c>
      <c r="FD15" s="477" t="s">
        <v>97</v>
      </c>
      <c r="FE15" s="477" t="s">
        <v>97</v>
      </c>
      <c r="FF15" s="477" t="s">
        <v>97</v>
      </c>
      <c r="FG15" s="477" t="s">
        <v>97</v>
      </c>
      <c r="FH15" s="477" t="s">
        <v>97</v>
      </c>
      <c r="FI15" s="477" t="s">
        <v>97</v>
      </c>
      <c r="FJ15" s="477" t="s">
        <v>97</v>
      </c>
      <c r="FK15" s="477" t="s">
        <v>97</v>
      </c>
      <c r="FL15" s="477" t="s">
        <v>97</v>
      </c>
      <c r="FM15" s="477" t="s">
        <v>97</v>
      </c>
      <c r="FN15" s="477" t="s">
        <v>97</v>
      </c>
      <c r="FO15" s="477" t="s">
        <v>97</v>
      </c>
      <c r="FP15" s="477" t="s">
        <v>97</v>
      </c>
      <c r="FQ15" s="477" t="s">
        <v>97</v>
      </c>
      <c r="FR15" s="477" t="s">
        <v>97</v>
      </c>
      <c r="FS15" s="477" t="s">
        <v>97</v>
      </c>
      <c r="FT15" s="477" t="s">
        <v>97</v>
      </c>
      <c r="FU15" s="477" t="s">
        <v>97</v>
      </c>
      <c r="FV15" s="477" t="s">
        <v>97</v>
      </c>
      <c r="FW15" s="477" t="s">
        <v>97</v>
      </c>
      <c r="FX15" s="477" t="s">
        <v>97</v>
      </c>
      <c r="FY15" s="477" t="s">
        <v>97</v>
      </c>
      <c r="FZ15" s="477" t="s">
        <v>97</v>
      </c>
      <c r="GA15" s="477" t="s">
        <v>97</v>
      </c>
      <c r="GB15" s="477" t="s">
        <v>97</v>
      </c>
      <c r="GC15" s="477" t="s">
        <v>97</v>
      </c>
      <c r="GD15" s="477" t="s">
        <v>97</v>
      </c>
      <c r="GE15" s="477" t="s">
        <v>97</v>
      </c>
      <c r="GF15" s="477" t="s">
        <v>97</v>
      </c>
      <c r="GG15" s="477" t="s">
        <v>97</v>
      </c>
      <c r="GH15" s="477" t="s">
        <v>97</v>
      </c>
      <c r="GI15" s="477" t="s">
        <v>97</v>
      </c>
      <c r="GJ15" s="477" t="s">
        <v>97</v>
      </c>
      <c r="GK15" s="477" t="s">
        <v>97</v>
      </c>
      <c r="GL15" s="477" t="s">
        <v>97</v>
      </c>
      <c r="GM15" s="477" t="s">
        <v>97</v>
      </c>
      <c r="GN15" s="477" t="s">
        <v>97</v>
      </c>
      <c r="GO15" s="477" t="s">
        <v>97</v>
      </c>
      <c r="GP15" s="477" t="s">
        <v>97</v>
      </c>
      <c r="GQ15" s="477" t="s">
        <v>97</v>
      </c>
      <c r="GR15" s="477" t="s">
        <v>97</v>
      </c>
      <c r="GS15" s="477" t="s">
        <v>97</v>
      </c>
      <c r="GT15" s="477" t="s">
        <v>97</v>
      </c>
      <c r="GU15" s="477" t="s">
        <v>97</v>
      </c>
      <c r="GV15" s="477" t="s">
        <v>97</v>
      </c>
      <c r="GW15" s="477" t="s">
        <v>97</v>
      </c>
      <c r="GX15" s="477" t="s">
        <v>97</v>
      </c>
      <c r="GY15" s="477" t="s">
        <v>97</v>
      </c>
      <c r="GZ15" s="477" t="s">
        <v>97</v>
      </c>
      <c r="HA15" s="477" t="s">
        <v>97</v>
      </c>
      <c r="HB15" s="477" t="s">
        <v>97</v>
      </c>
      <c r="HC15" s="477" t="s">
        <v>97</v>
      </c>
      <c r="HD15" s="477" t="s">
        <v>97</v>
      </c>
      <c r="HE15" s="477" t="s">
        <v>97</v>
      </c>
      <c r="HF15" s="477" t="s">
        <v>97</v>
      </c>
      <c r="HG15" s="477" t="s">
        <v>97</v>
      </c>
      <c r="HH15" s="477" t="s">
        <v>97</v>
      </c>
      <c r="HI15" s="477" t="s">
        <v>97</v>
      </c>
      <c r="HJ15" s="477" t="s">
        <v>97</v>
      </c>
      <c r="HK15" s="477" t="s">
        <v>97</v>
      </c>
      <c r="HL15" s="477" t="s">
        <v>97</v>
      </c>
      <c r="HM15" s="477" t="s">
        <v>97</v>
      </c>
      <c r="HN15" s="477" t="s">
        <v>97</v>
      </c>
      <c r="HO15" s="477" t="s">
        <v>97</v>
      </c>
      <c r="HP15" s="477" t="s">
        <v>97</v>
      </c>
      <c r="HQ15" s="477" t="s">
        <v>97</v>
      </c>
      <c r="HR15" s="477" t="s">
        <v>97</v>
      </c>
      <c r="HS15" s="477" t="s">
        <v>97</v>
      </c>
      <c r="HT15" s="477" t="s">
        <v>97</v>
      </c>
      <c r="HU15" s="477" t="s">
        <v>97</v>
      </c>
      <c r="HV15" s="477" t="s">
        <v>97</v>
      </c>
      <c r="HW15" s="477" t="s">
        <v>97</v>
      </c>
      <c r="HX15" s="477" t="s">
        <v>97</v>
      </c>
      <c r="HY15" s="477" t="s">
        <v>97</v>
      </c>
      <c r="HZ15" s="477" t="s">
        <v>97</v>
      </c>
      <c r="IA15" s="477" t="s">
        <v>97</v>
      </c>
      <c r="IB15" s="477" t="s">
        <v>97</v>
      </c>
      <c r="IC15" s="477" t="s">
        <v>97</v>
      </c>
      <c r="ID15" s="477" t="s">
        <v>97</v>
      </c>
      <c r="IE15" s="477" t="s">
        <v>97</v>
      </c>
      <c r="IF15" s="477" t="s">
        <v>97</v>
      </c>
      <c r="IG15" s="477" t="s">
        <v>97</v>
      </c>
      <c r="IH15" s="477" t="s">
        <v>97</v>
      </c>
      <c r="II15" s="477" t="s">
        <v>97</v>
      </c>
      <c r="IJ15" s="477" t="s">
        <v>97</v>
      </c>
      <c r="IK15" s="477" t="s">
        <v>97</v>
      </c>
      <c r="IL15" s="477" t="s">
        <v>97</v>
      </c>
      <c r="IM15" s="477" t="s">
        <v>97</v>
      </c>
      <c r="IN15" s="477" t="s">
        <v>97</v>
      </c>
      <c r="IO15" s="477" t="s">
        <v>97</v>
      </c>
      <c r="IP15" s="477" t="s">
        <v>97</v>
      </c>
      <c r="IQ15" s="477" t="s">
        <v>97</v>
      </c>
      <c r="IR15" s="477" t="s">
        <v>97</v>
      </c>
      <c r="IS15" s="477" t="s">
        <v>97</v>
      </c>
      <c r="IT15" s="477" t="s">
        <v>97</v>
      </c>
      <c r="IU15" s="477" t="s">
        <v>97</v>
      </c>
      <c r="IV15" s="477" t="s">
        <v>97</v>
      </c>
      <c r="IW15" s="477" t="s">
        <v>97</v>
      </c>
      <c r="IX15" s="477" t="s">
        <v>97</v>
      </c>
      <c r="IY15" s="477" t="s">
        <v>97</v>
      </c>
      <c r="IZ15" s="477" t="s">
        <v>97</v>
      </c>
      <c r="JA15" s="477" t="s">
        <v>97</v>
      </c>
      <c r="JB15" s="477" t="s">
        <v>97</v>
      </c>
      <c r="JC15" s="477" t="s">
        <v>97</v>
      </c>
      <c r="JD15" s="477" t="s">
        <v>97</v>
      </c>
      <c r="JE15" s="477" t="s">
        <v>97</v>
      </c>
      <c r="JF15" s="477" t="s">
        <v>97</v>
      </c>
      <c r="JG15" s="477" t="s">
        <v>97</v>
      </c>
      <c r="JH15" s="477" t="s">
        <v>97</v>
      </c>
      <c r="JI15" s="477" t="s">
        <v>97</v>
      </c>
      <c r="JJ15" s="477" t="s">
        <v>97</v>
      </c>
      <c r="JK15" s="477" t="s">
        <v>97</v>
      </c>
      <c r="JL15" s="477" t="s">
        <v>97</v>
      </c>
      <c r="JM15" s="477" t="s">
        <v>97</v>
      </c>
      <c r="JN15" s="477" t="s">
        <v>97</v>
      </c>
      <c r="JO15" s="477" t="s">
        <v>97</v>
      </c>
      <c r="JP15" s="477" t="s">
        <v>97</v>
      </c>
      <c r="JQ15" s="477" t="s">
        <v>273</v>
      </c>
    </row>
    <row r="16" spans="1:277" s="347" customFormat="1" ht="23.25" customHeight="1" x14ac:dyDescent="0.25">
      <c r="A16" s="164"/>
      <c r="B16" s="281" t="s">
        <v>588</v>
      </c>
      <c r="C16" s="478">
        <v>955.67100000000005</v>
      </c>
      <c r="D16" s="478">
        <v>423.65300000000002</v>
      </c>
      <c r="E16" s="478">
        <v>324.37299999999999</v>
      </c>
      <c r="F16" s="478">
        <v>24.42</v>
      </c>
      <c r="G16" s="478">
        <v>183.22300000000001</v>
      </c>
      <c r="H16" s="478" t="s">
        <v>97</v>
      </c>
      <c r="I16" s="471"/>
      <c r="J16" s="478">
        <v>39</v>
      </c>
      <c r="K16" s="478" t="s">
        <v>273</v>
      </c>
      <c r="L16" s="478" t="s">
        <v>273</v>
      </c>
      <c r="M16" s="478">
        <v>3</v>
      </c>
      <c r="N16" s="478">
        <v>128</v>
      </c>
      <c r="O16" s="478">
        <v>7</v>
      </c>
      <c r="P16" s="478">
        <v>5</v>
      </c>
      <c r="Q16" s="478" t="s">
        <v>273</v>
      </c>
      <c r="R16" s="478">
        <v>1</v>
      </c>
      <c r="S16" s="478">
        <v>37</v>
      </c>
      <c r="T16" s="478">
        <v>1</v>
      </c>
      <c r="U16" s="478">
        <v>0</v>
      </c>
      <c r="V16" s="478">
        <v>1</v>
      </c>
      <c r="W16" s="478">
        <v>2</v>
      </c>
      <c r="X16" s="478">
        <v>0</v>
      </c>
      <c r="Y16" s="478">
        <v>0</v>
      </c>
      <c r="Z16" s="478">
        <v>0</v>
      </c>
      <c r="AA16" s="478">
        <v>2</v>
      </c>
      <c r="AB16" s="478">
        <v>0</v>
      </c>
      <c r="AC16" s="478">
        <v>0</v>
      </c>
      <c r="AD16" s="478">
        <v>10</v>
      </c>
      <c r="AE16" s="478">
        <v>0</v>
      </c>
      <c r="AF16" s="478">
        <v>3</v>
      </c>
      <c r="AG16" s="478">
        <v>2</v>
      </c>
      <c r="AH16" s="478">
        <v>0</v>
      </c>
      <c r="AI16" s="478">
        <v>0</v>
      </c>
      <c r="AJ16" s="478">
        <v>0</v>
      </c>
      <c r="AK16" s="478" t="s">
        <v>97</v>
      </c>
      <c r="AL16" s="478">
        <v>1</v>
      </c>
      <c r="AM16" s="478">
        <v>5</v>
      </c>
      <c r="AN16" s="478" t="s">
        <v>273</v>
      </c>
      <c r="AO16" s="478">
        <v>0</v>
      </c>
      <c r="AP16" s="478">
        <v>0</v>
      </c>
      <c r="AQ16" s="478">
        <v>17</v>
      </c>
      <c r="AR16" s="478">
        <v>0</v>
      </c>
      <c r="AS16" s="478">
        <v>34</v>
      </c>
      <c r="AT16" s="478">
        <v>2</v>
      </c>
      <c r="AU16" s="478">
        <v>2</v>
      </c>
      <c r="AV16" s="478">
        <v>1</v>
      </c>
      <c r="AW16" s="478">
        <v>0</v>
      </c>
      <c r="AX16" s="478">
        <v>0</v>
      </c>
      <c r="AY16" s="478">
        <v>1</v>
      </c>
      <c r="AZ16" s="478" t="s">
        <v>273</v>
      </c>
      <c r="BA16" s="478">
        <v>3</v>
      </c>
      <c r="BB16" s="478">
        <v>1</v>
      </c>
      <c r="BC16" s="478" t="s">
        <v>273</v>
      </c>
      <c r="BD16" s="478">
        <v>1</v>
      </c>
      <c r="BE16" s="478">
        <v>2</v>
      </c>
      <c r="BF16" s="478">
        <v>0</v>
      </c>
      <c r="BG16" s="478">
        <v>0</v>
      </c>
      <c r="BH16" s="478" t="s">
        <v>273</v>
      </c>
      <c r="BI16" s="478">
        <v>5</v>
      </c>
      <c r="BJ16" s="478">
        <v>3</v>
      </c>
      <c r="BK16" s="478">
        <v>4</v>
      </c>
      <c r="BL16" s="478">
        <v>3</v>
      </c>
      <c r="BM16" s="478">
        <v>1</v>
      </c>
      <c r="BN16" s="478">
        <v>3</v>
      </c>
      <c r="BO16" s="478">
        <v>1</v>
      </c>
      <c r="BP16" s="478">
        <v>94</v>
      </c>
      <c r="BQ16" s="478" t="s">
        <v>273</v>
      </c>
      <c r="BR16" s="478">
        <v>19</v>
      </c>
      <c r="BS16" s="478" t="s">
        <v>273</v>
      </c>
      <c r="BT16" s="478">
        <v>2</v>
      </c>
      <c r="BU16" s="478">
        <v>6</v>
      </c>
      <c r="BV16" s="478">
        <v>8</v>
      </c>
      <c r="BW16" s="478" t="s">
        <v>273</v>
      </c>
      <c r="BX16" s="478" t="s">
        <v>273</v>
      </c>
      <c r="BY16" s="478" t="s">
        <v>273</v>
      </c>
      <c r="BZ16" s="478">
        <v>5</v>
      </c>
      <c r="CA16" s="478" t="s">
        <v>273</v>
      </c>
      <c r="CB16" s="478">
        <v>0</v>
      </c>
      <c r="CC16" s="478" t="s">
        <v>273</v>
      </c>
      <c r="CD16" s="478" t="s">
        <v>273</v>
      </c>
      <c r="CE16" s="478" t="s">
        <v>273</v>
      </c>
      <c r="CF16" s="478" t="s">
        <v>273</v>
      </c>
      <c r="CG16" s="478" t="s">
        <v>273</v>
      </c>
      <c r="CH16" s="478" t="s">
        <v>273</v>
      </c>
      <c r="CI16" s="478" t="s">
        <v>273</v>
      </c>
      <c r="CJ16" s="478" t="s">
        <v>273</v>
      </c>
      <c r="CK16" s="478" t="s">
        <v>273</v>
      </c>
      <c r="CL16" s="478" t="s">
        <v>273</v>
      </c>
      <c r="CM16" s="478" t="s">
        <v>273</v>
      </c>
      <c r="CN16" s="478" t="s">
        <v>273</v>
      </c>
      <c r="CO16" s="478" t="s">
        <v>273</v>
      </c>
      <c r="CP16" s="478" t="s">
        <v>273</v>
      </c>
      <c r="CQ16" s="478" t="s">
        <v>273</v>
      </c>
      <c r="CR16" s="478" t="s">
        <v>273</v>
      </c>
      <c r="CS16" s="478" t="s">
        <v>273</v>
      </c>
      <c r="CT16" s="478" t="s">
        <v>273</v>
      </c>
      <c r="CU16" s="478">
        <v>6</v>
      </c>
      <c r="CV16" s="478">
        <v>146</v>
      </c>
      <c r="CW16" s="478" t="s">
        <v>273</v>
      </c>
      <c r="CX16" s="478" t="s">
        <v>273</v>
      </c>
      <c r="CY16" s="478" t="s">
        <v>273</v>
      </c>
      <c r="CZ16" s="478" t="s">
        <v>273</v>
      </c>
      <c r="DA16" s="478">
        <v>8</v>
      </c>
      <c r="DB16" s="478">
        <v>1</v>
      </c>
      <c r="DC16" s="478" t="s">
        <v>273</v>
      </c>
      <c r="DD16" s="478" t="s">
        <v>273</v>
      </c>
      <c r="DE16" s="478" t="s">
        <v>273</v>
      </c>
      <c r="DF16" s="478" t="s">
        <v>273</v>
      </c>
      <c r="DG16" s="478" t="s">
        <v>273</v>
      </c>
      <c r="DH16" s="478" t="s">
        <v>273</v>
      </c>
      <c r="DI16" s="478">
        <v>0</v>
      </c>
      <c r="DJ16" s="478" t="s">
        <v>273</v>
      </c>
      <c r="DK16" s="478" t="s">
        <v>273</v>
      </c>
      <c r="DL16" s="478" t="s">
        <v>273</v>
      </c>
      <c r="DM16" s="478" t="s">
        <v>273</v>
      </c>
      <c r="DN16" s="478" t="s">
        <v>273</v>
      </c>
      <c r="DO16" s="478" t="s">
        <v>273</v>
      </c>
      <c r="DP16" s="478" t="s">
        <v>273</v>
      </c>
      <c r="DQ16" s="478" t="s">
        <v>273</v>
      </c>
      <c r="DR16" s="478" t="s">
        <v>273</v>
      </c>
      <c r="DS16" s="478" t="s">
        <v>273</v>
      </c>
      <c r="DT16" s="478" t="s">
        <v>273</v>
      </c>
      <c r="DU16" s="478" t="s">
        <v>273</v>
      </c>
      <c r="DV16" s="478" t="s">
        <v>273</v>
      </c>
      <c r="DW16" s="478">
        <v>3</v>
      </c>
      <c r="DX16" s="478">
        <v>0</v>
      </c>
      <c r="DY16" s="478">
        <v>0</v>
      </c>
      <c r="DZ16" s="478">
        <v>0</v>
      </c>
      <c r="EA16" s="478">
        <v>0</v>
      </c>
      <c r="EB16" s="478">
        <v>0</v>
      </c>
      <c r="EC16" s="478">
        <v>3</v>
      </c>
      <c r="ED16" s="478">
        <v>0</v>
      </c>
      <c r="EE16" s="478">
        <v>0</v>
      </c>
      <c r="EF16" s="478">
        <v>0</v>
      </c>
      <c r="EG16" s="478">
        <v>1</v>
      </c>
      <c r="EH16" s="478">
        <v>0</v>
      </c>
      <c r="EI16" s="478">
        <v>3</v>
      </c>
      <c r="EJ16" s="478">
        <v>0</v>
      </c>
      <c r="EK16" s="478">
        <v>0</v>
      </c>
      <c r="EL16" s="478">
        <v>0</v>
      </c>
      <c r="EM16" s="478">
        <v>1</v>
      </c>
      <c r="EN16" s="478">
        <v>0</v>
      </c>
      <c r="EO16" s="478">
        <v>1</v>
      </c>
      <c r="EP16" s="478">
        <v>2</v>
      </c>
      <c r="EQ16" s="478">
        <v>0</v>
      </c>
      <c r="ER16" s="478">
        <v>1</v>
      </c>
      <c r="ES16" s="478">
        <v>1</v>
      </c>
      <c r="ET16" s="478">
        <v>0</v>
      </c>
      <c r="EU16" s="478">
        <v>0</v>
      </c>
      <c r="EV16" s="478">
        <v>1</v>
      </c>
      <c r="EW16" s="478">
        <v>0</v>
      </c>
      <c r="EX16" s="478">
        <v>0</v>
      </c>
      <c r="EY16" s="478">
        <v>1</v>
      </c>
      <c r="EZ16" s="478">
        <v>1</v>
      </c>
      <c r="FA16" s="478">
        <v>0</v>
      </c>
      <c r="FB16" s="478">
        <v>2</v>
      </c>
      <c r="FC16" s="478">
        <v>1</v>
      </c>
      <c r="FD16" s="478">
        <v>1</v>
      </c>
      <c r="FE16" s="478">
        <v>1</v>
      </c>
      <c r="FF16" s="478">
        <v>0</v>
      </c>
      <c r="FG16" s="478">
        <v>0</v>
      </c>
      <c r="FH16" s="478">
        <v>1</v>
      </c>
      <c r="FI16" s="478">
        <v>0</v>
      </c>
      <c r="FJ16" s="478">
        <v>0</v>
      </c>
      <c r="FK16" s="478">
        <v>2</v>
      </c>
      <c r="FL16" s="478">
        <v>2</v>
      </c>
      <c r="FM16" s="478">
        <v>2</v>
      </c>
      <c r="FN16" s="478">
        <v>2</v>
      </c>
      <c r="FO16" s="478">
        <v>1</v>
      </c>
      <c r="FP16" s="478">
        <v>0</v>
      </c>
      <c r="FQ16" s="478">
        <v>0</v>
      </c>
      <c r="FR16" s="478">
        <v>1</v>
      </c>
      <c r="FS16" s="478">
        <v>0</v>
      </c>
      <c r="FT16" s="478">
        <v>3</v>
      </c>
      <c r="FU16" s="478">
        <v>1</v>
      </c>
      <c r="FV16" s="478">
        <v>0</v>
      </c>
      <c r="FW16" s="478">
        <v>0</v>
      </c>
      <c r="FX16" s="478">
        <v>0</v>
      </c>
      <c r="FY16" s="478">
        <v>3</v>
      </c>
      <c r="FZ16" s="478">
        <v>2</v>
      </c>
      <c r="GA16" s="478">
        <v>0</v>
      </c>
      <c r="GB16" s="478">
        <v>0</v>
      </c>
      <c r="GC16" s="478">
        <v>0</v>
      </c>
      <c r="GD16" s="478">
        <v>0</v>
      </c>
      <c r="GE16" s="478">
        <v>0</v>
      </c>
      <c r="GF16" s="478">
        <v>1</v>
      </c>
      <c r="GG16" s="478">
        <v>0</v>
      </c>
      <c r="GH16" s="478">
        <v>0</v>
      </c>
      <c r="GI16" s="478">
        <v>1</v>
      </c>
      <c r="GJ16" s="478">
        <v>1</v>
      </c>
      <c r="GK16" s="478">
        <v>0</v>
      </c>
      <c r="GL16" s="478">
        <v>3</v>
      </c>
      <c r="GM16" s="478">
        <v>1</v>
      </c>
      <c r="GN16" s="478">
        <v>1</v>
      </c>
      <c r="GO16" s="478">
        <v>1</v>
      </c>
      <c r="GP16" s="478">
        <v>1</v>
      </c>
      <c r="GQ16" s="478">
        <v>3</v>
      </c>
      <c r="GR16" s="478">
        <v>0</v>
      </c>
      <c r="GS16" s="478">
        <v>0</v>
      </c>
      <c r="GT16" s="478">
        <v>1</v>
      </c>
      <c r="GU16" s="478">
        <v>0</v>
      </c>
      <c r="GV16" s="478">
        <v>1</v>
      </c>
      <c r="GW16" s="478">
        <v>1</v>
      </c>
      <c r="GX16" s="478">
        <v>0</v>
      </c>
      <c r="GY16" s="478">
        <v>1</v>
      </c>
      <c r="GZ16" s="478">
        <v>2</v>
      </c>
      <c r="HA16" s="478">
        <v>0</v>
      </c>
      <c r="HB16" s="478">
        <v>0</v>
      </c>
      <c r="HC16" s="478">
        <v>0</v>
      </c>
      <c r="HD16" s="478">
        <v>1</v>
      </c>
      <c r="HE16" s="478">
        <v>0</v>
      </c>
      <c r="HF16" s="478">
        <v>0</v>
      </c>
      <c r="HG16" s="478">
        <v>0</v>
      </c>
      <c r="HH16" s="478">
        <v>1</v>
      </c>
      <c r="HI16" s="478">
        <v>0</v>
      </c>
      <c r="HJ16" s="478">
        <v>0</v>
      </c>
      <c r="HK16" s="478">
        <v>1</v>
      </c>
      <c r="HL16" s="478">
        <v>0</v>
      </c>
      <c r="HM16" s="478">
        <v>2</v>
      </c>
      <c r="HN16" s="478">
        <v>2</v>
      </c>
      <c r="HO16" s="478">
        <v>0</v>
      </c>
      <c r="HP16" s="478">
        <v>0</v>
      </c>
      <c r="HQ16" s="478">
        <v>1</v>
      </c>
      <c r="HR16" s="478">
        <v>0</v>
      </c>
      <c r="HS16" s="478">
        <v>0</v>
      </c>
      <c r="HT16" s="478">
        <v>5</v>
      </c>
      <c r="HU16" s="478">
        <v>0</v>
      </c>
      <c r="HV16" s="478">
        <v>0</v>
      </c>
      <c r="HW16" s="478">
        <v>0</v>
      </c>
      <c r="HX16" s="478">
        <v>1</v>
      </c>
      <c r="HY16" s="478">
        <v>0</v>
      </c>
      <c r="HZ16" s="478">
        <v>1</v>
      </c>
      <c r="IA16" s="478">
        <v>1</v>
      </c>
      <c r="IB16" s="478">
        <v>1</v>
      </c>
      <c r="IC16" s="478">
        <v>1</v>
      </c>
      <c r="ID16" s="478">
        <v>1</v>
      </c>
      <c r="IE16" s="478">
        <v>0</v>
      </c>
      <c r="IF16" s="478">
        <v>0</v>
      </c>
      <c r="IG16" s="478">
        <v>0</v>
      </c>
      <c r="IH16" s="478">
        <v>0</v>
      </c>
      <c r="II16" s="478">
        <v>0</v>
      </c>
      <c r="IJ16" s="478">
        <v>3</v>
      </c>
      <c r="IK16" s="478" t="s">
        <v>97</v>
      </c>
      <c r="IL16" s="478">
        <v>0</v>
      </c>
      <c r="IM16" s="478" t="s">
        <v>97</v>
      </c>
      <c r="IN16" s="478" t="s">
        <v>97</v>
      </c>
      <c r="IO16" s="478">
        <v>0</v>
      </c>
      <c r="IP16" s="478">
        <v>0</v>
      </c>
      <c r="IQ16" s="478">
        <v>0</v>
      </c>
      <c r="IR16" s="478">
        <v>0</v>
      </c>
      <c r="IS16" s="478">
        <v>0</v>
      </c>
      <c r="IT16" s="478">
        <v>0</v>
      </c>
      <c r="IU16" s="478">
        <v>1</v>
      </c>
      <c r="IV16" s="478">
        <v>3</v>
      </c>
      <c r="IW16" s="478">
        <v>1</v>
      </c>
      <c r="IX16" s="478">
        <v>0</v>
      </c>
      <c r="IY16" s="478">
        <v>0</v>
      </c>
      <c r="IZ16" s="478">
        <v>0</v>
      </c>
      <c r="JA16" s="478">
        <v>1</v>
      </c>
      <c r="JB16" s="478">
        <v>0</v>
      </c>
      <c r="JC16" s="478">
        <v>1</v>
      </c>
      <c r="JD16" s="478">
        <v>1</v>
      </c>
      <c r="JE16" s="478">
        <v>6</v>
      </c>
      <c r="JF16" s="478">
        <v>1</v>
      </c>
      <c r="JG16" s="478">
        <v>1</v>
      </c>
      <c r="JH16" s="478">
        <v>1</v>
      </c>
      <c r="JI16" s="478">
        <v>1</v>
      </c>
      <c r="JJ16" s="478">
        <v>3</v>
      </c>
      <c r="JK16" s="478">
        <v>0</v>
      </c>
      <c r="JL16" s="478">
        <v>0</v>
      </c>
      <c r="JM16" s="478">
        <v>0</v>
      </c>
      <c r="JN16" s="478">
        <v>0</v>
      </c>
      <c r="JO16" s="478">
        <v>0</v>
      </c>
      <c r="JP16" s="478">
        <v>2</v>
      </c>
      <c r="JQ16" s="478" t="s">
        <v>273</v>
      </c>
    </row>
    <row r="17" spans="1:277" s="347" customFormat="1" ht="23.25" customHeight="1" x14ac:dyDescent="0.25">
      <c r="A17" s="164"/>
      <c r="B17" s="282" t="s">
        <v>589</v>
      </c>
      <c r="C17" s="473">
        <v>9284.241</v>
      </c>
      <c r="D17" s="473">
        <v>4711.3469999999998</v>
      </c>
      <c r="E17" s="473">
        <v>2132.4639999999999</v>
      </c>
      <c r="F17" s="473">
        <v>1010.989</v>
      </c>
      <c r="G17" s="473">
        <v>1429.261</v>
      </c>
      <c r="H17" s="473">
        <v>0.17799999999999999</v>
      </c>
      <c r="I17" s="471"/>
      <c r="J17" s="473">
        <v>784</v>
      </c>
      <c r="K17" s="473" t="s">
        <v>273</v>
      </c>
      <c r="L17" s="473" t="s">
        <v>273</v>
      </c>
      <c r="M17" s="473">
        <v>132</v>
      </c>
      <c r="N17" s="473">
        <v>234</v>
      </c>
      <c r="O17" s="473">
        <v>75</v>
      </c>
      <c r="P17" s="473">
        <v>56</v>
      </c>
      <c r="Q17" s="473" t="s">
        <v>273</v>
      </c>
      <c r="R17" s="473">
        <v>64</v>
      </c>
      <c r="S17" s="473">
        <v>100</v>
      </c>
      <c r="T17" s="473">
        <v>37</v>
      </c>
      <c r="U17" s="473">
        <v>27</v>
      </c>
      <c r="V17" s="473">
        <v>36</v>
      </c>
      <c r="W17" s="473">
        <v>33</v>
      </c>
      <c r="X17" s="473">
        <v>43</v>
      </c>
      <c r="Y17" s="473">
        <v>28</v>
      </c>
      <c r="Z17" s="473">
        <v>33</v>
      </c>
      <c r="AA17" s="473">
        <v>134</v>
      </c>
      <c r="AB17" s="473">
        <v>43</v>
      </c>
      <c r="AC17" s="473">
        <v>34</v>
      </c>
      <c r="AD17" s="473">
        <v>32</v>
      </c>
      <c r="AE17" s="473">
        <v>61</v>
      </c>
      <c r="AF17" s="473">
        <v>35</v>
      </c>
      <c r="AG17" s="473">
        <v>28</v>
      </c>
      <c r="AH17" s="473">
        <v>17</v>
      </c>
      <c r="AI17" s="473">
        <v>21</v>
      </c>
      <c r="AJ17" s="473">
        <v>5</v>
      </c>
      <c r="AK17" s="473">
        <v>19</v>
      </c>
      <c r="AL17" s="473">
        <v>68</v>
      </c>
      <c r="AM17" s="473">
        <v>135</v>
      </c>
      <c r="AN17" s="473" t="s">
        <v>273</v>
      </c>
      <c r="AO17" s="473">
        <v>7</v>
      </c>
      <c r="AP17" s="473">
        <v>3</v>
      </c>
      <c r="AQ17" s="473">
        <v>36</v>
      </c>
      <c r="AR17" s="473">
        <v>23</v>
      </c>
      <c r="AS17" s="473">
        <v>82</v>
      </c>
      <c r="AT17" s="473">
        <v>91</v>
      </c>
      <c r="AU17" s="473">
        <v>86</v>
      </c>
      <c r="AV17" s="473">
        <v>57</v>
      </c>
      <c r="AW17" s="473">
        <v>17</v>
      </c>
      <c r="AX17" s="473">
        <v>23</v>
      </c>
      <c r="AY17" s="473">
        <v>13</v>
      </c>
      <c r="AZ17" s="473" t="s">
        <v>273</v>
      </c>
      <c r="BA17" s="473">
        <v>144</v>
      </c>
      <c r="BB17" s="473">
        <v>56</v>
      </c>
      <c r="BC17" s="473" t="s">
        <v>273</v>
      </c>
      <c r="BD17" s="473">
        <v>68</v>
      </c>
      <c r="BE17" s="473">
        <v>67</v>
      </c>
      <c r="BF17" s="473">
        <v>29</v>
      </c>
      <c r="BG17" s="473">
        <v>48</v>
      </c>
      <c r="BH17" s="473" t="s">
        <v>273</v>
      </c>
      <c r="BI17" s="473">
        <v>194</v>
      </c>
      <c r="BJ17" s="473">
        <v>166</v>
      </c>
      <c r="BK17" s="473">
        <v>81</v>
      </c>
      <c r="BL17" s="473">
        <v>120</v>
      </c>
      <c r="BM17" s="473">
        <v>80</v>
      </c>
      <c r="BN17" s="473">
        <v>65</v>
      </c>
      <c r="BO17" s="473">
        <v>31</v>
      </c>
      <c r="BP17" s="473">
        <v>728</v>
      </c>
      <c r="BQ17" s="473" t="s">
        <v>273</v>
      </c>
      <c r="BR17" s="473">
        <v>107</v>
      </c>
      <c r="BS17" s="473" t="s">
        <v>273</v>
      </c>
      <c r="BT17" s="473">
        <v>56</v>
      </c>
      <c r="BU17" s="473">
        <v>45</v>
      </c>
      <c r="BV17" s="473">
        <v>54</v>
      </c>
      <c r="BW17" s="473" t="s">
        <v>273</v>
      </c>
      <c r="BX17" s="473" t="s">
        <v>273</v>
      </c>
      <c r="BY17" s="473" t="s">
        <v>273</v>
      </c>
      <c r="BZ17" s="473">
        <v>35</v>
      </c>
      <c r="CA17" s="473" t="s">
        <v>273</v>
      </c>
      <c r="CB17" s="473">
        <v>27</v>
      </c>
      <c r="CC17" s="473" t="s">
        <v>273</v>
      </c>
      <c r="CD17" s="473" t="s">
        <v>273</v>
      </c>
      <c r="CE17" s="473" t="s">
        <v>273</v>
      </c>
      <c r="CF17" s="473" t="s">
        <v>273</v>
      </c>
      <c r="CG17" s="473" t="s">
        <v>273</v>
      </c>
      <c r="CH17" s="473" t="s">
        <v>273</v>
      </c>
      <c r="CI17" s="473" t="s">
        <v>273</v>
      </c>
      <c r="CJ17" s="473" t="s">
        <v>273</v>
      </c>
      <c r="CK17" s="473" t="s">
        <v>273</v>
      </c>
      <c r="CL17" s="473" t="s">
        <v>273</v>
      </c>
      <c r="CM17" s="473" t="s">
        <v>273</v>
      </c>
      <c r="CN17" s="473" t="s">
        <v>273</v>
      </c>
      <c r="CO17" s="473" t="s">
        <v>273</v>
      </c>
      <c r="CP17" s="473" t="s">
        <v>273</v>
      </c>
      <c r="CQ17" s="473" t="s">
        <v>273</v>
      </c>
      <c r="CR17" s="473" t="s">
        <v>273</v>
      </c>
      <c r="CS17" s="473" t="s">
        <v>273</v>
      </c>
      <c r="CT17" s="473" t="s">
        <v>273</v>
      </c>
      <c r="CU17" s="473">
        <v>33</v>
      </c>
      <c r="CV17" s="473">
        <v>487</v>
      </c>
      <c r="CW17" s="473" t="s">
        <v>273</v>
      </c>
      <c r="CX17" s="473" t="s">
        <v>273</v>
      </c>
      <c r="CY17" s="473" t="s">
        <v>273</v>
      </c>
      <c r="CZ17" s="473" t="s">
        <v>273</v>
      </c>
      <c r="DA17" s="473">
        <v>57</v>
      </c>
      <c r="DB17" s="473">
        <v>69</v>
      </c>
      <c r="DC17" s="473" t="s">
        <v>273</v>
      </c>
      <c r="DD17" s="473" t="s">
        <v>273</v>
      </c>
      <c r="DE17" s="473" t="s">
        <v>273</v>
      </c>
      <c r="DF17" s="473" t="s">
        <v>273</v>
      </c>
      <c r="DG17" s="473" t="s">
        <v>273</v>
      </c>
      <c r="DH17" s="473" t="s">
        <v>273</v>
      </c>
      <c r="DI17" s="473">
        <v>83</v>
      </c>
      <c r="DJ17" s="473" t="s">
        <v>273</v>
      </c>
      <c r="DK17" s="473" t="s">
        <v>273</v>
      </c>
      <c r="DL17" s="473" t="s">
        <v>273</v>
      </c>
      <c r="DM17" s="473" t="s">
        <v>273</v>
      </c>
      <c r="DN17" s="473" t="s">
        <v>273</v>
      </c>
      <c r="DO17" s="473" t="s">
        <v>273</v>
      </c>
      <c r="DP17" s="473" t="s">
        <v>273</v>
      </c>
      <c r="DQ17" s="473" t="s">
        <v>273</v>
      </c>
      <c r="DR17" s="473" t="s">
        <v>273</v>
      </c>
      <c r="DS17" s="473" t="s">
        <v>273</v>
      </c>
      <c r="DT17" s="473" t="s">
        <v>273</v>
      </c>
      <c r="DU17" s="473" t="s">
        <v>273</v>
      </c>
      <c r="DV17" s="473" t="s">
        <v>273</v>
      </c>
      <c r="DW17" s="473">
        <v>17</v>
      </c>
      <c r="DX17" s="473">
        <v>7</v>
      </c>
      <c r="DY17" s="473">
        <v>5</v>
      </c>
      <c r="DZ17" s="473">
        <v>6</v>
      </c>
      <c r="EA17" s="473">
        <v>5</v>
      </c>
      <c r="EB17" s="473">
        <v>6</v>
      </c>
      <c r="EC17" s="473">
        <v>20</v>
      </c>
      <c r="ED17" s="473">
        <v>8</v>
      </c>
      <c r="EE17" s="473">
        <v>9</v>
      </c>
      <c r="EF17" s="473">
        <v>8</v>
      </c>
      <c r="EG17" s="473">
        <v>8</v>
      </c>
      <c r="EH17" s="473">
        <v>8</v>
      </c>
      <c r="EI17" s="473">
        <v>23</v>
      </c>
      <c r="EJ17" s="473">
        <v>5</v>
      </c>
      <c r="EK17" s="473">
        <v>5</v>
      </c>
      <c r="EL17" s="473">
        <v>5</v>
      </c>
      <c r="EM17" s="473">
        <v>8</v>
      </c>
      <c r="EN17" s="473">
        <v>8</v>
      </c>
      <c r="EO17" s="473">
        <v>13</v>
      </c>
      <c r="EP17" s="473">
        <v>16</v>
      </c>
      <c r="EQ17" s="473">
        <v>13</v>
      </c>
      <c r="ER17" s="473">
        <v>14</v>
      </c>
      <c r="ES17" s="473">
        <v>8</v>
      </c>
      <c r="ET17" s="473">
        <v>11</v>
      </c>
      <c r="EU17" s="473">
        <v>7</v>
      </c>
      <c r="EV17" s="473">
        <v>14</v>
      </c>
      <c r="EW17" s="473">
        <v>2</v>
      </c>
      <c r="EX17" s="473">
        <v>6</v>
      </c>
      <c r="EY17" s="473">
        <v>8</v>
      </c>
      <c r="EZ17" s="473">
        <v>11</v>
      </c>
      <c r="FA17" s="473">
        <v>4</v>
      </c>
      <c r="FB17" s="473">
        <v>14</v>
      </c>
      <c r="FC17" s="473">
        <v>32</v>
      </c>
      <c r="FD17" s="473">
        <v>8</v>
      </c>
      <c r="FE17" s="473">
        <v>8</v>
      </c>
      <c r="FF17" s="473">
        <v>3</v>
      </c>
      <c r="FG17" s="473">
        <v>3</v>
      </c>
      <c r="FH17" s="473">
        <v>15</v>
      </c>
      <c r="FI17" s="473">
        <v>6</v>
      </c>
      <c r="FJ17" s="473">
        <v>6</v>
      </c>
      <c r="FK17" s="473">
        <v>18</v>
      </c>
      <c r="FL17" s="473">
        <v>27</v>
      </c>
      <c r="FM17" s="473">
        <v>20</v>
      </c>
      <c r="FN17" s="473">
        <v>26</v>
      </c>
      <c r="FO17" s="473">
        <v>11</v>
      </c>
      <c r="FP17" s="473">
        <v>3</v>
      </c>
      <c r="FQ17" s="473">
        <v>6</v>
      </c>
      <c r="FR17" s="473">
        <v>17</v>
      </c>
      <c r="FS17" s="473">
        <v>2</v>
      </c>
      <c r="FT17" s="473">
        <v>11</v>
      </c>
      <c r="FU17" s="473">
        <v>8</v>
      </c>
      <c r="FV17" s="473">
        <v>3</v>
      </c>
      <c r="FW17" s="473">
        <v>2</v>
      </c>
      <c r="FX17" s="473">
        <v>6</v>
      </c>
      <c r="FY17" s="473">
        <v>14</v>
      </c>
      <c r="FZ17" s="473">
        <v>14</v>
      </c>
      <c r="GA17" s="473">
        <v>6</v>
      </c>
      <c r="GB17" s="473">
        <v>6</v>
      </c>
      <c r="GC17" s="473">
        <v>4</v>
      </c>
      <c r="GD17" s="473">
        <v>5</v>
      </c>
      <c r="GE17" s="473">
        <v>6</v>
      </c>
      <c r="GF17" s="473">
        <v>5</v>
      </c>
      <c r="GG17" s="473">
        <v>3</v>
      </c>
      <c r="GH17" s="473">
        <v>4</v>
      </c>
      <c r="GI17" s="473">
        <v>5</v>
      </c>
      <c r="GJ17" s="473">
        <v>10</v>
      </c>
      <c r="GK17" s="473">
        <v>6</v>
      </c>
      <c r="GL17" s="473">
        <v>24</v>
      </c>
      <c r="GM17" s="473">
        <v>17</v>
      </c>
      <c r="GN17" s="473">
        <v>13</v>
      </c>
      <c r="GO17" s="473">
        <v>9</v>
      </c>
      <c r="GP17" s="473">
        <v>8</v>
      </c>
      <c r="GQ17" s="473">
        <v>14</v>
      </c>
      <c r="GR17" s="473">
        <v>2</v>
      </c>
      <c r="GS17" s="473">
        <v>5</v>
      </c>
      <c r="GT17" s="473">
        <v>11</v>
      </c>
      <c r="GU17" s="473">
        <v>3</v>
      </c>
      <c r="GV17" s="473">
        <v>10</v>
      </c>
      <c r="GW17" s="473">
        <v>7</v>
      </c>
      <c r="GX17" s="473">
        <v>4</v>
      </c>
      <c r="GY17" s="473">
        <v>17</v>
      </c>
      <c r="GZ17" s="473">
        <v>20</v>
      </c>
      <c r="HA17" s="473">
        <v>4</v>
      </c>
      <c r="HB17" s="473">
        <v>4</v>
      </c>
      <c r="HC17" s="473">
        <v>8</v>
      </c>
      <c r="HD17" s="473">
        <v>12</v>
      </c>
      <c r="HE17" s="473">
        <v>3</v>
      </c>
      <c r="HF17" s="473">
        <v>5</v>
      </c>
      <c r="HG17" s="473">
        <v>6</v>
      </c>
      <c r="HH17" s="473">
        <v>8</v>
      </c>
      <c r="HI17" s="473">
        <v>6</v>
      </c>
      <c r="HJ17" s="473">
        <v>1</v>
      </c>
      <c r="HK17" s="473">
        <v>11</v>
      </c>
      <c r="HL17" s="473">
        <v>7</v>
      </c>
      <c r="HM17" s="473">
        <v>15</v>
      </c>
      <c r="HN17" s="473">
        <v>20</v>
      </c>
      <c r="HO17" s="473">
        <v>11</v>
      </c>
      <c r="HP17" s="473">
        <v>6</v>
      </c>
      <c r="HQ17" s="473">
        <v>12</v>
      </c>
      <c r="HR17" s="473">
        <v>12</v>
      </c>
      <c r="HS17" s="473">
        <v>12</v>
      </c>
      <c r="HT17" s="473">
        <v>12</v>
      </c>
      <c r="HU17" s="473">
        <v>6</v>
      </c>
      <c r="HV17" s="473">
        <v>1</v>
      </c>
      <c r="HW17" s="473">
        <v>9</v>
      </c>
      <c r="HX17" s="473">
        <v>10</v>
      </c>
      <c r="HY17" s="473">
        <v>6</v>
      </c>
      <c r="HZ17" s="473">
        <v>5</v>
      </c>
      <c r="IA17" s="473">
        <v>6</v>
      </c>
      <c r="IB17" s="473">
        <v>8</v>
      </c>
      <c r="IC17" s="473">
        <v>8</v>
      </c>
      <c r="ID17" s="473">
        <v>13</v>
      </c>
      <c r="IE17" s="473">
        <v>5</v>
      </c>
      <c r="IF17" s="473">
        <v>4</v>
      </c>
      <c r="IG17" s="473">
        <v>3</v>
      </c>
      <c r="IH17" s="473">
        <v>5</v>
      </c>
      <c r="II17" s="473">
        <v>6</v>
      </c>
      <c r="IJ17" s="473">
        <v>13</v>
      </c>
      <c r="IK17" s="473">
        <v>1</v>
      </c>
      <c r="IL17" s="473">
        <v>3</v>
      </c>
      <c r="IM17" s="473">
        <v>2</v>
      </c>
      <c r="IN17" s="473">
        <v>1</v>
      </c>
      <c r="IO17" s="473">
        <v>5</v>
      </c>
      <c r="IP17" s="473">
        <v>7</v>
      </c>
      <c r="IQ17" s="473">
        <v>5</v>
      </c>
      <c r="IR17" s="473">
        <v>4</v>
      </c>
      <c r="IS17" s="473">
        <v>3</v>
      </c>
      <c r="IT17" s="473">
        <v>5</v>
      </c>
      <c r="IU17" s="473">
        <v>9</v>
      </c>
      <c r="IV17" s="473">
        <v>50</v>
      </c>
      <c r="IW17" s="473">
        <v>17</v>
      </c>
      <c r="IX17" s="473">
        <v>9</v>
      </c>
      <c r="IY17" s="473">
        <v>4</v>
      </c>
      <c r="IZ17" s="473">
        <v>16</v>
      </c>
      <c r="JA17" s="473">
        <v>6</v>
      </c>
      <c r="JB17" s="473">
        <v>6</v>
      </c>
      <c r="JC17" s="473">
        <v>9</v>
      </c>
      <c r="JD17" s="473">
        <v>12</v>
      </c>
      <c r="JE17" s="473">
        <v>28</v>
      </c>
      <c r="JF17" s="473">
        <v>5</v>
      </c>
      <c r="JG17" s="473">
        <v>7</v>
      </c>
      <c r="JH17" s="473">
        <v>9</v>
      </c>
      <c r="JI17" s="473">
        <v>9</v>
      </c>
      <c r="JJ17" s="473">
        <v>15</v>
      </c>
      <c r="JK17" s="473">
        <v>7</v>
      </c>
      <c r="JL17" s="473">
        <v>4</v>
      </c>
      <c r="JM17" s="473">
        <v>5</v>
      </c>
      <c r="JN17" s="473">
        <v>6</v>
      </c>
      <c r="JO17" s="473">
        <v>5</v>
      </c>
      <c r="JP17" s="473">
        <v>5</v>
      </c>
      <c r="JQ17" s="473" t="s">
        <v>273</v>
      </c>
    </row>
    <row r="18" spans="1:277" s="347" customFormat="1" ht="23.25" customHeight="1" x14ac:dyDescent="0.25">
      <c r="A18" s="164"/>
      <c r="B18" s="282" t="s">
        <v>1</v>
      </c>
      <c r="C18" s="473">
        <v>20248.137999999999</v>
      </c>
      <c r="D18" s="473">
        <v>8239.1290000000008</v>
      </c>
      <c r="E18" s="473">
        <v>4049.2280000000001</v>
      </c>
      <c r="F18" s="473">
        <v>3725.78</v>
      </c>
      <c r="G18" s="473">
        <v>4179.1959999999999</v>
      </c>
      <c r="H18" s="473">
        <v>54.802999999999997</v>
      </c>
      <c r="I18" s="471"/>
      <c r="J18" s="473">
        <v>866</v>
      </c>
      <c r="K18" s="473">
        <v>376</v>
      </c>
      <c r="L18" s="473">
        <v>531</v>
      </c>
      <c r="M18" s="473">
        <v>342</v>
      </c>
      <c r="N18" s="473">
        <v>280</v>
      </c>
      <c r="O18" s="473">
        <v>223</v>
      </c>
      <c r="P18" s="473">
        <v>210</v>
      </c>
      <c r="Q18" s="473">
        <v>227</v>
      </c>
      <c r="R18" s="473">
        <v>177</v>
      </c>
      <c r="S18" s="473">
        <v>171</v>
      </c>
      <c r="T18" s="473">
        <v>113</v>
      </c>
      <c r="U18" s="473">
        <v>42</v>
      </c>
      <c r="V18" s="473">
        <v>91</v>
      </c>
      <c r="W18" s="473">
        <v>13</v>
      </c>
      <c r="X18" s="473">
        <v>107</v>
      </c>
      <c r="Y18" s="473">
        <v>89</v>
      </c>
      <c r="Z18" s="473">
        <v>111</v>
      </c>
      <c r="AA18" s="473">
        <v>102</v>
      </c>
      <c r="AB18" s="473">
        <v>78</v>
      </c>
      <c r="AC18" s="473">
        <v>92</v>
      </c>
      <c r="AD18" s="473">
        <v>55</v>
      </c>
      <c r="AE18" s="473">
        <v>66</v>
      </c>
      <c r="AF18" s="473">
        <v>54</v>
      </c>
      <c r="AG18" s="473">
        <v>55</v>
      </c>
      <c r="AH18" s="473">
        <v>18</v>
      </c>
      <c r="AI18" s="473">
        <v>51</v>
      </c>
      <c r="AJ18" s="473">
        <v>8</v>
      </c>
      <c r="AK18" s="473">
        <v>39</v>
      </c>
      <c r="AL18" s="473">
        <v>134</v>
      </c>
      <c r="AM18" s="473">
        <v>137</v>
      </c>
      <c r="AN18" s="473">
        <v>141</v>
      </c>
      <c r="AO18" s="473">
        <v>2</v>
      </c>
      <c r="AP18" s="473">
        <v>5</v>
      </c>
      <c r="AQ18" s="473">
        <v>86</v>
      </c>
      <c r="AR18" s="473">
        <v>45</v>
      </c>
      <c r="AS18" s="473">
        <v>132</v>
      </c>
      <c r="AT18" s="473">
        <v>224</v>
      </c>
      <c r="AU18" s="473">
        <v>138</v>
      </c>
      <c r="AV18" s="473">
        <v>96</v>
      </c>
      <c r="AW18" s="473">
        <v>16</v>
      </c>
      <c r="AX18" s="473">
        <v>145</v>
      </c>
      <c r="AY18" s="473">
        <v>90</v>
      </c>
      <c r="AZ18" s="473">
        <v>95</v>
      </c>
      <c r="BA18" s="473">
        <v>204</v>
      </c>
      <c r="BB18" s="473">
        <v>126</v>
      </c>
      <c r="BC18" s="473">
        <v>33</v>
      </c>
      <c r="BD18" s="473">
        <v>73</v>
      </c>
      <c r="BE18" s="473">
        <v>77</v>
      </c>
      <c r="BF18" s="473">
        <v>56</v>
      </c>
      <c r="BG18" s="473">
        <v>68</v>
      </c>
      <c r="BH18" s="473">
        <v>476</v>
      </c>
      <c r="BI18" s="473">
        <v>297</v>
      </c>
      <c r="BJ18" s="473">
        <v>243</v>
      </c>
      <c r="BK18" s="473">
        <v>81</v>
      </c>
      <c r="BL18" s="473">
        <v>127</v>
      </c>
      <c r="BM18" s="473">
        <v>94</v>
      </c>
      <c r="BN18" s="473">
        <v>132</v>
      </c>
      <c r="BO18" s="473">
        <v>53</v>
      </c>
      <c r="BP18" s="473">
        <v>394</v>
      </c>
      <c r="BQ18" s="473">
        <v>430</v>
      </c>
      <c r="BR18" s="473">
        <v>211</v>
      </c>
      <c r="BS18" s="473">
        <v>174</v>
      </c>
      <c r="BT18" s="473">
        <v>114</v>
      </c>
      <c r="BU18" s="473">
        <v>105</v>
      </c>
      <c r="BV18" s="473">
        <v>101</v>
      </c>
      <c r="BW18" s="473">
        <v>79</v>
      </c>
      <c r="BX18" s="473">
        <v>84</v>
      </c>
      <c r="BY18" s="473">
        <v>84</v>
      </c>
      <c r="BZ18" s="473">
        <v>61</v>
      </c>
      <c r="CA18" s="473">
        <v>54</v>
      </c>
      <c r="CB18" s="473">
        <v>51</v>
      </c>
      <c r="CC18" s="473">
        <v>33</v>
      </c>
      <c r="CD18" s="473">
        <v>77</v>
      </c>
      <c r="CE18" s="473">
        <v>46</v>
      </c>
      <c r="CF18" s="473">
        <v>43</v>
      </c>
      <c r="CG18" s="473">
        <v>35</v>
      </c>
      <c r="CH18" s="473">
        <v>36</v>
      </c>
      <c r="CI18" s="473">
        <v>22</v>
      </c>
      <c r="CJ18" s="473">
        <v>22</v>
      </c>
      <c r="CK18" s="473">
        <v>27</v>
      </c>
      <c r="CL18" s="473">
        <v>21</v>
      </c>
      <c r="CM18" s="473">
        <v>19</v>
      </c>
      <c r="CN18" s="473">
        <v>17</v>
      </c>
      <c r="CO18" s="473">
        <v>21</v>
      </c>
      <c r="CP18" s="473">
        <v>10</v>
      </c>
      <c r="CQ18" s="473">
        <v>11</v>
      </c>
      <c r="CR18" s="473">
        <v>5</v>
      </c>
      <c r="CS18" s="473">
        <v>7</v>
      </c>
      <c r="CT18" s="473">
        <v>116</v>
      </c>
      <c r="CU18" s="473">
        <v>39</v>
      </c>
      <c r="CV18" s="473">
        <v>383</v>
      </c>
      <c r="CW18" s="473">
        <v>317</v>
      </c>
      <c r="CX18" s="473">
        <v>237</v>
      </c>
      <c r="CY18" s="473">
        <v>151</v>
      </c>
      <c r="CZ18" s="473">
        <v>114</v>
      </c>
      <c r="DA18" s="473">
        <v>191</v>
      </c>
      <c r="DB18" s="473">
        <v>89</v>
      </c>
      <c r="DC18" s="473">
        <v>439</v>
      </c>
      <c r="DD18" s="473">
        <v>408</v>
      </c>
      <c r="DE18" s="473">
        <v>402</v>
      </c>
      <c r="DF18" s="473">
        <v>293</v>
      </c>
      <c r="DG18" s="473">
        <v>316</v>
      </c>
      <c r="DH18" s="473">
        <v>266</v>
      </c>
      <c r="DI18" s="473">
        <v>210</v>
      </c>
      <c r="DJ18" s="473">
        <v>218</v>
      </c>
      <c r="DK18" s="473">
        <v>119</v>
      </c>
      <c r="DL18" s="473">
        <v>110</v>
      </c>
      <c r="DM18" s="473">
        <v>124</v>
      </c>
      <c r="DN18" s="473">
        <v>107</v>
      </c>
      <c r="DO18" s="473">
        <v>74</v>
      </c>
      <c r="DP18" s="473">
        <v>71</v>
      </c>
      <c r="DQ18" s="473">
        <v>286</v>
      </c>
      <c r="DR18" s="473">
        <v>114</v>
      </c>
      <c r="DS18" s="473">
        <v>77</v>
      </c>
      <c r="DT18" s="473">
        <v>16</v>
      </c>
      <c r="DU18" s="473">
        <v>6</v>
      </c>
      <c r="DV18" s="473">
        <v>61</v>
      </c>
      <c r="DW18" s="473">
        <v>78</v>
      </c>
      <c r="DX18" s="473">
        <v>23</v>
      </c>
      <c r="DY18" s="473">
        <v>18</v>
      </c>
      <c r="DZ18" s="473">
        <v>15</v>
      </c>
      <c r="EA18" s="473">
        <v>20</v>
      </c>
      <c r="EB18" s="473">
        <v>22</v>
      </c>
      <c r="EC18" s="473">
        <v>55</v>
      </c>
      <c r="ED18" s="473">
        <v>40</v>
      </c>
      <c r="EE18" s="473">
        <v>26</v>
      </c>
      <c r="EF18" s="473">
        <v>22</v>
      </c>
      <c r="EG18" s="473">
        <v>26</v>
      </c>
      <c r="EH18" s="473">
        <v>29</v>
      </c>
      <c r="EI18" s="473">
        <v>82</v>
      </c>
      <c r="EJ18" s="473">
        <v>14</v>
      </c>
      <c r="EK18" s="473">
        <v>25</v>
      </c>
      <c r="EL18" s="473">
        <v>16</v>
      </c>
      <c r="EM18" s="473">
        <v>25</v>
      </c>
      <c r="EN18" s="473">
        <v>49</v>
      </c>
      <c r="EO18" s="473">
        <v>50</v>
      </c>
      <c r="EP18" s="473">
        <v>58</v>
      </c>
      <c r="EQ18" s="473">
        <v>81</v>
      </c>
      <c r="ER18" s="473">
        <v>48</v>
      </c>
      <c r="ES18" s="473">
        <v>23</v>
      </c>
      <c r="ET18" s="473">
        <v>16</v>
      </c>
      <c r="EU18" s="473">
        <v>23</v>
      </c>
      <c r="EV18" s="473">
        <v>45</v>
      </c>
      <c r="EW18" s="473">
        <v>3</v>
      </c>
      <c r="EX18" s="473">
        <v>5</v>
      </c>
      <c r="EY18" s="473">
        <v>25</v>
      </c>
      <c r="EZ18" s="473">
        <v>21</v>
      </c>
      <c r="FA18" s="473">
        <v>17</v>
      </c>
      <c r="FB18" s="473">
        <v>48</v>
      </c>
      <c r="FC18" s="473">
        <v>4</v>
      </c>
      <c r="FD18" s="473">
        <v>31</v>
      </c>
      <c r="FE18" s="473">
        <v>15</v>
      </c>
      <c r="FF18" s="473">
        <v>12</v>
      </c>
      <c r="FG18" s="473">
        <v>10</v>
      </c>
      <c r="FH18" s="473">
        <v>70</v>
      </c>
      <c r="FI18" s="473">
        <v>32</v>
      </c>
      <c r="FJ18" s="473">
        <v>25</v>
      </c>
      <c r="FK18" s="473">
        <v>60</v>
      </c>
      <c r="FL18" s="473">
        <v>67</v>
      </c>
      <c r="FM18" s="473">
        <v>51</v>
      </c>
      <c r="FN18" s="473">
        <v>105</v>
      </c>
      <c r="FO18" s="473">
        <v>36</v>
      </c>
      <c r="FP18" s="473">
        <v>14</v>
      </c>
      <c r="FQ18" s="473">
        <v>20</v>
      </c>
      <c r="FR18" s="473">
        <v>28</v>
      </c>
      <c r="FS18" s="473">
        <v>0</v>
      </c>
      <c r="FT18" s="473">
        <v>26</v>
      </c>
      <c r="FU18" s="473">
        <v>19</v>
      </c>
      <c r="FV18" s="473">
        <v>10</v>
      </c>
      <c r="FW18" s="473">
        <v>11</v>
      </c>
      <c r="FX18" s="473">
        <v>14</v>
      </c>
      <c r="FY18" s="473">
        <v>27</v>
      </c>
      <c r="FZ18" s="473">
        <v>67</v>
      </c>
      <c r="GA18" s="473">
        <v>19</v>
      </c>
      <c r="GB18" s="473">
        <v>21</v>
      </c>
      <c r="GC18" s="473">
        <v>2</v>
      </c>
      <c r="GD18" s="473">
        <v>19</v>
      </c>
      <c r="GE18" s="473">
        <v>18</v>
      </c>
      <c r="GF18" s="473">
        <v>13</v>
      </c>
      <c r="GG18" s="473">
        <v>8</v>
      </c>
      <c r="GH18" s="473">
        <v>4</v>
      </c>
      <c r="GI18" s="473">
        <v>17</v>
      </c>
      <c r="GJ18" s="473">
        <v>30</v>
      </c>
      <c r="GK18" s="473">
        <v>15</v>
      </c>
      <c r="GL18" s="473">
        <v>34</v>
      </c>
      <c r="GM18" s="473">
        <v>31</v>
      </c>
      <c r="GN18" s="473">
        <v>23</v>
      </c>
      <c r="GO18" s="473">
        <v>20</v>
      </c>
      <c r="GP18" s="473">
        <v>15</v>
      </c>
      <c r="GQ18" s="473">
        <v>34</v>
      </c>
      <c r="GR18" s="473">
        <v>2</v>
      </c>
      <c r="GS18" s="473">
        <v>13</v>
      </c>
      <c r="GT18" s="473">
        <v>29</v>
      </c>
      <c r="GU18" s="473">
        <v>9</v>
      </c>
      <c r="GV18" s="473">
        <v>40</v>
      </c>
      <c r="GW18" s="473">
        <v>16</v>
      </c>
      <c r="GX18" s="473">
        <v>14</v>
      </c>
      <c r="GY18" s="473">
        <v>94</v>
      </c>
      <c r="GZ18" s="473">
        <v>59</v>
      </c>
      <c r="HA18" s="473">
        <v>21</v>
      </c>
      <c r="HB18" s="473">
        <v>15</v>
      </c>
      <c r="HC18" s="473">
        <v>13</v>
      </c>
      <c r="HD18" s="473">
        <v>29</v>
      </c>
      <c r="HE18" s="473">
        <v>20</v>
      </c>
      <c r="HF18" s="473">
        <v>18</v>
      </c>
      <c r="HG18" s="473">
        <v>15</v>
      </c>
      <c r="HH18" s="473">
        <v>24</v>
      </c>
      <c r="HI18" s="473">
        <v>32</v>
      </c>
      <c r="HJ18" s="473">
        <v>2</v>
      </c>
      <c r="HK18" s="473">
        <v>27</v>
      </c>
      <c r="HL18" s="473">
        <v>7</v>
      </c>
      <c r="HM18" s="473">
        <v>58</v>
      </c>
      <c r="HN18" s="473">
        <v>53</v>
      </c>
      <c r="HO18" s="473">
        <v>35</v>
      </c>
      <c r="HP18" s="473">
        <v>22</v>
      </c>
      <c r="HQ18" s="473">
        <v>45</v>
      </c>
      <c r="HR18" s="473">
        <v>60</v>
      </c>
      <c r="HS18" s="473">
        <v>24</v>
      </c>
      <c r="HT18" s="473">
        <v>20</v>
      </c>
      <c r="HU18" s="473">
        <v>14</v>
      </c>
      <c r="HV18" s="473">
        <v>1</v>
      </c>
      <c r="HW18" s="473">
        <v>19</v>
      </c>
      <c r="HX18" s="473">
        <v>12</v>
      </c>
      <c r="HY18" s="473">
        <v>22</v>
      </c>
      <c r="HZ18" s="473">
        <v>11</v>
      </c>
      <c r="IA18" s="473">
        <v>15</v>
      </c>
      <c r="IB18" s="473">
        <v>24</v>
      </c>
      <c r="IC18" s="473">
        <v>19</v>
      </c>
      <c r="ID18" s="473">
        <v>45</v>
      </c>
      <c r="IE18" s="473">
        <v>23</v>
      </c>
      <c r="IF18" s="473">
        <v>19</v>
      </c>
      <c r="IG18" s="473">
        <v>14</v>
      </c>
      <c r="IH18" s="473">
        <v>25</v>
      </c>
      <c r="II18" s="473">
        <v>23</v>
      </c>
      <c r="IJ18" s="473">
        <v>46</v>
      </c>
      <c r="IK18" s="473">
        <v>1</v>
      </c>
      <c r="IL18" s="473">
        <v>10</v>
      </c>
      <c r="IM18" s="473">
        <v>14</v>
      </c>
      <c r="IN18" s="473">
        <v>9</v>
      </c>
      <c r="IO18" s="473">
        <v>19</v>
      </c>
      <c r="IP18" s="473">
        <v>16</v>
      </c>
      <c r="IQ18" s="473">
        <v>12</v>
      </c>
      <c r="IR18" s="473">
        <v>8</v>
      </c>
      <c r="IS18" s="473">
        <v>7</v>
      </c>
      <c r="IT18" s="473">
        <v>14</v>
      </c>
      <c r="IU18" s="473">
        <v>17</v>
      </c>
      <c r="IV18" s="473">
        <v>133</v>
      </c>
      <c r="IW18" s="473">
        <v>50</v>
      </c>
      <c r="IX18" s="473">
        <v>34</v>
      </c>
      <c r="IY18" s="473">
        <v>25</v>
      </c>
      <c r="IZ18" s="473">
        <v>27</v>
      </c>
      <c r="JA18" s="473">
        <v>17</v>
      </c>
      <c r="JB18" s="473">
        <v>17</v>
      </c>
      <c r="JC18" s="473">
        <v>33</v>
      </c>
      <c r="JD18" s="473">
        <v>42</v>
      </c>
      <c r="JE18" s="473">
        <v>96</v>
      </c>
      <c r="JF18" s="473">
        <v>15</v>
      </c>
      <c r="JG18" s="473">
        <v>19</v>
      </c>
      <c r="JH18" s="473">
        <v>30</v>
      </c>
      <c r="JI18" s="473">
        <v>25</v>
      </c>
      <c r="JJ18" s="473">
        <v>45</v>
      </c>
      <c r="JK18" s="473">
        <v>22</v>
      </c>
      <c r="JL18" s="473">
        <v>9</v>
      </c>
      <c r="JM18" s="473">
        <v>10</v>
      </c>
      <c r="JN18" s="473">
        <v>19</v>
      </c>
      <c r="JO18" s="473">
        <v>17</v>
      </c>
      <c r="JP18" s="473">
        <v>19</v>
      </c>
      <c r="JQ18" s="473">
        <v>54</v>
      </c>
    </row>
    <row r="19" spans="1:277" s="347" customFormat="1" ht="23.25" customHeight="1" x14ac:dyDescent="0.25">
      <c r="A19" s="164"/>
      <c r="B19" s="282" t="s">
        <v>695</v>
      </c>
      <c r="C19" s="473">
        <v>4205.6869999999999</v>
      </c>
      <c r="D19" s="473">
        <v>1140.182</v>
      </c>
      <c r="E19" s="473">
        <v>754.17899999999997</v>
      </c>
      <c r="F19" s="473">
        <v>1126.961</v>
      </c>
      <c r="G19" s="473">
        <v>1184.3630000000001</v>
      </c>
      <c r="H19" s="473" t="s">
        <v>97</v>
      </c>
      <c r="I19" s="471"/>
      <c r="J19" s="473">
        <v>86</v>
      </c>
      <c r="K19" s="473">
        <v>72</v>
      </c>
      <c r="L19" s="473">
        <v>69</v>
      </c>
      <c r="M19" s="473">
        <v>50</v>
      </c>
      <c r="N19" s="473">
        <v>46</v>
      </c>
      <c r="O19" s="473">
        <v>6</v>
      </c>
      <c r="P19" s="473">
        <v>6</v>
      </c>
      <c r="Q19" s="473">
        <v>41</v>
      </c>
      <c r="R19" s="473">
        <v>11</v>
      </c>
      <c r="S19" s="473">
        <v>7</v>
      </c>
      <c r="T19" s="473">
        <v>7</v>
      </c>
      <c r="U19" s="473">
        <v>4</v>
      </c>
      <c r="V19" s="473">
        <v>11</v>
      </c>
      <c r="W19" s="473">
        <v>4</v>
      </c>
      <c r="X19" s="473">
        <v>10</v>
      </c>
      <c r="Y19" s="473">
        <v>27</v>
      </c>
      <c r="Z19" s="473">
        <v>24</v>
      </c>
      <c r="AA19" s="473">
        <v>14</v>
      </c>
      <c r="AB19" s="473">
        <v>12</v>
      </c>
      <c r="AC19" s="473">
        <v>25</v>
      </c>
      <c r="AD19" s="473">
        <v>5</v>
      </c>
      <c r="AE19" s="473">
        <v>10</v>
      </c>
      <c r="AF19" s="473">
        <v>8</v>
      </c>
      <c r="AG19" s="473">
        <v>21</v>
      </c>
      <c r="AH19" s="473">
        <v>1</v>
      </c>
      <c r="AI19" s="473">
        <v>14</v>
      </c>
      <c r="AJ19" s="473">
        <v>1</v>
      </c>
      <c r="AK19" s="473">
        <v>15</v>
      </c>
      <c r="AL19" s="473">
        <v>13</v>
      </c>
      <c r="AM19" s="473">
        <v>15</v>
      </c>
      <c r="AN19" s="473">
        <v>11</v>
      </c>
      <c r="AO19" s="473" t="s">
        <v>97</v>
      </c>
      <c r="AP19" s="473">
        <v>1</v>
      </c>
      <c r="AQ19" s="473">
        <v>9</v>
      </c>
      <c r="AR19" s="473">
        <v>5</v>
      </c>
      <c r="AS19" s="473">
        <v>11</v>
      </c>
      <c r="AT19" s="473">
        <v>15</v>
      </c>
      <c r="AU19" s="473">
        <v>15</v>
      </c>
      <c r="AV19" s="473">
        <v>17</v>
      </c>
      <c r="AW19" s="473">
        <v>4</v>
      </c>
      <c r="AX19" s="473">
        <v>25</v>
      </c>
      <c r="AY19" s="473">
        <v>13</v>
      </c>
      <c r="AZ19" s="473">
        <v>16</v>
      </c>
      <c r="BA19" s="473">
        <v>17</v>
      </c>
      <c r="BB19" s="473">
        <v>48</v>
      </c>
      <c r="BC19" s="473">
        <v>10</v>
      </c>
      <c r="BD19" s="473">
        <v>6</v>
      </c>
      <c r="BE19" s="473">
        <v>27</v>
      </c>
      <c r="BF19" s="473">
        <v>24</v>
      </c>
      <c r="BG19" s="473">
        <v>5</v>
      </c>
      <c r="BH19" s="473">
        <v>71</v>
      </c>
      <c r="BI19" s="473">
        <v>35</v>
      </c>
      <c r="BJ19" s="473">
        <v>25</v>
      </c>
      <c r="BK19" s="473">
        <v>9</v>
      </c>
      <c r="BL19" s="473">
        <v>18</v>
      </c>
      <c r="BM19" s="473">
        <v>5</v>
      </c>
      <c r="BN19" s="473">
        <v>16</v>
      </c>
      <c r="BO19" s="473">
        <v>19</v>
      </c>
      <c r="BP19" s="473">
        <v>116</v>
      </c>
      <c r="BQ19" s="473">
        <v>49</v>
      </c>
      <c r="BR19" s="473">
        <v>45</v>
      </c>
      <c r="BS19" s="473">
        <v>24</v>
      </c>
      <c r="BT19" s="473">
        <v>8</v>
      </c>
      <c r="BU19" s="473">
        <v>7</v>
      </c>
      <c r="BV19" s="473">
        <v>14</v>
      </c>
      <c r="BW19" s="473">
        <v>27</v>
      </c>
      <c r="BX19" s="473">
        <v>19</v>
      </c>
      <c r="BY19" s="473">
        <v>25</v>
      </c>
      <c r="BZ19" s="473">
        <v>11</v>
      </c>
      <c r="CA19" s="473">
        <v>15</v>
      </c>
      <c r="CB19" s="473">
        <v>6</v>
      </c>
      <c r="CC19" s="473">
        <v>5</v>
      </c>
      <c r="CD19" s="473" t="s">
        <v>97</v>
      </c>
      <c r="CE19" s="473" t="s">
        <v>97</v>
      </c>
      <c r="CF19" s="473" t="s">
        <v>97</v>
      </c>
      <c r="CG19" s="473" t="s">
        <v>97</v>
      </c>
      <c r="CH19" s="473" t="s">
        <v>97</v>
      </c>
      <c r="CI19" s="473" t="s">
        <v>97</v>
      </c>
      <c r="CJ19" s="473" t="s">
        <v>97</v>
      </c>
      <c r="CK19" s="473" t="s">
        <v>97</v>
      </c>
      <c r="CL19" s="473" t="s">
        <v>97</v>
      </c>
      <c r="CM19" s="473" t="s">
        <v>97</v>
      </c>
      <c r="CN19" s="473" t="s">
        <v>97</v>
      </c>
      <c r="CO19" s="473" t="s">
        <v>97</v>
      </c>
      <c r="CP19" s="473" t="s">
        <v>97</v>
      </c>
      <c r="CQ19" s="473" t="s">
        <v>97</v>
      </c>
      <c r="CR19" s="473" t="s">
        <v>97</v>
      </c>
      <c r="CS19" s="473" t="s">
        <v>97</v>
      </c>
      <c r="CT19" s="473">
        <v>16</v>
      </c>
      <c r="CU19" s="473">
        <v>7</v>
      </c>
      <c r="CV19" s="473">
        <v>176</v>
      </c>
      <c r="CW19" s="473">
        <v>53</v>
      </c>
      <c r="CX19" s="473">
        <v>25</v>
      </c>
      <c r="CY19" s="473">
        <v>35</v>
      </c>
      <c r="CZ19" s="473">
        <v>14</v>
      </c>
      <c r="DA19" s="473">
        <v>23</v>
      </c>
      <c r="DB19" s="473">
        <v>23</v>
      </c>
      <c r="DC19" s="473">
        <v>110</v>
      </c>
      <c r="DD19" s="473">
        <v>93</v>
      </c>
      <c r="DE19" s="473">
        <v>135</v>
      </c>
      <c r="DF19" s="473">
        <v>124</v>
      </c>
      <c r="DG19" s="473">
        <v>97</v>
      </c>
      <c r="DH19" s="473">
        <v>75</v>
      </c>
      <c r="DI19" s="473">
        <v>79</v>
      </c>
      <c r="DJ19" s="473">
        <v>78</v>
      </c>
      <c r="DK19" s="473">
        <v>32</v>
      </c>
      <c r="DL19" s="473">
        <v>42</v>
      </c>
      <c r="DM19" s="473">
        <v>43</v>
      </c>
      <c r="DN19" s="473">
        <v>17</v>
      </c>
      <c r="DO19" s="473">
        <v>10</v>
      </c>
      <c r="DP19" s="473">
        <v>15</v>
      </c>
      <c r="DQ19" s="473">
        <v>62</v>
      </c>
      <c r="DR19" s="473">
        <v>46</v>
      </c>
      <c r="DS19" s="473">
        <v>28</v>
      </c>
      <c r="DT19" s="473">
        <v>10</v>
      </c>
      <c r="DU19" s="473">
        <v>3</v>
      </c>
      <c r="DV19" s="473">
        <v>18</v>
      </c>
      <c r="DW19" s="473">
        <v>18</v>
      </c>
      <c r="DX19" s="473">
        <v>5</v>
      </c>
      <c r="DY19" s="473">
        <v>3</v>
      </c>
      <c r="DZ19" s="473">
        <v>4</v>
      </c>
      <c r="EA19" s="473">
        <v>5</v>
      </c>
      <c r="EB19" s="473">
        <v>5</v>
      </c>
      <c r="EC19" s="473">
        <v>18</v>
      </c>
      <c r="ED19" s="473">
        <v>11</v>
      </c>
      <c r="EE19" s="473">
        <v>8</v>
      </c>
      <c r="EF19" s="473">
        <v>6</v>
      </c>
      <c r="EG19" s="473">
        <v>9</v>
      </c>
      <c r="EH19" s="473">
        <v>11</v>
      </c>
      <c r="EI19" s="473">
        <v>27</v>
      </c>
      <c r="EJ19" s="473">
        <v>5</v>
      </c>
      <c r="EK19" s="473">
        <v>7</v>
      </c>
      <c r="EL19" s="473">
        <v>5</v>
      </c>
      <c r="EM19" s="473">
        <v>9</v>
      </c>
      <c r="EN19" s="473">
        <v>10</v>
      </c>
      <c r="EO19" s="473">
        <v>18</v>
      </c>
      <c r="EP19" s="473">
        <v>18</v>
      </c>
      <c r="EQ19" s="473">
        <v>24</v>
      </c>
      <c r="ER19" s="473">
        <v>14</v>
      </c>
      <c r="ES19" s="473">
        <v>2</v>
      </c>
      <c r="ET19" s="473">
        <v>2</v>
      </c>
      <c r="EU19" s="473">
        <v>4</v>
      </c>
      <c r="EV19" s="473">
        <v>13</v>
      </c>
      <c r="EW19" s="473">
        <v>0</v>
      </c>
      <c r="EX19" s="473">
        <v>2</v>
      </c>
      <c r="EY19" s="473">
        <v>3</v>
      </c>
      <c r="EZ19" s="473">
        <v>5</v>
      </c>
      <c r="FA19" s="473">
        <v>3</v>
      </c>
      <c r="FB19" s="473">
        <v>11</v>
      </c>
      <c r="FC19" s="473">
        <v>4</v>
      </c>
      <c r="FD19" s="473">
        <v>5</v>
      </c>
      <c r="FE19" s="473">
        <v>5</v>
      </c>
      <c r="FF19" s="473">
        <v>2</v>
      </c>
      <c r="FG19" s="473">
        <v>3</v>
      </c>
      <c r="FH19" s="473">
        <v>17</v>
      </c>
      <c r="FI19" s="473">
        <v>5</v>
      </c>
      <c r="FJ19" s="473">
        <v>4</v>
      </c>
      <c r="FK19" s="473">
        <v>7</v>
      </c>
      <c r="FL19" s="473">
        <v>6</v>
      </c>
      <c r="FM19" s="473">
        <v>6</v>
      </c>
      <c r="FN19" s="473">
        <v>32</v>
      </c>
      <c r="FO19" s="473">
        <v>9</v>
      </c>
      <c r="FP19" s="473">
        <v>3</v>
      </c>
      <c r="FQ19" s="473">
        <v>7</v>
      </c>
      <c r="FR19" s="473">
        <v>7</v>
      </c>
      <c r="FS19" s="473">
        <v>0</v>
      </c>
      <c r="FT19" s="473">
        <v>7</v>
      </c>
      <c r="FU19" s="473">
        <v>6</v>
      </c>
      <c r="FV19" s="473">
        <v>2</v>
      </c>
      <c r="FW19" s="473">
        <v>3</v>
      </c>
      <c r="FX19" s="473">
        <v>1</v>
      </c>
      <c r="FY19" s="473">
        <v>6</v>
      </c>
      <c r="FZ19" s="473">
        <v>18</v>
      </c>
      <c r="GA19" s="473">
        <v>2</v>
      </c>
      <c r="GB19" s="473">
        <v>1</v>
      </c>
      <c r="GC19" s="473">
        <v>0</v>
      </c>
      <c r="GD19" s="473">
        <v>4</v>
      </c>
      <c r="GE19" s="473">
        <v>5</v>
      </c>
      <c r="GF19" s="473">
        <v>4</v>
      </c>
      <c r="GG19" s="473">
        <v>2</v>
      </c>
      <c r="GH19" s="473">
        <v>0</v>
      </c>
      <c r="GI19" s="473">
        <v>5</v>
      </c>
      <c r="GJ19" s="473">
        <v>8</v>
      </c>
      <c r="GK19" s="473">
        <v>2</v>
      </c>
      <c r="GL19" s="473">
        <v>10</v>
      </c>
      <c r="GM19" s="473">
        <v>3</v>
      </c>
      <c r="GN19" s="473">
        <v>2</v>
      </c>
      <c r="GO19" s="473">
        <v>6</v>
      </c>
      <c r="GP19" s="473">
        <v>6</v>
      </c>
      <c r="GQ19" s="473">
        <v>8</v>
      </c>
      <c r="GR19" s="473" t="s">
        <v>97</v>
      </c>
      <c r="GS19" s="473">
        <v>4</v>
      </c>
      <c r="GT19" s="473">
        <v>2</v>
      </c>
      <c r="GU19" s="473">
        <v>2</v>
      </c>
      <c r="GV19" s="473">
        <v>6</v>
      </c>
      <c r="GW19" s="473">
        <v>5</v>
      </c>
      <c r="GX19" s="473">
        <v>0</v>
      </c>
      <c r="GY19" s="473">
        <v>23</v>
      </c>
      <c r="GZ19" s="473">
        <v>15</v>
      </c>
      <c r="HA19" s="473">
        <v>7</v>
      </c>
      <c r="HB19" s="473">
        <v>6</v>
      </c>
      <c r="HC19" s="473">
        <v>3</v>
      </c>
      <c r="HD19" s="473">
        <v>12</v>
      </c>
      <c r="HE19" s="473">
        <v>6</v>
      </c>
      <c r="HF19" s="473">
        <v>6</v>
      </c>
      <c r="HG19" s="473">
        <v>5</v>
      </c>
      <c r="HH19" s="473">
        <v>10</v>
      </c>
      <c r="HI19" s="473">
        <v>10</v>
      </c>
      <c r="HJ19" s="473">
        <v>0</v>
      </c>
      <c r="HK19" s="473">
        <v>9</v>
      </c>
      <c r="HL19" s="473">
        <v>1</v>
      </c>
      <c r="HM19" s="473">
        <v>12</v>
      </c>
      <c r="HN19" s="473">
        <v>5</v>
      </c>
      <c r="HO19" s="473">
        <v>3</v>
      </c>
      <c r="HP19" s="473">
        <v>5</v>
      </c>
      <c r="HQ19" s="473">
        <v>16</v>
      </c>
      <c r="HR19" s="473">
        <v>6</v>
      </c>
      <c r="HS19" s="473">
        <v>4</v>
      </c>
      <c r="HT19" s="473">
        <v>8</v>
      </c>
      <c r="HU19" s="473">
        <v>2</v>
      </c>
      <c r="HV19" s="473" t="s">
        <v>97</v>
      </c>
      <c r="HW19" s="473">
        <v>6</v>
      </c>
      <c r="HX19" s="473">
        <v>4</v>
      </c>
      <c r="HY19" s="473">
        <v>5</v>
      </c>
      <c r="HZ19" s="473">
        <v>4</v>
      </c>
      <c r="IA19" s="473">
        <v>2</v>
      </c>
      <c r="IB19" s="473">
        <v>4</v>
      </c>
      <c r="IC19" s="473">
        <v>9</v>
      </c>
      <c r="ID19" s="473">
        <v>11</v>
      </c>
      <c r="IE19" s="473">
        <v>4</v>
      </c>
      <c r="IF19" s="473">
        <v>5</v>
      </c>
      <c r="IG19" s="473">
        <v>2</v>
      </c>
      <c r="IH19" s="473">
        <v>8</v>
      </c>
      <c r="II19" s="473">
        <v>9</v>
      </c>
      <c r="IJ19" s="473">
        <v>19</v>
      </c>
      <c r="IK19" s="473">
        <v>0</v>
      </c>
      <c r="IL19" s="473">
        <v>2</v>
      </c>
      <c r="IM19" s="473">
        <v>5</v>
      </c>
      <c r="IN19" s="473">
        <v>3</v>
      </c>
      <c r="IO19" s="473">
        <v>6</v>
      </c>
      <c r="IP19" s="473">
        <v>6</v>
      </c>
      <c r="IQ19" s="473">
        <v>4</v>
      </c>
      <c r="IR19" s="473">
        <v>3</v>
      </c>
      <c r="IS19" s="473">
        <v>2</v>
      </c>
      <c r="IT19" s="473">
        <v>5</v>
      </c>
      <c r="IU19" s="473">
        <v>7</v>
      </c>
      <c r="IV19" s="473">
        <v>51</v>
      </c>
      <c r="IW19" s="473">
        <v>21</v>
      </c>
      <c r="IX19" s="473">
        <v>11</v>
      </c>
      <c r="IY19" s="473">
        <v>6</v>
      </c>
      <c r="IZ19" s="473">
        <v>5</v>
      </c>
      <c r="JA19" s="473">
        <v>6</v>
      </c>
      <c r="JB19" s="473">
        <v>6</v>
      </c>
      <c r="JC19" s="473">
        <v>12</v>
      </c>
      <c r="JD19" s="473">
        <v>16</v>
      </c>
      <c r="JE19" s="473">
        <v>38</v>
      </c>
      <c r="JF19" s="473">
        <v>6</v>
      </c>
      <c r="JG19" s="473">
        <v>8</v>
      </c>
      <c r="JH19" s="473">
        <v>14</v>
      </c>
      <c r="JI19" s="473">
        <v>9</v>
      </c>
      <c r="JJ19" s="473">
        <v>18</v>
      </c>
      <c r="JK19" s="473">
        <v>6</v>
      </c>
      <c r="JL19" s="473">
        <v>3</v>
      </c>
      <c r="JM19" s="473">
        <v>5</v>
      </c>
      <c r="JN19" s="473">
        <v>7</v>
      </c>
      <c r="JO19" s="473">
        <v>5</v>
      </c>
      <c r="JP19" s="473">
        <v>6</v>
      </c>
      <c r="JQ19" s="473" t="s">
        <v>97</v>
      </c>
    </row>
    <row r="20" spans="1:277" s="347" customFormat="1" ht="23.25" customHeight="1" x14ac:dyDescent="0.25">
      <c r="A20" s="164"/>
      <c r="B20" s="283" t="s">
        <v>823</v>
      </c>
      <c r="C20" s="473">
        <v>16042.450999999999</v>
      </c>
      <c r="D20" s="473">
        <v>7098.9470000000001</v>
      </c>
      <c r="E20" s="473">
        <v>3295.0479999999998</v>
      </c>
      <c r="F20" s="473">
        <v>2598.8180000000002</v>
      </c>
      <c r="G20" s="473">
        <v>2994.8319999999999</v>
      </c>
      <c r="H20" s="473">
        <v>54.802999999999997</v>
      </c>
      <c r="I20" s="471"/>
      <c r="J20" s="473">
        <v>779</v>
      </c>
      <c r="K20" s="473">
        <v>304</v>
      </c>
      <c r="L20" s="473">
        <v>461</v>
      </c>
      <c r="M20" s="473">
        <v>292</v>
      </c>
      <c r="N20" s="473">
        <v>234</v>
      </c>
      <c r="O20" s="473">
        <v>217</v>
      </c>
      <c r="P20" s="473">
        <v>203</v>
      </c>
      <c r="Q20" s="473">
        <v>186</v>
      </c>
      <c r="R20" s="473">
        <v>166</v>
      </c>
      <c r="S20" s="473">
        <v>164</v>
      </c>
      <c r="T20" s="473">
        <v>106</v>
      </c>
      <c r="U20" s="473">
        <v>38</v>
      </c>
      <c r="V20" s="473">
        <v>80</v>
      </c>
      <c r="W20" s="473">
        <v>8</v>
      </c>
      <c r="X20" s="473">
        <v>96</v>
      </c>
      <c r="Y20" s="473">
        <v>62</v>
      </c>
      <c r="Z20" s="473">
        <v>86</v>
      </c>
      <c r="AA20" s="473">
        <v>87</v>
      </c>
      <c r="AB20" s="473">
        <v>65</v>
      </c>
      <c r="AC20" s="473">
        <v>66</v>
      </c>
      <c r="AD20" s="473">
        <v>49</v>
      </c>
      <c r="AE20" s="473">
        <v>56</v>
      </c>
      <c r="AF20" s="473">
        <v>45</v>
      </c>
      <c r="AG20" s="473">
        <v>33</v>
      </c>
      <c r="AH20" s="473">
        <v>16</v>
      </c>
      <c r="AI20" s="473">
        <v>36</v>
      </c>
      <c r="AJ20" s="473">
        <v>7</v>
      </c>
      <c r="AK20" s="473">
        <v>23</v>
      </c>
      <c r="AL20" s="473">
        <v>121</v>
      </c>
      <c r="AM20" s="473">
        <v>122</v>
      </c>
      <c r="AN20" s="473">
        <v>129</v>
      </c>
      <c r="AO20" s="473">
        <v>2</v>
      </c>
      <c r="AP20" s="473">
        <v>4</v>
      </c>
      <c r="AQ20" s="473">
        <v>77</v>
      </c>
      <c r="AR20" s="473">
        <v>39</v>
      </c>
      <c r="AS20" s="473">
        <v>120</v>
      </c>
      <c r="AT20" s="473">
        <v>208</v>
      </c>
      <c r="AU20" s="473">
        <v>122</v>
      </c>
      <c r="AV20" s="473">
        <v>79</v>
      </c>
      <c r="AW20" s="473">
        <v>12</v>
      </c>
      <c r="AX20" s="473">
        <v>120</v>
      </c>
      <c r="AY20" s="473">
        <v>76</v>
      </c>
      <c r="AZ20" s="473">
        <v>78</v>
      </c>
      <c r="BA20" s="473">
        <v>186</v>
      </c>
      <c r="BB20" s="473">
        <v>77</v>
      </c>
      <c r="BC20" s="473">
        <v>22</v>
      </c>
      <c r="BD20" s="473">
        <v>66</v>
      </c>
      <c r="BE20" s="473">
        <v>49</v>
      </c>
      <c r="BF20" s="473">
        <v>31</v>
      </c>
      <c r="BG20" s="473">
        <v>63</v>
      </c>
      <c r="BH20" s="473">
        <v>404</v>
      </c>
      <c r="BI20" s="473">
        <v>261</v>
      </c>
      <c r="BJ20" s="473">
        <v>218</v>
      </c>
      <c r="BK20" s="473">
        <v>72</v>
      </c>
      <c r="BL20" s="473">
        <v>108</v>
      </c>
      <c r="BM20" s="473">
        <v>88</v>
      </c>
      <c r="BN20" s="473">
        <v>115</v>
      </c>
      <c r="BO20" s="473">
        <v>33</v>
      </c>
      <c r="BP20" s="473">
        <v>277</v>
      </c>
      <c r="BQ20" s="473">
        <v>381</v>
      </c>
      <c r="BR20" s="473">
        <v>166</v>
      </c>
      <c r="BS20" s="473">
        <v>149</v>
      </c>
      <c r="BT20" s="473">
        <v>106</v>
      </c>
      <c r="BU20" s="473">
        <v>98</v>
      </c>
      <c r="BV20" s="473">
        <v>87</v>
      </c>
      <c r="BW20" s="473">
        <v>51</v>
      </c>
      <c r="BX20" s="473">
        <v>65</v>
      </c>
      <c r="BY20" s="473">
        <v>59</v>
      </c>
      <c r="BZ20" s="473">
        <v>50</v>
      </c>
      <c r="CA20" s="473">
        <v>38</v>
      </c>
      <c r="CB20" s="473">
        <v>45</v>
      </c>
      <c r="CC20" s="473">
        <v>27</v>
      </c>
      <c r="CD20" s="473">
        <v>77</v>
      </c>
      <c r="CE20" s="473">
        <v>46</v>
      </c>
      <c r="CF20" s="473">
        <v>43</v>
      </c>
      <c r="CG20" s="473">
        <v>35</v>
      </c>
      <c r="CH20" s="473">
        <v>36</v>
      </c>
      <c r="CI20" s="473">
        <v>22</v>
      </c>
      <c r="CJ20" s="473">
        <v>22</v>
      </c>
      <c r="CK20" s="473">
        <v>27</v>
      </c>
      <c r="CL20" s="473">
        <v>21</v>
      </c>
      <c r="CM20" s="473">
        <v>19</v>
      </c>
      <c r="CN20" s="473">
        <v>17</v>
      </c>
      <c r="CO20" s="473">
        <v>21</v>
      </c>
      <c r="CP20" s="473">
        <v>10</v>
      </c>
      <c r="CQ20" s="473">
        <v>11</v>
      </c>
      <c r="CR20" s="473">
        <v>5</v>
      </c>
      <c r="CS20" s="473">
        <v>7</v>
      </c>
      <c r="CT20" s="473">
        <v>99</v>
      </c>
      <c r="CU20" s="473">
        <v>32</v>
      </c>
      <c r="CV20" s="473">
        <v>206</v>
      </c>
      <c r="CW20" s="473">
        <v>263</v>
      </c>
      <c r="CX20" s="473">
        <v>211</v>
      </c>
      <c r="CY20" s="473">
        <v>116</v>
      </c>
      <c r="CZ20" s="473">
        <v>100</v>
      </c>
      <c r="DA20" s="473">
        <v>168</v>
      </c>
      <c r="DB20" s="473">
        <v>66</v>
      </c>
      <c r="DC20" s="473">
        <v>329</v>
      </c>
      <c r="DD20" s="473">
        <v>314</v>
      </c>
      <c r="DE20" s="473">
        <v>267</v>
      </c>
      <c r="DF20" s="473">
        <v>168</v>
      </c>
      <c r="DG20" s="473">
        <v>219</v>
      </c>
      <c r="DH20" s="473">
        <v>191</v>
      </c>
      <c r="DI20" s="473">
        <v>130</v>
      </c>
      <c r="DJ20" s="473">
        <v>140</v>
      </c>
      <c r="DK20" s="473">
        <v>87</v>
      </c>
      <c r="DL20" s="473">
        <v>68</v>
      </c>
      <c r="DM20" s="473">
        <v>81</v>
      </c>
      <c r="DN20" s="473">
        <v>89</v>
      </c>
      <c r="DO20" s="473">
        <v>63</v>
      </c>
      <c r="DP20" s="473">
        <v>56</v>
      </c>
      <c r="DQ20" s="473">
        <v>224</v>
      </c>
      <c r="DR20" s="473">
        <v>67</v>
      </c>
      <c r="DS20" s="473">
        <v>48</v>
      </c>
      <c r="DT20" s="473">
        <v>5</v>
      </c>
      <c r="DU20" s="473">
        <v>2</v>
      </c>
      <c r="DV20" s="473">
        <v>42</v>
      </c>
      <c r="DW20" s="473">
        <v>59</v>
      </c>
      <c r="DX20" s="473">
        <v>18</v>
      </c>
      <c r="DY20" s="473">
        <v>14</v>
      </c>
      <c r="DZ20" s="473">
        <v>11</v>
      </c>
      <c r="EA20" s="473">
        <v>14</v>
      </c>
      <c r="EB20" s="473">
        <v>16</v>
      </c>
      <c r="EC20" s="473">
        <v>36</v>
      </c>
      <c r="ED20" s="473">
        <v>29</v>
      </c>
      <c r="EE20" s="473">
        <v>18</v>
      </c>
      <c r="EF20" s="473">
        <v>16</v>
      </c>
      <c r="EG20" s="473">
        <v>16</v>
      </c>
      <c r="EH20" s="473">
        <v>17</v>
      </c>
      <c r="EI20" s="473">
        <v>54</v>
      </c>
      <c r="EJ20" s="473">
        <v>9</v>
      </c>
      <c r="EK20" s="473">
        <v>17</v>
      </c>
      <c r="EL20" s="473">
        <v>11</v>
      </c>
      <c r="EM20" s="473">
        <v>15</v>
      </c>
      <c r="EN20" s="473">
        <v>38</v>
      </c>
      <c r="EO20" s="473">
        <v>31</v>
      </c>
      <c r="EP20" s="473">
        <v>40</v>
      </c>
      <c r="EQ20" s="473">
        <v>56</v>
      </c>
      <c r="ER20" s="473">
        <v>33</v>
      </c>
      <c r="ES20" s="473">
        <v>21</v>
      </c>
      <c r="ET20" s="473">
        <v>13</v>
      </c>
      <c r="EU20" s="473">
        <v>18</v>
      </c>
      <c r="EV20" s="473">
        <v>31</v>
      </c>
      <c r="EW20" s="473">
        <v>3</v>
      </c>
      <c r="EX20" s="473">
        <v>2</v>
      </c>
      <c r="EY20" s="473">
        <v>21</v>
      </c>
      <c r="EZ20" s="473">
        <v>16</v>
      </c>
      <c r="FA20" s="473">
        <v>13</v>
      </c>
      <c r="FB20" s="473">
        <v>37</v>
      </c>
      <c r="FC20" s="473">
        <v>0</v>
      </c>
      <c r="FD20" s="473">
        <v>26</v>
      </c>
      <c r="FE20" s="473">
        <v>10</v>
      </c>
      <c r="FF20" s="473">
        <v>9</v>
      </c>
      <c r="FG20" s="473">
        <v>7</v>
      </c>
      <c r="FH20" s="473">
        <v>52</v>
      </c>
      <c r="FI20" s="473">
        <v>26</v>
      </c>
      <c r="FJ20" s="473">
        <v>20</v>
      </c>
      <c r="FK20" s="473">
        <v>53</v>
      </c>
      <c r="FL20" s="473">
        <v>60</v>
      </c>
      <c r="FM20" s="473">
        <v>44</v>
      </c>
      <c r="FN20" s="473">
        <v>73</v>
      </c>
      <c r="FO20" s="473">
        <v>27</v>
      </c>
      <c r="FP20" s="473">
        <v>11</v>
      </c>
      <c r="FQ20" s="473">
        <v>12</v>
      </c>
      <c r="FR20" s="473">
        <v>21</v>
      </c>
      <c r="FS20" s="473">
        <v>0</v>
      </c>
      <c r="FT20" s="473">
        <v>19</v>
      </c>
      <c r="FU20" s="473">
        <v>12</v>
      </c>
      <c r="FV20" s="473">
        <v>7</v>
      </c>
      <c r="FW20" s="473">
        <v>7</v>
      </c>
      <c r="FX20" s="473">
        <v>13</v>
      </c>
      <c r="FY20" s="473">
        <v>20</v>
      </c>
      <c r="FZ20" s="473">
        <v>48</v>
      </c>
      <c r="GA20" s="473">
        <v>17</v>
      </c>
      <c r="GB20" s="473">
        <v>19</v>
      </c>
      <c r="GC20" s="473">
        <v>2</v>
      </c>
      <c r="GD20" s="473">
        <v>14</v>
      </c>
      <c r="GE20" s="473">
        <v>12</v>
      </c>
      <c r="GF20" s="473">
        <v>9</v>
      </c>
      <c r="GG20" s="473">
        <v>5</v>
      </c>
      <c r="GH20" s="473">
        <v>3</v>
      </c>
      <c r="GI20" s="473">
        <v>12</v>
      </c>
      <c r="GJ20" s="473">
        <v>21</v>
      </c>
      <c r="GK20" s="473">
        <v>12</v>
      </c>
      <c r="GL20" s="473">
        <v>24</v>
      </c>
      <c r="GM20" s="473">
        <v>28</v>
      </c>
      <c r="GN20" s="473">
        <v>20</v>
      </c>
      <c r="GO20" s="473">
        <v>13</v>
      </c>
      <c r="GP20" s="473">
        <v>9</v>
      </c>
      <c r="GQ20" s="473">
        <v>26</v>
      </c>
      <c r="GR20" s="473">
        <v>2</v>
      </c>
      <c r="GS20" s="473">
        <v>9</v>
      </c>
      <c r="GT20" s="473">
        <v>26</v>
      </c>
      <c r="GU20" s="473">
        <v>7</v>
      </c>
      <c r="GV20" s="473">
        <v>34</v>
      </c>
      <c r="GW20" s="473">
        <v>11</v>
      </c>
      <c r="GX20" s="473">
        <v>13</v>
      </c>
      <c r="GY20" s="473">
        <v>70</v>
      </c>
      <c r="GZ20" s="473">
        <v>44</v>
      </c>
      <c r="HA20" s="473">
        <v>14</v>
      </c>
      <c r="HB20" s="473">
        <v>9</v>
      </c>
      <c r="HC20" s="473">
        <v>10</v>
      </c>
      <c r="HD20" s="473">
        <v>16</v>
      </c>
      <c r="HE20" s="473">
        <v>14</v>
      </c>
      <c r="HF20" s="473">
        <v>11</v>
      </c>
      <c r="HG20" s="473">
        <v>9</v>
      </c>
      <c r="HH20" s="473">
        <v>14</v>
      </c>
      <c r="HI20" s="473">
        <v>21</v>
      </c>
      <c r="HJ20" s="473">
        <v>1</v>
      </c>
      <c r="HK20" s="473">
        <v>18</v>
      </c>
      <c r="HL20" s="473">
        <v>6</v>
      </c>
      <c r="HM20" s="473">
        <v>46</v>
      </c>
      <c r="HN20" s="473">
        <v>48</v>
      </c>
      <c r="HO20" s="473">
        <v>32</v>
      </c>
      <c r="HP20" s="473">
        <v>16</v>
      </c>
      <c r="HQ20" s="473">
        <v>29</v>
      </c>
      <c r="HR20" s="473">
        <v>53</v>
      </c>
      <c r="HS20" s="473">
        <v>19</v>
      </c>
      <c r="HT20" s="473">
        <v>11</v>
      </c>
      <c r="HU20" s="473">
        <v>12</v>
      </c>
      <c r="HV20" s="473">
        <v>1</v>
      </c>
      <c r="HW20" s="473">
        <v>12</v>
      </c>
      <c r="HX20" s="473">
        <v>8</v>
      </c>
      <c r="HY20" s="473">
        <v>16</v>
      </c>
      <c r="HZ20" s="473">
        <v>7</v>
      </c>
      <c r="IA20" s="473">
        <v>13</v>
      </c>
      <c r="IB20" s="473">
        <v>19</v>
      </c>
      <c r="IC20" s="473">
        <v>10</v>
      </c>
      <c r="ID20" s="473">
        <v>34</v>
      </c>
      <c r="IE20" s="473">
        <v>18</v>
      </c>
      <c r="IF20" s="473">
        <v>13</v>
      </c>
      <c r="IG20" s="473">
        <v>11</v>
      </c>
      <c r="IH20" s="473">
        <v>17</v>
      </c>
      <c r="II20" s="473">
        <v>14</v>
      </c>
      <c r="IJ20" s="473">
        <v>27</v>
      </c>
      <c r="IK20" s="473">
        <v>1</v>
      </c>
      <c r="IL20" s="473">
        <v>7</v>
      </c>
      <c r="IM20" s="473">
        <v>9</v>
      </c>
      <c r="IN20" s="473">
        <v>6</v>
      </c>
      <c r="IO20" s="473">
        <v>12</v>
      </c>
      <c r="IP20" s="473">
        <v>9</v>
      </c>
      <c r="IQ20" s="473">
        <v>8</v>
      </c>
      <c r="IR20" s="473">
        <v>5</v>
      </c>
      <c r="IS20" s="473">
        <v>4</v>
      </c>
      <c r="IT20" s="473">
        <v>9</v>
      </c>
      <c r="IU20" s="473">
        <v>10</v>
      </c>
      <c r="IV20" s="473">
        <v>82</v>
      </c>
      <c r="IW20" s="473">
        <v>29</v>
      </c>
      <c r="IX20" s="473">
        <v>22</v>
      </c>
      <c r="IY20" s="473">
        <v>18</v>
      </c>
      <c r="IZ20" s="473">
        <v>21</v>
      </c>
      <c r="JA20" s="473">
        <v>11</v>
      </c>
      <c r="JB20" s="473">
        <v>11</v>
      </c>
      <c r="JC20" s="473">
        <v>20</v>
      </c>
      <c r="JD20" s="473">
        <v>26</v>
      </c>
      <c r="JE20" s="473">
        <v>58</v>
      </c>
      <c r="JF20" s="473">
        <v>8</v>
      </c>
      <c r="JG20" s="473">
        <v>11</v>
      </c>
      <c r="JH20" s="473">
        <v>16</v>
      </c>
      <c r="JI20" s="473">
        <v>15</v>
      </c>
      <c r="JJ20" s="473">
        <v>26</v>
      </c>
      <c r="JK20" s="473">
        <v>15</v>
      </c>
      <c r="JL20" s="473">
        <v>6</v>
      </c>
      <c r="JM20" s="473">
        <v>5</v>
      </c>
      <c r="JN20" s="473">
        <v>11</v>
      </c>
      <c r="JO20" s="473">
        <v>11</v>
      </c>
      <c r="JP20" s="473">
        <v>13</v>
      </c>
      <c r="JQ20" s="473">
        <v>54</v>
      </c>
    </row>
    <row r="21" spans="1:277" s="347" customFormat="1" ht="18.600000000000001" customHeight="1" x14ac:dyDescent="0.25">
      <c r="A21" s="21"/>
      <c r="B21" s="163"/>
      <c r="C21" s="479"/>
      <c r="D21" s="479"/>
      <c r="E21" s="479"/>
      <c r="F21" s="479"/>
      <c r="G21" s="479"/>
      <c r="H21" s="479"/>
      <c r="I21" s="479"/>
      <c r="J21" s="479"/>
      <c r="K21" s="480"/>
      <c r="L21" s="480"/>
      <c r="M21" s="480"/>
      <c r="N21" s="480"/>
      <c r="O21" s="480"/>
      <c r="P21" s="480"/>
      <c r="Q21" s="480"/>
      <c r="R21" s="480"/>
      <c r="S21" s="480"/>
      <c r="T21" s="480"/>
      <c r="U21" s="480"/>
      <c r="V21" s="480"/>
      <c r="W21" s="480"/>
      <c r="X21" s="480"/>
      <c r="Y21" s="480"/>
      <c r="Z21" s="480"/>
      <c r="AA21" s="480"/>
      <c r="AB21" s="480"/>
      <c r="AC21" s="480"/>
      <c r="AD21" s="480"/>
      <c r="AE21" s="480"/>
      <c r="AF21" s="480"/>
      <c r="AG21" s="480"/>
      <c r="AH21" s="480"/>
      <c r="AI21" s="480"/>
      <c r="AJ21" s="480"/>
      <c r="AK21" s="480"/>
      <c r="AL21" s="480"/>
      <c r="AM21" s="480"/>
      <c r="AN21" s="480"/>
      <c r="AO21" s="480"/>
      <c r="AP21" s="480"/>
      <c r="AQ21" s="480"/>
      <c r="AR21" s="480"/>
      <c r="AS21" s="480"/>
      <c r="AT21" s="480"/>
      <c r="AU21" s="480"/>
      <c r="AV21" s="480"/>
      <c r="AW21" s="480"/>
      <c r="AX21" s="480"/>
      <c r="AY21" s="480"/>
      <c r="AZ21" s="480"/>
      <c r="BA21" s="480"/>
      <c r="BB21" s="480"/>
      <c r="BC21" s="480"/>
      <c r="BD21" s="480"/>
      <c r="BE21" s="480"/>
      <c r="BF21" s="480"/>
      <c r="BG21" s="480"/>
      <c r="BH21" s="480"/>
      <c r="BI21" s="480"/>
      <c r="BJ21" s="480"/>
      <c r="BK21" s="480"/>
      <c r="BL21" s="480"/>
      <c r="BM21" s="480"/>
      <c r="BN21" s="480"/>
      <c r="BO21" s="480"/>
      <c r="BP21" s="480"/>
      <c r="BQ21" s="480"/>
      <c r="BR21" s="480"/>
      <c r="BS21" s="480"/>
      <c r="BT21" s="480"/>
      <c r="BU21" s="480"/>
      <c r="BV21" s="480"/>
      <c r="BW21" s="480"/>
      <c r="BX21" s="480"/>
      <c r="BY21" s="480"/>
      <c r="BZ21" s="480"/>
      <c r="CA21" s="480"/>
      <c r="CB21" s="480"/>
      <c r="CC21" s="480"/>
      <c r="CD21" s="480"/>
      <c r="CE21" s="480"/>
      <c r="CF21" s="480"/>
      <c r="CG21" s="480"/>
      <c r="CH21" s="480"/>
      <c r="CI21" s="480"/>
      <c r="CJ21" s="480"/>
      <c r="CK21" s="480"/>
      <c r="CL21" s="480"/>
      <c r="CM21" s="480"/>
      <c r="CN21" s="480"/>
      <c r="CO21" s="480"/>
      <c r="CP21" s="480"/>
      <c r="CQ21" s="480"/>
      <c r="CR21" s="480"/>
      <c r="CS21" s="480"/>
      <c r="CT21" s="480"/>
      <c r="CU21" s="480"/>
      <c r="CV21" s="480"/>
      <c r="CW21" s="480"/>
      <c r="CX21" s="480"/>
      <c r="CY21" s="480"/>
      <c r="CZ21" s="480"/>
      <c r="DA21" s="480"/>
      <c r="DB21" s="480"/>
      <c r="DC21" s="480"/>
      <c r="DD21" s="480"/>
      <c r="DE21" s="480"/>
      <c r="DF21" s="480"/>
      <c r="DG21" s="480"/>
      <c r="DH21" s="480"/>
      <c r="DI21" s="480"/>
      <c r="DJ21" s="480"/>
      <c r="DK21" s="480"/>
      <c r="DL21" s="480"/>
      <c r="DM21" s="480"/>
      <c r="DN21" s="480"/>
      <c r="DO21" s="480"/>
      <c r="DP21" s="480"/>
      <c r="DQ21" s="480"/>
      <c r="DR21" s="480"/>
      <c r="DS21" s="480"/>
      <c r="DT21" s="480"/>
      <c r="DU21" s="480"/>
      <c r="DV21" s="480"/>
      <c r="DW21" s="480"/>
      <c r="DX21" s="480"/>
      <c r="DY21" s="480"/>
      <c r="DZ21" s="480"/>
      <c r="EA21" s="480"/>
      <c r="EB21" s="480"/>
      <c r="EC21" s="480"/>
      <c r="ED21" s="480"/>
      <c r="EE21" s="480"/>
      <c r="EF21" s="480"/>
      <c r="EG21" s="480"/>
      <c r="EH21" s="480"/>
      <c r="EI21" s="480"/>
      <c r="EJ21" s="480"/>
      <c r="EK21" s="480"/>
      <c r="EL21" s="480"/>
      <c r="EM21" s="480"/>
      <c r="EN21" s="480"/>
      <c r="EO21" s="480"/>
      <c r="EP21" s="480"/>
      <c r="EQ21" s="480"/>
      <c r="ER21" s="480"/>
      <c r="ES21" s="480"/>
      <c r="ET21" s="480"/>
      <c r="EU21" s="480"/>
      <c r="EV21" s="480"/>
      <c r="EW21" s="480"/>
      <c r="EX21" s="480"/>
      <c r="EY21" s="480"/>
      <c r="EZ21" s="480"/>
      <c r="FA21" s="480"/>
      <c r="FB21" s="480"/>
      <c r="FC21" s="480"/>
      <c r="FD21" s="480"/>
      <c r="FE21" s="480"/>
      <c r="FF21" s="480"/>
      <c r="FG21" s="480"/>
      <c r="FH21" s="480"/>
      <c r="FI21" s="480"/>
      <c r="FJ21" s="480"/>
      <c r="FK21" s="480"/>
      <c r="FL21" s="480"/>
      <c r="FM21" s="480"/>
      <c r="FN21" s="480"/>
      <c r="FO21" s="480"/>
      <c r="FP21" s="480"/>
      <c r="FQ21" s="480"/>
      <c r="FR21" s="480"/>
      <c r="FS21" s="480"/>
      <c r="FT21" s="480"/>
      <c r="FU21" s="480"/>
      <c r="FV21" s="480"/>
      <c r="FW21" s="480"/>
      <c r="FX21" s="480"/>
      <c r="FY21" s="480"/>
      <c r="FZ21" s="480"/>
      <c r="GA21" s="480"/>
      <c r="GB21" s="480"/>
      <c r="GC21" s="480"/>
      <c r="GD21" s="480"/>
      <c r="GE21" s="480"/>
      <c r="GF21" s="480"/>
      <c r="GG21" s="480"/>
      <c r="GH21" s="480"/>
      <c r="GI21" s="480"/>
      <c r="GJ21" s="480"/>
      <c r="GK21" s="480"/>
      <c r="GL21" s="480"/>
      <c r="GM21" s="480"/>
      <c r="GN21" s="480"/>
      <c r="GO21" s="480"/>
      <c r="GP21" s="480"/>
      <c r="GQ21" s="480"/>
      <c r="GR21" s="480"/>
      <c r="GS21" s="480"/>
      <c r="GT21" s="480"/>
      <c r="GU21" s="480"/>
      <c r="GV21" s="480"/>
      <c r="GW21" s="480"/>
      <c r="GX21" s="480"/>
      <c r="GY21" s="480"/>
      <c r="GZ21" s="480"/>
      <c r="HA21" s="480"/>
      <c r="HB21" s="480"/>
      <c r="HC21" s="480"/>
      <c r="HD21" s="480"/>
      <c r="HE21" s="480"/>
      <c r="HF21" s="480"/>
      <c r="HG21" s="480"/>
      <c r="HH21" s="480"/>
      <c r="HI21" s="480"/>
      <c r="HJ21" s="480"/>
      <c r="HK21" s="480"/>
      <c r="HL21" s="480"/>
      <c r="HM21" s="480"/>
      <c r="HN21" s="480"/>
      <c r="HO21" s="480"/>
      <c r="HP21" s="480"/>
      <c r="HQ21" s="480"/>
      <c r="HR21" s="480"/>
      <c r="HS21" s="480"/>
      <c r="HT21" s="480"/>
      <c r="HU21" s="480"/>
      <c r="HV21" s="480"/>
      <c r="HW21" s="480"/>
      <c r="HX21" s="480"/>
      <c r="HY21" s="480"/>
      <c r="HZ21" s="480"/>
      <c r="IA21" s="480"/>
      <c r="IB21" s="480"/>
      <c r="IC21" s="480"/>
      <c r="ID21" s="480"/>
      <c r="IE21" s="480"/>
      <c r="IF21" s="480"/>
      <c r="IG21" s="480"/>
      <c r="IH21" s="480"/>
      <c r="II21" s="480"/>
      <c r="IJ21" s="480"/>
      <c r="IK21" s="480"/>
      <c r="IL21" s="480"/>
      <c r="IM21" s="480"/>
      <c r="IN21" s="480"/>
      <c r="IO21" s="480"/>
      <c r="IP21" s="480"/>
      <c r="IQ21" s="480"/>
      <c r="IR21" s="480"/>
      <c r="IS21" s="480"/>
      <c r="IT21" s="480"/>
      <c r="IU21" s="480"/>
      <c r="IV21" s="480"/>
      <c r="IW21" s="480"/>
      <c r="IX21" s="480"/>
      <c r="IY21" s="480"/>
      <c r="IZ21" s="480"/>
      <c r="JA21" s="480"/>
      <c r="JB21" s="480"/>
      <c r="JC21" s="480"/>
      <c r="JD21" s="480"/>
      <c r="JE21" s="480"/>
      <c r="JF21" s="480"/>
      <c r="JG21" s="480"/>
      <c r="JH21" s="480"/>
      <c r="JI21" s="480"/>
      <c r="JJ21" s="480"/>
      <c r="JK21" s="480"/>
      <c r="JL21" s="480"/>
      <c r="JM21" s="480"/>
      <c r="JN21" s="480"/>
      <c r="JO21" s="480"/>
      <c r="JP21" s="480"/>
      <c r="JQ21" s="480"/>
    </row>
    <row r="22" spans="1:277" s="347" customFormat="1" ht="23.25" customHeight="1" x14ac:dyDescent="0.25">
      <c r="A22" s="164"/>
      <c r="B22" s="356" t="s">
        <v>824</v>
      </c>
      <c r="C22" s="473">
        <v>834749</v>
      </c>
      <c r="D22" s="473">
        <v>349440</v>
      </c>
      <c r="E22" s="473">
        <v>158380</v>
      </c>
      <c r="F22" s="473">
        <v>156317</v>
      </c>
      <c r="G22" s="473">
        <v>165522</v>
      </c>
      <c r="H22" s="473">
        <v>5090</v>
      </c>
      <c r="I22" s="481"/>
      <c r="J22" s="473">
        <v>47000</v>
      </c>
      <c r="K22" s="473">
        <v>20900</v>
      </c>
      <c r="L22" s="473">
        <v>26800</v>
      </c>
      <c r="M22" s="473">
        <v>11200</v>
      </c>
      <c r="N22" s="473">
        <v>12000</v>
      </c>
      <c r="O22" s="473">
        <v>10300</v>
      </c>
      <c r="P22" s="473">
        <v>10700</v>
      </c>
      <c r="Q22" s="473">
        <v>11100</v>
      </c>
      <c r="R22" s="473">
        <v>7140</v>
      </c>
      <c r="S22" s="473">
        <v>8110</v>
      </c>
      <c r="T22" s="473">
        <v>5430</v>
      </c>
      <c r="U22" s="473" t="s">
        <v>97</v>
      </c>
      <c r="V22" s="473">
        <v>4060</v>
      </c>
      <c r="W22" s="473" t="s">
        <v>97</v>
      </c>
      <c r="X22" s="473">
        <v>4700</v>
      </c>
      <c r="Y22" s="473">
        <v>4520</v>
      </c>
      <c r="Z22" s="473">
        <v>5150</v>
      </c>
      <c r="AA22" s="473">
        <v>4750</v>
      </c>
      <c r="AB22" s="473">
        <v>3360</v>
      </c>
      <c r="AC22" s="473">
        <v>4680</v>
      </c>
      <c r="AD22" s="473">
        <v>2550</v>
      </c>
      <c r="AE22" s="473">
        <v>4060</v>
      </c>
      <c r="AF22" s="473">
        <v>2820</v>
      </c>
      <c r="AG22" s="473">
        <v>3050</v>
      </c>
      <c r="AH22" s="473" t="s">
        <v>97</v>
      </c>
      <c r="AI22" s="473">
        <v>2330</v>
      </c>
      <c r="AJ22" s="473" t="s">
        <v>97</v>
      </c>
      <c r="AK22" s="473">
        <v>1810</v>
      </c>
      <c r="AL22" s="473">
        <v>6480</v>
      </c>
      <c r="AM22" s="473">
        <v>4520</v>
      </c>
      <c r="AN22" s="473">
        <v>5140</v>
      </c>
      <c r="AO22" s="473" t="s">
        <v>97</v>
      </c>
      <c r="AP22" s="473" t="s">
        <v>97</v>
      </c>
      <c r="AQ22" s="473">
        <v>3420</v>
      </c>
      <c r="AR22" s="473">
        <v>1840</v>
      </c>
      <c r="AS22" s="473">
        <v>4080</v>
      </c>
      <c r="AT22" s="473">
        <v>8350</v>
      </c>
      <c r="AU22" s="473">
        <v>5910</v>
      </c>
      <c r="AV22" s="473">
        <v>2890</v>
      </c>
      <c r="AW22" s="473" t="s">
        <v>97</v>
      </c>
      <c r="AX22" s="473">
        <v>6560</v>
      </c>
      <c r="AY22" s="473">
        <v>4210</v>
      </c>
      <c r="AZ22" s="473">
        <v>4150</v>
      </c>
      <c r="BA22" s="473">
        <v>6790</v>
      </c>
      <c r="BB22" s="473">
        <v>4260</v>
      </c>
      <c r="BC22" s="473" t="s">
        <v>97</v>
      </c>
      <c r="BD22" s="473">
        <v>2110</v>
      </c>
      <c r="BE22" s="473">
        <v>2210</v>
      </c>
      <c r="BF22" s="473">
        <v>2160</v>
      </c>
      <c r="BG22" s="473">
        <v>2290</v>
      </c>
      <c r="BH22" s="473">
        <v>18600</v>
      </c>
      <c r="BI22" s="473">
        <v>12100</v>
      </c>
      <c r="BJ22" s="473">
        <v>6120</v>
      </c>
      <c r="BK22" s="473">
        <v>3670</v>
      </c>
      <c r="BL22" s="473">
        <v>4020</v>
      </c>
      <c r="BM22" s="473">
        <v>2440</v>
      </c>
      <c r="BN22" s="473">
        <v>4380</v>
      </c>
      <c r="BO22" s="473">
        <v>2220</v>
      </c>
      <c r="BP22" s="473">
        <v>17500</v>
      </c>
      <c r="BQ22" s="473">
        <v>15700</v>
      </c>
      <c r="BR22" s="473">
        <v>10900</v>
      </c>
      <c r="BS22" s="473">
        <v>7540</v>
      </c>
      <c r="BT22" s="473">
        <v>4680</v>
      </c>
      <c r="BU22" s="473">
        <v>4420</v>
      </c>
      <c r="BV22" s="473">
        <v>4260</v>
      </c>
      <c r="BW22" s="473">
        <v>3620</v>
      </c>
      <c r="BX22" s="473">
        <v>3300</v>
      </c>
      <c r="BY22" s="473">
        <v>3070</v>
      </c>
      <c r="BZ22" s="473">
        <v>2640</v>
      </c>
      <c r="CA22" s="473">
        <v>1990</v>
      </c>
      <c r="CB22" s="473">
        <v>1830</v>
      </c>
      <c r="CC22" s="473">
        <v>1340</v>
      </c>
      <c r="CD22" s="473">
        <v>3080</v>
      </c>
      <c r="CE22" s="473">
        <v>1850</v>
      </c>
      <c r="CF22" s="473">
        <v>1760</v>
      </c>
      <c r="CG22" s="473">
        <v>1390</v>
      </c>
      <c r="CH22" s="473">
        <v>1140</v>
      </c>
      <c r="CI22" s="473">
        <v>906</v>
      </c>
      <c r="CJ22" s="473">
        <v>880</v>
      </c>
      <c r="CK22" s="473">
        <v>872</v>
      </c>
      <c r="CL22" s="473">
        <v>845</v>
      </c>
      <c r="CM22" s="473">
        <v>849</v>
      </c>
      <c r="CN22" s="473">
        <v>661</v>
      </c>
      <c r="CO22" s="473">
        <v>499</v>
      </c>
      <c r="CP22" s="473">
        <v>383</v>
      </c>
      <c r="CQ22" s="473">
        <v>371</v>
      </c>
      <c r="CR22" s="473">
        <v>213</v>
      </c>
      <c r="CS22" s="473">
        <v>171</v>
      </c>
      <c r="CT22" s="473">
        <v>5560</v>
      </c>
      <c r="CU22" s="473">
        <v>2140</v>
      </c>
      <c r="CV22" s="473">
        <v>17300</v>
      </c>
      <c r="CW22" s="473">
        <v>10900</v>
      </c>
      <c r="CX22" s="473">
        <v>7380</v>
      </c>
      <c r="CY22" s="473">
        <v>5200</v>
      </c>
      <c r="CZ22" s="473">
        <v>3710</v>
      </c>
      <c r="DA22" s="473">
        <v>5610</v>
      </c>
      <c r="DB22" s="473">
        <v>1920</v>
      </c>
      <c r="DC22" s="473">
        <v>20500</v>
      </c>
      <c r="DD22" s="473">
        <v>18400</v>
      </c>
      <c r="DE22" s="473">
        <v>15700</v>
      </c>
      <c r="DF22" s="473">
        <v>11600</v>
      </c>
      <c r="DG22" s="473">
        <v>12200</v>
      </c>
      <c r="DH22" s="473">
        <v>10600</v>
      </c>
      <c r="DI22" s="473">
        <v>9370</v>
      </c>
      <c r="DJ22" s="473">
        <v>8550</v>
      </c>
      <c r="DK22" s="473">
        <v>5450</v>
      </c>
      <c r="DL22" s="473">
        <v>5380</v>
      </c>
      <c r="DM22" s="473">
        <v>4190</v>
      </c>
      <c r="DN22" s="473">
        <v>4490</v>
      </c>
      <c r="DO22" s="473">
        <v>3400</v>
      </c>
      <c r="DP22" s="473">
        <v>3290</v>
      </c>
      <c r="DQ22" s="473">
        <v>12100</v>
      </c>
      <c r="DR22" s="473">
        <v>3760</v>
      </c>
      <c r="DS22" s="473">
        <v>2470</v>
      </c>
      <c r="DT22" s="473">
        <v>728</v>
      </c>
      <c r="DU22" s="473">
        <v>369</v>
      </c>
      <c r="DV22" s="473">
        <v>3770</v>
      </c>
      <c r="DW22" s="473">
        <v>3380</v>
      </c>
      <c r="DX22" s="473">
        <v>1040</v>
      </c>
      <c r="DY22" s="473">
        <v>746</v>
      </c>
      <c r="DZ22" s="473">
        <v>679</v>
      </c>
      <c r="EA22" s="473">
        <v>777</v>
      </c>
      <c r="EB22" s="473">
        <v>985</v>
      </c>
      <c r="EC22" s="473">
        <v>2410</v>
      </c>
      <c r="ED22" s="473">
        <v>1690</v>
      </c>
      <c r="EE22" s="473">
        <v>1170</v>
      </c>
      <c r="EF22" s="473">
        <v>912</v>
      </c>
      <c r="EG22" s="473">
        <v>1230</v>
      </c>
      <c r="EH22" s="473">
        <v>1200</v>
      </c>
      <c r="EI22" s="473">
        <v>3160</v>
      </c>
      <c r="EJ22" s="473">
        <v>546</v>
      </c>
      <c r="EK22" s="473">
        <v>968</v>
      </c>
      <c r="EL22" s="473">
        <v>591</v>
      </c>
      <c r="EM22" s="473">
        <v>930</v>
      </c>
      <c r="EN22" s="473">
        <v>1550</v>
      </c>
      <c r="EO22" s="473">
        <v>2000</v>
      </c>
      <c r="EP22" s="473">
        <v>2130</v>
      </c>
      <c r="EQ22" s="473">
        <v>2590</v>
      </c>
      <c r="ER22" s="473">
        <v>1690</v>
      </c>
      <c r="ES22" s="473">
        <v>1120</v>
      </c>
      <c r="ET22" s="473">
        <v>942</v>
      </c>
      <c r="EU22" s="473">
        <v>995</v>
      </c>
      <c r="EV22" s="473">
        <v>1880</v>
      </c>
      <c r="EW22" s="473" t="s">
        <v>97</v>
      </c>
      <c r="EX22" s="473">
        <v>362</v>
      </c>
      <c r="EY22" s="473">
        <v>1200</v>
      </c>
      <c r="EZ22" s="473">
        <v>1070</v>
      </c>
      <c r="FA22" s="473">
        <v>685</v>
      </c>
      <c r="FB22" s="473">
        <v>1970</v>
      </c>
      <c r="FC22" s="473">
        <v>1270</v>
      </c>
      <c r="FD22" s="473">
        <v>1420</v>
      </c>
      <c r="FE22" s="473">
        <v>804</v>
      </c>
      <c r="FF22" s="473">
        <v>484</v>
      </c>
      <c r="FG22" s="473">
        <v>433</v>
      </c>
      <c r="FH22" s="473">
        <v>2960</v>
      </c>
      <c r="FI22" s="473">
        <v>1360</v>
      </c>
      <c r="FJ22" s="473">
        <v>1120</v>
      </c>
      <c r="FK22" s="473">
        <v>2880</v>
      </c>
      <c r="FL22" s="473">
        <v>2610</v>
      </c>
      <c r="FM22" s="473">
        <v>2200</v>
      </c>
      <c r="FN22" s="473">
        <v>4280</v>
      </c>
      <c r="FO22" s="473">
        <v>1620</v>
      </c>
      <c r="FP22" s="473">
        <v>577</v>
      </c>
      <c r="FQ22" s="473">
        <v>911</v>
      </c>
      <c r="FR22" s="473">
        <v>1550</v>
      </c>
      <c r="FS22" s="473" t="s">
        <v>97</v>
      </c>
      <c r="FT22" s="473">
        <v>1130</v>
      </c>
      <c r="FU22" s="473">
        <v>923</v>
      </c>
      <c r="FV22" s="473">
        <v>449</v>
      </c>
      <c r="FW22" s="473">
        <v>440</v>
      </c>
      <c r="FX22" s="473">
        <v>617</v>
      </c>
      <c r="FY22" s="473">
        <v>1460</v>
      </c>
      <c r="FZ22" s="473">
        <v>2940</v>
      </c>
      <c r="GA22" s="473">
        <v>745</v>
      </c>
      <c r="GB22" s="473">
        <v>746</v>
      </c>
      <c r="GC22" s="473" t="s">
        <v>97</v>
      </c>
      <c r="GD22" s="473">
        <v>756</v>
      </c>
      <c r="GE22" s="473">
        <v>695</v>
      </c>
      <c r="GF22" s="473">
        <v>564</v>
      </c>
      <c r="GG22" s="473">
        <v>351</v>
      </c>
      <c r="GH22" s="473" t="s">
        <v>97</v>
      </c>
      <c r="GI22" s="473">
        <v>695</v>
      </c>
      <c r="GJ22" s="473">
        <v>1460</v>
      </c>
      <c r="GK22" s="473">
        <v>515</v>
      </c>
      <c r="GL22" s="473">
        <v>1930</v>
      </c>
      <c r="GM22" s="473">
        <v>1090</v>
      </c>
      <c r="GN22" s="473">
        <v>970</v>
      </c>
      <c r="GO22" s="473">
        <v>940</v>
      </c>
      <c r="GP22" s="473">
        <v>704</v>
      </c>
      <c r="GQ22" s="473">
        <v>1730</v>
      </c>
      <c r="GR22" s="473" t="s">
        <v>97</v>
      </c>
      <c r="GS22" s="473">
        <v>521</v>
      </c>
      <c r="GT22" s="473">
        <v>1100</v>
      </c>
      <c r="GU22" s="473">
        <v>415</v>
      </c>
      <c r="GV22" s="473">
        <v>1810</v>
      </c>
      <c r="GW22" s="473">
        <v>756</v>
      </c>
      <c r="GX22" s="473">
        <v>447</v>
      </c>
      <c r="GY22" s="473">
        <v>3850</v>
      </c>
      <c r="GZ22" s="473">
        <v>2470</v>
      </c>
      <c r="HA22" s="473">
        <v>795</v>
      </c>
      <c r="HB22" s="473">
        <v>639</v>
      </c>
      <c r="HC22" s="473">
        <v>536</v>
      </c>
      <c r="HD22" s="473">
        <v>1310</v>
      </c>
      <c r="HE22" s="473">
        <v>774</v>
      </c>
      <c r="HF22" s="473">
        <v>739</v>
      </c>
      <c r="HG22" s="473">
        <v>642</v>
      </c>
      <c r="HH22" s="473">
        <v>989</v>
      </c>
      <c r="HI22" s="473">
        <v>1180</v>
      </c>
      <c r="HJ22" s="473" t="s">
        <v>97</v>
      </c>
      <c r="HK22" s="473">
        <v>1120</v>
      </c>
      <c r="HL22" s="473">
        <v>293</v>
      </c>
      <c r="HM22" s="473">
        <v>1980</v>
      </c>
      <c r="HN22" s="473">
        <v>1940</v>
      </c>
      <c r="HO22" s="473">
        <v>1310</v>
      </c>
      <c r="HP22" s="473">
        <v>823</v>
      </c>
      <c r="HQ22" s="473">
        <v>1530</v>
      </c>
      <c r="HR22" s="473">
        <v>2050</v>
      </c>
      <c r="HS22" s="473">
        <v>1000</v>
      </c>
      <c r="HT22" s="473">
        <v>1130</v>
      </c>
      <c r="HU22" s="473">
        <v>496</v>
      </c>
      <c r="HV22" s="473" t="s">
        <v>97</v>
      </c>
      <c r="HW22" s="473">
        <v>826</v>
      </c>
      <c r="HX22" s="473">
        <v>538</v>
      </c>
      <c r="HY22" s="473">
        <v>750</v>
      </c>
      <c r="HZ22" s="473">
        <v>490</v>
      </c>
      <c r="IA22" s="473">
        <v>470</v>
      </c>
      <c r="IB22" s="473">
        <v>749</v>
      </c>
      <c r="IC22" s="473">
        <v>772</v>
      </c>
      <c r="ID22" s="473">
        <v>1650</v>
      </c>
      <c r="IE22" s="473">
        <v>955</v>
      </c>
      <c r="IF22" s="473">
        <v>758</v>
      </c>
      <c r="IG22" s="473">
        <v>1110</v>
      </c>
      <c r="IH22" s="473">
        <v>682</v>
      </c>
      <c r="II22" s="473">
        <v>676</v>
      </c>
      <c r="IJ22" s="473">
        <v>1630</v>
      </c>
      <c r="IK22" s="482" t="s">
        <v>97</v>
      </c>
      <c r="IL22" s="473">
        <v>271</v>
      </c>
      <c r="IM22" s="473">
        <v>511</v>
      </c>
      <c r="IN22" s="473">
        <v>340</v>
      </c>
      <c r="IO22" s="473">
        <v>564</v>
      </c>
      <c r="IP22" s="473">
        <v>488</v>
      </c>
      <c r="IQ22" s="473">
        <v>409</v>
      </c>
      <c r="IR22" s="473">
        <v>260</v>
      </c>
      <c r="IS22" s="473">
        <v>234</v>
      </c>
      <c r="IT22" s="473">
        <v>451</v>
      </c>
      <c r="IU22" s="473">
        <v>630</v>
      </c>
      <c r="IV22" s="473">
        <v>4640</v>
      </c>
      <c r="IW22" s="473">
        <v>1830</v>
      </c>
      <c r="IX22" s="473">
        <v>1030</v>
      </c>
      <c r="IY22" s="473">
        <v>424</v>
      </c>
      <c r="IZ22" s="473">
        <v>896</v>
      </c>
      <c r="JA22" s="473">
        <v>724</v>
      </c>
      <c r="JB22" s="473">
        <v>582</v>
      </c>
      <c r="JC22" s="473">
        <v>1070</v>
      </c>
      <c r="JD22" s="473">
        <v>1650</v>
      </c>
      <c r="JE22" s="473">
        <v>3940</v>
      </c>
      <c r="JF22" s="473">
        <v>661</v>
      </c>
      <c r="JG22" s="473">
        <v>817</v>
      </c>
      <c r="JH22" s="473">
        <v>1190</v>
      </c>
      <c r="JI22" s="473">
        <v>1050</v>
      </c>
      <c r="JJ22" s="473">
        <v>1820</v>
      </c>
      <c r="JK22" s="473">
        <v>602</v>
      </c>
      <c r="JL22" s="473">
        <v>275</v>
      </c>
      <c r="JM22" s="473">
        <v>330</v>
      </c>
      <c r="JN22" s="473">
        <v>522</v>
      </c>
      <c r="JO22" s="473">
        <v>553</v>
      </c>
      <c r="JP22" s="473">
        <v>1130</v>
      </c>
      <c r="JQ22" s="473">
        <v>5090</v>
      </c>
    </row>
    <row r="23" spans="1:277" s="347" customFormat="1" ht="23.25" customHeight="1" x14ac:dyDescent="0.25">
      <c r="A23" s="164"/>
      <c r="B23" s="46" t="s">
        <v>681</v>
      </c>
      <c r="C23" s="473">
        <v>782457.77800000005</v>
      </c>
      <c r="D23" s="473">
        <v>342740.20299999998</v>
      </c>
      <c r="E23" s="473">
        <v>141628.29999999999</v>
      </c>
      <c r="F23" s="473">
        <v>131493.31899999999</v>
      </c>
      <c r="G23" s="473">
        <v>161470.58900000001</v>
      </c>
      <c r="H23" s="473">
        <v>5125.3670000000002</v>
      </c>
      <c r="I23" s="481"/>
      <c r="J23" s="473">
        <v>45294</v>
      </c>
      <c r="K23" s="473">
        <v>20490</v>
      </c>
      <c r="L23" s="473">
        <v>26677</v>
      </c>
      <c r="M23" s="473">
        <v>10893</v>
      </c>
      <c r="N23" s="473">
        <v>12679</v>
      </c>
      <c r="O23" s="473">
        <v>10062</v>
      </c>
      <c r="P23" s="473">
        <v>10434</v>
      </c>
      <c r="Q23" s="473">
        <v>11045</v>
      </c>
      <c r="R23" s="473">
        <v>7028</v>
      </c>
      <c r="S23" s="473">
        <v>8143</v>
      </c>
      <c r="T23" s="473">
        <v>5316</v>
      </c>
      <c r="U23" s="473" t="s">
        <v>97</v>
      </c>
      <c r="V23" s="473">
        <v>4068</v>
      </c>
      <c r="W23" s="473" t="s">
        <v>97</v>
      </c>
      <c r="X23" s="473">
        <v>4709</v>
      </c>
      <c r="Y23" s="473">
        <v>4276</v>
      </c>
      <c r="Z23" s="473">
        <v>4971</v>
      </c>
      <c r="AA23" s="473">
        <v>4583</v>
      </c>
      <c r="AB23" s="473">
        <v>3565</v>
      </c>
      <c r="AC23" s="473">
        <v>4197</v>
      </c>
      <c r="AD23" s="473">
        <v>2471</v>
      </c>
      <c r="AE23" s="473">
        <v>4189</v>
      </c>
      <c r="AF23" s="473">
        <v>2827</v>
      </c>
      <c r="AG23" s="473">
        <v>2857</v>
      </c>
      <c r="AH23" s="473" t="s">
        <v>97</v>
      </c>
      <c r="AI23" s="473">
        <v>2186</v>
      </c>
      <c r="AJ23" s="473" t="s">
        <v>97</v>
      </c>
      <c r="AK23" s="473">
        <v>1675</v>
      </c>
      <c r="AL23" s="473">
        <v>6508</v>
      </c>
      <c r="AM23" s="473">
        <v>4787</v>
      </c>
      <c r="AN23" s="473">
        <v>4868</v>
      </c>
      <c r="AO23" s="473" t="s">
        <v>97</v>
      </c>
      <c r="AP23" s="473" t="s">
        <v>97</v>
      </c>
      <c r="AQ23" s="473">
        <v>3378</v>
      </c>
      <c r="AR23" s="473">
        <v>1838</v>
      </c>
      <c r="AS23" s="473">
        <v>3854</v>
      </c>
      <c r="AT23" s="473">
        <v>7853</v>
      </c>
      <c r="AU23" s="473">
        <v>5599</v>
      </c>
      <c r="AV23" s="473">
        <v>2821</v>
      </c>
      <c r="AW23" s="473" t="s">
        <v>97</v>
      </c>
      <c r="AX23" s="473">
        <v>6303</v>
      </c>
      <c r="AY23" s="473">
        <v>4012</v>
      </c>
      <c r="AZ23" s="473">
        <v>3958</v>
      </c>
      <c r="BA23" s="473">
        <v>6344</v>
      </c>
      <c r="BB23" s="473">
        <v>4070</v>
      </c>
      <c r="BC23" s="473" t="s">
        <v>97</v>
      </c>
      <c r="BD23" s="473">
        <v>2059</v>
      </c>
      <c r="BE23" s="473">
        <v>2631</v>
      </c>
      <c r="BF23" s="473">
        <v>2199</v>
      </c>
      <c r="BG23" s="473">
        <v>2271</v>
      </c>
      <c r="BH23" s="473">
        <v>18266</v>
      </c>
      <c r="BI23" s="473">
        <v>12089</v>
      </c>
      <c r="BJ23" s="473">
        <v>6206</v>
      </c>
      <c r="BK23" s="473">
        <v>3470</v>
      </c>
      <c r="BL23" s="473">
        <v>4001</v>
      </c>
      <c r="BM23" s="473">
        <v>2276</v>
      </c>
      <c r="BN23" s="473">
        <v>4214</v>
      </c>
      <c r="BO23" s="473">
        <v>2206</v>
      </c>
      <c r="BP23" s="473">
        <v>17503</v>
      </c>
      <c r="BQ23" s="473">
        <v>13718</v>
      </c>
      <c r="BR23" s="473">
        <v>10669</v>
      </c>
      <c r="BS23" s="473">
        <v>6473</v>
      </c>
      <c r="BT23" s="473">
        <v>4310</v>
      </c>
      <c r="BU23" s="473">
        <v>4070</v>
      </c>
      <c r="BV23" s="473">
        <v>3699</v>
      </c>
      <c r="BW23" s="473">
        <v>2928</v>
      </c>
      <c r="BX23" s="473">
        <v>2634</v>
      </c>
      <c r="BY23" s="473">
        <v>2459</v>
      </c>
      <c r="BZ23" s="473">
        <v>2468</v>
      </c>
      <c r="CA23" s="473">
        <v>1616</v>
      </c>
      <c r="CB23" s="473">
        <v>1592</v>
      </c>
      <c r="CC23" s="473">
        <v>995</v>
      </c>
      <c r="CD23" s="473">
        <v>2764</v>
      </c>
      <c r="CE23" s="473">
        <v>1776</v>
      </c>
      <c r="CF23" s="473">
        <v>1586</v>
      </c>
      <c r="CG23" s="473">
        <v>1251</v>
      </c>
      <c r="CH23" s="473">
        <v>959</v>
      </c>
      <c r="CI23" s="473">
        <v>859</v>
      </c>
      <c r="CJ23" s="473">
        <v>808</v>
      </c>
      <c r="CK23" s="473">
        <v>808</v>
      </c>
      <c r="CL23" s="473">
        <v>779</v>
      </c>
      <c r="CM23" s="473">
        <v>748</v>
      </c>
      <c r="CN23" s="473">
        <v>606</v>
      </c>
      <c r="CO23" s="473">
        <v>455</v>
      </c>
      <c r="CP23" s="473">
        <v>375</v>
      </c>
      <c r="CQ23" s="473">
        <v>355</v>
      </c>
      <c r="CR23" s="473">
        <v>204</v>
      </c>
      <c r="CS23" s="473">
        <v>163</v>
      </c>
      <c r="CT23" s="473">
        <v>5316</v>
      </c>
      <c r="CU23" s="473">
        <v>2107</v>
      </c>
      <c r="CV23" s="473">
        <v>15808</v>
      </c>
      <c r="CW23" s="473">
        <v>8665</v>
      </c>
      <c r="CX23" s="473">
        <v>6551</v>
      </c>
      <c r="CY23" s="473">
        <v>4221</v>
      </c>
      <c r="CZ23" s="473">
        <v>3178</v>
      </c>
      <c r="DA23" s="473">
        <v>4619</v>
      </c>
      <c r="DB23" s="473">
        <v>1514</v>
      </c>
      <c r="DC23" s="473">
        <v>16815</v>
      </c>
      <c r="DD23" s="473">
        <v>15251</v>
      </c>
      <c r="DE23" s="473">
        <v>12970</v>
      </c>
      <c r="DF23" s="473">
        <v>10746</v>
      </c>
      <c r="DG23" s="473">
        <v>10488</v>
      </c>
      <c r="DH23" s="473">
        <v>8301</v>
      </c>
      <c r="DI23" s="473">
        <v>7878</v>
      </c>
      <c r="DJ23" s="473">
        <v>6902</v>
      </c>
      <c r="DK23" s="473">
        <v>4619</v>
      </c>
      <c r="DL23" s="473">
        <v>4453</v>
      </c>
      <c r="DM23" s="473">
        <v>3568</v>
      </c>
      <c r="DN23" s="473">
        <v>3684</v>
      </c>
      <c r="DO23" s="473">
        <v>2804</v>
      </c>
      <c r="DP23" s="473">
        <v>2638</v>
      </c>
      <c r="DQ23" s="473">
        <v>10799</v>
      </c>
      <c r="DR23" s="473">
        <v>3159</v>
      </c>
      <c r="DS23" s="473">
        <v>2005</v>
      </c>
      <c r="DT23" s="473">
        <v>590</v>
      </c>
      <c r="DU23" s="473">
        <v>316</v>
      </c>
      <c r="DV23" s="473">
        <v>3497</v>
      </c>
      <c r="DW23" s="473">
        <v>3369</v>
      </c>
      <c r="DX23" s="473">
        <v>995</v>
      </c>
      <c r="DY23" s="473">
        <v>708</v>
      </c>
      <c r="DZ23" s="473">
        <v>742</v>
      </c>
      <c r="EA23" s="473">
        <v>738</v>
      </c>
      <c r="EB23" s="473">
        <v>931</v>
      </c>
      <c r="EC23" s="473">
        <v>2248</v>
      </c>
      <c r="ED23" s="473">
        <v>1571</v>
      </c>
      <c r="EE23" s="473">
        <v>1096</v>
      </c>
      <c r="EF23" s="473">
        <v>936</v>
      </c>
      <c r="EG23" s="473">
        <v>1174</v>
      </c>
      <c r="EH23" s="473">
        <v>1141</v>
      </c>
      <c r="EI23" s="473">
        <v>3274</v>
      </c>
      <c r="EJ23" s="473">
        <v>613</v>
      </c>
      <c r="EK23" s="473">
        <v>914</v>
      </c>
      <c r="EL23" s="473">
        <v>643</v>
      </c>
      <c r="EM23" s="473">
        <v>1014</v>
      </c>
      <c r="EN23" s="473">
        <v>1452</v>
      </c>
      <c r="EO23" s="473">
        <v>1888</v>
      </c>
      <c r="EP23" s="473">
        <v>2058</v>
      </c>
      <c r="EQ23" s="473">
        <v>2668</v>
      </c>
      <c r="ER23" s="473">
        <v>1624</v>
      </c>
      <c r="ES23" s="473">
        <v>1099</v>
      </c>
      <c r="ET23" s="473">
        <v>935</v>
      </c>
      <c r="EU23" s="473">
        <v>965</v>
      </c>
      <c r="EV23" s="473">
        <v>1809</v>
      </c>
      <c r="EW23" s="473" t="s">
        <v>97</v>
      </c>
      <c r="EX23" s="473">
        <v>355</v>
      </c>
      <c r="EY23" s="473">
        <v>1135</v>
      </c>
      <c r="EZ23" s="473">
        <v>1084</v>
      </c>
      <c r="FA23" s="473">
        <v>673</v>
      </c>
      <c r="FB23" s="473">
        <v>2021</v>
      </c>
      <c r="FC23" s="473">
        <v>1254</v>
      </c>
      <c r="FD23" s="473">
        <v>1402</v>
      </c>
      <c r="FE23" s="473">
        <v>767</v>
      </c>
      <c r="FF23" s="473">
        <v>469</v>
      </c>
      <c r="FG23" s="473">
        <v>408</v>
      </c>
      <c r="FH23" s="473">
        <v>2942</v>
      </c>
      <c r="FI23" s="473">
        <v>1301</v>
      </c>
      <c r="FJ23" s="473">
        <v>1072</v>
      </c>
      <c r="FK23" s="473">
        <v>2846</v>
      </c>
      <c r="FL23" s="473">
        <v>2577</v>
      </c>
      <c r="FM23" s="473">
        <v>2091</v>
      </c>
      <c r="FN23" s="473">
        <v>4166</v>
      </c>
      <c r="FO23" s="473">
        <v>1537</v>
      </c>
      <c r="FP23" s="473">
        <v>550</v>
      </c>
      <c r="FQ23" s="473">
        <v>853</v>
      </c>
      <c r="FR23" s="473">
        <v>1486</v>
      </c>
      <c r="FS23" s="473" t="s">
        <v>97</v>
      </c>
      <c r="FT23" s="473">
        <v>1084</v>
      </c>
      <c r="FU23" s="473">
        <v>873</v>
      </c>
      <c r="FV23" s="473">
        <v>426</v>
      </c>
      <c r="FW23" s="473">
        <v>415</v>
      </c>
      <c r="FX23" s="473">
        <v>593</v>
      </c>
      <c r="FY23" s="473">
        <v>1424</v>
      </c>
      <c r="FZ23" s="473">
        <v>2870</v>
      </c>
      <c r="GA23" s="473">
        <v>716</v>
      </c>
      <c r="GB23" s="473">
        <v>721</v>
      </c>
      <c r="GC23" s="473" t="s">
        <v>97</v>
      </c>
      <c r="GD23" s="473">
        <v>716</v>
      </c>
      <c r="GE23" s="473">
        <v>659</v>
      </c>
      <c r="GF23" s="473">
        <v>542</v>
      </c>
      <c r="GG23" s="473">
        <v>335</v>
      </c>
      <c r="GH23" s="473" t="s">
        <v>97</v>
      </c>
      <c r="GI23" s="473">
        <v>737</v>
      </c>
      <c r="GJ23" s="473">
        <v>1376</v>
      </c>
      <c r="GK23" s="473">
        <v>496</v>
      </c>
      <c r="GL23" s="473">
        <v>1850</v>
      </c>
      <c r="GM23" s="473">
        <v>1047</v>
      </c>
      <c r="GN23" s="473">
        <v>949</v>
      </c>
      <c r="GO23" s="473">
        <v>893</v>
      </c>
      <c r="GP23" s="473">
        <v>763</v>
      </c>
      <c r="GQ23" s="473">
        <v>1707</v>
      </c>
      <c r="GR23" s="473" t="s">
        <v>97</v>
      </c>
      <c r="GS23" s="473">
        <v>491</v>
      </c>
      <c r="GT23" s="473">
        <v>1057</v>
      </c>
      <c r="GU23" s="473">
        <v>410</v>
      </c>
      <c r="GV23" s="473">
        <v>1780</v>
      </c>
      <c r="GW23" s="473">
        <v>722</v>
      </c>
      <c r="GX23" s="473">
        <v>435</v>
      </c>
      <c r="GY23" s="473">
        <v>3760</v>
      </c>
      <c r="GZ23" s="473">
        <v>2395</v>
      </c>
      <c r="HA23" s="473">
        <v>766</v>
      </c>
      <c r="HB23" s="473">
        <v>623</v>
      </c>
      <c r="HC23" s="473">
        <v>523</v>
      </c>
      <c r="HD23" s="473">
        <v>1270</v>
      </c>
      <c r="HE23" s="473">
        <v>748</v>
      </c>
      <c r="HF23" s="473">
        <v>710</v>
      </c>
      <c r="HG23" s="473">
        <v>631</v>
      </c>
      <c r="HH23" s="473">
        <v>965</v>
      </c>
      <c r="HI23" s="473">
        <v>1123</v>
      </c>
      <c r="HJ23" s="473" t="s">
        <v>97</v>
      </c>
      <c r="HK23" s="473">
        <v>1063</v>
      </c>
      <c r="HL23" s="473">
        <v>386</v>
      </c>
      <c r="HM23" s="473">
        <v>1899</v>
      </c>
      <c r="HN23" s="473">
        <v>1913</v>
      </c>
      <c r="HO23" s="473">
        <v>1279</v>
      </c>
      <c r="HP23" s="473">
        <v>783</v>
      </c>
      <c r="HQ23" s="473">
        <v>1491</v>
      </c>
      <c r="HR23" s="473">
        <v>1933</v>
      </c>
      <c r="HS23" s="473">
        <v>956</v>
      </c>
      <c r="HT23" s="473">
        <v>1005</v>
      </c>
      <c r="HU23" s="473">
        <v>489</v>
      </c>
      <c r="HV23" s="473" t="s">
        <v>97</v>
      </c>
      <c r="HW23" s="473">
        <v>795</v>
      </c>
      <c r="HX23" s="473">
        <v>625</v>
      </c>
      <c r="HY23" s="473">
        <v>721</v>
      </c>
      <c r="HZ23" s="473">
        <v>481</v>
      </c>
      <c r="IA23" s="473">
        <v>464</v>
      </c>
      <c r="IB23" s="473">
        <v>740</v>
      </c>
      <c r="IC23" s="473">
        <v>747</v>
      </c>
      <c r="ID23" s="473">
        <v>1562</v>
      </c>
      <c r="IE23" s="473">
        <v>955</v>
      </c>
      <c r="IF23" s="473">
        <v>757</v>
      </c>
      <c r="IG23" s="473">
        <v>1135</v>
      </c>
      <c r="IH23" s="473">
        <v>637</v>
      </c>
      <c r="II23" s="473">
        <v>717</v>
      </c>
      <c r="IJ23" s="473">
        <v>1585</v>
      </c>
      <c r="IK23" s="482" t="s">
        <v>97</v>
      </c>
      <c r="IL23" s="473">
        <v>269</v>
      </c>
      <c r="IM23" s="473">
        <v>493</v>
      </c>
      <c r="IN23" s="473">
        <v>328</v>
      </c>
      <c r="IO23" s="473">
        <v>535</v>
      </c>
      <c r="IP23" s="473">
        <v>463</v>
      </c>
      <c r="IQ23" s="473">
        <v>386</v>
      </c>
      <c r="IR23" s="473">
        <v>243</v>
      </c>
      <c r="IS23" s="473">
        <v>224</v>
      </c>
      <c r="IT23" s="473">
        <v>427</v>
      </c>
      <c r="IU23" s="473">
        <v>603</v>
      </c>
      <c r="IV23" s="473">
        <v>4393</v>
      </c>
      <c r="IW23" s="473">
        <v>1692</v>
      </c>
      <c r="IX23" s="473">
        <v>1119</v>
      </c>
      <c r="IY23" s="473">
        <v>462</v>
      </c>
      <c r="IZ23" s="473">
        <v>956</v>
      </c>
      <c r="JA23" s="473">
        <v>702</v>
      </c>
      <c r="JB23" s="473">
        <v>541</v>
      </c>
      <c r="JC23" s="473">
        <v>997</v>
      </c>
      <c r="JD23" s="473">
        <v>1561</v>
      </c>
      <c r="JE23" s="473">
        <v>3704</v>
      </c>
      <c r="JF23" s="473">
        <v>640</v>
      </c>
      <c r="JG23" s="473">
        <v>778</v>
      </c>
      <c r="JH23" s="473">
        <v>1166</v>
      </c>
      <c r="JI23" s="473">
        <v>1004</v>
      </c>
      <c r="JJ23" s="473">
        <v>1777</v>
      </c>
      <c r="JK23" s="473">
        <v>577</v>
      </c>
      <c r="JL23" s="473">
        <v>259</v>
      </c>
      <c r="JM23" s="473">
        <v>388</v>
      </c>
      <c r="JN23" s="473">
        <v>608</v>
      </c>
      <c r="JO23" s="473">
        <v>594</v>
      </c>
      <c r="JP23" s="473">
        <v>1200</v>
      </c>
      <c r="JQ23" s="473">
        <v>5125</v>
      </c>
    </row>
    <row r="24" spans="1:277" s="347" customFormat="1" ht="23.25" customHeight="1" x14ac:dyDescent="0.25">
      <c r="A24" s="164"/>
      <c r="B24" s="47" t="s">
        <v>594</v>
      </c>
      <c r="C24" s="473">
        <v>795093</v>
      </c>
      <c r="D24" s="473">
        <v>350830</v>
      </c>
      <c r="E24" s="473">
        <v>140153</v>
      </c>
      <c r="F24" s="473">
        <v>136270</v>
      </c>
      <c r="G24" s="473">
        <v>162940</v>
      </c>
      <c r="H24" s="473">
        <v>4900</v>
      </c>
      <c r="I24" s="481"/>
      <c r="J24" s="473">
        <v>43900</v>
      </c>
      <c r="K24" s="473">
        <v>20500</v>
      </c>
      <c r="L24" s="473">
        <v>26700</v>
      </c>
      <c r="M24" s="473">
        <v>21400</v>
      </c>
      <c r="N24" s="473">
        <v>12700</v>
      </c>
      <c r="O24" s="473">
        <v>10000</v>
      </c>
      <c r="P24" s="473">
        <v>10400</v>
      </c>
      <c r="Q24" s="473">
        <v>11100</v>
      </c>
      <c r="R24" s="473">
        <v>7040</v>
      </c>
      <c r="S24" s="473">
        <v>8140</v>
      </c>
      <c r="T24" s="473">
        <v>5310</v>
      </c>
      <c r="U24" s="473" t="s">
        <v>97</v>
      </c>
      <c r="V24" s="473">
        <v>4050</v>
      </c>
      <c r="W24" s="473" t="s">
        <v>97</v>
      </c>
      <c r="X24" s="473">
        <v>4690</v>
      </c>
      <c r="Y24" s="473">
        <v>4320</v>
      </c>
      <c r="Z24" s="473">
        <v>5010</v>
      </c>
      <c r="AA24" s="473">
        <v>4430</v>
      </c>
      <c r="AB24" s="473">
        <v>3570</v>
      </c>
      <c r="AC24" s="473">
        <v>4240</v>
      </c>
      <c r="AD24" s="473">
        <v>2480</v>
      </c>
      <c r="AE24" s="473">
        <v>4160</v>
      </c>
      <c r="AF24" s="473">
        <v>2830</v>
      </c>
      <c r="AG24" s="473">
        <v>2880</v>
      </c>
      <c r="AH24" s="473" t="s">
        <v>97</v>
      </c>
      <c r="AI24" s="473">
        <v>2210</v>
      </c>
      <c r="AJ24" s="473" t="s">
        <v>97</v>
      </c>
      <c r="AK24" s="473">
        <v>1690</v>
      </c>
      <c r="AL24" s="473">
        <v>6470</v>
      </c>
      <c r="AM24" s="473">
        <v>4780</v>
      </c>
      <c r="AN24" s="473">
        <v>4890</v>
      </c>
      <c r="AO24" s="473" t="s">
        <v>97</v>
      </c>
      <c r="AP24" s="473" t="s">
        <v>97</v>
      </c>
      <c r="AQ24" s="473">
        <v>3390</v>
      </c>
      <c r="AR24" s="473">
        <v>1780</v>
      </c>
      <c r="AS24" s="473">
        <v>3850</v>
      </c>
      <c r="AT24" s="473">
        <v>7830</v>
      </c>
      <c r="AU24" s="473">
        <v>5460</v>
      </c>
      <c r="AV24" s="473">
        <v>2620</v>
      </c>
      <c r="AW24" s="473" t="s">
        <v>97</v>
      </c>
      <c r="AX24" s="473">
        <v>6210</v>
      </c>
      <c r="AY24" s="473">
        <v>3970</v>
      </c>
      <c r="AZ24" s="473">
        <v>3900</v>
      </c>
      <c r="BA24" s="473">
        <v>6250</v>
      </c>
      <c r="BB24" s="473">
        <v>4140</v>
      </c>
      <c r="BC24" s="473" t="s">
        <v>97</v>
      </c>
      <c r="BD24" s="473">
        <v>2030</v>
      </c>
      <c r="BE24" s="473">
        <v>2320</v>
      </c>
      <c r="BF24" s="473">
        <v>2240</v>
      </c>
      <c r="BG24" s="473">
        <v>2280</v>
      </c>
      <c r="BH24" s="473">
        <v>18300</v>
      </c>
      <c r="BI24" s="473">
        <v>12100</v>
      </c>
      <c r="BJ24" s="473">
        <v>6100</v>
      </c>
      <c r="BK24" s="473">
        <v>3450</v>
      </c>
      <c r="BL24" s="473">
        <v>4000</v>
      </c>
      <c r="BM24" s="473">
        <v>2280</v>
      </c>
      <c r="BN24" s="473">
        <v>4210</v>
      </c>
      <c r="BO24" s="473">
        <v>2230</v>
      </c>
      <c r="BP24" s="473">
        <v>16600</v>
      </c>
      <c r="BQ24" s="473">
        <v>13640</v>
      </c>
      <c r="BR24" s="473">
        <v>10407</v>
      </c>
      <c r="BS24" s="473">
        <v>6080</v>
      </c>
      <c r="BT24" s="473">
        <v>4260</v>
      </c>
      <c r="BU24" s="473">
        <v>3990</v>
      </c>
      <c r="BV24" s="473">
        <v>3440</v>
      </c>
      <c r="BW24" s="473">
        <v>3080</v>
      </c>
      <c r="BX24" s="473">
        <v>2730</v>
      </c>
      <c r="BY24" s="473">
        <v>2600</v>
      </c>
      <c r="BZ24" s="473">
        <v>2490</v>
      </c>
      <c r="CA24" s="473">
        <v>1700</v>
      </c>
      <c r="CB24" s="473">
        <v>1560</v>
      </c>
      <c r="CC24" s="473">
        <v>1000</v>
      </c>
      <c r="CD24" s="473">
        <v>2740</v>
      </c>
      <c r="CE24" s="473">
        <v>1760</v>
      </c>
      <c r="CF24" s="473">
        <v>1570</v>
      </c>
      <c r="CG24" s="473">
        <v>1240</v>
      </c>
      <c r="CH24" s="473">
        <v>950</v>
      </c>
      <c r="CI24" s="473">
        <v>850</v>
      </c>
      <c r="CJ24" s="473">
        <v>800</v>
      </c>
      <c r="CK24" s="473">
        <v>800</v>
      </c>
      <c r="CL24" s="473">
        <v>770</v>
      </c>
      <c r="CM24" s="473">
        <v>740</v>
      </c>
      <c r="CN24" s="473">
        <v>600</v>
      </c>
      <c r="CO24" s="473">
        <v>450</v>
      </c>
      <c r="CP24" s="473">
        <v>370</v>
      </c>
      <c r="CQ24" s="473">
        <v>350</v>
      </c>
      <c r="CR24" s="473">
        <v>200</v>
      </c>
      <c r="CS24" s="473">
        <v>160</v>
      </c>
      <c r="CT24" s="473">
        <v>5310</v>
      </c>
      <c r="CU24" s="473">
        <v>2080</v>
      </c>
      <c r="CV24" s="473">
        <v>15500</v>
      </c>
      <c r="CW24" s="473">
        <v>8930</v>
      </c>
      <c r="CX24" s="473">
        <v>6640</v>
      </c>
      <c r="CY24" s="473">
        <v>4406</v>
      </c>
      <c r="CZ24" s="473">
        <v>3020</v>
      </c>
      <c r="DA24" s="473">
        <v>4700</v>
      </c>
      <c r="DB24" s="473">
        <v>1640</v>
      </c>
      <c r="DC24" s="473">
        <v>17400</v>
      </c>
      <c r="DD24" s="473">
        <v>15710</v>
      </c>
      <c r="DE24" s="473">
        <v>13700</v>
      </c>
      <c r="DF24" s="473">
        <v>11410</v>
      </c>
      <c r="DG24" s="473">
        <v>10600</v>
      </c>
      <c r="DH24" s="473">
        <v>8700</v>
      </c>
      <c r="DI24" s="473">
        <v>8250</v>
      </c>
      <c r="DJ24" s="473">
        <v>7340</v>
      </c>
      <c r="DK24" s="473">
        <v>4660</v>
      </c>
      <c r="DL24" s="473">
        <v>4590</v>
      </c>
      <c r="DM24" s="473">
        <v>3810</v>
      </c>
      <c r="DN24" s="473">
        <v>3750</v>
      </c>
      <c r="DO24" s="473">
        <v>2830</v>
      </c>
      <c r="DP24" s="473">
        <v>2690</v>
      </c>
      <c r="DQ24" s="473">
        <v>10790</v>
      </c>
      <c r="DR24" s="473">
        <v>3430</v>
      </c>
      <c r="DS24" s="473">
        <v>2170</v>
      </c>
      <c r="DT24" s="473">
        <v>650</v>
      </c>
      <c r="DU24" s="473">
        <v>330</v>
      </c>
      <c r="DV24" s="473">
        <v>3460</v>
      </c>
      <c r="DW24" s="473">
        <v>3400</v>
      </c>
      <c r="DX24" s="473">
        <v>989</v>
      </c>
      <c r="DY24" s="473">
        <v>713</v>
      </c>
      <c r="DZ24" s="473">
        <v>750</v>
      </c>
      <c r="EA24" s="473">
        <v>746</v>
      </c>
      <c r="EB24" s="473">
        <v>939</v>
      </c>
      <c r="EC24" s="473">
        <v>2280</v>
      </c>
      <c r="ED24" s="473">
        <v>1590</v>
      </c>
      <c r="EE24" s="473">
        <v>1110</v>
      </c>
      <c r="EF24" s="473">
        <v>947</v>
      </c>
      <c r="EG24" s="473">
        <v>1190</v>
      </c>
      <c r="EH24" s="473">
        <v>1160</v>
      </c>
      <c r="EI24" s="473">
        <v>3320</v>
      </c>
      <c r="EJ24" s="473">
        <v>623</v>
      </c>
      <c r="EK24" s="473">
        <v>928</v>
      </c>
      <c r="EL24" s="473">
        <v>652</v>
      </c>
      <c r="EM24" s="473">
        <v>1030</v>
      </c>
      <c r="EN24" s="473">
        <v>1470</v>
      </c>
      <c r="EO24" s="473">
        <v>1920</v>
      </c>
      <c r="EP24" s="473">
        <v>2090</v>
      </c>
      <c r="EQ24" s="473">
        <v>2710</v>
      </c>
      <c r="ER24" s="473">
        <v>1650</v>
      </c>
      <c r="ES24" s="473">
        <v>1100</v>
      </c>
      <c r="ET24" s="473">
        <v>938</v>
      </c>
      <c r="EU24" s="473">
        <v>972</v>
      </c>
      <c r="EV24" s="473">
        <v>1830</v>
      </c>
      <c r="EW24" s="473" t="s">
        <v>97</v>
      </c>
      <c r="EX24" s="473">
        <v>359</v>
      </c>
      <c r="EY24" s="473">
        <v>1140</v>
      </c>
      <c r="EZ24" s="473">
        <v>1090</v>
      </c>
      <c r="FA24" s="473">
        <v>679</v>
      </c>
      <c r="FB24" s="473">
        <v>2040</v>
      </c>
      <c r="FC24" s="473">
        <v>1260</v>
      </c>
      <c r="FD24" s="473">
        <v>1410</v>
      </c>
      <c r="FE24" s="473">
        <v>775</v>
      </c>
      <c r="FF24" s="473">
        <v>474</v>
      </c>
      <c r="FG24" s="473">
        <v>414</v>
      </c>
      <c r="FH24" s="473">
        <v>2970</v>
      </c>
      <c r="FI24" s="473">
        <v>1310</v>
      </c>
      <c r="FJ24" s="473">
        <v>1080</v>
      </c>
      <c r="FK24" s="473">
        <v>2850</v>
      </c>
      <c r="FL24" s="473">
        <v>2570</v>
      </c>
      <c r="FM24" s="473">
        <v>2100</v>
      </c>
      <c r="FN24" s="473">
        <v>4220</v>
      </c>
      <c r="FO24" s="473">
        <v>1550</v>
      </c>
      <c r="FP24" s="473">
        <v>557</v>
      </c>
      <c r="FQ24" s="473">
        <v>866</v>
      </c>
      <c r="FR24" s="473">
        <v>1490</v>
      </c>
      <c r="FS24" s="473" t="s">
        <v>97</v>
      </c>
      <c r="FT24" s="473">
        <v>1090</v>
      </c>
      <c r="FU24" s="473">
        <v>885</v>
      </c>
      <c r="FV24" s="473">
        <v>430</v>
      </c>
      <c r="FW24" s="473">
        <v>421</v>
      </c>
      <c r="FX24" s="473">
        <v>594</v>
      </c>
      <c r="FY24" s="473">
        <v>1430</v>
      </c>
      <c r="FZ24" s="473">
        <v>2900</v>
      </c>
      <c r="GA24" s="473">
        <v>718</v>
      </c>
      <c r="GB24" s="473">
        <v>717</v>
      </c>
      <c r="GC24" s="473" t="s">
        <v>97</v>
      </c>
      <c r="GD24" s="473">
        <v>724</v>
      </c>
      <c r="GE24" s="473">
        <v>667</v>
      </c>
      <c r="GF24" s="473">
        <v>549</v>
      </c>
      <c r="GG24" s="473">
        <v>338</v>
      </c>
      <c r="GH24" s="473" t="s">
        <v>97</v>
      </c>
      <c r="GI24" s="473">
        <v>746</v>
      </c>
      <c r="GJ24" s="473">
        <v>1390</v>
      </c>
      <c r="GK24" s="473">
        <v>494</v>
      </c>
      <c r="GL24" s="473">
        <v>1860</v>
      </c>
      <c r="GM24" s="473">
        <v>1040</v>
      </c>
      <c r="GN24" s="473">
        <v>951</v>
      </c>
      <c r="GO24" s="473">
        <v>905</v>
      </c>
      <c r="GP24" s="473">
        <v>774</v>
      </c>
      <c r="GQ24" s="473">
        <v>1720</v>
      </c>
      <c r="GR24" s="473" t="s">
        <v>97</v>
      </c>
      <c r="GS24" s="473">
        <v>498</v>
      </c>
      <c r="GT24" s="473">
        <v>1060</v>
      </c>
      <c r="GU24" s="473">
        <v>414</v>
      </c>
      <c r="GV24" s="473">
        <v>1790</v>
      </c>
      <c r="GW24" s="473">
        <v>730</v>
      </c>
      <c r="GX24" s="473">
        <v>437</v>
      </c>
      <c r="GY24" s="473">
        <v>3800</v>
      </c>
      <c r="GZ24" s="473">
        <v>2420</v>
      </c>
      <c r="HA24" s="473">
        <v>779</v>
      </c>
      <c r="HB24" s="473">
        <v>632</v>
      </c>
      <c r="HC24" s="473">
        <v>528</v>
      </c>
      <c r="HD24" s="473">
        <v>1290</v>
      </c>
      <c r="HE24" s="473">
        <v>758</v>
      </c>
      <c r="HF24" s="473">
        <v>722</v>
      </c>
      <c r="HG24" s="473">
        <v>640</v>
      </c>
      <c r="HH24" s="473">
        <v>981</v>
      </c>
      <c r="HI24" s="473">
        <v>1140</v>
      </c>
      <c r="HJ24" s="473" t="s">
        <v>97</v>
      </c>
      <c r="HK24" s="473">
        <v>1080</v>
      </c>
      <c r="HL24" s="473">
        <v>384</v>
      </c>
      <c r="HM24" s="473">
        <v>1910</v>
      </c>
      <c r="HN24" s="473">
        <v>1910</v>
      </c>
      <c r="HO24" s="473">
        <v>1280</v>
      </c>
      <c r="HP24" s="473">
        <v>791</v>
      </c>
      <c r="HQ24" s="473">
        <v>1520</v>
      </c>
      <c r="HR24" s="473">
        <v>1940</v>
      </c>
      <c r="HS24" s="473">
        <v>962</v>
      </c>
      <c r="HT24" s="473">
        <v>1020</v>
      </c>
      <c r="HU24" s="473">
        <v>493</v>
      </c>
      <c r="HV24" s="473" t="s">
        <v>97</v>
      </c>
      <c r="HW24" s="473">
        <v>804</v>
      </c>
      <c r="HX24" s="473">
        <v>633</v>
      </c>
      <c r="HY24" s="473">
        <v>730</v>
      </c>
      <c r="HZ24" s="473">
        <v>488</v>
      </c>
      <c r="IA24" s="473">
        <v>469</v>
      </c>
      <c r="IB24" s="473">
        <v>747</v>
      </c>
      <c r="IC24" s="473">
        <v>761</v>
      </c>
      <c r="ID24" s="473">
        <v>1580</v>
      </c>
      <c r="IE24" s="473">
        <v>920</v>
      </c>
      <c r="IF24" s="473">
        <v>720</v>
      </c>
      <c r="IG24" s="473">
        <v>1058</v>
      </c>
      <c r="IH24" s="473">
        <v>652</v>
      </c>
      <c r="II24" s="473">
        <v>735</v>
      </c>
      <c r="IJ24" s="473">
        <v>1620</v>
      </c>
      <c r="IK24" s="482" t="s">
        <v>97</v>
      </c>
      <c r="IL24" s="473">
        <v>274</v>
      </c>
      <c r="IM24" s="473">
        <v>502</v>
      </c>
      <c r="IN24" s="473">
        <v>334</v>
      </c>
      <c r="IO24" s="473">
        <v>547</v>
      </c>
      <c r="IP24" s="473">
        <v>475</v>
      </c>
      <c r="IQ24" s="473">
        <v>394</v>
      </c>
      <c r="IR24" s="473">
        <v>249</v>
      </c>
      <c r="IS24" s="473">
        <v>229</v>
      </c>
      <c r="IT24" s="473">
        <v>437</v>
      </c>
      <c r="IU24" s="473">
        <v>616</v>
      </c>
      <c r="IV24" s="473">
        <v>4480</v>
      </c>
      <c r="IW24" s="473">
        <v>1730</v>
      </c>
      <c r="IX24" s="473">
        <v>1140</v>
      </c>
      <c r="IY24" s="473">
        <v>466</v>
      </c>
      <c r="IZ24" s="473">
        <v>949</v>
      </c>
      <c r="JA24" s="473">
        <v>712</v>
      </c>
      <c r="JB24" s="473">
        <v>553</v>
      </c>
      <c r="JC24" s="473">
        <v>1020</v>
      </c>
      <c r="JD24" s="473">
        <v>1590</v>
      </c>
      <c r="JE24" s="473">
        <v>3770</v>
      </c>
      <c r="JF24" s="473">
        <v>652</v>
      </c>
      <c r="JG24" s="473">
        <v>794</v>
      </c>
      <c r="JH24" s="473">
        <v>1190</v>
      </c>
      <c r="JI24" s="473">
        <v>1020</v>
      </c>
      <c r="JJ24" s="473">
        <v>1810</v>
      </c>
      <c r="JK24" s="473">
        <v>588</v>
      </c>
      <c r="JL24" s="473">
        <v>265</v>
      </c>
      <c r="JM24" s="473">
        <v>398</v>
      </c>
      <c r="JN24" s="473">
        <v>622</v>
      </c>
      <c r="JO24" s="473">
        <v>604</v>
      </c>
      <c r="JP24" s="473">
        <v>1110</v>
      </c>
      <c r="JQ24" s="473">
        <v>4900</v>
      </c>
    </row>
    <row r="25" spans="1:277" ht="16.899999999999999" customHeight="1" x14ac:dyDescent="0.25">
      <c r="A25" s="19"/>
      <c r="B25" s="19" t="s">
        <v>1186</v>
      </c>
      <c r="C25" s="20"/>
      <c r="D25" s="20"/>
      <c r="E25" s="20"/>
      <c r="F25" s="20"/>
      <c r="G25" s="20"/>
      <c r="H25" s="20"/>
      <c r="I25" s="20"/>
      <c r="J25" s="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1"/>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1"/>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1"/>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row>
    <row r="26" spans="1:277" ht="15.6" customHeight="1" x14ac:dyDescent="0.25">
      <c r="A26" s="19"/>
      <c r="B26" s="19" t="s">
        <v>1185</v>
      </c>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sheetProtection password="DD24" sheet="1" objects="1" scenarios="1"/>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7">
    <pageSetUpPr fitToPage="1"/>
  </sheetPr>
  <dimension ref="B1:N283"/>
  <sheetViews>
    <sheetView showGridLines="0" zoomScaleNormal="100" workbookViewId="0">
      <pane xSplit="3" ySplit="4" topLeftCell="D5" activePane="bottomRight" state="frozen"/>
      <selection pane="topRight"/>
      <selection pane="bottomLeft"/>
      <selection pane="bottomRight"/>
    </sheetView>
  </sheetViews>
  <sheetFormatPr defaultColWidth="9" defaultRowHeight="16.149999999999999" customHeight="1" x14ac:dyDescent="0.15"/>
  <cols>
    <col min="1" max="1" width="3.125" style="27" customWidth="1"/>
    <col min="2" max="2" width="10.875" style="36" customWidth="1"/>
    <col min="3" max="3" width="44.875" style="31" customWidth="1"/>
    <col min="4" max="5" width="15.25" style="28" customWidth="1"/>
    <col min="6" max="6" width="15.25" style="32" customWidth="1"/>
    <col min="7" max="7" width="15.25" style="27" customWidth="1"/>
    <col min="8" max="8" width="20.75" style="33" customWidth="1"/>
    <col min="9" max="9" width="15.25" style="33" customWidth="1"/>
    <col min="10" max="10" width="31.25" style="27" customWidth="1"/>
    <col min="11" max="11" width="9" style="27" customWidth="1"/>
    <col min="12" max="12" width="9" style="27"/>
    <col min="13" max="13" width="11.5" style="27" bestFit="1" customWidth="1"/>
    <col min="14" max="14" width="10.125" style="27" bestFit="1" customWidth="1"/>
    <col min="15" max="16384" width="9" style="27"/>
  </cols>
  <sheetData>
    <row r="1" spans="2:14" ht="14.45" customHeight="1" x14ac:dyDescent="0.15">
      <c r="B1" s="30"/>
    </row>
    <row r="2" spans="2:14" s="24" customFormat="1" ht="20.45" customHeight="1" x14ac:dyDescent="0.15">
      <c r="B2" s="1649" t="s">
        <v>700</v>
      </c>
      <c r="C2" s="1630" t="s">
        <v>549</v>
      </c>
      <c r="D2" s="1650" t="s">
        <v>669</v>
      </c>
      <c r="E2" s="1635" t="s">
        <v>671</v>
      </c>
      <c r="F2" s="1636"/>
      <c r="G2" s="1637" t="s">
        <v>536</v>
      </c>
      <c r="H2" s="1638"/>
      <c r="I2" s="1639"/>
      <c r="J2" s="1648" t="s">
        <v>679</v>
      </c>
    </row>
    <row r="3" spans="2:14" s="24" customFormat="1" ht="27" customHeight="1" x14ac:dyDescent="0.15">
      <c r="B3" s="1628"/>
      <c r="C3" s="1631"/>
      <c r="D3" s="1634"/>
      <c r="E3" s="264" t="s">
        <v>670</v>
      </c>
      <c r="F3" s="260" t="s">
        <v>534</v>
      </c>
      <c r="G3" s="265" t="s">
        <v>539</v>
      </c>
      <c r="H3" s="261" t="s">
        <v>675</v>
      </c>
      <c r="I3" s="261" t="s">
        <v>678</v>
      </c>
      <c r="J3" s="1625"/>
    </row>
    <row r="4" spans="2:14" s="24" customFormat="1" ht="16.149999999999999" customHeight="1" x14ac:dyDescent="0.15">
      <c r="B4" s="1629"/>
      <c r="C4" s="1632"/>
      <c r="D4" s="262" t="s">
        <v>537</v>
      </c>
      <c r="E4" s="262" t="s">
        <v>537</v>
      </c>
      <c r="F4" s="25" t="s">
        <v>535</v>
      </c>
      <c r="G4" s="263" t="s">
        <v>576</v>
      </c>
      <c r="H4" s="26" t="s">
        <v>538</v>
      </c>
      <c r="I4" s="26" t="s">
        <v>535</v>
      </c>
      <c r="J4" s="1626"/>
    </row>
    <row r="5" spans="2:14" ht="16.149999999999999" customHeight="1" x14ac:dyDescent="0.15">
      <c r="B5" s="54" t="s">
        <v>6</v>
      </c>
      <c r="C5" s="130" t="s">
        <v>540</v>
      </c>
      <c r="D5" s="69">
        <v>44900</v>
      </c>
      <c r="E5" s="177">
        <v>46200</v>
      </c>
      <c r="F5" s="82">
        <v>3.8</v>
      </c>
      <c r="G5" s="69">
        <v>44400</v>
      </c>
      <c r="H5" s="99">
        <v>4</v>
      </c>
      <c r="I5" s="82">
        <v>4</v>
      </c>
      <c r="J5" s="266" t="s">
        <v>542</v>
      </c>
      <c r="M5" s="28"/>
      <c r="N5" s="29"/>
    </row>
    <row r="6" spans="2:14" ht="16.149999999999999" customHeight="1" x14ac:dyDescent="0.15">
      <c r="B6" s="55" t="s">
        <v>3</v>
      </c>
      <c r="C6" s="131" t="s">
        <v>277</v>
      </c>
      <c r="D6" s="178">
        <v>20500</v>
      </c>
      <c r="E6" s="179">
        <v>19800</v>
      </c>
      <c r="F6" s="83">
        <v>4.4000000000000004</v>
      </c>
      <c r="G6" s="70">
        <v>20800</v>
      </c>
      <c r="H6" s="83">
        <v>4.2</v>
      </c>
      <c r="I6" s="83">
        <v>4.5</v>
      </c>
      <c r="J6" s="131" t="s">
        <v>543</v>
      </c>
      <c r="M6" s="28"/>
      <c r="N6" s="29"/>
    </row>
    <row r="7" spans="2:14" ht="16.149999999999999" customHeight="1" x14ac:dyDescent="0.15">
      <c r="B7" s="56" t="s">
        <v>7</v>
      </c>
      <c r="C7" s="132" t="s">
        <v>278</v>
      </c>
      <c r="D7" s="180">
        <v>26700</v>
      </c>
      <c r="E7" s="181">
        <v>27000</v>
      </c>
      <c r="F7" s="84">
        <v>4.2</v>
      </c>
      <c r="G7" s="71">
        <v>26300</v>
      </c>
      <c r="H7" s="84">
        <v>3.9</v>
      </c>
      <c r="I7" s="84">
        <v>4.4000000000000004</v>
      </c>
      <c r="J7" s="132" t="s">
        <v>544</v>
      </c>
      <c r="M7" s="28"/>
      <c r="N7" s="29"/>
    </row>
    <row r="8" spans="2:14" ht="16.149999999999999" customHeight="1" x14ac:dyDescent="0.15">
      <c r="B8" s="55" t="s">
        <v>4</v>
      </c>
      <c r="C8" s="131" t="s">
        <v>279</v>
      </c>
      <c r="D8" s="178">
        <v>21300</v>
      </c>
      <c r="E8" s="179">
        <v>20700</v>
      </c>
      <c r="F8" s="83">
        <v>4.4000000000000004</v>
      </c>
      <c r="G8" s="70">
        <v>21600</v>
      </c>
      <c r="H8" s="83">
        <v>4.3</v>
      </c>
      <c r="I8" s="83">
        <v>4.5999999999999996</v>
      </c>
      <c r="J8" s="131" t="s">
        <v>542</v>
      </c>
      <c r="M8" s="28"/>
      <c r="N8" s="29"/>
    </row>
    <row r="9" spans="2:14" ht="16.149999999999999" customHeight="1" x14ac:dyDescent="0.15">
      <c r="B9" s="56" t="s">
        <v>8</v>
      </c>
      <c r="C9" s="132" t="s">
        <v>280</v>
      </c>
      <c r="D9" s="180">
        <v>12000</v>
      </c>
      <c r="E9" s="181">
        <v>12300</v>
      </c>
      <c r="F9" s="84">
        <v>4.0999999999999996</v>
      </c>
      <c r="G9" s="71">
        <v>11800</v>
      </c>
      <c r="H9" s="84">
        <v>4.0999999999999996</v>
      </c>
      <c r="I9" s="84">
        <v>4.3</v>
      </c>
      <c r="J9" s="132" t="s">
        <v>542</v>
      </c>
      <c r="M9" s="28"/>
      <c r="N9" s="29"/>
    </row>
    <row r="10" spans="2:14" ht="16.149999999999999" customHeight="1" x14ac:dyDescent="0.15">
      <c r="B10" s="55" t="s">
        <v>5</v>
      </c>
      <c r="C10" s="131" t="s">
        <v>281</v>
      </c>
      <c r="D10" s="178">
        <v>10300</v>
      </c>
      <c r="E10" s="179">
        <v>10400</v>
      </c>
      <c r="F10" s="83">
        <v>4.0999999999999996</v>
      </c>
      <c r="G10" s="70">
        <v>10100</v>
      </c>
      <c r="H10" s="83">
        <v>3.9</v>
      </c>
      <c r="I10" s="83">
        <v>4.3</v>
      </c>
      <c r="J10" s="131" t="s">
        <v>544</v>
      </c>
      <c r="M10" s="28"/>
      <c r="N10" s="29"/>
    </row>
    <row r="11" spans="2:14" ht="16.149999999999999" customHeight="1" x14ac:dyDescent="0.15">
      <c r="B11" s="56" t="s">
        <v>9</v>
      </c>
      <c r="C11" s="132" t="s">
        <v>282</v>
      </c>
      <c r="D11" s="180">
        <v>10400</v>
      </c>
      <c r="E11" s="181">
        <v>10600</v>
      </c>
      <c r="F11" s="84">
        <v>3.9</v>
      </c>
      <c r="G11" s="71">
        <v>10300</v>
      </c>
      <c r="H11" s="84">
        <v>3.7</v>
      </c>
      <c r="I11" s="84">
        <v>4.0999999999999996</v>
      </c>
      <c r="J11" s="132" t="s">
        <v>543</v>
      </c>
      <c r="M11" s="28"/>
      <c r="N11" s="29"/>
    </row>
    <row r="12" spans="2:14" ht="16.149999999999999" customHeight="1" x14ac:dyDescent="0.15">
      <c r="B12" s="55" t="s">
        <v>10</v>
      </c>
      <c r="C12" s="131" t="s">
        <v>283</v>
      </c>
      <c r="D12" s="178">
        <v>11100</v>
      </c>
      <c r="E12" s="179">
        <v>11300</v>
      </c>
      <c r="F12" s="83">
        <v>4.0999999999999996</v>
      </c>
      <c r="G12" s="70">
        <v>10900</v>
      </c>
      <c r="H12" s="83">
        <v>3.9</v>
      </c>
      <c r="I12" s="83">
        <v>4.3</v>
      </c>
      <c r="J12" s="131" t="s">
        <v>544</v>
      </c>
      <c r="M12" s="28"/>
      <c r="N12" s="29"/>
    </row>
    <row r="13" spans="2:14" ht="16.149999999999999" customHeight="1" x14ac:dyDescent="0.15">
      <c r="B13" s="56" t="s">
        <v>11</v>
      </c>
      <c r="C13" s="132" t="s">
        <v>284</v>
      </c>
      <c r="D13" s="180">
        <v>7090</v>
      </c>
      <c r="E13" s="181">
        <v>7250</v>
      </c>
      <c r="F13" s="84">
        <v>4.4000000000000004</v>
      </c>
      <c r="G13" s="71">
        <v>7020</v>
      </c>
      <c r="H13" s="84">
        <v>4.2</v>
      </c>
      <c r="I13" s="84">
        <v>4.5999999999999996</v>
      </c>
      <c r="J13" s="132" t="s">
        <v>543</v>
      </c>
      <c r="M13" s="28"/>
      <c r="N13" s="29"/>
    </row>
    <row r="14" spans="2:14" ht="16.149999999999999" customHeight="1" x14ac:dyDescent="0.15">
      <c r="B14" s="55" t="s">
        <v>12</v>
      </c>
      <c r="C14" s="131" t="s">
        <v>285</v>
      </c>
      <c r="D14" s="178">
        <v>7930</v>
      </c>
      <c r="E14" s="179">
        <v>8240</v>
      </c>
      <c r="F14" s="83">
        <v>4.5</v>
      </c>
      <c r="G14" s="70">
        <v>7930</v>
      </c>
      <c r="H14" s="83">
        <v>4.2</v>
      </c>
      <c r="I14" s="83">
        <v>4.8</v>
      </c>
      <c r="J14" s="131" t="s">
        <v>545</v>
      </c>
      <c r="M14" s="28"/>
      <c r="N14" s="29"/>
    </row>
    <row r="15" spans="2:14" ht="16.149999999999999" customHeight="1" x14ac:dyDescent="0.15">
      <c r="B15" s="56" t="s">
        <v>13</v>
      </c>
      <c r="C15" s="132" t="s">
        <v>286</v>
      </c>
      <c r="D15" s="180">
        <v>5320</v>
      </c>
      <c r="E15" s="181">
        <v>5410</v>
      </c>
      <c r="F15" s="84">
        <v>4</v>
      </c>
      <c r="G15" s="71">
        <v>5280</v>
      </c>
      <c r="H15" s="84">
        <v>3.8</v>
      </c>
      <c r="I15" s="84">
        <v>4.2</v>
      </c>
      <c r="J15" s="132" t="s">
        <v>543</v>
      </c>
      <c r="M15" s="28"/>
      <c r="N15" s="29"/>
    </row>
    <row r="16" spans="2:14" ht="16.149999999999999" customHeight="1" x14ac:dyDescent="0.15">
      <c r="B16" s="55" t="s">
        <v>14</v>
      </c>
      <c r="C16" s="131" t="s">
        <v>517</v>
      </c>
      <c r="D16" s="178">
        <v>4480</v>
      </c>
      <c r="E16" s="179">
        <v>4590</v>
      </c>
      <c r="F16" s="83">
        <v>4.5</v>
      </c>
      <c r="G16" s="70">
        <v>4480</v>
      </c>
      <c r="H16" s="83">
        <v>4.2</v>
      </c>
      <c r="I16" s="83">
        <v>4.8</v>
      </c>
      <c r="J16" s="131" t="s">
        <v>545</v>
      </c>
      <c r="M16" s="28"/>
      <c r="N16" s="29"/>
    </row>
    <row r="17" spans="2:14" ht="16.149999999999999" customHeight="1" x14ac:dyDescent="0.15">
      <c r="B17" s="56" t="s">
        <v>15</v>
      </c>
      <c r="C17" s="132" t="s">
        <v>287</v>
      </c>
      <c r="D17" s="180">
        <v>4060</v>
      </c>
      <c r="E17" s="181">
        <v>4120</v>
      </c>
      <c r="F17" s="84">
        <v>4.0999999999999996</v>
      </c>
      <c r="G17" s="71">
        <v>4000</v>
      </c>
      <c r="H17" s="84">
        <v>3.9</v>
      </c>
      <c r="I17" s="84">
        <v>4.3</v>
      </c>
      <c r="J17" s="132" t="s">
        <v>544</v>
      </c>
      <c r="M17" s="28"/>
      <c r="N17" s="29"/>
    </row>
    <row r="18" spans="2:14" ht="16.149999999999999" customHeight="1" x14ac:dyDescent="0.15">
      <c r="B18" s="55" t="s">
        <v>16</v>
      </c>
      <c r="C18" s="131" t="s">
        <v>518</v>
      </c>
      <c r="D18" s="178">
        <v>3310</v>
      </c>
      <c r="E18" s="179">
        <v>3320</v>
      </c>
      <c r="F18" s="83">
        <v>4.5999999999999996</v>
      </c>
      <c r="G18" s="70">
        <v>3300</v>
      </c>
      <c r="H18" s="83">
        <v>4.5999999999999996</v>
      </c>
      <c r="I18" s="83">
        <v>4.8</v>
      </c>
      <c r="J18" s="131" t="s">
        <v>542</v>
      </c>
      <c r="M18" s="28"/>
      <c r="N18" s="29"/>
    </row>
    <row r="19" spans="2:14" ht="16.149999999999999" customHeight="1" x14ac:dyDescent="0.15">
      <c r="B19" s="56" t="s">
        <v>17</v>
      </c>
      <c r="C19" s="132" t="s">
        <v>288</v>
      </c>
      <c r="D19" s="180">
        <v>4700</v>
      </c>
      <c r="E19" s="181">
        <v>4850</v>
      </c>
      <c r="F19" s="84">
        <v>4.3</v>
      </c>
      <c r="G19" s="71">
        <v>4630</v>
      </c>
      <c r="H19" s="84">
        <v>4.4000000000000004</v>
      </c>
      <c r="I19" s="84">
        <v>4.5</v>
      </c>
      <c r="J19" s="132" t="s">
        <v>542</v>
      </c>
      <c r="M19" s="28"/>
      <c r="N19" s="29"/>
    </row>
    <row r="20" spans="2:14" ht="16.149999999999999" customHeight="1" x14ac:dyDescent="0.15">
      <c r="B20" s="55" t="s">
        <v>18</v>
      </c>
      <c r="C20" s="131" t="s">
        <v>289</v>
      </c>
      <c r="D20" s="178">
        <v>4520</v>
      </c>
      <c r="E20" s="179">
        <v>4600</v>
      </c>
      <c r="F20" s="83">
        <v>3.9</v>
      </c>
      <c r="G20" s="70">
        <v>4440</v>
      </c>
      <c r="H20" s="83">
        <v>3.7</v>
      </c>
      <c r="I20" s="83">
        <v>4.0999999999999996</v>
      </c>
      <c r="J20" s="131" t="s">
        <v>544</v>
      </c>
      <c r="M20" s="28"/>
      <c r="N20" s="29"/>
    </row>
    <row r="21" spans="2:14" ht="16.149999999999999" customHeight="1" x14ac:dyDescent="0.15">
      <c r="B21" s="56" t="s">
        <v>19</v>
      </c>
      <c r="C21" s="132" t="s">
        <v>290</v>
      </c>
      <c r="D21" s="180">
        <v>5140</v>
      </c>
      <c r="E21" s="181">
        <v>5220</v>
      </c>
      <c r="F21" s="84">
        <v>4</v>
      </c>
      <c r="G21" s="71">
        <v>5060</v>
      </c>
      <c r="H21" s="84">
        <v>3.8</v>
      </c>
      <c r="I21" s="84">
        <v>4.2</v>
      </c>
      <c r="J21" s="132" t="s">
        <v>544</v>
      </c>
      <c r="M21" s="28"/>
      <c r="N21" s="29"/>
    </row>
    <row r="22" spans="2:14" ht="16.149999999999999" customHeight="1" x14ac:dyDescent="0.15">
      <c r="B22" s="55" t="s">
        <v>20</v>
      </c>
      <c r="C22" s="131" t="s">
        <v>291</v>
      </c>
      <c r="D22" s="178">
        <v>4670</v>
      </c>
      <c r="E22" s="179">
        <v>4820</v>
      </c>
      <c r="F22" s="83">
        <v>4.7</v>
      </c>
      <c r="G22" s="70">
        <v>4610</v>
      </c>
      <c r="H22" s="83">
        <v>4.4000000000000004</v>
      </c>
      <c r="I22" s="83">
        <v>4.9000000000000004</v>
      </c>
      <c r="J22" s="131" t="s">
        <v>543</v>
      </c>
      <c r="M22" s="28"/>
      <c r="N22" s="29"/>
    </row>
    <row r="23" spans="2:14" ht="16.149999999999999" customHeight="1" x14ac:dyDescent="0.15">
      <c r="B23" s="56" t="s">
        <v>21</v>
      </c>
      <c r="C23" s="132" t="s">
        <v>292</v>
      </c>
      <c r="D23" s="180">
        <v>3350</v>
      </c>
      <c r="E23" s="181">
        <v>3400</v>
      </c>
      <c r="F23" s="84">
        <v>4.5</v>
      </c>
      <c r="G23" s="71">
        <v>3300</v>
      </c>
      <c r="H23" s="84">
        <v>4.3</v>
      </c>
      <c r="I23" s="84">
        <v>4.7</v>
      </c>
      <c r="J23" s="132" t="s">
        <v>544</v>
      </c>
      <c r="M23" s="28"/>
      <c r="N23" s="29"/>
    </row>
    <row r="24" spans="2:14" ht="16.149999999999999" customHeight="1" x14ac:dyDescent="0.15">
      <c r="B24" s="55" t="s">
        <v>22</v>
      </c>
      <c r="C24" s="131" t="s">
        <v>293</v>
      </c>
      <c r="D24" s="178">
        <v>4580</v>
      </c>
      <c r="E24" s="179">
        <v>4650</v>
      </c>
      <c r="F24" s="83">
        <v>4.0999999999999996</v>
      </c>
      <c r="G24" s="70">
        <v>4500</v>
      </c>
      <c r="H24" s="83">
        <v>3.9</v>
      </c>
      <c r="I24" s="83">
        <v>4.3</v>
      </c>
      <c r="J24" s="131" t="s">
        <v>544</v>
      </c>
      <c r="M24" s="28"/>
      <c r="N24" s="29"/>
    </row>
    <row r="25" spans="2:14" ht="16.149999999999999" customHeight="1" x14ac:dyDescent="0.15">
      <c r="B25" s="56" t="s">
        <v>23</v>
      </c>
      <c r="C25" s="132" t="s">
        <v>294</v>
      </c>
      <c r="D25" s="180">
        <v>2480</v>
      </c>
      <c r="E25" s="181">
        <v>2490</v>
      </c>
      <c r="F25" s="84">
        <v>4.3</v>
      </c>
      <c r="G25" s="71">
        <v>2470</v>
      </c>
      <c r="H25" s="84">
        <v>4.3</v>
      </c>
      <c r="I25" s="84">
        <v>4.5</v>
      </c>
      <c r="J25" s="132" t="s">
        <v>542</v>
      </c>
      <c r="M25" s="28"/>
      <c r="N25" s="29"/>
    </row>
    <row r="26" spans="2:14" ht="16.149999999999999" customHeight="1" x14ac:dyDescent="0.15">
      <c r="B26" s="55" t="s">
        <v>24</v>
      </c>
      <c r="C26" s="131" t="s">
        <v>295</v>
      </c>
      <c r="D26" s="178">
        <v>4160</v>
      </c>
      <c r="E26" s="179">
        <v>4230</v>
      </c>
      <c r="F26" s="83">
        <v>4.2</v>
      </c>
      <c r="G26" s="70">
        <v>4090</v>
      </c>
      <c r="H26" s="83">
        <v>4</v>
      </c>
      <c r="I26" s="83">
        <v>4.4000000000000004</v>
      </c>
      <c r="J26" s="131" t="s">
        <v>544</v>
      </c>
      <c r="M26" s="28"/>
      <c r="N26" s="29"/>
    </row>
    <row r="27" spans="2:14" ht="16.149999999999999" customHeight="1" x14ac:dyDescent="0.15">
      <c r="B27" s="56" t="s">
        <v>25</v>
      </c>
      <c r="C27" s="132" t="s">
        <v>296</v>
      </c>
      <c r="D27" s="180">
        <v>2820</v>
      </c>
      <c r="E27" s="181">
        <v>2860</v>
      </c>
      <c r="F27" s="84">
        <v>4.5</v>
      </c>
      <c r="G27" s="71">
        <v>2770</v>
      </c>
      <c r="H27" s="84">
        <v>4.3</v>
      </c>
      <c r="I27" s="84">
        <v>4.7</v>
      </c>
      <c r="J27" s="132" t="s">
        <v>544</v>
      </c>
      <c r="M27" s="28"/>
      <c r="N27" s="29"/>
    </row>
    <row r="28" spans="2:14" ht="16.149999999999999" customHeight="1" x14ac:dyDescent="0.15">
      <c r="B28" s="55" t="s">
        <v>26</v>
      </c>
      <c r="C28" s="131" t="s">
        <v>297</v>
      </c>
      <c r="D28" s="178">
        <v>3050</v>
      </c>
      <c r="E28" s="179">
        <v>3100</v>
      </c>
      <c r="F28" s="83">
        <v>4.0999999999999996</v>
      </c>
      <c r="G28" s="70">
        <v>3000</v>
      </c>
      <c r="H28" s="83">
        <v>3.9</v>
      </c>
      <c r="I28" s="83">
        <v>4.3</v>
      </c>
      <c r="J28" s="131" t="s">
        <v>544</v>
      </c>
      <c r="M28" s="28"/>
      <c r="N28" s="29"/>
    </row>
    <row r="29" spans="2:14" ht="16.149999999999999" customHeight="1" x14ac:dyDescent="0.15">
      <c r="B29" s="57" t="s">
        <v>27</v>
      </c>
      <c r="C29" s="133" t="s">
        <v>519</v>
      </c>
      <c r="D29" s="182">
        <v>2210</v>
      </c>
      <c r="E29" s="183">
        <v>2250</v>
      </c>
      <c r="F29" s="85">
        <v>4.4000000000000004</v>
      </c>
      <c r="G29" s="72">
        <v>2190</v>
      </c>
      <c r="H29" s="85">
        <v>4.5999999999999996</v>
      </c>
      <c r="I29" s="85">
        <v>4.5999999999999996</v>
      </c>
      <c r="J29" s="133" t="s">
        <v>542</v>
      </c>
      <c r="M29" s="28"/>
      <c r="N29" s="29"/>
    </row>
    <row r="30" spans="2:14" ht="16.149999999999999" customHeight="1" x14ac:dyDescent="0.15">
      <c r="B30" s="55" t="s">
        <v>28</v>
      </c>
      <c r="C30" s="131" t="s">
        <v>298</v>
      </c>
      <c r="D30" s="178">
        <v>2310</v>
      </c>
      <c r="E30" s="179">
        <v>2330</v>
      </c>
      <c r="F30" s="83">
        <v>4.3</v>
      </c>
      <c r="G30" s="70">
        <v>2280</v>
      </c>
      <c r="H30" s="83">
        <v>4.0999999999999996</v>
      </c>
      <c r="I30" s="83">
        <v>4.5</v>
      </c>
      <c r="J30" s="131" t="s">
        <v>544</v>
      </c>
      <c r="M30" s="28"/>
      <c r="N30" s="29"/>
    </row>
    <row r="31" spans="2:14" ht="16.149999999999999" customHeight="1" x14ac:dyDescent="0.15">
      <c r="B31" s="56" t="s">
        <v>29</v>
      </c>
      <c r="C31" s="132" t="s">
        <v>520</v>
      </c>
      <c r="D31" s="180">
        <v>1330</v>
      </c>
      <c r="E31" s="181">
        <v>1340</v>
      </c>
      <c r="F31" s="84">
        <v>4.7</v>
      </c>
      <c r="G31" s="71">
        <v>1320</v>
      </c>
      <c r="H31" s="84">
        <v>4.5</v>
      </c>
      <c r="I31" s="84">
        <v>4.9000000000000004</v>
      </c>
      <c r="J31" s="132" t="s">
        <v>544</v>
      </c>
      <c r="M31" s="28"/>
      <c r="N31" s="29"/>
    </row>
    <row r="32" spans="2:14" ht="16.149999999999999" customHeight="1" x14ac:dyDescent="0.15">
      <c r="B32" s="55" t="s">
        <v>30</v>
      </c>
      <c r="C32" s="131" t="s">
        <v>299</v>
      </c>
      <c r="D32" s="178">
        <v>1810</v>
      </c>
      <c r="E32" s="179">
        <v>1830</v>
      </c>
      <c r="F32" s="83">
        <v>4.4000000000000004</v>
      </c>
      <c r="G32" s="70">
        <v>1780</v>
      </c>
      <c r="H32" s="83">
        <v>4.2</v>
      </c>
      <c r="I32" s="83">
        <v>4.5999999999999996</v>
      </c>
      <c r="J32" s="131" t="s">
        <v>544</v>
      </c>
      <c r="M32" s="28"/>
      <c r="N32" s="29"/>
    </row>
    <row r="33" spans="2:14" ht="16.149999999999999" customHeight="1" x14ac:dyDescent="0.15">
      <c r="B33" s="56" t="s">
        <v>31</v>
      </c>
      <c r="C33" s="132" t="s">
        <v>300</v>
      </c>
      <c r="D33" s="180">
        <v>6470</v>
      </c>
      <c r="E33" s="181">
        <v>6560</v>
      </c>
      <c r="F33" s="84">
        <v>4.2</v>
      </c>
      <c r="G33" s="71">
        <v>6380</v>
      </c>
      <c r="H33" s="84">
        <v>4</v>
      </c>
      <c r="I33" s="84">
        <v>4.4000000000000004</v>
      </c>
      <c r="J33" s="132" t="s">
        <v>544</v>
      </c>
      <c r="M33" s="28"/>
      <c r="N33" s="29"/>
    </row>
    <row r="34" spans="2:14" ht="16.149999999999999" customHeight="1" x14ac:dyDescent="0.15">
      <c r="B34" s="55" t="s">
        <v>32</v>
      </c>
      <c r="C34" s="131" t="s">
        <v>301</v>
      </c>
      <c r="D34" s="178">
        <v>4570</v>
      </c>
      <c r="E34" s="179">
        <v>4570</v>
      </c>
      <c r="F34" s="83">
        <v>5.2</v>
      </c>
      <c r="G34" s="70">
        <v>4570</v>
      </c>
      <c r="H34" s="83">
        <v>5.3</v>
      </c>
      <c r="I34" s="83">
        <v>5.4</v>
      </c>
      <c r="J34" s="131" t="s">
        <v>542</v>
      </c>
      <c r="M34" s="28"/>
      <c r="N34" s="29"/>
    </row>
    <row r="35" spans="2:14" ht="16.149999999999999" customHeight="1" x14ac:dyDescent="0.15">
      <c r="B35" s="56" t="s">
        <v>33</v>
      </c>
      <c r="C35" s="132" t="s">
        <v>302</v>
      </c>
      <c r="D35" s="180">
        <v>5000</v>
      </c>
      <c r="E35" s="181">
        <v>5080</v>
      </c>
      <c r="F35" s="84">
        <v>4.7</v>
      </c>
      <c r="G35" s="71">
        <v>4960</v>
      </c>
      <c r="H35" s="84">
        <v>4.8</v>
      </c>
      <c r="I35" s="84">
        <v>5.2</v>
      </c>
      <c r="J35" s="132" t="s">
        <v>543</v>
      </c>
      <c r="M35" s="28"/>
      <c r="N35" s="29"/>
    </row>
    <row r="36" spans="2:14" ht="16.149999999999999" customHeight="1" x14ac:dyDescent="0.15">
      <c r="B36" s="55" t="s">
        <v>34</v>
      </c>
      <c r="C36" s="131" t="s">
        <v>521</v>
      </c>
      <c r="D36" s="178">
        <v>1090</v>
      </c>
      <c r="E36" s="179">
        <v>1100</v>
      </c>
      <c r="F36" s="83">
        <v>4.5999999999999996</v>
      </c>
      <c r="G36" s="70">
        <v>1070</v>
      </c>
      <c r="H36" s="83">
        <v>4.4000000000000004</v>
      </c>
      <c r="I36" s="83">
        <v>4.8</v>
      </c>
      <c r="J36" s="131" t="s">
        <v>544</v>
      </c>
      <c r="M36" s="28"/>
      <c r="N36" s="29"/>
    </row>
    <row r="37" spans="2:14" ht="16.149999999999999" customHeight="1" x14ac:dyDescent="0.15">
      <c r="B37" s="56" t="s">
        <v>35</v>
      </c>
      <c r="C37" s="132" t="s">
        <v>522</v>
      </c>
      <c r="D37" s="180">
        <v>858</v>
      </c>
      <c r="E37" s="181">
        <v>867</v>
      </c>
      <c r="F37" s="84">
        <v>4.7</v>
      </c>
      <c r="G37" s="71">
        <v>848</v>
      </c>
      <c r="H37" s="84">
        <v>4.5</v>
      </c>
      <c r="I37" s="84">
        <v>4.9000000000000004</v>
      </c>
      <c r="J37" s="132" t="s">
        <v>544</v>
      </c>
      <c r="M37" s="28"/>
      <c r="N37" s="29"/>
    </row>
    <row r="38" spans="2:14" ht="16.149999999999999" customHeight="1" x14ac:dyDescent="0.15">
      <c r="B38" s="55" t="s">
        <v>36</v>
      </c>
      <c r="C38" s="131" t="s">
        <v>303</v>
      </c>
      <c r="D38" s="178">
        <v>3400</v>
      </c>
      <c r="E38" s="179">
        <v>3430</v>
      </c>
      <c r="F38" s="83">
        <v>4.8</v>
      </c>
      <c r="G38" s="70">
        <v>3400</v>
      </c>
      <c r="H38" s="83">
        <v>4.5</v>
      </c>
      <c r="I38" s="83">
        <v>5.0999999999999996</v>
      </c>
      <c r="J38" s="131" t="s">
        <v>545</v>
      </c>
      <c r="M38" s="28"/>
      <c r="N38" s="29"/>
    </row>
    <row r="39" spans="2:14" ht="16.149999999999999" customHeight="1" x14ac:dyDescent="0.15">
      <c r="B39" s="56" t="s">
        <v>37</v>
      </c>
      <c r="C39" s="132" t="s">
        <v>304</v>
      </c>
      <c r="D39" s="180">
        <v>1820</v>
      </c>
      <c r="E39" s="181">
        <v>1840</v>
      </c>
      <c r="F39" s="84">
        <v>5</v>
      </c>
      <c r="G39" s="71">
        <v>1800</v>
      </c>
      <c r="H39" s="84">
        <v>4.8</v>
      </c>
      <c r="I39" s="84">
        <v>5.2</v>
      </c>
      <c r="J39" s="132" t="s">
        <v>544</v>
      </c>
      <c r="M39" s="28"/>
      <c r="N39" s="29"/>
    </row>
    <row r="40" spans="2:14" ht="16.149999999999999" customHeight="1" x14ac:dyDescent="0.15">
      <c r="B40" s="55" t="s">
        <v>38</v>
      </c>
      <c r="C40" s="131" t="s">
        <v>305</v>
      </c>
      <c r="D40" s="178">
        <v>3950</v>
      </c>
      <c r="E40" s="179">
        <v>3880</v>
      </c>
      <c r="F40" s="83">
        <v>5</v>
      </c>
      <c r="G40" s="70">
        <v>3980</v>
      </c>
      <c r="H40" s="83">
        <v>5.2</v>
      </c>
      <c r="I40" s="83">
        <v>5.2</v>
      </c>
      <c r="J40" s="131" t="s">
        <v>542</v>
      </c>
      <c r="M40" s="28"/>
      <c r="N40" s="29"/>
    </row>
    <row r="41" spans="2:14" ht="16.149999999999999" customHeight="1" x14ac:dyDescent="0.15">
      <c r="B41" s="56" t="s">
        <v>39</v>
      </c>
      <c r="C41" s="132" t="s">
        <v>306</v>
      </c>
      <c r="D41" s="180">
        <v>7930</v>
      </c>
      <c r="E41" s="181">
        <v>7980</v>
      </c>
      <c r="F41" s="84">
        <v>5.0999999999999996</v>
      </c>
      <c r="G41" s="71">
        <v>7870</v>
      </c>
      <c r="H41" s="84">
        <v>4.9000000000000004</v>
      </c>
      <c r="I41" s="84">
        <v>5.3</v>
      </c>
      <c r="J41" s="132" t="s">
        <v>546</v>
      </c>
      <c r="M41" s="28"/>
      <c r="N41" s="29"/>
    </row>
    <row r="42" spans="2:14" ht="16.149999999999999" customHeight="1" x14ac:dyDescent="0.15">
      <c r="B42" s="55" t="s">
        <v>40</v>
      </c>
      <c r="C42" s="131" t="s">
        <v>307</v>
      </c>
      <c r="D42" s="178">
        <v>5720</v>
      </c>
      <c r="E42" s="179">
        <v>5790</v>
      </c>
      <c r="F42" s="83">
        <v>4.7</v>
      </c>
      <c r="G42" s="70">
        <v>5640</v>
      </c>
      <c r="H42" s="83">
        <v>4.5</v>
      </c>
      <c r="I42" s="83">
        <v>4.9000000000000004</v>
      </c>
      <c r="J42" s="131" t="s">
        <v>544</v>
      </c>
      <c r="M42" s="28"/>
      <c r="N42" s="29"/>
    </row>
    <row r="43" spans="2:14" ht="16.149999999999999" customHeight="1" x14ac:dyDescent="0.15">
      <c r="B43" s="56" t="s">
        <v>41</v>
      </c>
      <c r="C43" s="132" t="s">
        <v>308</v>
      </c>
      <c r="D43" s="180">
        <v>2840</v>
      </c>
      <c r="E43" s="181">
        <v>2690</v>
      </c>
      <c r="F43" s="84">
        <v>5.2</v>
      </c>
      <c r="G43" s="71">
        <v>2910</v>
      </c>
      <c r="H43" s="84">
        <v>5</v>
      </c>
      <c r="I43" s="84">
        <v>5.4</v>
      </c>
      <c r="J43" s="132" t="s">
        <v>542</v>
      </c>
      <c r="M43" s="28"/>
      <c r="N43" s="29"/>
    </row>
    <row r="44" spans="2:14" ht="16.149999999999999" customHeight="1" x14ac:dyDescent="0.15">
      <c r="B44" s="55" t="s">
        <v>42</v>
      </c>
      <c r="C44" s="131" t="s">
        <v>523</v>
      </c>
      <c r="D44" s="178">
        <v>1800</v>
      </c>
      <c r="E44" s="179">
        <v>1800</v>
      </c>
      <c r="F44" s="83">
        <v>5.4</v>
      </c>
      <c r="G44" s="70">
        <v>1800</v>
      </c>
      <c r="H44" s="83">
        <v>5.2</v>
      </c>
      <c r="I44" s="83">
        <v>5.6</v>
      </c>
      <c r="J44" s="131" t="s">
        <v>546</v>
      </c>
      <c r="M44" s="28"/>
      <c r="N44" s="29"/>
    </row>
    <row r="45" spans="2:14" ht="16.149999999999999" customHeight="1" x14ac:dyDescent="0.15">
      <c r="B45" s="56" t="s">
        <v>43</v>
      </c>
      <c r="C45" s="132" t="s">
        <v>309</v>
      </c>
      <c r="D45" s="180">
        <v>6480</v>
      </c>
      <c r="E45" s="181">
        <v>6530</v>
      </c>
      <c r="F45" s="84">
        <v>5.2</v>
      </c>
      <c r="G45" s="71">
        <v>6430</v>
      </c>
      <c r="H45" s="84">
        <v>5</v>
      </c>
      <c r="I45" s="84">
        <v>5.4</v>
      </c>
      <c r="J45" s="132" t="s">
        <v>544</v>
      </c>
      <c r="M45" s="28"/>
      <c r="N45" s="29"/>
    </row>
    <row r="46" spans="2:14" ht="16.149999999999999" customHeight="1" x14ac:dyDescent="0.15">
      <c r="B46" s="55" t="s">
        <v>44</v>
      </c>
      <c r="C46" s="131" t="s">
        <v>310</v>
      </c>
      <c r="D46" s="178">
        <v>4250</v>
      </c>
      <c r="E46" s="179">
        <v>4290</v>
      </c>
      <c r="F46" s="83">
        <v>5.3</v>
      </c>
      <c r="G46" s="70">
        <v>4210</v>
      </c>
      <c r="H46" s="83">
        <v>5.0999999999999996</v>
      </c>
      <c r="I46" s="83">
        <v>5.5</v>
      </c>
      <c r="J46" s="131" t="s">
        <v>544</v>
      </c>
      <c r="M46" s="28"/>
      <c r="N46" s="29"/>
    </row>
    <row r="47" spans="2:14" ht="16.149999999999999" customHeight="1" x14ac:dyDescent="0.15">
      <c r="B47" s="56" t="s">
        <v>45</v>
      </c>
      <c r="C47" s="132" t="s">
        <v>524</v>
      </c>
      <c r="D47" s="180">
        <v>3260</v>
      </c>
      <c r="E47" s="181">
        <v>3270</v>
      </c>
      <c r="F47" s="84">
        <v>5.3</v>
      </c>
      <c r="G47" s="71">
        <v>3240</v>
      </c>
      <c r="H47" s="84">
        <v>5.4</v>
      </c>
      <c r="I47" s="84">
        <v>5.2</v>
      </c>
      <c r="J47" s="132" t="s">
        <v>544</v>
      </c>
      <c r="M47" s="28"/>
      <c r="N47" s="29"/>
    </row>
    <row r="48" spans="2:14" ht="16.149999999999999" customHeight="1" x14ac:dyDescent="0.15">
      <c r="B48" s="55" t="s">
        <v>46</v>
      </c>
      <c r="C48" s="131" t="s">
        <v>311</v>
      </c>
      <c r="D48" s="178">
        <v>2080</v>
      </c>
      <c r="E48" s="179">
        <v>2090</v>
      </c>
      <c r="F48" s="83">
        <v>5.6</v>
      </c>
      <c r="G48" s="70">
        <v>2060</v>
      </c>
      <c r="H48" s="83">
        <v>5.4</v>
      </c>
      <c r="I48" s="83">
        <v>5.8</v>
      </c>
      <c r="J48" s="131" t="s">
        <v>547</v>
      </c>
      <c r="M48" s="28"/>
      <c r="N48" s="29"/>
    </row>
    <row r="49" spans="2:14" ht="16.149999999999999" customHeight="1" x14ac:dyDescent="0.15">
      <c r="B49" s="56" t="s">
        <v>47</v>
      </c>
      <c r="C49" s="132" t="s">
        <v>312</v>
      </c>
      <c r="D49" s="180">
        <v>2250</v>
      </c>
      <c r="E49" s="181">
        <v>2170</v>
      </c>
      <c r="F49" s="84">
        <v>5.8</v>
      </c>
      <c r="G49" s="71">
        <v>2280</v>
      </c>
      <c r="H49" s="84">
        <v>5.8</v>
      </c>
      <c r="I49" s="84">
        <v>6</v>
      </c>
      <c r="J49" s="132" t="s">
        <v>542</v>
      </c>
      <c r="M49" s="28"/>
      <c r="N49" s="29"/>
    </row>
    <row r="50" spans="2:14" ht="16.149999999999999" customHeight="1" x14ac:dyDescent="0.15">
      <c r="B50" s="55" t="s">
        <v>48</v>
      </c>
      <c r="C50" s="131" t="s">
        <v>313</v>
      </c>
      <c r="D50" s="178">
        <v>2160</v>
      </c>
      <c r="E50" s="179">
        <v>2180</v>
      </c>
      <c r="F50" s="83">
        <v>5</v>
      </c>
      <c r="G50" s="70">
        <v>2140</v>
      </c>
      <c r="H50" s="83">
        <v>4.8</v>
      </c>
      <c r="I50" s="83">
        <v>5.2</v>
      </c>
      <c r="J50" s="131" t="s">
        <v>544</v>
      </c>
      <c r="M50" s="28"/>
      <c r="N50" s="29"/>
    </row>
    <row r="51" spans="2:14" ht="16.149999999999999" customHeight="1" x14ac:dyDescent="0.15">
      <c r="B51" s="56" t="s">
        <v>49</v>
      </c>
      <c r="C51" s="132" t="s">
        <v>314</v>
      </c>
      <c r="D51" s="180">
        <v>2280</v>
      </c>
      <c r="E51" s="181">
        <v>2320</v>
      </c>
      <c r="F51" s="84">
        <v>5.3</v>
      </c>
      <c r="G51" s="71">
        <v>2240</v>
      </c>
      <c r="H51" s="84">
        <v>5.0999999999999996</v>
      </c>
      <c r="I51" s="84">
        <v>5.5</v>
      </c>
      <c r="J51" s="132" t="s">
        <v>546</v>
      </c>
      <c r="M51" s="28"/>
      <c r="N51" s="29"/>
    </row>
    <row r="52" spans="2:14" ht="16.149999999999999" customHeight="1" x14ac:dyDescent="0.15">
      <c r="B52" s="55" t="s">
        <v>50</v>
      </c>
      <c r="C52" s="131" t="s">
        <v>315</v>
      </c>
      <c r="D52" s="178">
        <v>18300</v>
      </c>
      <c r="E52" s="179">
        <v>18100</v>
      </c>
      <c r="F52" s="83">
        <v>5.3</v>
      </c>
      <c r="G52" s="70">
        <v>18500</v>
      </c>
      <c r="H52" s="83">
        <v>4.9000000000000004</v>
      </c>
      <c r="I52" s="83">
        <v>5.3</v>
      </c>
      <c r="J52" s="131" t="s">
        <v>544</v>
      </c>
      <c r="M52" s="28"/>
      <c r="N52" s="29"/>
    </row>
    <row r="53" spans="2:14" ht="16.149999999999999" customHeight="1" x14ac:dyDescent="0.15">
      <c r="B53" s="56" t="s">
        <v>51</v>
      </c>
      <c r="C53" s="132" t="s">
        <v>316</v>
      </c>
      <c r="D53" s="180">
        <v>12100</v>
      </c>
      <c r="E53" s="181">
        <v>12200</v>
      </c>
      <c r="F53" s="84">
        <v>4.9000000000000004</v>
      </c>
      <c r="G53" s="71">
        <v>11900</v>
      </c>
      <c r="H53" s="84">
        <v>4.7</v>
      </c>
      <c r="I53" s="84">
        <v>5.0999999999999996</v>
      </c>
      <c r="J53" s="132" t="s">
        <v>546</v>
      </c>
      <c r="M53" s="28"/>
      <c r="N53" s="29"/>
    </row>
    <row r="54" spans="2:14" ht="16.149999999999999" customHeight="1" x14ac:dyDescent="0.15">
      <c r="B54" s="55" t="s">
        <v>52</v>
      </c>
      <c r="C54" s="131" t="s">
        <v>317</v>
      </c>
      <c r="D54" s="178">
        <v>6030</v>
      </c>
      <c r="E54" s="179">
        <v>6200</v>
      </c>
      <c r="F54" s="83">
        <v>5</v>
      </c>
      <c r="G54" s="70">
        <v>5960</v>
      </c>
      <c r="H54" s="83">
        <v>5.2</v>
      </c>
      <c r="I54" s="83">
        <v>5.2</v>
      </c>
      <c r="J54" s="131" t="s">
        <v>542</v>
      </c>
      <c r="M54" s="28"/>
      <c r="N54" s="29"/>
    </row>
    <row r="55" spans="2:14" ht="16.149999999999999" customHeight="1" x14ac:dyDescent="0.15">
      <c r="B55" s="56" t="s">
        <v>53</v>
      </c>
      <c r="C55" s="132" t="s">
        <v>318</v>
      </c>
      <c r="D55" s="180">
        <v>3450</v>
      </c>
      <c r="E55" s="181">
        <v>3540</v>
      </c>
      <c r="F55" s="84">
        <v>4.4000000000000004</v>
      </c>
      <c r="G55" s="71">
        <v>3410</v>
      </c>
      <c r="H55" s="84">
        <v>4.2</v>
      </c>
      <c r="I55" s="84">
        <v>4.5999999999999996</v>
      </c>
      <c r="J55" s="132" t="s">
        <v>543</v>
      </c>
      <c r="M55" s="28"/>
      <c r="N55" s="29"/>
    </row>
    <row r="56" spans="2:14" ht="16.149999999999999" customHeight="1" x14ac:dyDescent="0.15">
      <c r="B56" s="55" t="s">
        <v>54</v>
      </c>
      <c r="C56" s="131" t="s">
        <v>319</v>
      </c>
      <c r="D56" s="178">
        <v>3920</v>
      </c>
      <c r="E56" s="179">
        <v>3880</v>
      </c>
      <c r="F56" s="83">
        <v>4.9000000000000004</v>
      </c>
      <c r="G56" s="70">
        <v>3930</v>
      </c>
      <c r="H56" s="83">
        <v>5.0999999999999996</v>
      </c>
      <c r="I56" s="83">
        <v>5.0999999999999996</v>
      </c>
      <c r="J56" s="131" t="s">
        <v>542</v>
      </c>
      <c r="M56" s="28"/>
      <c r="N56" s="29"/>
    </row>
    <row r="57" spans="2:14" ht="16.149999999999999" customHeight="1" x14ac:dyDescent="0.15">
      <c r="B57" s="56" t="s">
        <v>55</v>
      </c>
      <c r="C57" s="132" t="s">
        <v>320</v>
      </c>
      <c r="D57" s="180">
        <v>2320</v>
      </c>
      <c r="E57" s="181">
        <v>2270</v>
      </c>
      <c r="F57" s="84">
        <v>6.1</v>
      </c>
      <c r="G57" s="71">
        <v>2340</v>
      </c>
      <c r="H57" s="84">
        <v>6.3</v>
      </c>
      <c r="I57" s="84">
        <v>6.3</v>
      </c>
      <c r="J57" s="132" t="s">
        <v>542</v>
      </c>
      <c r="M57" s="28"/>
      <c r="N57" s="29"/>
    </row>
    <row r="58" spans="2:14" ht="16.149999999999999" customHeight="1" x14ac:dyDescent="0.15">
      <c r="B58" s="55" t="s">
        <v>56</v>
      </c>
      <c r="C58" s="131" t="s">
        <v>321</v>
      </c>
      <c r="D58" s="178">
        <v>4280</v>
      </c>
      <c r="E58" s="179">
        <v>4320</v>
      </c>
      <c r="F58" s="83">
        <v>5.2</v>
      </c>
      <c r="G58" s="70">
        <v>4230</v>
      </c>
      <c r="H58" s="83">
        <v>5</v>
      </c>
      <c r="I58" s="83">
        <v>5.4</v>
      </c>
      <c r="J58" s="131" t="s">
        <v>544</v>
      </c>
      <c r="M58" s="28"/>
      <c r="N58" s="29"/>
    </row>
    <row r="59" spans="2:14" ht="16.149999999999999" customHeight="1" thickBot="1" x14ac:dyDescent="0.2">
      <c r="B59" s="58" t="s">
        <v>57</v>
      </c>
      <c r="C59" s="134" t="s">
        <v>322</v>
      </c>
      <c r="D59" s="184">
        <v>2170</v>
      </c>
      <c r="E59" s="185">
        <v>2190</v>
      </c>
      <c r="F59" s="86">
        <v>5.2</v>
      </c>
      <c r="G59" s="73">
        <v>2150</v>
      </c>
      <c r="H59" s="86">
        <v>5</v>
      </c>
      <c r="I59" s="86">
        <v>5.4</v>
      </c>
      <c r="J59" s="134" t="s">
        <v>544</v>
      </c>
      <c r="M59" s="28"/>
      <c r="N59" s="29"/>
    </row>
    <row r="60" spans="2:14" ht="16.149999999999999" customHeight="1" thickTop="1" x14ac:dyDescent="0.15">
      <c r="B60" s="48" t="s">
        <v>58</v>
      </c>
      <c r="C60" s="51" t="s">
        <v>323</v>
      </c>
      <c r="D60" s="74">
        <v>17500</v>
      </c>
      <c r="E60" s="74">
        <v>17200</v>
      </c>
      <c r="F60" s="87">
        <v>5.2</v>
      </c>
      <c r="G60" s="74">
        <v>17600</v>
      </c>
      <c r="H60" s="96">
        <v>5</v>
      </c>
      <c r="I60" s="87">
        <v>5.4</v>
      </c>
      <c r="J60" s="267" t="s">
        <v>543</v>
      </c>
      <c r="M60" s="28"/>
      <c r="N60" s="29"/>
    </row>
    <row r="61" spans="2:14" ht="16.149999999999999" customHeight="1" x14ac:dyDescent="0.15">
      <c r="B61" s="49" t="s">
        <v>59</v>
      </c>
      <c r="C61" s="52" t="s">
        <v>324</v>
      </c>
      <c r="D61" s="75">
        <v>15400</v>
      </c>
      <c r="E61" s="75">
        <v>15700</v>
      </c>
      <c r="F61" s="88">
        <v>5.3</v>
      </c>
      <c r="G61" s="75">
        <v>15300</v>
      </c>
      <c r="H61" s="95">
        <v>5.3</v>
      </c>
      <c r="I61" s="88">
        <v>5.5</v>
      </c>
      <c r="J61" s="268" t="s">
        <v>542</v>
      </c>
      <c r="M61" s="28"/>
      <c r="N61" s="29"/>
    </row>
    <row r="62" spans="2:14" ht="16.149999999999999" customHeight="1" x14ac:dyDescent="0.15">
      <c r="B62" s="48" t="s">
        <v>60</v>
      </c>
      <c r="C62" s="51" t="s">
        <v>271</v>
      </c>
      <c r="D62" s="74">
        <v>10700</v>
      </c>
      <c r="E62" s="74">
        <v>10800</v>
      </c>
      <c r="F62" s="87">
        <v>4.2</v>
      </c>
      <c r="G62" s="74">
        <v>10500</v>
      </c>
      <c r="H62" s="96">
        <v>4</v>
      </c>
      <c r="I62" s="87">
        <v>4.4000000000000004</v>
      </c>
      <c r="J62" s="267" t="s">
        <v>546</v>
      </c>
      <c r="M62" s="28"/>
      <c r="N62" s="29"/>
    </row>
    <row r="63" spans="2:14" ht="16.149999999999999" customHeight="1" x14ac:dyDescent="0.15">
      <c r="B63" s="49" t="s">
        <v>61</v>
      </c>
      <c r="C63" s="52" t="s">
        <v>325</v>
      </c>
      <c r="D63" s="75">
        <v>7370</v>
      </c>
      <c r="E63" s="75">
        <v>7470</v>
      </c>
      <c r="F63" s="88">
        <v>4.5999999999999996</v>
      </c>
      <c r="G63" s="75">
        <v>7330</v>
      </c>
      <c r="H63" s="95">
        <v>4.5999999999999996</v>
      </c>
      <c r="I63" s="88">
        <v>4.8</v>
      </c>
      <c r="J63" s="268" t="s">
        <v>542</v>
      </c>
      <c r="M63" s="28"/>
      <c r="N63" s="29"/>
    </row>
    <row r="64" spans="2:14" ht="16.149999999999999" customHeight="1" x14ac:dyDescent="0.15">
      <c r="B64" s="48" t="s">
        <v>62</v>
      </c>
      <c r="C64" s="51" t="s">
        <v>326</v>
      </c>
      <c r="D64" s="74">
        <v>4570</v>
      </c>
      <c r="E64" s="74">
        <v>4480</v>
      </c>
      <c r="F64" s="87">
        <v>4.0999999999999996</v>
      </c>
      <c r="G64" s="74">
        <v>4610</v>
      </c>
      <c r="H64" s="96">
        <v>3.9</v>
      </c>
      <c r="I64" s="87">
        <v>4.3</v>
      </c>
      <c r="J64" s="267" t="s">
        <v>543</v>
      </c>
      <c r="M64" s="28"/>
      <c r="N64" s="29"/>
    </row>
    <row r="65" spans="2:14" ht="16.149999999999999" customHeight="1" x14ac:dyDescent="0.15">
      <c r="B65" s="49" t="s">
        <v>63</v>
      </c>
      <c r="C65" s="52" t="s">
        <v>327</v>
      </c>
      <c r="D65" s="75">
        <v>4330</v>
      </c>
      <c r="E65" s="75">
        <v>4270</v>
      </c>
      <c r="F65" s="88">
        <v>4.4000000000000004</v>
      </c>
      <c r="G65" s="75">
        <v>4350</v>
      </c>
      <c r="H65" s="95">
        <v>4.2</v>
      </c>
      <c r="I65" s="88">
        <v>4.5999999999999996</v>
      </c>
      <c r="J65" s="268" t="s">
        <v>543</v>
      </c>
      <c r="M65" s="28"/>
      <c r="N65" s="29"/>
    </row>
    <row r="66" spans="2:14" ht="16.149999999999999" customHeight="1" x14ac:dyDescent="0.15">
      <c r="B66" s="48" t="s">
        <v>64</v>
      </c>
      <c r="C66" s="51" t="s">
        <v>2</v>
      </c>
      <c r="D66" s="74">
        <v>4260</v>
      </c>
      <c r="E66" s="74">
        <v>4290</v>
      </c>
      <c r="F66" s="87">
        <v>5.0999999999999996</v>
      </c>
      <c r="G66" s="74">
        <v>4230</v>
      </c>
      <c r="H66" s="96">
        <v>4.5</v>
      </c>
      <c r="I66" s="87">
        <v>4.9000000000000004</v>
      </c>
      <c r="J66" s="267" t="s">
        <v>544</v>
      </c>
      <c r="M66" s="28"/>
      <c r="N66" s="29"/>
    </row>
    <row r="67" spans="2:14" ht="16.149999999999999" customHeight="1" x14ac:dyDescent="0.15">
      <c r="B67" s="49" t="s">
        <v>65</v>
      </c>
      <c r="C67" s="52" t="s">
        <v>328</v>
      </c>
      <c r="D67" s="75">
        <v>3560</v>
      </c>
      <c r="E67" s="75">
        <v>3610</v>
      </c>
      <c r="F67" s="88">
        <v>5.3</v>
      </c>
      <c r="G67" s="75">
        <v>3500</v>
      </c>
      <c r="H67" s="95">
        <v>5.0999999999999996</v>
      </c>
      <c r="I67" s="88">
        <v>5.6</v>
      </c>
      <c r="J67" s="268" t="s">
        <v>544</v>
      </c>
      <c r="M67" s="28"/>
      <c r="N67" s="29"/>
    </row>
    <row r="68" spans="2:14" ht="16.149999999999999" customHeight="1" x14ac:dyDescent="0.15">
      <c r="B68" s="48" t="s">
        <v>66</v>
      </c>
      <c r="C68" s="51" t="s">
        <v>329</v>
      </c>
      <c r="D68" s="74">
        <v>3240</v>
      </c>
      <c r="E68" s="74">
        <v>3250</v>
      </c>
      <c r="F68" s="87">
        <v>5.5</v>
      </c>
      <c r="G68" s="74">
        <v>3230</v>
      </c>
      <c r="H68" s="96">
        <v>5.3</v>
      </c>
      <c r="I68" s="87">
        <v>5.7</v>
      </c>
      <c r="J68" s="267" t="s">
        <v>543</v>
      </c>
      <c r="M68" s="28"/>
      <c r="N68" s="29"/>
    </row>
    <row r="69" spans="2:14" ht="16.149999999999999" customHeight="1" x14ac:dyDescent="0.15">
      <c r="B69" s="49" t="s">
        <v>67</v>
      </c>
      <c r="C69" s="52" t="s">
        <v>272</v>
      </c>
      <c r="D69" s="75">
        <v>3010</v>
      </c>
      <c r="E69" s="75">
        <v>3030</v>
      </c>
      <c r="F69" s="88">
        <v>5.6</v>
      </c>
      <c r="G69" s="75">
        <v>2990</v>
      </c>
      <c r="H69" s="95">
        <v>5.3</v>
      </c>
      <c r="I69" s="88">
        <v>5.8</v>
      </c>
      <c r="J69" s="268" t="s">
        <v>544</v>
      </c>
      <c r="M69" s="28"/>
      <c r="N69" s="29"/>
    </row>
    <row r="70" spans="2:14" ht="16.149999999999999" customHeight="1" x14ac:dyDescent="0.15">
      <c r="B70" s="48" t="s">
        <v>68</v>
      </c>
      <c r="C70" s="51" t="s">
        <v>330</v>
      </c>
      <c r="D70" s="74">
        <v>2640</v>
      </c>
      <c r="E70" s="74">
        <v>2640</v>
      </c>
      <c r="F70" s="87">
        <v>4.7</v>
      </c>
      <c r="G70" s="74">
        <v>2640</v>
      </c>
      <c r="H70" s="96">
        <v>4.5</v>
      </c>
      <c r="I70" s="87">
        <v>4.9000000000000004</v>
      </c>
      <c r="J70" s="267" t="s">
        <v>543</v>
      </c>
      <c r="M70" s="28"/>
      <c r="N70" s="29"/>
    </row>
    <row r="71" spans="2:14" ht="16.149999999999999" customHeight="1" x14ac:dyDescent="0.15">
      <c r="B71" s="49" t="s">
        <v>69</v>
      </c>
      <c r="C71" s="52" t="s">
        <v>331</v>
      </c>
      <c r="D71" s="75">
        <v>1960</v>
      </c>
      <c r="E71" s="75">
        <v>1970</v>
      </c>
      <c r="F71" s="88">
        <v>5.5</v>
      </c>
      <c r="G71" s="75">
        <v>1940</v>
      </c>
      <c r="H71" s="95">
        <v>5.0999999999999996</v>
      </c>
      <c r="I71" s="88">
        <v>5.8</v>
      </c>
      <c r="J71" s="268" t="s">
        <v>544</v>
      </c>
      <c r="M71" s="28"/>
      <c r="N71" s="29"/>
    </row>
    <row r="72" spans="2:14" ht="16.149999999999999" customHeight="1" x14ac:dyDescent="0.15">
      <c r="B72" s="48" t="s">
        <v>70</v>
      </c>
      <c r="C72" s="51" t="s">
        <v>332</v>
      </c>
      <c r="D72" s="74">
        <v>1820</v>
      </c>
      <c r="E72" s="74">
        <v>1830</v>
      </c>
      <c r="F72" s="87">
        <v>5.5</v>
      </c>
      <c r="G72" s="74">
        <v>1800</v>
      </c>
      <c r="H72" s="96">
        <v>5.3</v>
      </c>
      <c r="I72" s="87">
        <v>5.7</v>
      </c>
      <c r="J72" s="267" t="s">
        <v>544</v>
      </c>
      <c r="M72" s="28"/>
      <c r="N72" s="29"/>
    </row>
    <row r="73" spans="2:14" ht="16.149999999999999" customHeight="1" x14ac:dyDescent="0.15">
      <c r="B73" s="49" t="s">
        <v>71</v>
      </c>
      <c r="C73" s="52" t="s">
        <v>333</v>
      </c>
      <c r="D73" s="75">
        <v>1340</v>
      </c>
      <c r="E73" s="75">
        <v>1350</v>
      </c>
      <c r="F73" s="88">
        <v>5.9</v>
      </c>
      <c r="G73" s="75">
        <v>1330</v>
      </c>
      <c r="H73" s="95">
        <v>5.7</v>
      </c>
      <c r="I73" s="88">
        <v>6.1</v>
      </c>
      <c r="J73" s="268" t="s">
        <v>544</v>
      </c>
      <c r="M73" s="28"/>
      <c r="N73" s="29"/>
    </row>
    <row r="74" spans="2:14" ht="16.149999999999999" customHeight="1" x14ac:dyDescent="0.15">
      <c r="B74" s="48" t="s">
        <v>72</v>
      </c>
      <c r="C74" s="51" t="s">
        <v>334</v>
      </c>
      <c r="D74" s="74">
        <v>2940</v>
      </c>
      <c r="E74" s="74" t="s">
        <v>265</v>
      </c>
      <c r="F74" s="87" t="s">
        <v>267</v>
      </c>
      <c r="G74" s="74">
        <v>2940</v>
      </c>
      <c r="H74" s="96">
        <v>5.4</v>
      </c>
      <c r="I74" s="87" t="s">
        <v>265</v>
      </c>
      <c r="J74" s="267" t="s">
        <v>544</v>
      </c>
      <c r="M74" s="28"/>
      <c r="N74" s="29"/>
    </row>
    <row r="75" spans="2:14" ht="16.149999999999999" customHeight="1" x14ac:dyDescent="0.15">
      <c r="B75" s="49" t="s">
        <v>73</v>
      </c>
      <c r="C75" s="52" t="s">
        <v>335</v>
      </c>
      <c r="D75" s="75">
        <v>1850</v>
      </c>
      <c r="E75" s="75" t="s">
        <v>266</v>
      </c>
      <c r="F75" s="88" t="s">
        <v>269</v>
      </c>
      <c r="G75" s="75">
        <v>1850</v>
      </c>
      <c r="H75" s="95">
        <v>5.2</v>
      </c>
      <c r="I75" s="88" t="s">
        <v>266</v>
      </c>
      <c r="J75" s="268" t="s">
        <v>543</v>
      </c>
      <c r="M75" s="28"/>
      <c r="N75" s="29"/>
    </row>
    <row r="76" spans="2:14" ht="16.149999999999999" customHeight="1" x14ac:dyDescent="0.15">
      <c r="B76" s="48" t="s">
        <v>74</v>
      </c>
      <c r="C76" s="51" t="s">
        <v>336</v>
      </c>
      <c r="D76" s="74">
        <v>1760</v>
      </c>
      <c r="E76" s="74" t="s">
        <v>265</v>
      </c>
      <c r="F76" s="87" t="s">
        <v>268</v>
      </c>
      <c r="G76" s="74">
        <v>1760</v>
      </c>
      <c r="H76" s="96">
        <v>5</v>
      </c>
      <c r="I76" s="87" t="s">
        <v>265</v>
      </c>
      <c r="J76" s="267" t="s">
        <v>543</v>
      </c>
      <c r="M76" s="28"/>
      <c r="N76" s="29"/>
    </row>
    <row r="77" spans="2:14" ht="16.149999999999999" customHeight="1" x14ac:dyDescent="0.15">
      <c r="B77" s="49" t="s">
        <v>75</v>
      </c>
      <c r="C77" s="52" t="s">
        <v>337</v>
      </c>
      <c r="D77" s="75">
        <v>1320</v>
      </c>
      <c r="E77" s="75" t="s">
        <v>266</v>
      </c>
      <c r="F77" s="88" t="s">
        <v>269</v>
      </c>
      <c r="G77" s="75">
        <v>1320</v>
      </c>
      <c r="H77" s="95">
        <v>5.5</v>
      </c>
      <c r="I77" s="88" t="s">
        <v>266</v>
      </c>
      <c r="J77" s="268" t="s">
        <v>544</v>
      </c>
      <c r="M77" s="28"/>
      <c r="N77" s="29"/>
    </row>
    <row r="78" spans="2:14" ht="16.149999999999999" customHeight="1" x14ac:dyDescent="0.15">
      <c r="B78" s="48" t="s">
        <v>76</v>
      </c>
      <c r="C78" s="51" t="s">
        <v>338</v>
      </c>
      <c r="D78" s="74">
        <v>1050</v>
      </c>
      <c r="E78" s="74" t="s">
        <v>265</v>
      </c>
      <c r="F78" s="87" t="s">
        <v>267</v>
      </c>
      <c r="G78" s="74">
        <v>1050</v>
      </c>
      <c r="H78" s="96">
        <v>6.5</v>
      </c>
      <c r="I78" s="87">
        <v>6.9</v>
      </c>
      <c r="J78" s="267" t="s">
        <v>542</v>
      </c>
      <c r="M78" s="28"/>
      <c r="N78" s="29"/>
    </row>
    <row r="79" spans="2:14" ht="16.149999999999999" customHeight="1" x14ac:dyDescent="0.15">
      <c r="B79" s="49" t="s">
        <v>77</v>
      </c>
      <c r="C79" s="52" t="s">
        <v>339</v>
      </c>
      <c r="D79" s="75">
        <v>906</v>
      </c>
      <c r="E79" s="75" t="s">
        <v>266</v>
      </c>
      <c r="F79" s="88" t="s">
        <v>270</v>
      </c>
      <c r="G79" s="75">
        <v>906</v>
      </c>
      <c r="H79" s="95">
        <v>5.0999999999999996</v>
      </c>
      <c r="I79" s="88" t="s">
        <v>266</v>
      </c>
      <c r="J79" s="268" t="s">
        <v>543</v>
      </c>
      <c r="M79" s="28"/>
      <c r="N79" s="29"/>
    </row>
    <row r="80" spans="2:14" ht="16.149999999999999" customHeight="1" x14ac:dyDescent="0.15">
      <c r="B80" s="48" t="s">
        <v>78</v>
      </c>
      <c r="C80" s="51" t="s">
        <v>340</v>
      </c>
      <c r="D80" s="74">
        <v>844</v>
      </c>
      <c r="E80" s="74" t="s">
        <v>265</v>
      </c>
      <c r="F80" s="87" t="s">
        <v>268</v>
      </c>
      <c r="G80" s="74">
        <v>844</v>
      </c>
      <c r="H80" s="96">
        <v>5.4</v>
      </c>
      <c r="I80" s="87" t="s">
        <v>265</v>
      </c>
      <c r="J80" s="267" t="s">
        <v>544</v>
      </c>
      <c r="M80" s="28"/>
      <c r="N80" s="29"/>
    </row>
    <row r="81" spans="2:14" ht="16.149999999999999" customHeight="1" x14ac:dyDescent="0.15">
      <c r="B81" s="49" t="s">
        <v>79</v>
      </c>
      <c r="C81" s="52" t="s">
        <v>341</v>
      </c>
      <c r="D81" s="75">
        <v>831</v>
      </c>
      <c r="E81" s="75" t="s">
        <v>266</v>
      </c>
      <c r="F81" s="88" t="s">
        <v>269</v>
      </c>
      <c r="G81" s="75">
        <v>831</v>
      </c>
      <c r="H81" s="95">
        <v>7</v>
      </c>
      <c r="I81" s="88" t="s">
        <v>266</v>
      </c>
      <c r="J81" s="268" t="s">
        <v>544</v>
      </c>
      <c r="M81" s="28"/>
      <c r="N81" s="29"/>
    </row>
    <row r="82" spans="2:14" ht="16.149999999999999" customHeight="1" x14ac:dyDescent="0.15">
      <c r="B82" s="48" t="s">
        <v>80</v>
      </c>
      <c r="C82" s="51" t="s">
        <v>342</v>
      </c>
      <c r="D82" s="74">
        <v>831</v>
      </c>
      <c r="E82" s="74" t="s">
        <v>265</v>
      </c>
      <c r="F82" s="87" t="s">
        <v>268</v>
      </c>
      <c r="G82" s="74">
        <v>831</v>
      </c>
      <c r="H82" s="96">
        <v>5.5</v>
      </c>
      <c r="I82" s="87" t="s">
        <v>265</v>
      </c>
      <c r="J82" s="267" t="s">
        <v>544</v>
      </c>
      <c r="M82" s="28"/>
      <c r="N82" s="29"/>
    </row>
    <row r="83" spans="2:14" ht="16.149999999999999" customHeight="1" x14ac:dyDescent="0.15">
      <c r="B83" s="49" t="s">
        <v>81</v>
      </c>
      <c r="C83" s="52" t="s">
        <v>343</v>
      </c>
      <c r="D83" s="75">
        <v>847</v>
      </c>
      <c r="E83" s="75" t="s">
        <v>266</v>
      </c>
      <c r="F83" s="88" t="s">
        <v>269</v>
      </c>
      <c r="G83" s="75">
        <v>847</v>
      </c>
      <c r="H83" s="95">
        <v>4.8</v>
      </c>
      <c r="I83" s="88">
        <v>5.2</v>
      </c>
      <c r="J83" s="268" t="s">
        <v>542</v>
      </c>
      <c r="M83" s="28"/>
      <c r="N83" s="29"/>
    </row>
    <row r="84" spans="2:14" ht="16.149999999999999" customHeight="1" x14ac:dyDescent="0.15">
      <c r="B84" s="48" t="s">
        <v>82</v>
      </c>
      <c r="C84" s="51" t="s">
        <v>344</v>
      </c>
      <c r="D84" s="74">
        <v>635</v>
      </c>
      <c r="E84" s="74" t="s">
        <v>265</v>
      </c>
      <c r="F84" s="87" t="s">
        <v>268</v>
      </c>
      <c r="G84" s="74">
        <v>635</v>
      </c>
      <c r="H84" s="96">
        <v>5.5</v>
      </c>
      <c r="I84" s="87" t="s">
        <v>265</v>
      </c>
      <c r="J84" s="267" t="s">
        <v>544</v>
      </c>
      <c r="M84" s="28"/>
      <c r="N84" s="29"/>
    </row>
    <row r="85" spans="2:14" ht="16.149999999999999" customHeight="1" x14ac:dyDescent="0.15">
      <c r="B85" s="49" t="s">
        <v>83</v>
      </c>
      <c r="C85" s="52" t="s">
        <v>345</v>
      </c>
      <c r="D85" s="75">
        <v>499</v>
      </c>
      <c r="E85" s="75" t="s">
        <v>266</v>
      </c>
      <c r="F85" s="88" t="s">
        <v>269</v>
      </c>
      <c r="G85" s="75">
        <v>499</v>
      </c>
      <c r="H85" s="95">
        <v>8</v>
      </c>
      <c r="I85" s="88">
        <v>8.4</v>
      </c>
      <c r="J85" s="268" t="s">
        <v>542</v>
      </c>
      <c r="M85" s="28"/>
      <c r="N85" s="29"/>
    </row>
    <row r="86" spans="2:14" ht="16.149999999999999" customHeight="1" x14ac:dyDescent="0.15">
      <c r="B86" s="48" t="s">
        <v>84</v>
      </c>
      <c r="C86" s="51" t="s">
        <v>346</v>
      </c>
      <c r="D86" s="74">
        <v>378</v>
      </c>
      <c r="E86" s="74" t="s">
        <v>265</v>
      </c>
      <c r="F86" s="87" t="s">
        <v>268</v>
      </c>
      <c r="G86" s="74">
        <v>378</v>
      </c>
      <c r="H86" s="96">
        <v>6</v>
      </c>
      <c r="I86" s="87" t="s">
        <v>265</v>
      </c>
      <c r="J86" s="267" t="s">
        <v>544</v>
      </c>
      <c r="M86" s="28"/>
      <c r="N86" s="29"/>
    </row>
    <row r="87" spans="2:14" ht="16.149999999999999" customHeight="1" x14ac:dyDescent="0.15">
      <c r="B87" s="49" t="s">
        <v>85</v>
      </c>
      <c r="C87" s="52" t="s">
        <v>347</v>
      </c>
      <c r="D87" s="75">
        <v>371</v>
      </c>
      <c r="E87" s="75" t="s">
        <v>266</v>
      </c>
      <c r="F87" s="88" t="s">
        <v>269</v>
      </c>
      <c r="G87" s="75">
        <v>371</v>
      </c>
      <c r="H87" s="95">
        <v>5.7</v>
      </c>
      <c r="I87" s="88">
        <v>6.1</v>
      </c>
      <c r="J87" s="268" t="s">
        <v>542</v>
      </c>
      <c r="M87" s="28"/>
      <c r="N87" s="29"/>
    </row>
    <row r="88" spans="2:14" ht="16.149999999999999" customHeight="1" x14ac:dyDescent="0.15">
      <c r="B88" s="48" t="s">
        <v>86</v>
      </c>
      <c r="C88" s="51" t="s">
        <v>348</v>
      </c>
      <c r="D88" s="74">
        <v>212</v>
      </c>
      <c r="E88" s="74" t="s">
        <v>265</v>
      </c>
      <c r="F88" s="87" t="s">
        <v>268</v>
      </c>
      <c r="G88" s="74">
        <v>212</v>
      </c>
      <c r="H88" s="96">
        <v>5.5</v>
      </c>
      <c r="I88" s="87" t="s">
        <v>265</v>
      </c>
      <c r="J88" s="267" t="s">
        <v>543</v>
      </c>
      <c r="M88" s="28"/>
      <c r="N88" s="29"/>
    </row>
    <row r="89" spans="2:14" ht="16.149999999999999" customHeight="1" x14ac:dyDescent="0.15">
      <c r="B89" s="49" t="s">
        <v>87</v>
      </c>
      <c r="C89" s="52" t="s">
        <v>349</v>
      </c>
      <c r="D89" s="75">
        <v>171</v>
      </c>
      <c r="E89" s="75" t="s">
        <v>266</v>
      </c>
      <c r="F89" s="88" t="s">
        <v>269</v>
      </c>
      <c r="G89" s="75">
        <v>171</v>
      </c>
      <c r="H89" s="95">
        <v>8.3000000000000007</v>
      </c>
      <c r="I89" s="88">
        <v>8.6999999999999993</v>
      </c>
      <c r="J89" s="268" t="s">
        <v>542</v>
      </c>
      <c r="M89" s="28"/>
      <c r="N89" s="29"/>
    </row>
    <row r="90" spans="2:14" ht="16.149999999999999" customHeight="1" x14ac:dyDescent="0.15">
      <c r="B90" s="48" t="s">
        <v>88</v>
      </c>
      <c r="C90" s="51" t="s">
        <v>541</v>
      </c>
      <c r="D90" s="74">
        <v>5460</v>
      </c>
      <c r="E90" s="74">
        <v>5560</v>
      </c>
      <c r="F90" s="87">
        <v>4.2</v>
      </c>
      <c r="G90" s="74">
        <v>5410</v>
      </c>
      <c r="H90" s="96">
        <v>4</v>
      </c>
      <c r="I90" s="87">
        <v>4.4000000000000004</v>
      </c>
      <c r="J90" s="267" t="s">
        <v>543</v>
      </c>
      <c r="M90" s="28"/>
      <c r="N90" s="29"/>
    </row>
    <row r="91" spans="2:14" ht="16.149999999999999" customHeight="1" x14ac:dyDescent="0.15">
      <c r="B91" s="49" t="s">
        <v>89</v>
      </c>
      <c r="C91" s="52" t="s">
        <v>350</v>
      </c>
      <c r="D91" s="75">
        <v>2130</v>
      </c>
      <c r="E91" s="75">
        <v>2150</v>
      </c>
      <c r="F91" s="88">
        <v>4.0999999999999996</v>
      </c>
      <c r="G91" s="75">
        <v>2120</v>
      </c>
      <c r="H91" s="95">
        <v>3.9</v>
      </c>
      <c r="I91" s="88">
        <v>4.3</v>
      </c>
      <c r="J91" s="268" t="s">
        <v>543</v>
      </c>
      <c r="M91" s="28"/>
      <c r="N91" s="29"/>
    </row>
    <row r="92" spans="2:14" ht="16.149999999999999" customHeight="1" x14ac:dyDescent="0.15">
      <c r="B92" s="48" t="s">
        <v>90</v>
      </c>
      <c r="C92" s="51" t="s">
        <v>351</v>
      </c>
      <c r="D92" s="74">
        <v>16300</v>
      </c>
      <c r="E92" s="74">
        <v>16600</v>
      </c>
      <c r="F92" s="87">
        <v>4.9000000000000004</v>
      </c>
      <c r="G92" s="74">
        <v>16200</v>
      </c>
      <c r="H92" s="96">
        <v>4.7</v>
      </c>
      <c r="I92" s="87">
        <v>5.0999999999999996</v>
      </c>
      <c r="J92" s="267" t="s">
        <v>546</v>
      </c>
      <c r="M92" s="28"/>
      <c r="N92" s="29"/>
    </row>
    <row r="93" spans="2:14" ht="16.149999999999999" customHeight="1" x14ac:dyDescent="0.15">
      <c r="B93" s="49" t="s">
        <v>91</v>
      </c>
      <c r="C93" s="52" t="s">
        <v>352</v>
      </c>
      <c r="D93" s="75">
        <v>10700</v>
      </c>
      <c r="E93" s="75">
        <v>10600</v>
      </c>
      <c r="F93" s="88">
        <v>5.4</v>
      </c>
      <c r="G93" s="75">
        <v>10700</v>
      </c>
      <c r="H93" s="105" t="s">
        <v>704</v>
      </c>
      <c r="I93" s="88">
        <v>5.6</v>
      </c>
      <c r="J93" s="268" t="s">
        <v>542</v>
      </c>
      <c r="M93" s="28"/>
      <c r="N93" s="29"/>
    </row>
    <row r="94" spans="2:14" ht="16.149999999999999" customHeight="1" x14ac:dyDescent="0.15">
      <c r="B94" s="48" t="s">
        <v>92</v>
      </c>
      <c r="C94" s="51" t="s">
        <v>353</v>
      </c>
      <c r="D94" s="74">
        <v>7270</v>
      </c>
      <c r="E94" s="74">
        <v>7270</v>
      </c>
      <c r="F94" s="87">
        <v>6.1</v>
      </c>
      <c r="G94" s="74">
        <v>7270</v>
      </c>
      <c r="H94" s="96">
        <v>5.9</v>
      </c>
      <c r="I94" s="87">
        <v>6.3</v>
      </c>
      <c r="J94" s="267" t="s">
        <v>543</v>
      </c>
      <c r="M94" s="28"/>
      <c r="N94" s="29"/>
    </row>
    <row r="95" spans="2:14" ht="16.149999999999999" customHeight="1" x14ac:dyDescent="0.15">
      <c r="B95" s="49" t="s">
        <v>93</v>
      </c>
      <c r="C95" s="52" t="s">
        <v>354</v>
      </c>
      <c r="D95" s="75">
        <v>5110</v>
      </c>
      <c r="E95" s="75">
        <v>5170</v>
      </c>
      <c r="F95" s="88">
        <v>5.7</v>
      </c>
      <c r="G95" s="75">
        <v>5080</v>
      </c>
      <c r="H95" s="105" t="s">
        <v>705</v>
      </c>
      <c r="I95" s="88">
        <v>5.9</v>
      </c>
      <c r="J95" s="268" t="s">
        <v>542</v>
      </c>
      <c r="M95" s="28"/>
      <c r="N95" s="29"/>
    </row>
    <row r="96" spans="2:14" ht="16.149999999999999" customHeight="1" x14ac:dyDescent="0.15">
      <c r="B96" s="48" t="s">
        <v>94</v>
      </c>
      <c r="C96" s="51" t="s">
        <v>355</v>
      </c>
      <c r="D96" s="74">
        <v>3650</v>
      </c>
      <c r="E96" s="74">
        <v>3720</v>
      </c>
      <c r="F96" s="87">
        <v>5.7</v>
      </c>
      <c r="G96" s="74">
        <v>3620</v>
      </c>
      <c r="H96" s="310" t="s">
        <v>702</v>
      </c>
      <c r="I96" s="87">
        <v>5.9</v>
      </c>
      <c r="J96" s="267" t="s">
        <v>542</v>
      </c>
      <c r="M96" s="28"/>
      <c r="N96" s="29"/>
    </row>
    <row r="97" spans="2:14" ht="16.149999999999999" customHeight="1" x14ac:dyDescent="0.15">
      <c r="B97" s="49" t="s">
        <v>95</v>
      </c>
      <c r="C97" s="52" t="s">
        <v>356</v>
      </c>
      <c r="D97" s="75">
        <v>5510</v>
      </c>
      <c r="E97" s="75">
        <v>5360</v>
      </c>
      <c r="F97" s="88">
        <v>4.7</v>
      </c>
      <c r="G97" s="75">
        <v>5580</v>
      </c>
      <c r="H97" s="105" t="s">
        <v>706</v>
      </c>
      <c r="I97" s="88">
        <v>4.9000000000000004</v>
      </c>
      <c r="J97" s="268" t="s">
        <v>542</v>
      </c>
      <c r="M97" s="28"/>
      <c r="N97" s="29"/>
    </row>
    <row r="98" spans="2:14" ht="16.149999999999999" customHeight="1" thickBot="1" x14ac:dyDescent="0.2">
      <c r="B98" s="50" t="s">
        <v>96</v>
      </c>
      <c r="C98" s="53" t="s">
        <v>357</v>
      </c>
      <c r="D98" s="76">
        <v>1890</v>
      </c>
      <c r="E98" s="76">
        <v>1760</v>
      </c>
      <c r="F98" s="89">
        <v>5.3</v>
      </c>
      <c r="G98" s="76">
        <v>1940</v>
      </c>
      <c r="H98" s="100">
        <v>5.5</v>
      </c>
      <c r="I98" s="89">
        <v>5.5</v>
      </c>
      <c r="J98" s="269" t="s">
        <v>542</v>
      </c>
      <c r="M98" s="28"/>
      <c r="N98" s="29"/>
    </row>
    <row r="99" spans="2:14" ht="16.149999999999999" customHeight="1" thickTop="1" x14ac:dyDescent="0.15">
      <c r="B99" s="59" t="s">
        <v>98</v>
      </c>
      <c r="C99" s="62" t="s">
        <v>358</v>
      </c>
      <c r="D99" s="77">
        <v>20100</v>
      </c>
      <c r="E99" s="77">
        <v>20400</v>
      </c>
      <c r="F99" s="90">
        <v>4.3</v>
      </c>
      <c r="G99" s="77">
        <v>20000</v>
      </c>
      <c r="H99" s="97" t="s">
        <v>703</v>
      </c>
      <c r="I99" s="90">
        <v>4.5</v>
      </c>
      <c r="J99" s="270" t="s">
        <v>542</v>
      </c>
      <c r="M99" s="28"/>
      <c r="N99" s="29"/>
    </row>
    <row r="100" spans="2:14" ht="16.149999999999999" customHeight="1" x14ac:dyDescent="0.15">
      <c r="B100" s="60" t="s">
        <v>99</v>
      </c>
      <c r="C100" s="63" t="s">
        <v>359</v>
      </c>
      <c r="D100" s="78">
        <v>18000</v>
      </c>
      <c r="E100" s="78">
        <v>18400</v>
      </c>
      <c r="F100" s="91">
        <v>4.5</v>
      </c>
      <c r="G100" s="78">
        <v>17800</v>
      </c>
      <c r="H100" s="98" t="s">
        <v>707</v>
      </c>
      <c r="I100" s="91">
        <v>4.7</v>
      </c>
      <c r="J100" s="271" t="s">
        <v>542</v>
      </c>
      <c r="M100" s="28"/>
      <c r="N100" s="29"/>
    </row>
    <row r="101" spans="2:14" ht="16.149999999999999" customHeight="1" x14ac:dyDescent="0.15">
      <c r="B101" s="49" t="s">
        <v>100</v>
      </c>
      <c r="C101" s="52" t="s">
        <v>360</v>
      </c>
      <c r="D101" s="75">
        <v>15700</v>
      </c>
      <c r="E101" s="75">
        <v>15900</v>
      </c>
      <c r="F101" s="88">
        <v>4.9000000000000004</v>
      </c>
      <c r="G101" s="75">
        <v>15500</v>
      </c>
      <c r="H101" s="95">
        <v>4.5999999999999996</v>
      </c>
      <c r="I101" s="88">
        <v>5.0999999999999996</v>
      </c>
      <c r="J101" s="268" t="s">
        <v>544</v>
      </c>
      <c r="M101" s="28"/>
      <c r="N101" s="29"/>
    </row>
    <row r="102" spans="2:14" ht="16.149999999999999" customHeight="1" x14ac:dyDescent="0.15">
      <c r="B102" s="60" t="s">
        <v>101</v>
      </c>
      <c r="C102" s="63" t="s">
        <v>361</v>
      </c>
      <c r="D102" s="78">
        <v>11700</v>
      </c>
      <c r="E102" s="78">
        <v>11800</v>
      </c>
      <c r="F102" s="91">
        <v>4.7</v>
      </c>
      <c r="G102" s="78">
        <v>11700</v>
      </c>
      <c r="H102" s="98" t="s">
        <v>708</v>
      </c>
      <c r="I102" s="91">
        <v>4.9000000000000004</v>
      </c>
      <c r="J102" s="271" t="s">
        <v>542</v>
      </c>
      <c r="M102" s="28"/>
      <c r="N102" s="29"/>
    </row>
    <row r="103" spans="2:14" ht="16.149999999999999" customHeight="1" x14ac:dyDescent="0.15">
      <c r="B103" s="49" t="s">
        <v>102</v>
      </c>
      <c r="C103" s="52" t="s">
        <v>362</v>
      </c>
      <c r="D103" s="75">
        <v>11900</v>
      </c>
      <c r="E103" s="75">
        <v>12000</v>
      </c>
      <c r="F103" s="88">
        <v>4.9000000000000004</v>
      </c>
      <c r="G103" s="75">
        <v>11900</v>
      </c>
      <c r="H103" s="95">
        <v>4.8</v>
      </c>
      <c r="I103" s="88">
        <v>5.2</v>
      </c>
      <c r="J103" s="268" t="s">
        <v>543</v>
      </c>
      <c r="M103" s="28"/>
      <c r="N103" s="29"/>
    </row>
    <row r="104" spans="2:14" ht="16.149999999999999" customHeight="1" x14ac:dyDescent="0.15">
      <c r="B104" s="60" t="s">
        <v>103</v>
      </c>
      <c r="C104" s="63" t="s">
        <v>363</v>
      </c>
      <c r="D104" s="78">
        <v>10200</v>
      </c>
      <c r="E104" s="78">
        <v>10200</v>
      </c>
      <c r="F104" s="91">
        <v>5</v>
      </c>
      <c r="G104" s="78">
        <v>10100</v>
      </c>
      <c r="H104" s="101">
        <v>4.5999999999999996</v>
      </c>
      <c r="I104" s="91">
        <v>5.2</v>
      </c>
      <c r="J104" s="271" t="s">
        <v>544</v>
      </c>
      <c r="M104" s="28"/>
      <c r="N104" s="29"/>
    </row>
    <row r="105" spans="2:14" ht="16.149999999999999" customHeight="1" x14ac:dyDescent="0.15">
      <c r="B105" s="49" t="s">
        <v>104</v>
      </c>
      <c r="C105" s="52" t="s">
        <v>364</v>
      </c>
      <c r="D105" s="75">
        <v>9350</v>
      </c>
      <c r="E105" s="75">
        <v>9340</v>
      </c>
      <c r="F105" s="88">
        <v>4.8</v>
      </c>
      <c r="G105" s="75">
        <v>9350</v>
      </c>
      <c r="H105" s="95">
        <v>4.5</v>
      </c>
      <c r="I105" s="88">
        <v>4.9000000000000004</v>
      </c>
      <c r="J105" s="268" t="s">
        <v>544</v>
      </c>
      <c r="M105" s="28"/>
      <c r="N105" s="29"/>
    </row>
    <row r="106" spans="2:14" ht="16.149999999999999" customHeight="1" x14ac:dyDescent="0.15">
      <c r="B106" s="60" t="s">
        <v>105</v>
      </c>
      <c r="C106" s="63" t="s">
        <v>365</v>
      </c>
      <c r="D106" s="78">
        <v>8550</v>
      </c>
      <c r="E106" s="78">
        <v>8630</v>
      </c>
      <c r="F106" s="91">
        <v>4.8</v>
      </c>
      <c r="G106" s="78">
        <v>8460</v>
      </c>
      <c r="H106" s="101">
        <v>4.4000000000000004</v>
      </c>
      <c r="I106" s="91">
        <v>5.0999999999999996</v>
      </c>
      <c r="J106" s="271" t="s">
        <v>544</v>
      </c>
      <c r="M106" s="28"/>
      <c r="N106" s="29"/>
    </row>
    <row r="107" spans="2:14" ht="16.149999999999999" customHeight="1" x14ac:dyDescent="0.15">
      <c r="B107" s="49" t="s">
        <v>106</v>
      </c>
      <c r="C107" s="52" t="s">
        <v>366</v>
      </c>
      <c r="D107" s="75">
        <v>5440</v>
      </c>
      <c r="E107" s="75">
        <v>5510</v>
      </c>
      <c r="F107" s="88">
        <v>4.9000000000000004</v>
      </c>
      <c r="G107" s="75">
        <v>5370</v>
      </c>
      <c r="H107" s="95">
        <v>4.5999999999999996</v>
      </c>
      <c r="I107" s="88">
        <v>5.2</v>
      </c>
      <c r="J107" s="268" t="s">
        <v>544</v>
      </c>
      <c r="M107" s="28"/>
      <c r="N107" s="29"/>
    </row>
    <row r="108" spans="2:14" ht="16.149999999999999" customHeight="1" x14ac:dyDescent="0.15">
      <c r="B108" s="60" t="s">
        <v>107</v>
      </c>
      <c r="C108" s="63" t="s">
        <v>367</v>
      </c>
      <c r="D108" s="78">
        <v>5260</v>
      </c>
      <c r="E108" s="78">
        <v>5250</v>
      </c>
      <c r="F108" s="91">
        <v>4.8</v>
      </c>
      <c r="G108" s="78">
        <v>5270</v>
      </c>
      <c r="H108" s="98" t="s">
        <v>709</v>
      </c>
      <c r="I108" s="91">
        <v>5</v>
      </c>
      <c r="J108" s="271" t="s">
        <v>542</v>
      </c>
      <c r="M108" s="28"/>
      <c r="N108" s="29"/>
    </row>
    <row r="109" spans="2:14" ht="16.149999999999999" customHeight="1" x14ac:dyDescent="0.15">
      <c r="B109" s="49" t="s">
        <v>108</v>
      </c>
      <c r="C109" s="52" t="s">
        <v>368</v>
      </c>
      <c r="D109" s="75">
        <v>4210</v>
      </c>
      <c r="E109" s="75">
        <v>4290</v>
      </c>
      <c r="F109" s="88">
        <v>5.4</v>
      </c>
      <c r="G109" s="75">
        <v>4170</v>
      </c>
      <c r="H109" s="95">
        <v>5.2</v>
      </c>
      <c r="I109" s="88">
        <v>5.6</v>
      </c>
      <c r="J109" s="268" t="s">
        <v>543</v>
      </c>
      <c r="M109" s="28"/>
      <c r="N109" s="29"/>
    </row>
    <row r="110" spans="2:14" ht="16.149999999999999" customHeight="1" x14ac:dyDescent="0.15">
      <c r="B110" s="60" t="s">
        <v>109</v>
      </c>
      <c r="C110" s="63" t="s">
        <v>369</v>
      </c>
      <c r="D110" s="78">
        <v>4410</v>
      </c>
      <c r="E110" s="78">
        <v>4440</v>
      </c>
      <c r="F110" s="91">
        <v>4.9000000000000004</v>
      </c>
      <c r="G110" s="78">
        <v>4390</v>
      </c>
      <c r="H110" s="101">
        <v>4.7</v>
      </c>
      <c r="I110" s="91">
        <v>5.0999999999999996</v>
      </c>
      <c r="J110" s="271" t="s">
        <v>543</v>
      </c>
      <c r="M110" s="28"/>
      <c r="N110" s="29"/>
    </row>
    <row r="111" spans="2:14" ht="16.149999999999999" customHeight="1" x14ac:dyDescent="0.15">
      <c r="B111" s="49" t="s">
        <v>110</v>
      </c>
      <c r="C111" s="52" t="s">
        <v>370</v>
      </c>
      <c r="D111" s="75">
        <v>3330</v>
      </c>
      <c r="E111" s="75">
        <v>3350</v>
      </c>
      <c r="F111" s="88">
        <v>5.2</v>
      </c>
      <c r="G111" s="75">
        <v>3320</v>
      </c>
      <c r="H111" s="95">
        <v>5</v>
      </c>
      <c r="I111" s="88">
        <v>5.4</v>
      </c>
      <c r="J111" s="268" t="s">
        <v>543</v>
      </c>
      <c r="M111" s="28"/>
      <c r="N111" s="29"/>
    </row>
    <row r="112" spans="2:14" ht="16.149999999999999" customHeight="1" x14ac:dyDescent="0.15">
      <c r="B112" s="60" t="s">
        <v>111</v>
      </c>
      <c r="C112" s="63" t="s">
        <v>371</v>
      </c>
      <c r="D112" s="78">
        <v>3220</v>
      </c>
      <c r="E112" s="78">
        <v>3250</v>
      </c>
      <c r="F112" s="91">
        <v>4.8</v>
      </c>
      <c r="G112" s="78">
        <v>3200</v>
      </c>
      <c r="H112" s="129" t="s">
        <v>710</v>
      </c>
      <c r="I112" s="91">
        <v>5</v>
      </c>
      <c r="J112" s="271" t="s">
        <v>542</v>
      </c>
      <c r="M112" s="28"/>
      <c r="N112" s="29"/>
    </row>
    <row r="113" spans="2:14" ht="16.149999999999999" customHeight="1" x14ac:dyDescent="0.15">
      <c r="B113" s="49" t="s">
        <v>112</v>
      </c>
      <c r="C113" s="52" t="s">
        <v>372</v>
      </c>
      <c r="D113" s="75">
        <v>11900</v>
      </c>
      <c r="E113" s="75">
        <v>12100</v>
      </c>
      <c r="F113" s="88">
        <v>4.7</v>
      </c>
      <c r="G113" s="75">
        <v>11700</v>
      </c>
      <c r="H113" s="95">
        <v>4.5</v>
      </c>
      <c r="I113" s="88">
        <v>4.9000000000000004</v>
      </c>
      <c r="J113" s="268" t="s">
        <v>547</v>
      </c>
      <c r="M113" s="28"/>
      <c r="N113" s="29"/>
    </row>
    <row r="114" spans="2:14" ht="16.149999999999999" customHeight="1" x14ac:dyDescent="0.15">
      <c r="B114" s="60" t="s">
        <v>113</v>
      </c>
      <c r="C114" s="63" t="s">
        <v>373</v>
      </c>
      <c r="D114" s="78">
        <v>3760</v>
      </c>
      <c r="E114" s="78">
        <v>3780</v>
      </c>
      <c r="F114" s="91">
        <v>6.2</v>
      </c>
      <c r="G114" s="78">
        <v>3750</v>
      </c>
      <c r="H114" s="101">
        <v>6</v>
      </c>
      <c r="I114" s="91">
        <v>6.4</v>
      </c>
      <c r="J114" s="271" t="s">
        <v>543</v>
      </c>
      <c r="M114" s="28"/>
      <c r="N114" s="29"/>
    </row>
    <row r="115" spans="2:14" ht="16.149999999999999" customHeight="1" x14ac:dyDescent="0.15">
      <c r="B115" s="49" t="s">
        <v>114</v>
      </c>
      <c r="C115" s="52" t="s">
        <v>374</v>
      </c>
      <c r="D115" s="75">
        <v>2460</v>
      </c>
      <c r="E115" s="75">
        <v>2480</v>
      </c>
      <c r="F115" s="88">
        <v>6.1</v>
      </c>
      <c r="G115" s="75">
        <v>2450</v>
      </c>
      <c r="H115" s="95">
        <v>5.9</v>
      </c>
      <c r="I115" s="88">
        <v>6.3</v>
      </c>
      <c r="J115" s="268" t="s">
        <v>543</v>
      </c>
      <c r="M115" s="28"/>
      <c r="N115" s="29"/>
    </row>
    <row r="116" spans="2:14" ht="16.149999999999999" customHeight="1" x14ac:dyDescent="0.15">
      <c r="B116" s="60" t="s">
        <v>115</v>
      </c>
      <c r="C116" s="63" t="s">
        <v>375</v>
      </c>
      <c r="D116" s="78">
        <v>728</v>
      </c>
      <c r="E116" s="78">
        <v>730</v>
      </c>
      <c r="F116" s="91">
        <v>6.1</v>
      </c>
      <c r="G116" s="78">
        <v>727</v>
      </c>
      <c r="H116" s="101">
        <v>5.9</v>
      </c>
      <c r="I116" s="91">
        <v>6.3</v>
      </c>
      <c r="J116" s="271" t="s">
        <v>543</v>
      </c>
      <c r="M116" s="28"/>
      <c r="N116" s="29"/>
    </row>
    <row r="117" spans="2:14" ht="16.149999999999999" customHeight="1" thickBot="1" x14ac:dyDescent="0.2">
      <c r="B117" s="61" t="s">
        <v>116</v>
      </c>
      <c r="C117" s="64" t="s">
        <v>376</v>
      </c>
      <c r="D117" s="79">
        <v>368</v>
      </c>
      <c r="E117" s="79">
        <v>369</v>
      </c>
      <c r="F117" s="92">
        <v>6</v>
      </c>
      <c r="G117" s="79">
        <v>368</v>
      </c>
      <c r="H117" s="102">
        <v>5.8</v>
      </c>
      <c r="I117" s="92">
        <v>6.2</v>
      </c>
      <c r="J117" s="272" t="s">
        <v>543</v>
      </c>
      <c r="M117" s="28"/>
      <c r="N117" s="29"/>
    </row>
    <row r="118" spans="2:14" ht="16.149999999999999" customHeight="1" thickTop="1" x14ac:dyDescent="0.15">
      <c r="B118" s="65" t="s">
        <v>117</v>
      </c>
      <c r="C118" s="67" t="s">
        <v>377</v>
      </c>
      <c r="D118" s="80">
        <v>3480</v>
      </c>
      <c r="E118" s="80">
        <v>3540</v>
      </c>
      <c r="F118" s="93">
        <v>4.3</v>
      </c>
      <c r="G118" s="80">
        <v>3450</v>
      </c>
      <c r="H118" s="103">
        <v>4.0999999999999996</v>
      </c>
      <c r="I118" s="93">
        <v>4.5</v>
      </c>
      <c r="J118" s="273" t="s">
        <v>543</v>
      </c>
      <c r="M118" s="28"/>
      <c r="N118" s="29"/>
    </row>
    <row r="119" spans="2:14" ht="16.149999999999999" customHeight="1" x14ac:dyDescent="0.15">
      <c r="B119" s="49" t="s">
        <v>118</v>
      </c>
      <c r="C119" s="52" t="s">
        <v>378</v>
      </c>
      <c r="D119" s="75">
        <v>1010</v>
      </c>
      <c r="E119" s="75">
        <v>1020</v>
      </c>
      <c r="F119" s="88">
        <v>4.4000000000000004</v>
      </c>
      <c r="G119" s="75">
        <v>1000</v>
      </c>
      <c r="H119" s="95">
        <v>4.2</v>
      </c>
      <c r="I119" s="88">
        <v>4.5999999999999996</v>
      </c>
      <c r="J119" s="268" t="s">
        <v>543</v>
      </c>
      <c r="M119" s="28"/>
      <c r="N119" s="29"/>
    </row>
    <row r="120" spans="2:14" ht="16.149999999999999" customHeight="1" x14ac:dyDescent="0.15">
      <c r="B120" s="65" t="s">
        <v>119</v>
      </c>
      <c r="C120" s="67" t="s">
        <v>379</v>
      </c>
      <c r="D120" s="80">
        <v>729</v>
      </c>
      <c r="E120" s="80">
        <v>739</v>
      </c>
      <c r="F120" s="93">
        <v>4.5</v>
      </c>
      <c r="G120" s="80">
        <v>725</v>
      </c>
      <c r="H120" s="103">
        <v>4.3</v>
      </c>
      <c r="I120" s="93">
        <v>4.7</v>
      </c>
      <c r="J120" s="273" t="s">
        <v>543</v>
      </c>
      <c r="M120" s="28"/>
      <c r="N120" s="29"/>
    </row>
    <row r="121" spans="2:14" ht="16.149999999999999" customHeight="1" x14ac:dyDescent="0.15">
      <c r="B121" s="49" t="s">
        <v>120</v>
      </c>
      <c r="C121" s="52" t="s">
        <v>380</v>
      </c>
      <c r="D121" s="75">
        <v>750</v>
      </c>
      <c r="E121" s="75">
        <v>763</v>
      </c>
      <c r="F121" s="88">
        <v>4.4000000000000004</v>
      </c>
      <c r="G121" s="75">
        <v>744</v>
      </c>
      <c r="H121" s="95">
        <v>4.2</v>
      </c>
      <c r="I121" s="88">
        <v>4.5999999999999996</v>
      </c>
      <c r="J121" s="268" t="s">
        <v>543</v>
      </c>
      <c r="M121" s="28"/>
      <c r="N121" s="29"/>
    </row>
    <row r="122" spans="2:14" ht="16.149999999999999" customHeight="1" x14ac:dyDescent="0.15">
      <c r="B122" s="65" t="s">
        <v>121</v>
      </c>
      <c r="C122" s="67" t="s">
        <v>381</v>
      </c>
      <c r="D122" s="80">
        <v>762</v>
      </c>
      <c r="E122" s="80">
        <v>772</v>
      </c>
      <c r="F122" s="93">
        <v>4.4000000000000004</v>
      </c>
      <c r="G122" s="80">
        <v>757</v>
      </c>
      <c r="H122" s="103">
        <v>4.2</v>
      </c>
      <c r="I122" s="93">
        <v>4.5999999999999996</v>
      </c>
      <c r="J122" s="273" t="s">
        <v>543</v>
      </c>
      <c r="M122" s="28"/>
      <c r="N122" s="29"/>
    </row>
    <row r="123" spans="2:14" ht="16.149999999999999" customHeight="1" x14ac:dyDescent="0.15">
      <c r="B123" s="49" t="s">
        <v>122</v>
      </c>
      <c r="C123" s="52" t="s">
        <v>382</v>
      </c>
      <c r="D123" s="75">
        <v>964</v>
      </c>
      <c r="E123" s="75">
        <v>977</v>
      </c>
      <c r="F123" s="88">
        <v>4.4000000000000004</v>
      </c>
      <c r="G123" s="75">
        <v>958</v>
      </c>
      <c r="H123" s="95">
        <v>4.2</v>
      </c>
      <c r="I123" s="88">
        <v>4.5999999999999996</v>
      </c>
      <c r="J123" s="268" t="s">
        <v>543</v>
      </c>
      <c r="M123" s="28"/>
      <c r="N123" s="29"/>
    </row>
    <row r="124" spans="2:14" ht="16.149999999999999" customHeight="1" x14ac:dyDescent="0.15">
      <c r="B124" s="65" t="s">
        <v>123</v>
      </c>
      <c r="C124" s="67" t="s">
        <v>383</v>
      </c>
      <c r="D124" s="80">
        <v>2360</v>
      </c>
      <c r="E124" s="80">
        <v>2400</v>
      </c>
      <c r="F124" s="93">
        <v>4.4000000000000004</v>
      </c>
      <c r="G124" s="80">
        <v>2340</v>
      </c>
      <c r="H124" s="103">
        <v>4.2</v>
      </c>
      <c r="I124" s="93">
        <v>4.5999999999999996</v>
      </c>
      <c r="J124" s="273" t="s">
        <v>543</v>
      </c>
      <c r="M124" s="28"/>
      <c r="N124" s="29"/>
    </row>
    <row r="125" spans="2:14" ht="16.149999999999999" customHeight="1" x14ac:dyDescent="0.15">
      <c r="B125" s="49" t="s">
        <v>124</v>
      </c>
      <c r="C125" s="52" t="s">
        <v>384</v>
      </c>
      <c r="D125" s="75">
        <v>1650</v>
      </c>
      <c r="E125" s="75">
        <v>1670</v>
      </c>
      <c r="F125" s="88">
        <v>4.4000000000000004</v>
      </c>
      <c r="G125" s="75">
        <v>1640</v>
      </c>
      <c r="H125" s="95">
        <v>4.2</v>
      </c>
      <c r="I125" s="88">
        <v>4.5999999999999996</v>
      </c>
      <c r="J125" s="268" t="s">
        <v>543</v>
      </c>
      <c r="M125" s="28"/>
      <c r="N125" s="29"/>
    </row>
    <row r="126" spans="2:14" ht="16.149999999999999" customHeight="1" x14ac:dyDescent="0.15">
      <c r="B126" s="65" t="s">
        <v>125</v>
      </c>
      <c r="C126" s="67" t="s">
        <v>385</v>
      </c>
      <c r="D126" s="80">
        <v>1140</v>
      </c>
      <c r="E126" s="80">
        <v>1150</v>
      </c>
      <c r="F126" s="93">
        <v>4.4000000000000004</v>
      </c>
      <c r="G126" s="80">
        <v>1130</v>
      </c>
      <c r="H126" s="103">
        <v>4.2</v>
      </c>
      <c r="I126" s="93">
        <v>4.5999999999999996</v>
      </c>
      <c r="J126" s="273" t="s">
        <v>543</v>
      </c>
      <c r="M126" s="28"/>
      <c r="N126" s="29"/>
    </row>
    <row r="127" spans="2:14" ht="16.149999999999999" customHeight="1" x14ac:dyDescent="0.15">
      <c r="B127" s="49" t="s">
        <v>126</v>
      </c>
      <c r="C127" s="52" t="s">
        <v>386</v>
      </c>
      <c r="D127" s="75">
        <v>888</v>
      </c>
      <c r="E127" s="75">
        <v>901</v>
      </c>
      <c r="F127" s="88">
        <v>4.4000000000000004</v>
      </c>
      <c r="G127" s="75">
        <v>882</v>
      </c>
      <c r="H127" s="95">
        <v>4.2</v>
      </c>
      <c r="I127" s="88">
        <v>4.5999999999999996</v>
      </c>
      <c r="J127" s="268" t="s">
        <v>543</v>
      </c>
      <c r="M127" s="28"/>
      <c r="N127" s="29"/>
    </row>
    <row r="128" spans="2:14" ht="16.149999999999999" customHeight="1" x14ac:dyDescent="0.15">
      <c r="B128" s="65" t="s">
        <v>127</v>
      </c>
      <c r="C128" s="67" t="s">
        <v>387</v>
      </c>
      <c r="D128" s="80">
        <v>1200</v>
      </c>
      <c r="E128" s="80">
        <v>1220</v>
      </c>
      <c r="F128" s="93">
        <v>4.5</v>
      </c>
      <c r="G128" s="80">
        <v>1190</v>
      </c>
      <c r="H128" s="103">
        <v>4.3</v>
      </c>
      <c r="I128" s="93">
        <v>4.7</v>
      </c>
      <c r="J128" s="273" t="s">
        <v>543</v>
      </c>
      <c r="M128" s="28"/>
      <c r="N128" s="29"/>
    </row>
    <row r="129" spans="2:14" ht="16.149999999999999" customHeight="1" x14ac:dyDescent="0.15">
      <c r="B129" s="49" t="s">
        <v>128</v>
      </c>
      <c r="C129" s="52" t="s">
        <v>388</v>
      </c>
      <c r="D129" s="75">
        <v>1180</v>
      </c>
      <c r="E129" s="75">
        <v>1190</v>
      </c>
      <c r="F129" s="88">
        <v>4.5999999999999996</v>
      </c>
      <c r="G129" s="75">
        <v>1170</v>
      </c>
      <c r="H129" s="95">
        <v>4.4000000000000004</v>
      </c>
      <c r="I129" s="88">
        <v>4.8</v>
      </c>
      <c r="J129" s="268" t="s">
        <v>543</v>
      </c>
      <c r="M129" s="28"/>
      <c r="N129" s="29"/>
    </row>
    <row r="130" spans="2:14" ht="16.149999999999999" customHeight="1" x14ac:dyDescent="0.15">
      <c r="B130" s="65" t="s">
        <v>129</v>
      </c>
      <c r="C130" s="67" t="s">
        <v>389</v>
      </c>
      <c r="D130" s="80">
        <v>3390</v>
      </c>
      <c r="E130" s="80">
        <v>3420</v>
      </c>
      <c r="F130" s="93">
        <v>4.7</v>
      </c>
      <c r="G130" s="80">
        <v>3380</v>
      </c>
      <c r="H130" s="103">
        <v>4.7</v>
      </c>
      <c r="I130" s="93">
        <v>4.9000000000000004</v>
      </c>
      <c r="J130" s="273" t="s">
        <v>542</v>
      </c>
      <c r="M130" s="28"/>
      <c r="N130" s="29"/>
    </row>
    <row r="131" spans="2:14" ht="16.149999999999999" customHeight="1" x14ac:dyDescent="0.15">
      <c r="B131" s="49" t="s">
        <v>130</v>
      </c>
      <c r="C131" s="52" t="s">
        <v>390</v>
      </c>
      <c r="D131" s="75">
        <v>621</v>
      </c>
      <c r="E131" s="75">
        <v>630</v>
      </c>
      <c r="F131" s="88">
        <v>4.5999999999999996</v>
      </c>
      <c r="G131" s="75">
        <v>617</v>
      </c>
      <c r="H131" s="95">
        <v>4.4000000000000004</v>
      </c>
      <c r="I131" s="88">
        <v>4.8</v>
      </c>
      <c r="J131" s="268" t="s">
        <v>543</v>
      </c>
      <c r="M131" s="28"/>
      <c r="N131" s="29"/>
    </row>
    <row r="132" spans="2:14" ht="16.149999999999999" customHeight="1" x14ac:dyDescent="0.15">
      <c r="B132" s="65" t="s">
        <v>131</v>
      </c>
      <c r="C132" s="67" t="s">
        <v>391</v>
      </c>
      <c r="D132" s="80">
        <v>947</v>
      </c>
      <c r="E132" s="80">
        <v>959</v>
      </c>
      <c r="F132" s="93">
        <v>4.5999999999999996</v>
      </c>
      <c r="G132" s="80">
        <v>942</v>
      </c>
      <c r="H132" s="103">
        <v>4.4000000000000004</v>
      </c>
      <c r="I132" s="93">
        <v>4.8</v>
      </c>
      <c r="J132" s="273" t="s">
        <v>543</v>
      </c>
      <c r="M132" s="28"/>
      <c r="N132" s="29"/>
    </row>
    <row r="133" spans="2:14" ht="16.149999999999999" customHeight="1" x14ac:dyDescent="0.15">
      <c r="B133" s="49" t="s">
        <v>132</v>
      </c>
      <c r="C133" s="52" t="s">
        <v>392</v>
      </c>
      <c r="D133" s="75">
        <v>652</v>
      </c>
      <c r="E133" s="75">
        <v>660</v>
      </c>
      <c r="F133" s="88">
        <v>4.5999999999999996</v>
      </c>
      <c r="G133" s="75">
        <v>648</v>
      </c>
      <c r="H133" s="95">
        <v>4.4000000000000004</v>
      </c>
      <c r="I133" s="88">
        <v>4.8</v>
      </c>
      <c r="J133" s="268" t="s">
        <v>543</v>
      </c>
      <c r="M133" s="28"/>
      <c r="N133" s="29"/>
    </row>
    <row r="134" spans="2:14" ht="16.149999999999999" customHeight="1" x14ac:dyDescent="0.15">
      <c r="B134" s="65" t="s">
        <v>133</v>
      </c>
      <c r="C134" s="67" t="s">
        <v>393</v>
      </c>
      <c r="D134" s="80">
        <v>1040</v>
      </c>
      <c r="E134" s="80">
        <v>1050</v>
      </c>
      <c r="F134" s="93">
        <v>4.5999999999999996</v>
      </c>
      <c r="G134" s="80">
        <v>1030</v>
      </c>
      <c r="H134" s="103">
        <v>4.4000000000000004</v>
      </c>
      <c r="I134" s="93">
        <v>4.8</v>
      </c>
      <c r="J134" s="273" t="s">
        <v>543</v>
      </c>
      <c r="M134" s="28"/>
      <c r="N134" s="29"/>
    </row>
    <row r="135" spans="2:14" ht="16.149999999999999" customHeight="1" x14ac:dyDescent="0.15">
      <c r="B135" s="49" t="s">
        <v>134</v>
      </c>
      <c r="C135" s="52" t="s">
        <v>394</v>
      </c>
      <c r="D135" s="75">
        <v>1530</v>
      </c>
      <c r="E135" s="75">
        <v>1550</v>
      </c>
      <c r="F135" s="88">
        <v>5</v>
      </c>
      <c r="G135" s="75">
        <v>1500</v>
      </c>
      <c r="H135" s="95">
        <v>4.8</v>
      </c>
      <c r="I135" s="88">
        <v>5.2</v>
      </c>
      <c r="J135" s="268" t="s">
        <v>544</v>
      </c>
      <c r="M135" s="28"/>
      <c r="N135" s="29"/>
    </row>
    <row r="136" spans="2:14" ht="16.149999999999999" customHeight="1" x14ac:dyDescent="0.15">
      <c r="B136" s="65" t="s">
        <v>135</v>
      </c>
      <c r="C136" s="67" t="s">
        <v>395</v>
      </c>
      <c r="D136" s="80">
        <v>1970</v>
      </c>
      <c r="E136" s="80">
        <v>1980</v>
      </c>
      <c r="F136" s="93">
        <v>4.7</v>
      </c>
      <c r="G136" s="80">
        <v>1960</v>
      </c>
      <c r="H136" s="103">
        <v>4.7</v>
      </c>
      <c r="I136" s="93">
        <v>4.9000000000000004</v>
      </c>
      <c r="J136" s="273" t="s">
        <v>542</v>
      </c>
      <c r="M136" s="28"/>
      <c r="N136" s="29"/>
    </row>
    <row r="137" spans="2:14" ht="16.149999999999999" customHeight="1" x14ac:dyDescent="0.15">
      <c r="B137" s="49" t="s">
        <v>136</v>
      </c>
      <c r="C137" s="52" t="s">
        <v>396</v>
      </c>
      <c r="D137" s="75">
        <v>2090</v>
      </c>
      <c r="E137" s="75">
        <v>2110</v>
      </c>
      <c r="F137" s="88">
        <v>4.8</v>
      </c>
      <c r="G137" s="75">
        <v>2080</v>
      </c>
      <c r="H137" s="95">
        <v>4.5999999999999996</v>
      </c>
      <c r="I137" s="88">
        <v>5</v>
      </c>
      <c r="J137" s="268" t="s">
        <v>543</v>
      </c>
      <c r="M137" s="28"/>
      <c r="N137" s="29"/>
    </row>
    <row r="138" spans="2:14" ht="16.149999999999999" customHeight="1" x14ac:dyDescent="0.15">
      <c r="B138" s="65" t="s">
        <v>137</v>
      </c>
      <c r="C138" s="67" t="s">
        <v>397</v>
      </c>
      <c r="D138" s="80">
        <v>2710</v>
      </c>
      <c r="E138" s="80">
        <v>2840</v>
      </c>
      <c r="F138" s="93">
        <v>5</v>
      </c>
      <c r="G138" s="80">
        <v>2660</v>
      </c>
      <c r="H138" s="103">
        <v>4.9000000000000004</v>
      </c>
      <c r="I138" s="93">
        <v>5.2</v>
      </c>
      <c r="J138" s="273" t="s">
        <v>543</v>
      </c>
      <c r="M138" s="28"/>
      <c r="N138" s="29"/>
    </row>
    <row r="139" spans="2:14" ht="16.149999999999999" customHeight="1" x14ac:dyDescent="0.15">
      <c r="B139" s="49" t="s">
        <v>138</v>
      </c>
      <c r="C139" s="52" t="s">
        <v>398</v>
      </c>
      <c r="D139" s="75">
        <v>1690</v>
      </c>
      <c r="E139" s="75">
        <v>1700</v>
      </c>
      <c r="F139" s="88">
        <v>4.8</v>
      </c>
      <c r="G139" s="75">
        <v>1670</v>
      </c>
      <c r="H139" s="95">
        <v>4.5999999999999996</v>
      </c>
      <c r="I139" s="88">
        <v>5</v>
      </c>
      <c r="J139" s="268" t="s">
        <v>544</v>
      </c>
      <c r="M139" s="28"/>
      <c r="N139" s="29"/>
    </row>
    <row r="140" spans="2:14" ht="16.149999999999999" customHeight="1" x14ac:dyDescent="0.15">
      <c r="B140" s="65" t="s">
        <v>139</v>
      </c>
      <c r="C140" s="67" t="s">
        <v>399</v>
      </c>
      <c r="D140" s="80">
        <v>1110</v>
      </c>
      <c r="E140" s="80">
        <v>1130</v>
      </c>
      <c r="F140" s="93">
        <v>4.4000000000000004</v>
      </c>
      <c r="G140" s="80">
        <v>1110</v>
      </c>
      <c r="H140" s="103">
        <v>4.2</v>
      </c>
      <c r="I140" s="93">
        <v>4.5999999999999996</v>
      </c>
      <c r="J140" s="273" t="s">
        <v>548</v>
      </c>
      <c r="M140" s="28"/>
      <c r="N140" s="29"/>
    </row>
    <row r="141" spans="2:14" ht="16.149999999999999" customHeight="1" x14ac:dyDescent="0.15">
      <c r="B141" s="49" t="s">
        <v>140</v>
      </c>
      <c r="C141" s="52" t="s">
        <v>400</v>
      </c>
      <c r="D141" s="75">
        <v>939</v>
      </c>
      <c r="E141" s="75">
        <v>949</v>
      </c>
      <c r="F141" s="88">
        <v>4.3</v>
      </c>
      <c r="G141" s="75">
        <v>939</v>
      </c>
      <c r="H141" s="95">
        <v>4.0999999999999996</v>
      </c>
      <c r="I141" s="88">
        <v>4.5</v>
      </c>
      <c r="J141" s="268" t="s">
        <v>548</v>
      </c>
      <c r="M141" s="28"/>
      <c r="N141" s="29"/>
    </row>
    <row r="142" spans="2:14" ht="16.149999999999999" customHeight="1" x14ac:dyDescent="0.15">
      <c r="B142" s="65" t="s">
        <v>141</v>
      </c>
      <c r="C142" s="67" t="s">
        <v>401</v>
      </c>
      <c r="D142" s="80">
        <v>994</v>
      </c>
      <c r="E142" s="80">
        <v>1010</v>
      </c>
      <c r="F142" s="93">
        <v>4.5999999999999996</v>
      </c>
      <c r="G142" s="80">
        <v>994</v>
      </c>
      <c r="H142" s="103">
        <v>4.4000000000000004</v>
      </c>
      <c r="I142" s="93">
        <v>4.8</v>
      </c>
      <c r="J142" s="273" t="s">
        <v>548</v>
      </c>
      <c r="M142" s="28"/>
      <c r="N142" s="29"/>
    </row>
    <row r="143" spans="2:14" ht="16.149999999999999" customHeight="1" x14ac:dyDescent="0.15">
      <c r="B143" s="49" t="s">
        <v>142</v>
      </c>
      <c r="C143" s="52" t="s">
        <v>402</v>
      </c>
      <c r="D143" s="75">
        <v>1890</v>
      </c>
      <c r="E143" s="75">
        <v>1910</v>
      </c>
      <c r="F143" s="88">
        <v>4.5</v>
      </c>
      <c r="G143" s="75">
        <v>1860</v>
      </c>
      <c r="H143" s="95">
        <v>4.3</v>
      </c>
      <c r="I143" s="88">
        <v>4.7</v>
      </c>
      <c r="J143" s="268" t="s">
        <v>546</v>
      </c>
      <c r="M143" s="28"/>
      <c r="N143" s="29"/>
    </row>
    <row r="144" spans="2:14" ht="16.149999999999999" customHeight="1" x14ac:dyDescent="0.15">
      <c r="B144" s="65" t="s">
        <v>143</v>
      </c>
      <c r="C144" s="67" t="s">
        <v>525</v>
      </c>
      <c r="D144" s="80">
        <v>472</v>
      </c>
      <c r="E144" s="80">
        <v>482</v>
      </c>
      <c r="F144" s="93">
        <v>4.8</v>
      </c>
      <c r="G144" s="80">
        <v>472</v>
      </c>
      <c r="H144" s="103">
        <v>4.5999999999999996</v>
      </c>
      <c r="I144" s="93">
        <v>5</v>
      </c>
      <c r="J144" s="273" t="s">
        <v>548</v>
      </c>
      <c r="M144" s="28"/>
      <c r="N144" s="29"/>
    </row>
    <row r="145" spans="2:14" ht="16.149999999999999" customHeight="1" x14ac:dyDescent="0.15">
      <c r="B145" s="49" t="s">
        <v>144</v>
      </c>
      <c r="C145" s="52" t="s">
        <v>403</v>
      </c>
      <c r="D145" s="75">
        <v>362</v>
      </c>
      <c r="E145" s="75">
        <v>364</v>
      </c>
      <c r="F145" s="88">
        <v>4.5</v>
      </c>
      <c r="G145" s="75">
        <v>362</v>
      </c>
      <c r="H145" s="95">
        <v>4.3</v>
      </c>
      <c r="I145" s="88">
        <v>4.7</v>
      </c>
      <c r="J145" s="268" t="s">
        <v>548</v>
      </c>
      <c r="M145" s="28"/>
      <c r="N145" s="29"/>
    </row>
    <row r="146" spans="2:14" ht="16.149999999999999" customHeight="1" x14ac:dyDescent="0.15">
      <c r="B146" s="65" t="s">
        <v>145</v>
      </c>
      <c r="C146" s="67" t="s">
        <v>404</v>
      </c>
      <c r="D146" s="80">
        <v>1200</v>
      </c>
      <c r="E146" s="80">
        <v>1210</v>
      </c>
      <c r="F146" s="93">
        <v>4.3</v>
      </c>
      <c r="G146" s="80">
        <v>1180</v>
      </c>
      <c r="H146" s="103">
        <v>4.0999999999999996</v>
      </c>
      <c r="I146" s="93">
        <v>4.5</v>
      </c>
      <c r="J146" s="273" t="s">
        <v>544</v>
      </c>
      <c r="M146" s="28"/>
      <c r="N146" s="29"/>
    </row>
    <row r="147" spans="2:14" ht="16.149999999999999" customHeight="1" x14ac:dyDescent="0.15">
      <c r="B147" s="49" t="s">
        <v>146</v>
      </c>
      <c r="C147" s="52" t="s">
        <v>405</v>
      </c>
      <c r="D147" s="75">
        <v>1100</v>
      </c>
      <c r="E147" s="75">
        <v>1110</v>
      </c>
      <c r="F147" s="88">
        <v>4.5</v>
      </c>
      <c r="G147" s="75">
        <v>1100</v>
      </c>
      <c r="H147" s="95">
        <v>4.3</v>
      </c>
      <c r="I147" s="88">
        <v>4.7</v>
      </c>
      <c r="J147" s="268" t="s">
        <v>548</v>
      </c>
      <c r="M147" s="28"/>
      <c r="N147" s="29"/>
    </row>
    <row r="148" spans="2:14" ht="16.149999999999999" customHeight="1" x14ac:dyDescent="0.15">
      <c r="B148" s="65" t="s">
        <v>147</v>
      </c>
      <c r="C148" s="67" t="s">
        <v>406</v>
      </c>
      <c r="D148" s="80">
        <v>685</v>
      </c>
      <c r="E148" s="80">
        <v>691</v>
      </c>
      <c r="F148" s="93">
        <v>4.5</v>
      </c>
      <c r="G148" s="80">
        <v>685</v>
      </c>
      <c r="H148" s="103">
        <v>4.3</v>
      </c>
      <c r="I148" s="93">
        <v>4.7</v>
      </c>
      <c r="J148" s="273" t="s">
        <v>548</v>
      </c>
      <c r="M148" s="28"/>
      <c r="N148" s="29"/>
    </row>
    <row r="149" spans="2:14" ht="16.149999999999999" customHeight="1" x14ac:dyDescent="0.15">
      <c r="B149" s="49" t="s">
        <v>148</v>
      </c>
      <c r="C149" s="52" t="s">
        <v>407</v>
      </c>
      <c r="D149" s="75">
        <v>2090</v>
      </c>
      <c r="E149" s="75">
        <v>2100</v>
      </c>
      <c r="F149" s="88">
        <v>4.5</v>
      </c>
      <c r="G149" s="75">
        <v>2090</v>
      </c>
      <c r="H149" s="95">
        <v>4.3</v>
      </c>
      <c r="I149" s="88">
        <v>4.7</v>
      </c>
      <c r="J149" s="268" t="s">
        <v>548</v>
      </c>
      <c r="M149" s="28"/>
      <c r="N149" s="29"/>
    </row>
    <row r="150" spans="2:14" ht="16.149999999999999" customHeight="1" x14ac:dyDescent="0.15">
      <c r="B150" s="65" t="s">
        <v>149</v>
      </c>
      <c r="C150" s="67" t="s">
        <v>408</v>
      </c>
      <c r="D150" s="80">
        <v>1270</v>
      </c>
      <c r="E150" s="80">
        <v>1290</v>
      </c>
      <c r="F150" s="93">
        <v>4.5999999999999996</v>
      </c>
      <c r="G150" s="80">
        <v>1270</v>
      </c>
      <c r="H150" s="103">
        <v>4.4000000000000004</v>
      </c>
      <c r="I150" s="93">
        <v>4.8</v>
      </c>
      <c r="J150" s="273" t="s">
        <v>548</v>
      </c>
      <c r="M150" s="28"/>
      <c r="N150" s="29"/>
    </row>
    <row r="151" spans="2:14" ht="16.149999999999999" customHeight="1" x14ac:dyDescent="0.15">
      <c r="B151" s="49" t="s">
        <v>150</v>
      </c>
      <c r="C151" s="52" t="s">
        <v>409</v>
      </c>
      <c r="D151" s="75">
        <v>1420</v>
      </c>
      <c r="E151" s="75">
        <v>1440</v>
      </c>
      <c r="F151" s="88">
        <v>4.4000000000000004</v>
      </c>
      <c r="G151" s="75">
        <v>1420</v>
      </c>
      <c r="H151" s="95">
        <v>4.2</v>
      </c>
      <c r="I151" s="88">
        <v>4.5999999999999996</v>
      </c>
      <c r="J151" s="268" t="s">
        <v>548</v>
      </c>
      <c r="M151" s="28"/>
      <c r="N151" s="29"/>
    </row>
    <row r="152" spans="2:14" ht="16.149999999999999" customHeight="1" x14ac:dyDescent="0.15">
      <c r="B152" s="65" t="s">
        <v>151</v>
      </c>
      <c r="C152" s="67" t="s">
        <v>410</v>
      </c>
      <c r="D152" s="80">
        <v>789</v>
      </c>
      <c r="E152" s="80">
        <v>800</v>
      </c>
      <c r="F152" s="93">
        <v>4.4000000000000004</v>
      </c>
      <c r="G152" s="80">
        <v>784</v>
      </c>
      <c r="H152" s="103">
        <v>4.2</v>
      </c>
      <c r="I152" s="93">
        <v>4.5999999999999996</v>
      </c>
      <c r="J152" s="273" t="s">
        <v>543</v>
      </c>
      <c r="M152" s="28"/>
      <c r="N152" s="29"/>
    </row>
    <row r="153" spans="2:14" ht="16.149999999999999" customHeight="1" x14ac:dyDescent="0.15">
      <c r="B153" s="49" t="s">
        <v>152</v>
      </c>
      <c r="C153" s="52" t="s">
        <v>411</v>
      </c>
      <c r="D153" s="75">
        <v>475</v>
      </c>
      <c r="E153" s="75">
        <v>481</v>
      </c>
      <c r="F153" s="88">
        <v>4.5</v>
      </c>
      <c r="G153" s="75">
        <v>472</v>
      </c>
      <c r="H153" s="95">
        <v>4.3</v>
      </c>
      <c r="I153" s="88">
        <v>4.7</v>
      </c>
      <c r="J153" s="268" t="s">
        <v>543</v>
      </c>
      <c r="M153" s="28"/>
      <c r="N153" s="29"/>
    </row>
    <row r="154" spans="2:14" ht="16.149999999999999" customHeight="1" x14ac:dyDescent="0.15">
      <c r="B154" s="65" t="s">
        <v>153</v>
      </c>
      <c r="C154" s="67" t="s">
        <v>412</v>
      </c>
      <c r="D154" s="80">
        <v>423</v>
      </c>
      <c r="E154" s="80">
        <v>429</v>
      </c>
      <c r="F154" s="93">
        <v>4.4000000000000004</v>
      </c>
      <c r="G154" s="80">
        <v>421</v>
      </c>
      <c r="H154" s="103">
        <v>4.2</v>
      </c>
      <c r="I154" s="93">
        <v>4.5999999999999996</v>
      </c>
      <c r="J154" s="273" t="s">
        <v>543</v>
      </c>
      <c r="M154" s="28"/>
      <c r="N154" s="29"/>
    </row>
    <row r="155" spans="2:14" ht="16.149999999999999" customHeight="1" x14ac:dyDescent="0.15">
      <c r="B155" s="49" t="s">
        <v>154</v>
      </c>
      <c r="C155" s="52" t="s">
        <v>413</v>
      </c>
      <c r="D155" s="75">
        <v>2870</v>
      </c>
      <c r="E155" s="75">
        <v>2910</v>
      </c>
      <c r="F155" s="88">
        <v>4.4000000000000004</v>
      </c>
      <c r="G155" s="75">
        <v>2830</v>
      </c>
      <c r="H155" s="95">
        <v>4.2</v>
      </c>
      <c r="I155" s="88">
        <v>4.5999999999999996</v>
      </c>
      <c r="J155" s="268" t="s">
        <v>546</v>
      </c>
      <c r="M155" s="28"/>
      <c r="N155" s="29"/>
    </row>
    <row r="156" spans="2:14" ht="16.149999999999999" customHeight="1" x14ac:dyDescent="0.15">
      <c r="B156" s="65" t="s">
        <v>155</v>
      </c>
      <c r="C156" s="67" t="s">
        <v>414</v>
      </c>
      <c r="D156" s="80">
        <v>1360</v>
      </c>
      <c r="E156" s="80">
        <v>1380</v>
      </c>
      <c r="F156" s="93">
        <v>4.3</v>
      </c>
      <c r="G156" s="80">
        <v>1340</v>
      </c>
      <c r="H156" s="103">
        <v>4.0999999999999996</v>
      </c>
      <c r="I156" s="93">
        <v>4.5</v>
      </c>
      <c r="J156" s="273" t="s">
        <v>544</v>
      </c>
      <c r="M156" s="28"/>
      <c r="N156" s="29"/>
    </row>
    <row r="157" spans="2:14" ht="16.149999999999999" customHeight="1" x14ac:dyDescent="0.15">
      <c r="B157" s="49" t="s">
        <v>156</v>
      </c>
      <c r="C157" s="52" t="s">
        <v>415</v>
      </c>
      <c r="D157" s="75">
        <v>1110</v>
      </c>
      <c r="E157" s="75">
        <v>1120</v>
      </c>
      <c r="F157" s="88">
        <v>4.3</v>
      </c>
      <c r="G157" s="75">
        <v>1090</v>
      </c>
      <c r="H157" s="95">
        <v>4.0999999999999996</v>
      </c>
      <c r="I157" s="88">
        <v>4.5</v>
      </c>
      <c r="J157" s="268" t="s">
        <v>544</v>
      </c>
      <c r="M157" s="28"/>
      <c r="N157" s="29"/>
    </row>
    <row r="158" spans="2:14" ht="16.149999999999999" customHeight="1" x14ac:dyDescent="0.15">
      <c r="B158" s="65" t="s">
        <v>157</v>
      </c>
      <c r="C158" s="67" t="s">
        <v>416</v>
      </c>
      <c r="D158" s="80">
        <v>2880</v>
      </c>
      <c r="E158" s="80">
        <v>2930</v>
      </c>
      <c r="F158" s="93">
        <v>4.4000000000000004</v>
      </c>
      <c r="G158" s="80">
        <v>2820</v>
      </c>
      <c r="H158" s="103">
        <v>4.2</v>
      </c>
      <c r="I158" s="93">
        <v>4.5999999999999996</v>
      </c>
      <c r="J158" s="273" t="s">
        <v>544</v>
      </c>
      <c r="M158" s="28"/>
      <c r="N158" s="29"/>
    </row>
    <row r="159" spans="2:14" ht="16.149999999999999" customHeight="1" x14ac:dyDescent="0.15">
      <c r="B159" s="49" t="s">
        <v>158</v>
      </c>
      <c r="C159" s="52" t="s">
        <v>417</v>
      </c>
      <c r="D159" s="75">
        <v>2580</v>
      </c>
      <c r="E159" s="75">
        <v>2610</v>
      </c>
      <c r="F159" s="88">
        <v>4.9000000000000004</v>
      </c>
      <c r="G159" s="75">
        <v>2580</v>
      </c>
      <c r="H159" s="95">
        <v>4.7</v>
      </c>
      <c r="I159" s="88">
        <v>5.0999999999999996</v>
      </c>
      <c r="J159" s="268" t="s">
        <v>548</v>
      </c>
      <c r="M159" s="28"/>
      <c r="N159" s="29"/>
    </row>
    <row r="160" spans="2:14" ht="16.149999999999999" customHeight="1" x14ac:dyDescent="0.15">
      <c r="B160" s="65" t="s">
        <v>159</v>
      </c>
      <c r="C160" s="67" t="s">
        <v>418</v>
      </c>
      <c r="D160" s="80">
        <v>2150</v>
      </c>
      <c r="E160" s="80">
        <v>2170</v>
      </c>
      <c r="F160" s="93">
        <v>4.7</v>
      </c>
      <c r="G160" s="80">
        <v>2120</v>
      </c>
      <c r="H160" s="103">
        <v>4.5</v>
      </c>
      <c r="I160" s="93">
        <v>4.9000000000000004</v>
      </c>
      <c r="J160" s="273" t="s">
        <v>546</v>
      </c>
      <c r="M160" s="28"/>
      <c r="N160" s="29"/>
    </row>
    <row r="161" spans="2:14" ht="16.149999999999999" customHeight="1" x14ac:dyDescent="0.15">
      <c r="B161" s="49" t="s">
        <v>160</v>
      </c>
      <c r="C161" s="52" t="s">
        <v>419</v>
      </c>
      <c r="D161" s="75">
        <v>4280</v>
      </c>
      <c r="E161" s="75">
        <v>4330</v>
      </c>
      <c r="F161" s="88">
        <v>4.5</v>
      </c>
      <c r="G161" s="75">
        <v>4220</v>
      </c>
      <c r="H161" s="95">
        <v>4.3</v>
      </c>
      <c r="I161" s="88">
        <v>4.7</v>
      </c>
      <c r="J161" s="268" t="s">
        <v>546</v>
      </c>
      <c r="M161" s="28"/>
      <c r="N161" s="29"/>
    </row>
    <row r="162" spans="2:14" ht="16.149999999999999" customHeight="1" x14ac:dyDescent="0.15">
      <c r="B162" s="65" t="s">
        <v>161</v>
      </c>
      <c r="C162" s="67" t="s">
        <v>420</v>
      </c>
      <c r="D162" s="80">
        <v>1600</v>
      </c>
      <c r="E162" s="80">
        <v>1620</v>
      </c>
      <c r="F162" s="93">
        <v>4.4000000000000004</v>
      </c>
      <c r="G162" s="80">
        <v>1580</v>
      </c>
      <c r="H162" s="103">
        <v>4.2</v>
      </c>
      <c r="I162" s="93">
        <v>4.5999999999999996</v>
      </c>
      <c r="J162" s="273" t="s">
        <v>544</v>
      </c>
      <c r="M162" s="28"/>
      <c r="N162" s="29"/>
    </row>
    <row r="163" spans="2:14" ht="16.149999999999999" customHeight="1" x14ac:dyDescent="0.15">
      <c r="B163" s="49" t="s">
        <v>162</v>
      </c>
      <c r="C163" s="52" t="s">
        <v>421</v>
      </c>
      <c r="D163" s="75">
        <v>563</v>
      </c>
      <c r="E163" s="75">
        <v>570</v>
      </c>
      <c r="F163" s="88">
        <v>4.5</v>
      </c>
      <c r="G163" s="75">
        <v>555</v>
      </c>
      <c r="H163" s="95">
        <v>4.3</v>
      </c>
      <c r="I163" s="88">
        <v>4.7</v>
      </c>
      <c r="J163" s="268" t="s">
        <v>546</v>
      </c>
      <c r="M163" s="28"/>
      <c r="N163" s="29"/>
    </row>
    <row r="164" spans="2:14" ht="16.149999999999999" customHeight="1" x14ac:dyDescent="0.15">
      <c r="B164" s="65" t="s">
        <v>163</v>
      </c>
      <c r="C164" s="67" t="s">
        <v>422</v>
      </c>
      <c r="D164" s="80">
        <v>889</v>
      </c>
      <c r="E164" s="80">
        <v>901</v>
      </c>
      <c r="F164" s="93">
        <v>4.4000000000000004</v>
      </c>
      <c r="G164" s="80">
        <v>876</v>
      </c>
      <c r="H164" s="103">
        <v>4.2</v>
      </c>
      <c r="I164" s="93">
        <v>4.5999999999999996</v>
      </c>
      <c r="J164" s="273" t="s">
        <v>546</v>
      </c>
      <c r="M164" s="28"/>
      <c r="N164" s="29"/>
    </row>
    <row r="165" spans="2:14" ht="16.149999999999999" customHeight="1" x14ac:dyDescent="0.15">
      <c r="B165" s="49" t="s">
        <v>164</v>
      </c>
      <c r="C165" s="52" t="s">
        <v>423</v>
      </c>
      <c r="D165" s="75">
        <v>1520</v>
      </c>
      <c r="E165" s="75">
        <v>1540</v>
      </c>
      <c r="F165" s="88">
        <v>4.4000000000000004</v>
      </c>
      <c r="G165" s="75">
        <v>1510</v>
      </c>
      <c r="H165" s="95">
        <v>4.2</v>
      </c>
      <c r="I165" s="88">
        <v>4.5999999999999996</v>
      </c>
      <c r="J165" s="268" t="s">
        <v>543</v>
      </c>
      <c r="M165" s="28"/>
      <c r="N165" s="29"/>
    </row>
    <row r="166" spans="2:14" ht="16.149999999999999" customHeight="1" x14ac:dyDescent="0.15">
      <c r="B166" s="65" t="s">
        <v>165</v>
      </c>
      <c r="C166" s="67" t="s">
        <v>526</v>
      </c>
      <c r="D166" s="80">
        <v>340</v>
      </c>
      <c r="E166" s="80">
        <v>345</v>
      </c>
      <c r="F166" s="93">
        <v>4.8</v>
      </c>
      <c r="G166" s="80">
        <v>338</v>
      </c>
      <c r="H166" s="103">
        <v>4.5999999999999996</v>
      </c>
      <c r="I166" s="93">
        <v>5</v>
      </c>
      <c r="J166" s="273" t="s">
        <v>543</v>
      </c>
      <c r="M166" s="28"/>
      <c r="N166" s="29"/>
    </row>
    <row r="167" spans="2:14" ht="16.149999999999999" customHeight="1" x14ac:dyDescent="0.15">
      <c r="B167" s="49" t="s">
        <v>166</v>
      </c>
      <c r="C167" s="52" t="s">
        <v>424</v>
      </c>
      <c r="D167" s="75">
        <v>1110</v>
      </c>
      <c r="E167" s="75">
        <v>1120</v>
      </c>
      <c r="F167" s="88">
        <v>4.5</v>
      </c>
      <c r="G167" s="75">
        <v>1100</v>
      </c>
      <c r="H167" s="95">
        <v>4.3</v>
      </c>
      <c r="I167" s="88">
        <v>4.7</v>
      </c>
      <c r="J167" s="268" t="s">
        <v>543</v>
      </c>
      <c r="M167" s="28"/>
      <c r="N167" s="29"/>
    </row>
    <row r="168" spans="2:14" ht="16.149999999999999" customHeight="1" x14ac:dyDescent="0.15">
      <c r="B168" s="65" t="s">
        <v>167</v>
      </c>
      <c r="C168" s="67" t="s">
        <v>425</v>
      </c>
      <c r="D168" s="80">
        <v>905</v>
      </c>
      <c r="E168" s="80">
        <v>913</v>
      </c>
      <c r="F168" s="93">
        <v>4.5</v>
      </c>
      <c r="G168" s="80">
        <v>901</v>
      </c>
      <c r="H168" s="103">
        <v>4.5</v>
      </c>
      <c r="I168" s="93">
        <v>4.7</v>
      </c>
      <c r="J168" s="273" t="s">
        <v>542</v>
      </c>
      <c r="M168" s="28"/>
      <c r="N168" s="29"/>
    </row>
    <row r="169" spans="2:14" ht="16.149999999999999" customHeight="1" x14ac:dyDescent="0.15">
      <c r="B169" s="49" t="s">
        <v>168</v>
      </c>
      <c r="C169" s="52" t="s">
        <v>426</v>
      </c>
      <c r="D169" s="75">
        <v>438</v>
      </c>
      <c r="E169" s="75">
        <v>446</v>
      </c>
      <c r="F169" s="88">
        <v>4.4000000000000004</v>
      </c>
      <c r="G169" s="75">
        <v>435</v>
      </c>
      <c r="H169" s="95">
        <v>4.2</v>
      </c>
      <c r="I169" s="88">
        <v>4.5999999999999996</v>
      </c>
      <c r="J169" s="268" t="s">
        <v>543</v>
      </c>
      <c r="M169" s="28"/>
      <c r="N169" s="29"/>
    </row>
    <row r="170" spans="2:14" ht="16.149999999999999" customHeight="1" x14ac:dyDescent="0.15">
      <c r="B170" s="65" t="s">
        <v>169</v>
      </c>
      <c r="C170" s="67" t="s">
        <v>427</v>
      </c>
      <c r="D170" s="80">
        <v>431</v>
      </c>
      <c r="E170" s="80">
        <v>438</v>
      </c>
      <c r="F170" s="93">
        <v>4.4000000000000004</v>
      </c>
      <c r="G170" s="80">
        <v>428</v>
      </c>
      <c r="H170" s="103">
        <v>4.2</v>
      </c>
      <c r="I170" s="93">
        <v>4.5999999999999996</v>
      </c>
      <c r="J170" s="273" t="s">
        <v>543</v>
      </c>
      <c r="M170" s="28"/>
      <c r="N170" s="29"/>
    </row>
    <row r="171" spans="2:14" ht="16.149999999999999" customHeight="1" x14ac:dyDescent="0.15">
      <c r="B171" s="49" t="s">
        <v>170</v>
      </c>
      <c r="C171" s="52" t="s">
        <v>428</v>
      </c>
      <c r="D171" s="75">
        <v>604</v>
      </c>
      <c r="E171" s="75">
        <v>607</v>
      </c>
      <c r="F171" s="88">
        <v>4.9000000000000004</v>
      </c>
      <c r="G171" s="75">
        <v>601</v>
      </c>
      <c r="H171" s="95">
        <v>4.7</v>
      </c>
      <c r="I171" s="88">
        <v>5.0999999999999996</v>
      </c>
      <c r="J171" s="268" t="s">
        <v>546</v>
      </c>
      <c r="M171" s="28"/>
      <c r="N171" s="29"/>
    </row>
    <row r="172" spans="2:14" ht="16.149999999999999" customHeight="1" x14ac:dyDescent="0.15">
      <c r="B172" s="65" t="s">
        <v>171</v>
      </c>
      <c r="C172" s="67" t="s">
        <v>429</v>
      </c>
      <c r="D172" s="80">
        <v>1460</v>
      </c>
      <c r="E172" s="80">
        <v>1480</v>
      </c>
      <c r="F172" s="93">
        <v>4.5</v>
      </c>
      <c r="G172" s="80">
        <v>1440</v>
      </c>
      <c r="H172" s="103">
        <v>4.3</v>
      </c>
      <c r="I172" s="93">
        <v>4.7</v>
      </c>
      <c r="J172" s="273" t="s">
        <v>544</v>
      </c>
      <c r="M172" s="28"/>
      <c r="N172" s="29"/>
    </row>
    <row r="173" spans="2:14" ht="16.149999999999999" customHeight="1" x14ac:dyDescent="0.15">
      <c r="B173" s="49" t="s">
        <v>172</v>
      </c>
      <c r="C173" s="52" t="s">
        <v>430</v>
      </c>
      <c r="D173" s="75">
        <v>2920</v>
      </c>
      <c r="E173" s="75">
        <v>2960</v>
      </c>
      <c r="F173" s="88">
        <v>4.3</v>
      </c>
      <c r="G173" s="75">
        <v>2880</v>
      </c>
      <c r="H173" s="95">
        <v>4.0999999999999996</v>
      </c>
      <c r="I173" s="88">
        <v>4.5</v>
      </c>
      <c r="J173" s="268" t="s">
        <v>544</v>
      </c>
      <c r="M173" s="28"/>
      <c r="N173" s="29"/>
    </row>
    <row r="174" spans="2:14" ht="16.149999999999999" customHeight="1" x14ac:dyDescent="0.15">
      <c r="B174" s="65" t="s">
        <v>173</v>
      </c>
      <c r="C174" s="67" t="s">
        <v>431</v>
      </c>
      <c r="D174" s="80">
        <v>733</v>
      </c>
      <c r="E174" s="80">
        <v>741</v>
      </c>
      <c r="F174" s="93">
        <v>4.9000000000000004</v>
      </c>
      <c r="G174" s="80">
        <v>729</v>
      </c>
      <c r="H174" s="103">
        <v>4.7</v>
      </c>
      <c r="I174" s="93">
        <v>5.0999999999999996</v>
      </c>
      <c r="J174" s="273" t="s">
        <v>543</v>
      </c>
      <c r="M174" s="28"/>
      <c r="N174" s="29"/>
    </row>
    <row r="175" spans="2:14" ht="16.149999999999999" customHeight="1" x14ac:dyDescent="0.15">
      <c r="B175" s="49" t="s">
        <v>174</v>
      </c>
      <c r="C175" s="52" t="s">
        <v>432</v>
      </c>
      <c r="D175" s="75">
        <v>731</v>
      </c>
      <c r="E175" s="75">
        <v>738</v>
      </c>
      <c r="F175" s="88">
        <v>4.9000000000000004</v>
      </c>
      <c r="G175" s="75">
        <v>728</v>
      </c>
      <c r="H175" s="95">
        <v>4.7</v>
      </c>
      <c r="I175" s="88">
        <v>5.0999999999999996</v>
      </c>
      <c r="J175" s="268" t="s">
        <v>543</v>
      </c>
      <c r="M175" s="28"/>
      <c r="N175" s="29"/>
    </row>
    <row r="176" spans="2:14" ht="16.149999999999999" customHeight="1" x14ac:dyDescent="0.15">
      <c r="B176" s="65" t="s">
        <v>175</v>
      </c>
      <c r="C176" s="67" t="s">
        <v>527</v>
      </c>
      <c r="D176" s="80">
        <v>488</v>
      </c>
      <c r="E176" s="80">
        <v>494</v>
      </c>
      <c r="F176" s="93">
        <v>4.8</v>
      </c>
      <c r="G176" s="80">
        <v>486</v>
      </c>
      <c r="H176" s="103">
        <v>4.5999999999999996</v>
      </c>
      <c r="I176" s="93">
        <v>5</v>
      </c>
      <c r="J176" s="273" t="s">
        <v>543</v>
      </c>
      <c r="M176" s="28"/>
      <c r="N176" s="29"/>
    </row>
    <row r="177" spans="2:14" ht="16.149999999999999" customHeight="1" x14ac:dyDescent="0.15">
      <c r="B177" s="49" t="s">
        <v>176</v>
      </c>
      <c r="C177" s="52" t="s">
        <v>433</v>
      </c>
      <c r="D177" s="75">
        <v>740</v>
      </c>
      <c r="E177" s="75">
        <v>750</v>
      </c>
      <c r="F177" s="88">
        <v>4.5</v>
      </c>
      <c r="G177" s="75">
        <v>735</v>
      </c>
      <c r="H177" s="95">
        <v>4.3</v>
      </c>
      <c r="I177" s="88">
        <v>4.7</v>
      </c>
      <c r="J177" s="268" t="s">
        <v>543</v>
      </c>
      <c r="M177" s="28"/>
      <c r="N177" s="29"/>
    </row>
    <row r="178" spans="2:14" ht="16.149999999999999" customHeight="1" x14ac:dyDescent="0.15">
      <c r="B178" s="65" t="s">
        <v>177</v>
      </c>
      <c r="C178" s="67" t="s">
        <v>434</v>
      </c>
      <c r="D178" s="80">
        <v>678</v>
      </c>
      <c r="E178" s="80">
        <v>686</v>
      </c>
      <c r="F178" s="93">
        <v>4.7</v>
      </c>
      <c r="G178" s="80">
        <v>670</v>
      </c>
      <c r="H178" s="103">
        <v>4.5</v>
      </c>
      <c r="I178" s="93">
        <v>4.9000000000000004</v>
      </c>
      <c r="J178" s="273" t="s">
        <v>546</v>
      </c>
      <c r="M178" s="28"/>
      <c r="N178" s="29"/>
    </row>
    <row r="179" spans="2:14" ht="16.149999999999999" customHeight="1" x14ac:dyDescent="0.15">
      <c r="B179" s="49" t="s">
        <v>178</v>
      </c>
      <c r="C179" s="52" t="s">
        <v>435</v>
      </c>
      <c r="D179" s="75">
        <v>551</v>
      </c>
      <c r="E179" s="75">
        <v>559</v>
      </c>
      <c r="F179" s="88">
        <v>4.5999999999999996</v>
      </c>
      <c r="G179" s="75">
        <v>548</v>
      </c>
      <c r="H179" s="95">
        <v>4.4000000000000004</v>
      </c>
      <c r="I179" s="88">
        <v>4.8</v>
      </c>
      <c r="J179" s="268" t="s">
        <v>543</v>
      </c>
      <c r="M179" s="28"/>
      <c r="N179" s="29"/>
    </row>
    <row r="180" spans="2:14" ht="16.149999999999999" customHeight="1" x14ac:dyDescent="0.15">
      <c r="B180" s="65" t="s">
        <v>179</v>
      </c>
      <c r="C180" s="67" t="s">
        <v>436</v>
      </c>
      <c r="D180" s="80">
        <v>343</v>
      </c>
      <c r="E180" s="80">
        <v>348</v>
      </c>
      <c r="F180" s="93">
        <v>4.5999999999999996</v>
      </c>
      <c r="G180" s="80">
        <v>341</v>
      </c>
      <c r="H180" s="103">
        <v>4.4000000000000004</v>
      </c>
      <c r="I180" s="93">
        <v>4.8</v>
      </c>
      <c r="J180" s="273" t="s">
        <v>543</v>
      </c>
      <c r="M180" s="28"/>
      <c r="N180" s="29"/>
    </row>
    <row r="181" spans="2:14" ht="16.149999999999999" customHeight="1" x14ac:dyDescent="0.15">
      <c r="B181" s="49" t="s">
        <v>180</v>
      </c>
      <c r="C181" s="52" t="s">
        <v>528</v>
      </c>
      <c r="D181" s="75">
        <v>601</v>
      </c>
      <c r="E181" s="75">
        <v>608</v>
      </c>
      <c r="F181" s="88">
        <v>4.9000000000000004</v>
      </c>
      <c r="G181" s="75">
        <v>594</v>
      </c>
      <c r="H181" s="95">
        <v>4.7</v>
      </c>
      <c r="I181" s="88">
        <v>5.0999999999999996</v>
      </c>
      <c r="J181" s="268" t="s">
        <v>546</v>
      </c>
      <c r="M181" s="28"/>
      <c r="N181" s="29"/>
    </row>
    <row r="182" spans="2:14" ht="16.149999999999999" customHeight="1" x14ac:dyDescent="0.15">
      <c r="B182" s="65" t="s">
        <v>181</v>
      </c>
      <c r="C182" s="67" t="s">
        <v>437</v>
      </c>
      <c r="D182" s="80">
        <v>756</v>
      </c>
      <c r="E182" s="80">
        <v>765</v>
      </c>
      <c r="F182" s="93">
        <v>4.5999999999999996</v>
      </c>
      <c r="G182" s="80">
        <v>746</v>
      </c>
      <c r="H182" s="103">
        <v>4.4000000000000004</v>
      </c>
      <c r="I182" s="93">
        <v>4.8</v>
      </c>
      <c r="J182" s="273" t="s">
        <v>546</v>
      </c>
      <c r="M182" s="28"/>
      <c r="N182" s="29"/>
    </row>
    <row r="183" spans="2:14" ht="16.149999999999999" customHeight="1" x14ac:dyDescent="0.15">
      <c r="B183" s="49" t="s">
        <v>182</v>
      </c>
      <c r="C183" s="52" t="s">
        <v>438</v>
      </c>
      <c r="D183" s="75">
        <v>1450</v>
      </c>
      <c r="E183" s="75">
        <v>1470</v>
      </c>
      <c r="F183" s="88">
        <v>4.3</v>
      </c>
      <c r="G183" s="75">
        <v>1430</v>
      </c>
      <c r="H183" s="95">
        <v>4.0999999999999996</v>
      </c>
      <c r="I183" s="88">
        <v>4.5</v>
      </c>
      <c r="J183" s="268" t="s">
        <v>544</v>
      </c>
      <c r="M183" s="28"/>
      <c r="N183" s="29"/>
    </row>
    <row r="184" spans="2:14" ht="16.149999999999999" customHeight="1" x14ac:dyDescent="0.15">
      <c r="B184" s="65" t="s">
        <v>183</v>
      </c>
      <c r="C184" s="67" t="s">
        <v>439</v>
      </c>
      <c r="D184" s="80">
        <v>504</v>
      </c>
      <c r="E184" s="80">
        <v>509</v>
      </c>
      <c r="F184" s="93">
        <v>4.9000000000000004</v>
      </c>
      <c r="G184" s="80">
        <v>502</v>
      </c>
      <c r="H184" s="103">
        <v>4.7</v>
      </c>
      <c r="I184" s="93">
        <v>5.0999999999999996</v>
      </c>
      <c r="J184" s="273" t="s">
        <v>543</v>
      </c>
      <c r="M184" s="28"/>
      <c r="N184" s="29"/>
    </row>
    <row r="185" spans="2:14" ht="16.149999999999999" customHeight="1" x14ac:dyDescent="0.15">
      <c r="B185" s="49" t="s">
        <v>184</v>
      </c>
      <c r="C185" s="52" t="s">
        <v>440</v>
      </c>
      <c r="D185" s="75">
        <v>1900</v>
      </c>
      <c r="E185" s="75">
        <v>1920</v>
      </c>
      <c r="F185" s="88">
        <v>4.4000000000000004</v>
      </c>
      <c r="G185" s="75">
        <v>1890</v>
      </c>
      <c r="H185" s="95">
        <v>4.2</v>
      </c>
      <c r="I185" s="88">
        <v>4.5999999999999996</v>
      </c>
      <c r="J185" s="268" t="s">
        <v>543</v>
      </c>
      <c r="M185" s="28"/>
      <c r="N185" s="29"/>
    </row>
    <row r="186" spans="2:14" ht="16.149999999999999" customHeight="1" x14ac:dyDescent="0.15">
      <c r="B186" s="65" t="s">
        <v>185</v>
      </c>
      <c r="C186" s="67" t="s">
        <v>441</v>
      </c>
      <c r="D186" s="80">
        <v>1060</v>
      </c>
      <c r="E186" s="80">
        <v>1070</v>
      </c>
      <c r="F186" s="93">
        <v>4.8</v>
      </c>
      <c r="G186" s="80">
        <v>1060</v>
      </c>
      <c r="H186" s="103">
        <v>4.5999999999999996</v>
      </c>
      <c r="I186" s="93">
        <v>5</v>
      </c>
      <c r="J186" s="273" t="s">
        <v>543</v>
      </c>
      <c r="M186" s="28"/>
      <c r="N186" s="29"/>
    </row>
    <row r="187" spans="2:14" ht="16.149999999999999" customHeight="1" x14ac:dyDescent="0.15">
      <c r="B187" s="49" t="s">
        <v>186</v>
      </c>
      <c r="C187" s="52" t="s">
        <v>442</v>
      </c>
      <c r="D187" s="75">
        <v>959</v>
      </c>
      <c r="E187" s="75">
        <v>968</v>
      </c>
      <c r="F187" s="88">
        <v>4.9000000000000004</v>
      </c>
      <c r="G187" s="75">
        <v>955</v>
      </c>
      <c r="H187" s="95">
        <v>4.7</v>
      </c>
      <c r="I187" s="88">
        <v>5.0999999999999996</v>
      </c>
      <c r="J187" s="268" t="s">
        <v>543</v>
      </c>
      <c r="M187" s="28"/>
      <c r="N187" s="29"/>
    </row>
    <row r="188" spans="2:14" ht="16.149999999999999" customHeight="1" x14ac:dyDescent="0.15">
      <c r="B188" s="65" t="s">
        <v>187</v>
      </c>
      <c r="C188" s="67" t="s">
        <v>443</v>
      </c>
      <c r="D188" s="80">
        <v>922</v>
      </c>
      <c r="E188" s="80">
        <v>936</v>
      </c>
      <c r="F188" s="93">
        <v>4.5</v>
      </c>
      <c r="G188" s="80">
        <v>916</v>
      </c>
      <c r="H188" s="103">
        <v>4.3</v>
      </c>
      <c r="I188" s="93">
        <v>4.7</v>
      </c>
      <c r="J188" s="273" t="s">
        <v>543</v>
      </c>
      <c r="M188" s="28"/>
      <c r="N188" s="29"/>
    </row>
    <row r="189" spans="2:14" ht="16.149999999999999" customHeight="1" x14ac:dyDescent="0.15">
      <c r="B189" s="49" t="s">
        <v>188</v>
      </c>
      <c r="C189" s="52" t="s">
        <v>444</v>
      </c>
      <c r="D189" s="75">
        <v>781</v>
      </c>
      <c r="E189" s="75">
        <v>790</v>
      </c>
      <c r="F189" s="88">
        <v>4.7</v>
      </c>
      <c r="G189" s="75">
        <v>772</v>
      </c>
      <c r="H189" s="95">
        <v>4.5</v>
      </c>
      <c r="I189" s="88">
        <v>4.9000000000000004</v>
      </c>
      <c r="J189" s="268" t="s">
        <v>546</v>
      </c>
      <c r="M189" s="28"/>
      <c r="N189" s="29"/>
    </row>
    <row r="190" spans="2:14" ht="16.149999999999999" customHeight="1" x14ac:dyDescent="0.15">
      <c r="B190" s="65" t="s">
        <v>189</v>
      </c>
      <c r="C190" s="67" t="s">
        <v>445</v>
      </c>
      <c r="D190" s="80">
        <v>1730</v>
      </c>
      <c r="E190" s="80">
        <v>1750</v>
      </c>
      <c r="F190" s="93">
        <v>4.4000000000000004</v>
      </c>
      <c r="G190" s="80">
        <v>1700</v>
      </c>
      <c r="H190" s="103">
        <v>4.2</v>
      </c>
      <c r="I190" s="93">
        <v>4.5999999999999996</v>
      </c>
      <c r="J190" s="273" t="s">
        <v>544</v>
      </c>
      <c r="M190" s="28"/>
      <c r="N190" s="29"/>
    </row>
    <row r="191" spans="2:14" ht="16.149999999999999" customHeight="1" x14ac:dyDescent="0.15">
      <c r="B191" s="49" t="s">
        <v>190</v>
      </c>
      <c r="C191" s="52" t="s">
        <v>529</v>
      </c>
      <c r="D191" s="75">
        <v>489</v>
      </c>
      <c r="E191" s="75">
        <v>494</v>
      </c>
      <c r="F191" s="88">
        <v>5.0999999999999996</v>
      </c>
      <c r="G191" s="75">
        <v>487</v>
      </c>
      <c r="H191" s="95">
        <v>4.8</v>
      </c>
      <c r="I191" s="88">
        <v>5.2</v>
      </c>
      <c r="J191" s="268" t="s">
        <v>543</v>
      </c>
      <c r="M191" s="28"/>
      <c r="N191" s="29"/>
    </row>
    <row r="192" spans="2:14" ht="16.149999999999999" customHeight="1" x14ac:dyDescent="0.15">
      <c r="B192" s="65" t="s">
        <v>191</v>
      </c>
      <c r="C192" s="67" t="s">
        <v>446</v>
      </c>
      <c r="D192" s="80">
        <v>508</v>
      </c>
      <c r="E192" s="80">
        <v>513</v>
      </c>
      <c r="F192" s="93">
        <v>4.8</v>
      </c>
      <c r="G192" s="80">
        <v>502</v>
      </c>
      <c r="H192" s="103">
        <v>4.9000000000000004</v>
      </c>
      <c r="I192" s="93">
        <v>5.3</v>
      </c>
      <c r="J192" s="273" t="s">
        <v>546</v>
      </c>
      <c r="M192" s="28"/>
      <c r="N192" s="29"/>
    </row>
    <row r="193" spans="2:14" ht="16.149999999999999" customHeight="1" x14ac:dyDescent="0.15">
      <c r="B193" s="49" t="s">
        <v>192</v>
      </c>
      <c r="C193" s="52" t="s">
        <v>447</v>
      </c>
      <c r="D193" s="75">
        <v>1080</v>
      </c>
      <c r="E193" s="75">
        <v>1090</v>
      </c>
      <c r="F193" s="88">
        <v>5</v>
      </c>
      <c r="G193" s="75">
        <v>1080</v>
      </c>
      <c r="H193" s="95">
        <v>4.8</v>
      </c>
      <c r="I193" s="88">
        <v>5.2</v>
      </c>
      <c r="J193" s="268" t="s">
        <v>543</v>
      </c>
      <c r="M193" s="28"/>
      <c r="N193" s="29"/>
    </row>
    <row r="194" spans="2:14" ht="16.149999999999999" customHeight="1" x14ac:dyDescent="0.15">
      <c r="B194" s="65" t="s">
        <v>193</v>
      </c>
      <c r="C194" s="67" t="s">
        <v>448</v>
      </c>
      <c r="D194" s="80">
        <v>423</v>
      </c>
      <c r="E194" s="80">
        <v>429</v>
      </c>
      <c r="F194" s="93">
        <v>4.5999999999999996</v>
      </c>
      <c r="G194" s="80">
        <v>421</v>
      </c>
      <c r="H194" s="103">
        <v>4.4000000000000004</v>
      </c>
      <c r="I194" s="93">
        <v>4.8</v>
      </c>
      <c r="J194" s="273" t="s">
        <v>543</v>
      </c>
      <c r="M194" s="28"/>
      <c r="N194" s="29"/>
    </row>
    <row r="195" spans="2:14" ht="16.149999999999999" customHeight="1" x14ac:dyDescent="0.15">
      <c r="B195" s="49" t="s">
        <v>194</v>
      </c>
      <c r="C195" s="52" t="s">
        <v>449</v>
      </c>
      <c r="D195" s="75">
        <v>1810</v>
      </c>
      <c r="E195" s="75">
        <v>1840</v>
      </c>
      <c r="F195" s="88">
        <v>4.3</v>
      </c>
      <c r="G195" s="75">
        <v>1780</v>
      </c>
      <c r="H195" s="95">
        <v>4.0999999999999996</v>
      </c>
      <c r="I195" s="88">
        <v>4.5</v>
      </c>
      <c r="J195" s="268" t="s">
        <v>544</v>
      </c>
      <c r="M195" s="28"/>
      <c r="N195" s="29"/>
    </row>
    <row r="196" spans="2:14" ht="16.149999999999999" customHeight="1" x14ac:dyDescent="0.15">
      <c r="B196" s="65" t="s">
        <v>195</v>
      </c>
      <c r="C196" s="67" t="s">
        <v>450</v>
      </c>
      <c r="D196" s="80">
        <v>745</v>
      </c>
      <c r="E196" s="80">
        <v>754</v>
      </c>
      <c r="F196" s="93">
        <v>4.5999999999999996</v>
      </c>
      <c r="G196" s="80">
        <v>741</v>
      </c>
      <c r="H196" s="103">
        <v>4.4000000000000004</v>
      </c>
      <c r="I196" s="93">
        <v>4.8</v>
      </c>
      <c r="J196" s="273" t="s">
        <v>543</v>
      </c>
      <c r="M196" s="28"/>
      <c r="N196" s="29"/>
    </row>
    <row r="197" spans="2:14" ht="16.149999999999999" customHeight="1" x14ac:dyDescent="0.15">
      <c r="B197" s="49" t="s">
        <v>196</v>
      </c>
      <c r="C197" s="52" t="s">
        <v>451</v>
      </c>
      <c r="D197" s="75">
        <v>442</v>
      </c>
      <c r="E197" s="75">
        <v>446</v>
      </c>
      <c r="F197" s="88">
        <v>5.0999999999999996</v>
      </c>
      <c r="G197" s="75">
        <v>442</v>
      </c>
      <c r="H197" s="95">
        <v>4.9000000000000004</v>
      </c>
      <c r="I197" s="88">
        <v>5.3</v>
      </c>
      <c r="J197" s="268" t="s">
        <v>548</v>
      </c>
      <c r="M197" s="28"/>
      <c r="N197" s="29"/>
    </row>
    <row r="198" spans="2:14" ht="16.149999999999999" customHeight="1" x14ac:dyDescent="0.15">
      <c r="B198" s="65" t="s">
        <v>197</v>
      </c>
      <c r="C198" s="67" t="s">
        <v>452</v>
      </c>
      <c r="D198" s="80">
        <v>3850</v>
      </c>
      <c r="E198" s="80">
        <v>3900</v>
      </c>
      <c r="F198" s="93">
        <v>4.5</v>
      </c>
      <c r="G198" s="80">
        <v>3790</v>
      </c>
      <c r="H198" s="103">
        <v>4.3</v>
      </c>
      <c r="I198" s="93">
        <v>4.7</v>
      </c>
      <c r="J198" s="273" t="s">
        <v>544</v>
      </c>
      <c r="M198" s="28"/>
      <c r="N198" s="29"/>
    </row>
    <row r="199" spans="2:14" ht="16.149999999999999" customHeight="1" x14ac:dyDescent="0.15">
      <c r="B199" s="49" t="s">
        <v>198</v>
      </c>
      <c r="C199" s="52" t="s">
        <v>453</v>
      </c>
      <c r="D199" s="75">
        <v>2470</v>
      </c>
      <c r="E199" s="75">
        <v>2490</v>
      </c>
      <c r="F199" s="88">
        <v>4.5999999999999996</v>
      </c>
      <c r="G199" s="75">
        <v>2470</v>
      </c>
      <c r="H199" s="95">
        <v>4.4000000000000004</v>
      </c>
      <c r="I199" s="88">
        <v>4.8</v>
      </c>
      <c r="J199" s="268" t="s">
        <v>548</v>
      </c>
      <c r="M199" s="28"/>
      <c r="N199" s="29"/>
    </row>
    <row r="200" spans="2:14" ht="16.149999999999999" customHeight="1" x14ac:dyDescent="0.15">
      <c r="B200" s="65" t="s">
        <v>199</v>
      </c>
      <c r="C200" s="67" t="s">
        <v>454</v>
      </c>
      <c r="D200" s="80">
        <v>794</v>
      </c>
      <c r="E200" s="80">
        <v>799</v>
      </c>
      <c r="F200" s="93">
        <v>4.9000000000000004</v>
      </c>
      <c r="G200" s="80">
        <v>794</v>
      </c>
      <c r="H200" s="103">
        <v>4.7</v>
      </c>
      <c r="I200" s="93">
        <v>5.0999999999999996</v>
      </c>
      <c r="J200" s="273" t="s">
        <v>548</v>
      </c>
      <c r="M200" s="28"/>
      <c r="N200" s="29"/>
    </row>
    <row r="201" spans="2:14" ht="16.149999999999999" customHeight="1" x14ac:dyDescent="0.15">
      <c r="B201" s="49" t="s">
        <v>200</v>
      </c>
      <c r="C201" s="52" t="s">
        <v>455</v>
      </c>
      <c r="D201" s="75">
        <v>639</v>
      </c>
      <c r="E201" s="75">
        <v>641</v>
      </c>
      <c r="F201" s="88">
        <v>4.8</v>
      </c>
      <c r="G201" s="75">
        <v>639</v>
      </c>
      <c r="H201" s="95">
        <v>4.5999999999999996</v>
      </c>
      <c r="I201" s="88">
        <v>5</v>
      </c>
      <c r="J201" s="268" t="s">
        <v>548</v>
      </c>
      <c r="M201" s="28"/>
      <c r="N201" s="29"/>
    </row>
    <row r="202" spans="2:14" ht="16.149999999999999" customHeight="1" x14ac:dyDescent="0.15">
      <c r="B202" s="65" t="s">
        <v>201</v>
      </c>
      <c r="C202" s="67" t="s">
        <v>456</v>
      </c>
      <c r="D202" s="80">
        <v>530</v>
      </c>
      <c r="E202" s="80">
        <v>535</v>
      </c>
      <c r="F202" s="93">
        <v>5.0999999999999996</v>
      </c>
      <c r="G202" s="80">
        <v>530</v>
      </c>
      <c r="H202" s="103">
        <v>4.9000000000000004</v>
      </c>
      <c r="I202" s="93">
        <v>5.3</v>
      </c>
      <c r="J202" s="273" t="s">
        <v>548</v>
      </c>
      <c r="M202" s="28"/>
      <c r="N202" s="29"/>
    </row>
    <row r="203" spans="2:14" ht="16.149999999999999" customHeight="1" x14ac:dyDescent="0.15">
      <c r="B203" s="49" t="s">
        <v>202</v>
      </c>
      <c r="C203" s="52" t="s">
        <v>457</v>
      </c>
      <c r="D203" s="75">
        <v>1310</v>
      </c>
      <c r="E203" s="75">
        <v>1320</v>
      </c>
      <c r="F203" s="88">
        <v>4.8</v>
      </c>
      <c r="G203" s="75">
        <v>1310</v>
      </c>
      <c r="H203" s="95">
        <v>4.5999999999999996</v>
      </c>
      <c r="I203" s="88">
        <v>5</v>
      </c>
      <c r="J203" s="268" t="s">
        <v>548</v>
      </c>
      <c r="M203" s="28"/>
      <c r="N203" s="29"/>
    </row>
    <row r="204" spans="2:14" ht="16.149999999999999" customHeight="1" x14ac:dyDescent="0.15">
      <c r="B204" s="65" t="s">
        <v>203</v>
      </c>
      <c r="C204" s="67" t="s">
        <v>458</v>
      </c>
      <c r="D204" s="80">
        <v>773</v>
      </c>
      <c r="E204" s="80">
        <v>779</v>
      </c>
      <c r="F204" s="93">
        <v>5.0999999999999996</v>
      </c>
      <c r="G204" s="80">
        <v>773</v>
      </c>
      <c r="H204" s="103">
        <v>4.9000000000000004</v>
      </c>
      <c r="I204" s="93">
        <v>5.3</v>
      </c>
      <c r="J204" s="273" t="s">
        <v>548</v>
      </c>
      <c r="M204" s="28"/>
      <c r="N204" s="29"/>
    </row>
    <row r="205" spans="2:14" ht="16.149999999999999" customHeight="1" x14ac:dyDescent="0.15">
      <c r="B205" s="49" t="s">
        <v>204</v>
      </c>
      <c r="C205" s="52" t="s">
        <v>459</v>
      </c>
      <c r="D205" s="75">
        <v>737</v>
      </c>
      <c r="E205" s="75">
        <v>742</v>
      </c>
      <c r="F205" s="88">
        <v>4.9000000000000004</v>
      </c>
      <c r="G205" s="75">
        <v>737</v>
      </c>
      <c r="H205" s="95">
        <v>4.7</v>
      </c>
      <c r="I205" s="88">
        <v>5.0999999999999996</v>
      </c>
      <c r="J205" s="268" t="s">
        <v>548</v>
      </c>
      <c r="M205" s="28"/>
      <c r="N205" s="29"/>
    </row>
    <row r="206" spans="2:14" ht="16.149999999999999" customHeight="1" x14ac:dyDescent="0.15">
      <c r="B206" s="65" t="s">
        <v>205</v>
      </c>
      <c r="C206" s="67" t="s">
        <v>460</v>
      </c>
      <c r="D206" s="80">
        <v>641</v>
      </c>
      <c r="E206" s="80">
        <v>646</v>
      </c>
      <c r="F206" s="93">
        <v>4.9000000000000004</v>
      </c>
      <c r="G206" s="80">
        <v>641</v>
      </c>
      <c r="H206" s="103">
        <v>4.7</v>
      </c>
      <c r="I206" s="93">
        <v>5.0999999999999996</v>
      </c>
      <c r="J206" s="273" t="s">
        <v>548</v>
      </c>
      <c r="M206" s="28"/>
      <c r="N206" s="29"/>
    </row>
    <row r="207" spans="2:14" ht="16.149999999999999" customHeight="1" x14ac:dyDescent="0.15">
      <c r="B207" s="49" t="s">
        <v>206</v>
      </c>
      <c r="C207" s="52" t="s">
        <v>461</v>
      </c>
      <c r="D207" s="75">
        <v>989</v>
      </c>
      <c r="E207" s="75">
        <v>1000</v>
      </c>
      <c r="F207" s="88">
        <v>4.9000000000000004</v>
      </c>
      <c r="G207" s="75">
        <v>989</v>
      </c>
      <c r="H207" s="95">
        <v>4.7</v>
      </c>
      <c r="I207" s="88">
        <v>5.0999999999999996</v>
      </c>
      <c r="J207" s="268" t="s">
        <v>548</v>
      </c>
      <c r="M207" s="28"/>
      <c r="N207" s="29"/>
    </row>
    <row r="208" spans="2:14" ht="16.149999999999999" customHeight="1" x14ac:dyDescent="0.15">
      <c r="B208" s="65" t="s">
        <v>207</v>
      </c>
      <c r="C208" s="67" t="s">
        <v>462</v>
      </c>
      <c r="D208" s="80">
        <v>1160</v>
      </c>
      <c r="E208" s="80">
        <v>1170</v>
      </c>
      <c r="F208" s="93">
        <v>4.8</v>
      </c>
      <c r="G208" s="80">
        <v>1160</v>
      </c>
      <c r="H208" s="103">
        <v>4.7</v>
      </c>
      <c r="I208" s="93">
        <v>5.0999999999999996</v>
      </c>
      <c r="J208" s="273" t="s">
        <v>543</v>
      </c>
      <c r="M208" s="28"/>
      <c r="N208" s="29"/>
    </row>
    <row r="209" spans="2:14" ht="16.149999999999999" customHeight="1" x14ac:dyDescent="0.15">
      <c r="B209" s="49" t="s">
        <v>208</v>
      </c>
      <c r="C209" s="52" t="s">
        <v>530</v>
      </c>
      <c r="D209" s="75">
        <v>409</v>
      </c>
      <c r="E209" s="75">
        <v>399</v>
      </c>
      <c r="F209" s="88">
        <v>5.3</v>
      </c>
      <c r="G209" s="75">
        <v>409</v>
      </c>
      <c r="H209" s="95">
        <v>5.0999999999999996</v>
      </c>
      <c r="I209" s="88">
        <v>5.5</v>
      </c>
      <c r="J209" s="268" t="s">
        <v>548</v>
      </c>
      <c r="M209" s="28"/>
      <c r="N209" s="29"/>
    </row>
    <row r="210" spans="2:14" ht="16.149999999999999" customHeight="1" x14ac:dyDescent="0.15">
      <c r="B210" s="65" t="s">
        <v>209</v>
      </c>
      <c r="C210" s="67" t="s">
        <v>463</v>
      </c>
      <c r="D210" s="80">
        <v>1100</v>
      </c>
      <c r="E210" s="80">
        <v>1110</v>
      </c>
      <c r="F210" s="93">
        <v>4.9000000000000004</v>
      </c>
      <c r="G210" s="80">
        <v>1090</v>
      </c>
      <c r="H210" s="103">
        <v>4.7</v>
      </c>
      <c r="I210" s="93">
        <v>5.0999999999999996</v>
      </c>
      <c r="J210" s="273" t="s">
        <v>546</v>
      </c>
      <c r="M210" s="28"/>
      <c r="N210" s="29"/>
    </row>
    <row r="211" spans="2:14" ht="16.149999999999999" customHeight="1" x14ac:dyDescent="0.15">
      <c r="B211" s="49" t="s">
        <v>210</v>
      </c>
      <c r="C211" s="52" t="s">
        <v>464</v>
      </c>
      <c r="D211" s="75">
        <v>393</v>
      </c>
      <c r="E211" s="75">
        <v>387</v>
      </c>
      <c r="F211" s="88">
        <v>5.0999999999999996</v>
      </c>
      <c r="G211" s="75">
        <v>393</v>
      </c>
      <c r="H211" s="95">
        <v>4.9000000000000004</v>
      </c>
      <c r="I211" s="88">
        <v>5.3</v>
      </c>
      <c r="J211" s="268" t="s">
        <v>548</v>
      </c>
      <c r="M211" s="28"/>
      <c r="N211" s="29"/>
    </row>
    <row r="212" spans="2:14" ht="16.149999999999999" customHeight="1" x14ac:dyDescent="0.15">
      <c r="B212" s="65" t="s">
        <v>211</v>
      </c>
      <c r="C212" s="67" t="s">
        <v>465</v>
      </c>
      <c r="D212" s="80">
        <v>1980</v>
      </c>
      <c r="E212" s="80">
        <v>2000</v>
      </c>
      <c r="F212" s="93">
        <v>5.3</v>
      </c>
      <c r="G212" s="80">
        <v>1950</v>
      </c>
      <c r="H212" s="103">
        <v>5.0999999999999996</v>
      </c>
      <c r="I212" s="93">
        <v>5.5</v>
      </c>
      <c r="J212" s="273" t="s">
        <v>544</v>
      </c>
      <c r="M212" s="28"/>
      <c r="N212" s="29"/>
    </row>
    <row r="213" spans="2:14" ht="16.149999999999999" customHeight="1" x14ac:dyDescent="0.15">
      <c r="B213" s="49" t="s">
        <v>212</v>
      </c>
      <c r="C213" s="52" t="s">
        <v>466</v>
      </c>
      <c r="D213" s="75">
        <v>1910</v>
      </c>
      <c r="E213" s="75">
        <v>1920</v>
      </c>
      <c r="F213" s="88">
        <v>5.3</v>
      </c>
      <c r="G213" s="75">
        <v>1890</v>
      </c>
      <c r="H213" s="95">
        <v>5.0999999999999996</v>
      </c>
      <c r="I213" s="88">
        <v>5.5</v>
      </c>
      <c r="J213" s="268" t="s">
        <v>546</v>
      </c>
      <c r="M213" s="28"/>
      <c r="N213" s="29"/>
    </row>
    <row r="214" spans="2:14" ht="16.149999999999999" customHeight="1" x14ac:dyDescent="0.15">
      <c r="B214" s="65" t="s">
        <v>213</v>
      </c>
      <c r="C214" s="67" t="s">
        <v>467</v>
      </c>
      <c r="D214" s="80">
        <v>1280</v>
      </c>
      <c r="E214" s="80">
        <v>1300</v>
      </c>
      <c r="F214" s="93">
        <v>5.2</v>
      </c>
      <c r="G214" s="80">
        <v>1260</v>
      </c>
      <c r="H214" s="103">
        <v>5</v>
      </c>
      <c r="I214" s="93">
        <v>5.4</v>
      </c>
      <c r="J214" s="273" t="s">
        <v>546</v>
      </c>
      <c r="M214" s="28"/>
      <c r="N214" s="29"/>
    </row>
    <row r="215" spans="2:14" ht="16.149999999999999" customHeight="1" x14ac:dyDescent="0.15">
      <c r="B215" s="49" t="s">
        <v>214</v>
      </c>
      <c r="C215" s="52" t="s">
        <v>468</v>
      </c>
      <c r="D215" s="75">
        <v>807</v>
      </c>
      <c r="E215" s="75">
        <v>814</v>
      </c>
      <c r="F215" s="88">
        <v>5.0999999999999996</v>
      </c>
      <c r="G215" s="75">
        <v>799</v>
      </c>
      <c r="H215" s="95">
        <v>4.9000000000000004</v>
      </c>
      <c r="I215" s="88">
        <v>5.3</v>
      </c>
      <c r="J215" s="268" t="s">
        <v>546</v>
      </c>
      <c r="M215" s="28"/>
      <c r="N215" s="29"/>
    </row>
    <row r="216" spans="2:14" ht="16.149999999999999" customHeight="1" x14ac:dyDescent="0.15">
      <c r="B216" s="65" t="s">
        <v>215</v>
      </c>
      <c r="C216" s="67" t="s">
        <v>469</v>
      </c>
      <c r="D216" s="80">
        <v>1530</v>
      </c>
      <c r="E216" s="80">
        <v>1540</v>
      </c>
      <c r="F216" s="93">
        <v>5.4</v>
      </c>
      <c r="G216" s="80">
        <v>1520</v>
      </c>
      <c r="H216" s="103">
        <v>5.2</v>
      </c>
      <c r="I216" s="93">
        <v>5.6</v>
      </c>
      <c r="J216" s="273" t="s">
        <v>544</v>
      </c>
      <c r="M216" s="28"/>
      <c r="N216" s="29"/>
    </row>
    <row r="217" spans="2:14" ht="16.149999999999999" customHeight="1" x14ac:dyDescent="0.15">
      <c r="B217" s="49" t="s">
        <v>216</v>
      </c>
      <c r="C217" s="52" t="s">
        <v>470</v>
      </c>
      <c r="D217" s="75">
        <v>2000</v>
      </c>
      <c r="E217" s="75">
        <v>2020</v>
      </c>
      <c r="F217" s="88">
        <v>5.0999999999999996</v>
      </c>
      <c r="G217" s="75">
        <v>1970</v>
      </c>
      <c r="H217" s="95">
        <v>4.9000000000000004</v>
      </c>
      <c r="I217" s="88">
        <v>5.3</v>
      </c>
      <c r="J217" s="268" t="s">
        <v>546</v>
      </c>
      <c r="M217" s="28"/>
      <c r="N217" s="29"/>
    </row>
    <row r="218" spans="2:14" ht="16.149999999999999" customHeight="1" x14ac:dyDescent="0.15">
      <c r="B218" s="65" t="s">
        <v>217</v>
      </c>
      <c r="C218" s="67" t="s">
        <v>471</v>
      </c>
      <c r="D218" s="80">
        <v>986</v>
      </c>
      <c r="E218" s="80">
        <v>995</v>
      </c>
      <c r="F218" s="93">
        <v>5.0999999999999996</v>
      </c>
      <c r="G218" s="80">
        <v>976</v>
      </c>
      <c r="H218" s="103">
        <v>4.9000000000000004</v>
      </c>
      <c r="I218" s="93">
        <v>5.3</v>
      </c>
      <c r="J218" s="273" t="s">
        <v>546</v>
      </c>
      <c r="M218" s="28"/>
      <c r="N218" s="29"/>
    </row>
    <row r="219" spans="2:14" ht="16.149999999999999" customHeight="1" x14ac:dyDescent="0.15">
      <c r="B219" s="49" t="s">
        <v>218</v>
      </c>
      <c r="C219" s="52" t="s">
        <v>472</v>
      </c>
      <c r="D219" s="75">
        <v>1040</v>
      </c>
      <c r="E219" s="75">
        <v>1060</v>
      </c>
      <c r="F219" s="88">
        <v>5</v>
      </c>
      <c r="G219" s="75">
        <v>1020</v>
      </c>
      <c r="H219" s="95">
        <v>4.8</v>
      </c>
      <c r="I219" s="88">
        <v>5.2</v>
      </c>
      <c r="J219" s="268" t="s">
        <v>546</v>
      </c>
      <c r="M219" s="28"/>
      <c r="N219" s="29"/>
    </row>
    <row r="220" spans="2:14" ht="16.149999999999999" customHeight="1" x14ac:dyDescent="0.15">
      <c r="B220" s="65" t="s">
        <v>219</v>
      </c>
      <c r="C220" s="67" t="s">
        <v>473</v>
      </c>
      <c r="D220" s="80">
        <v>495</v>
      </c>
      <c r="E220" s="80">
        <v>500</v>
      </c>
      <c r="F220" s="93">
        <v>5.4</v>
      </c>
      <c r="G220" s="80">
        <v>490</v>
      </c>
      <c r="H220" s="103">
        <v>5.2</v>
      </c>
      <c r="I220" s="93">
        <v>5.6</v>
      </c>
      <c r="J220" s="273" t="s">
        <v>544</v>
      </c>
      <c r="M220" s="28"/>
      <c r="N220" s="29"/>
    </row>
    <row r="221" spans="2:14" ht="16.149999999999999" customHeight="1" x14ac:dyDescent="0.15">
      <c r="B221" s="49" t="s">
        <v>220</v>
      </c>
      <c r="C221" s="52" t="s">
        <v>531</v>
      </c>
      <c r="D221" s="75">
        <v>229</v>
      </c>
      <c r="E221" s="75">
        <v>231</v>
      </c>
      <c r="F221" s="88">
        <v>5.3</v>
      </c>
      <c r="G221" s="75">
        <v>226</v>
      </c>
      <c r="H221" s="95">
        <v>5.0999999999999996</v>
      </c>
      <c r="I221" s="88">
        <v>5.5</v>
      </c>
      <c r="J221" s="268" t="s">
        <v>544</v>
      </c>
      <c r="M221" s="28"/>
      <c r="N221" s="29"/>
    </row>
    <row r="222" spans="2:14" ht="16.149999999999999" customHeight="1" x14ac:dyDescent="0.15">
      <c r="B222" s="65" t="s">
        <v>221</v>
      </c>
      <c r="C222" s="67" t="s">
        <v>474</v>
      </c>
      <c r="D222" s="80">
        <v>826</v>
      </c>
      <c r="E222" s="80">
        <v>836</v>
      </c>
      <c r="F222" s="93">
        <v>4.9000000000000004</v>
      </c>
      <c r="G222" s="80">
        <v>815</v>
      </c>
      <c r="H222" s="103">
        <v>4.7</v>
      </c>
      <c r="I222" s="93">
        <v>5.2</v>
      </c>
      <c r="J222" s="273" t="s">
        <v>544</v>
      </c>
      <c r="M222" s="28"/>
      <c r="N222" s="29"/>
    </row>
    <row r="223" spans="2:14" ht="16.149999999999999" customHeight="1" x14ac:dyDescent="0.15">
      <c r="B223" s="49" t="s">
        <v>222</v>
      </c>
      <c r="C223" s="52" t="s">
        <v>475</v>
      </c>
      <c r="D223" s="75">
        <v>643</v>
      </c>
      <c r="E223" s="75">
        <v>649</v>
      </c>
      <c r="F223" s="88">
        <v>5.0999999999999996</v>
      </c>
      <c r="G223" s="75">
        <v>636</v>
      </c>
      <c r="H223" s="95">
        <v>4.9000000000000004</v>
      </c>
      <c r="I223" s="88">
        <v>5.3</v>
      </c>
      <c r="J223" s="268" t="s">
        <v>544</v>
      </c>
      <c r="M223" s="28"/>
      <c r="N223" s="29"/>
    </row>
    <row r="224" spans="2:14" ht="16.149999999999999" customHeight="1" x14ac:dyDescent="0.15">
      <c r="B224" s="65" t="s">
        <v>223</v>
      </c>
      <c r="C224" s="67" t="s">
        <v>476</v>
      </c>
      <c r="D224" s="80">
        <v>750</v>
      </c>
      <c r="E224" s="80">
        <v>757</v>
      </c>
      <c r="F224" s="93">
        <v>5</v>
      </c>
      <c r="G224" s="80">
        <v>743</v>
      </c>
      <c r="H224" s="103">
        <v>4.8</v>
      </c>
      <c r="I224" s="93">
        <v>5.2</v>
      </c>
      <c r="J224" s="273" t="s">
        <v>544</v>
      </c>
      <c r="M224" s="28"/>
      <c r="N224" s="29"/>
    </row>
    <row r="225" spans="2:14" ht="16.149999999999999" customHeight="1" x14ac:dyDescent="0.15">
      <c r="B225" s="49" t="s">
        <v>224</v>
      </c>
      <c r="C225" s="52" t="s">
        <v>477</v>
      </c>
      <c r="D225" s="75">
        <v>490</v>
      </c>
      <c r="E225" s="75">
        <v>495</v>
      </c>
      <c r="F225" s="88">
        <v>5</v>
      </c>
      <c r="G225" s="75">
        <v>484</v>
      </c>
      <c r="H225" s="95">
        <v>4.8</v>
      </c>
      <c r="I225" s="88">
        <v>5.2</v>
      </c>
      <c r="J225" s="268" t="s">
        <v>544</v>
      </c>
      <c r="M225" s="28"/>
      <c r="N225" s="29"/>
    </row>
    <row r="226" spans="2:14" ht="16.149999999999999" customHeight="1" x14ac:dyDescent="0.15">
      <c r="B226" s="65" t="s">
        <v>225</v>
      </c>
      <c r="C226" s="67" t="s">
        <v>478</v>
      </c>
      <c r="D226" s="80">
        <v>470</v>
      </c>
      <c r="E226" s="80">
        <v>474</v>
      </c>
      <c r="F226" s="93">
        <v>5.0999999999999996</v>
      </c>
      <c r="G226" s="80">
        <v>466</v>
      </c>
      <c r="H226" s="103">
        <v>4.9000000000000004</v>
      </c>
      <c r="I226" s="93">
        <v>5.3</v>
      </c>
      <c r="J226" s="273" t="s">
        <v>544</v>
      </c>
      <c r="M226" s="28"/>
      <c r="N226" s="29"/>
    </row>
    <row r="227" spans="2:14" ht="16.149999999999999" customHeight="1" x14ac:dyDescent="0.15">
      <c r="B227" s="49" t="s">
        <v>226</v>
      </c>
      <c r="C227" s="52" t="s">
        <v>479</v>
      </c>
      <c r="D227" s="75">
        <v>749</v>
      </c>
      <c r="E227" s="75">
        <v>757</v>
      </c>
      <c r="F227" s="88">
        <v>5.0999999999999996</v>
      </c>
      <c r="G227" s="75">
        <v>740</v>
      </c>
      <c r="H227" s="95">
        <v>4.9000000000000004</v>
      </c>
      <c r="I227" s="88">
        <v>5.3</v>
      </c>
      <c r="J227" s="268" t="s">
        <v>544</v>
      </c>
      <c r="M227" s="28"/>
      <c r="N227" s="29"/>
    </row>
    <row r="228" spans="2:14" ht="16.149999999999999" customHeight="1" x14ac:dyDescent="0.15">
      <c r="B228" s="65" t="s">
        <v>227</v>
      </c>
      <c r="C228" s="67" t="s">
        <v>480</v>
      </c>
      <c r="D228" s="80">
        <v>772</v>
      </c>
      <c r="E228" s="80">
        <v>779</v>
      </c>
      <c r="F228" s="93">
        <v>5.0999999999999996</v>
      </c>
      <c r="G228" s="80">
        <v>765</v>
      </c>
      <c r="H228" s="103">
        <v>4.9000000000000004</v>
      </c>
      <c r="I228" s="93">
        <v>5.3</v>
      </c>
      <c r="J228" s="273" t="s">
        <v>544</v>
      </c>
      <c r="M228" s="28"/>
      <c r="N228" s="29"/>
    </row>
    <row r="229" spans="2:14" ht="16.149999999999999" customHeight="1" x14ac:dyDescent="0.15">
      <c r="B229" s="49" t="s">
        <v>228</v>
      </c>
      <c r="C229" s="52" t="s">
        <v>481</v>
      </c>
      <c r="D229" s="75">
        <v>1610</v>
      </c>
      <c r="E229" s="75">
        <v>1620</v>
      </c>
      <c r="F229" s="88">
        <v>5.4</v>
      </c>
      <c r="G229" s="75">
        <v>1590</v>
      </c>
      <c r="H229" s="95">
        <v>5.2</v>
      </c>
      <c r="I229" s="88">
        <v>5.6</v>
      </c>
      <c r="J229" s="268" t="s">
        <v>546</v>
      </c>
      <c r="M229" s="28"/>
      <c r="N229" s="29"/>
    </row>
    <row r="230" spans="2:14" ht="16.149999999999999" customHeight="1" x14ac:dyDescent="0.15">
      <c r="B230" s="65" t="s">
        <v>229</v>
      </c>
      <c r="C230" s="67" t="s">
        <v>482</v>
      </c>
      <c r="D230" s="80">
        <v>952</v>
      </c>
      <c r="E230" s="80">
        <v>964</v>
      </c>
      <c r="F230" s="93">
        <v>4.3</v>
      </c>
      <c r="G230" s="80">
        <v>939</v>
      </c>
      <c r="H230" s="103">
        <v>4.0999999999999996</v>
      </c>
      <c r="I230" s="93">
        <v>4.5</v>
      </c>
      <c r="J230" s="273" t="s">
        <v>544</v>
      </c>
      <c r="M230" s="28"/>
      <c r="N230" s="29"/>
    </row>
    <row r="231" spans="2:14" ht="16.149999999999999" customHeight="1" x14ac:dyDescent="0.15">
      <c r="B231" s="49" t="s">
        <v>230</v>
      </c>
      <c r="C231" s="52" t="s">
        <v>483</v>
      </c>
      <c r="D231" s="75">
        <v>756</v>
      </c>
      <c r="E231" s="75">
        <v>763</v>
      </c>
      <c r="F231" s="88">
        <v>4.5999999999999996</v>
      </c>
      <c r="G231" s="75">
        <v>749</v>
      </c>
      <c r="H231" s="95">
        <v>4.4000000000000004</v>
      </c>
      <c r="I231" s="88">
        <v>4.8</v>
      </c>
      <c r="J231" s="268" t="s">
        <v>544</v>
      </c>
      <c r="M231" s="28"/>
      <c r="N231" s="29"/>
    </row>
    <row r="232" spans="2:14" ht="16.149999999999999" customHeight="1" x14ac:dyDescent="0.15">
      <c r="B232" s="65" t="s">
        <v>231</v>
      </c>
      <c r="C232" s="67" t="s">
        <v>484</v>
      </c>
      <c r="D232" s="80">
        <v>664</v>
      </c>
      <c r="E232" s="80">
        <v>665</v>
      </c>
      <c r="F232" s="93">
        <v>5.5</v>
      </c>
      <c r="G232" s="80">
        <v>663</v>
      </c>
      <c r="H232" s="103">
        <v>5.3</v>
      </c>
      <c r="I232" s="93">
        <v>5.7</v>
      </c>
      <c r="J232" s="273" t="s">
        <v>543</v>
      </c>
      <c r="M232" s="28"/>
      <c r="N232" s="29"/>
    </row>
    <row r="233" spans="2:14" ht="16.149999999999999" customHeight="1" x14ac:dyDescent="0.15">
      <c r="B233" s="49" t="s">
        <v>232</v>
      </c>
      <c r="C233" s="52" t="s">
        <v>485</v>
      </c>
      <c r="D233" s="75">
        <v>650</v>
      </c>
      <c r="E233" s="75">
        <v>657</v>
      </c>
      <c r="F233" s="88">
        <v>5.5</v>
      </c>
      <c r="G233" s="75">
        <v>643</v>
      </c>
      <c r="H233" s="95">
        <v>5.3</v>
      </c>
      <c r="I233" s="88">
        <v>5.7</v>
      </c>
      <c r="J233" s="268" t="s">
        <v>544</v>
      </c>
      <c r="M233" s="28"/>
      <c r="N233" s="29"/>
    </row>
    <row r="234" spans="2:14" ht="16.149999999999999" customHeight="1" x14ac:dyDescent="0.15">
      <c r="B234" s="65" t="s">
        <v>233</v>
      </c>
      <c r="C234" s="67" t="s">
        <v>486</v>
      </c>
      <c r="D234" s="80">
        <v>1630</v>
      </c>
      <c r="E234" s="80">
        <v>1640</v>
      </c>
      <c r="F234" s="93">
        <v>5.0999999999999996</v>
      </c>
      <c r="G234" s="80">
        <v>1610</v>
      </c>
      <c r="H234" s="103">
        <v>4.9000000000000004</v>
      </c>
      <c r="I234" s="93">
        <v>5.3</v>
      </c>
      <c r="J234" s="273" t="s">
        <v>544</v>
      </c>
      <c r="M234" s="28"/>
      <c r="N234" s="29"/>
    </row>
    <row r="235" spans="2:14" ht="16.149999999999999" customHeight="1" x14ac:dyDescent="0.15">
      <c r="B235" s="49" t="s">
        <v>234</v>
      </c>
      <c r="C235" s="52" t="s">
        <v>532</v>
      </c>
      <c r="D235" s="75">
        <v>274</v>
      </c>
      <c r="E235" s="75">
        <v>272</v>
      </c>
      <c r="F235" s="88">
        <v>5.5</v>
      </c>
      <c r="G235" s="75">
        <v>275</v>
      </c>
      <c r="H235" s="95">
        <v>5.4</v>
      </c>
      <c r="I235" s="88">
        <v>5.7</v>
      </c>
      <c r="J235" s="268" t="s">
        <v>542</v>
      </c>
      <c r="M235" s="28"/>
      <c r="N235" s="29"/>
    </row>
    <row r="236" spans="2:14" ht="16.149999999999999" customHeight="1" x14ac:dyDescent="0.15">
      <c r="B236" s="65" t="s">
        <v>235</v>
      </c>
      <c r="C236" s="67" t="s">
        <v>487</v>
      </c>
      <c r="D236" s="80">
        <v>277</v>
      </c>
      <c r="E236" s="80">
        <v>273</v>
      </c>
      <c r="F236" s="93">
        <v>5.5</v>
      </c>
      <c r="G236" s="80">
        <v>278</v>
      </c>
      <c r="H236" s="103">
        <v>5.3</v>
      </c>
      <c r="I236" s="93">
        <v>5.7</v>
      </c>
      <c r="J236" s="273" t="s">
        <v>542</v>
      </c>
      <c r="M236" s="28"/>
      <c r="N236" s="29"/>
    </row>
    <row r="237" spans="2:14" ht="16.149999999999999" customHeight="1" x14ac:dyDescent="0.15">
      <c r="B237" s="49" t="s">
        <v>236</v>
      </c>
      <c r="C237" s="52" t="s">
        <v>488</v>
      </c>
      <c r="D237" s="75">
        <v>511</v>
      </c>
      <c r="E237" s="75">
        <v>515</v>
      </c>
      <c r="F237" s="88">
        <v>5.4</v>
      </c>
      <c r="G237" s="75">
        <v>506</v>
      </c>
      <c r="H237" s="95">
        <v>5.2</v>
      </c>
      <c r="I237" s="88">
        <v>5.6</v>
      </c>
      <c r="J237" s="268" t="s">
        <v>544</v>
      </c>
      <c r="M237" s="28"/>
      <c r="N237" s="29"/>
    </row>
    <row r="238" spans="2:14" ht="16.149999999999999" customHeight="1" x14ac:dyDescent="0.15">
      <c r="B238" s="65" t="s">
        <v>237</v>
      </c>
      <c r="C238" s="67" t="s">
        <v>489</v>
      </c>
      <c r="D238" s="80">
        <v>340</v>
      </c>
      <c r="E238" s="80">
        <v>343</v>
      </c>
      <c r="F238" s="93">
        <v>5.4</v>
      </c>
      <c r="G238" s="80">
        <v>337</v>
      </c>
      <c r="H238" s="103">
        <v>5.2</v>
      </c>
      <c r="I238" s="93">
        <v>5.6</v>
      </c>
      <c r="J238" s="273" t="s">
        <v>544</v>
      </c>
      <c r="M238" s="28"/>
      <c r="N238" s="29"/>
    </row>
    <row r="239" spans="2:14" ht="16.149999999999999" customHeight="1" x14ac:dyDescent="0.15">
      <c r="B239" s="49" t="s">
        <v>238</v>
      </c>
      <c r="C239" s="52" t="s">
        <v>490</v>
      </c>
      <c r="D239" s="75">
        <v>557</v>
      </c>
      <c r="E239" s="75">
        <v>560</v>
      </c>
      <c r="F239" s="88">
        <v>5.6</v>
      </c>
      <c r="G239" s="75">
        <v>553</v>
      </c>
      <c r="H239" s="95">
        <v>5.4</v>
      </c>
      <c r="I239" s="88">
        <v>5.8</v>
      </c>
      <c r="J239" s="268" t="s">
        <v>546</v>
      </c>
      <c r="M239" s="28"/>
      <c r="N239" s="29"/>
    </row>
    <row r="240" spans="2:14" ht="16.149999999999999" customHeight="1" x14ac:dyDescent="0.15">
      <c r="B240" s="65" t="s">
        <v>239</v>
      </c>
      <c r="C240" s="67" t="s">
        <v>491</v>
      </c>
      <c r="D240" s="80">
        <v>487</v>
      </c>
      <c r="E240" s="80">
        <v>490</v>
      </c>
      <c r="F240" s="93">
        <v>5.7</v>
      </c>
      <c r="G240" s="80">
        <v>484</v>
      </c>
      <c r="H240" s="103">
        <v>5.5</v>
      </c>
      <c r="I240" s="93">
        <v>5.9</v>
      </c>
      <c r="J240" s="273" t="s">
        <v>546</v>
      </c>
      <c r="M240" s="28"/>
      <c r="N240" s="29"/>
    </row>
    <row r="241" spans="2:14" ht="16.149999999999999" customHeight="1" x14ac:dyDescent="0.15">
      <c r="B241" s="49" t="s">
        <v>240</v>
      </c>
      <c r="C241" s="52" t="s">
        <v>492</v>
      </c>
      <c r="D241" s="75">
        <v>398</v>
      </c>
      <c r="E241" s="75">
        <v>400</v>
      </c>
      <c r="F241" s="88">
        <v>5.7</v>
      </c>
      <c r="G241" s="75">
        <v>396</v>
      </c>
      <c r="H241" s="95">
        <v>5.5</v>
      </c>
      <c r="I241" s="88">
        <v>5.9</v>
      </c>
      <c r="J241" s="268" t="s">
        <v>546</v>
      </c>
      <c r="M241" s="28"/>
      <c r="N241" s="29"/>
    </row>
    <row r="242" spans="2:14" ht="16.149999999999999" customHeight="1" x14ac:dyDescent="0.15">
      <c r="B242" s="65" t="s">
        <v>241</v>
      </c>
      <c r="C242" s="67" t="s">
        <v>493</v>
      </c>
      <c r="D242" s="80">
        <v>254</v>
      </c>
      <c r="E242" s="80">
        <v>255</v>
      </c>
      <c r="F242" s="93">
        <v>5.6</v>
      </c>
      <c r="G242" s="80">
        <v>253</v>
      </c>
      <c r="H242" s="103">
        <v>5.4</v>
      </c>
      <c r="I242" s="93">
        <v>5.8</v>
      </c>
      <c r="J242" s="273" t="s">
        <v>546</v>
      </c>
      <c r="M242" s="28"/>
      <c r="N242" s="29"/>
    </row>
    <row r="243" spans="2:14" ht="16.149999999999999" customHeight="1" x14ac:dyDescent="0.15">
      <c r="B243" s="49" t="s">
        <v>242</v>
      </c>
      <c r="C243" s="52" t="s">
        <v>494</v>
      </c>
      <c r="D243" s="75">
        <v>232</v>
      </c>
      <c r="E243" s="75">
        <v>233</v>
      </c>
      <c r="F243" s="88">
        <v>5.6</v>
      </c>
      <c r="G243" s="75">
        <v>230</v>
      </c>
      <c r="H243" s="95">
        <v>5.4</v>
      </c>
      <c r="I243" s="88">
        <v>5.8</v>
      </c>
      <c r="J243" s="268" t="s">
        <v>546</v>
      </c>
      <c r="M243" s="28"/>
      <c r="N243" s="29"/>
    </row>
    <row r="244" spans="2:14" ht="16.149999999999999" customHeight="1" x14ac:dyDescent="0.15">
      <c r="B244" s="65" t="s">
        <v>243</v>
      </c>
      <c r="C244" s="67" t="s">
        <v>495</v>
      </c>
      <c r="D244" s="80">
        <v>445</v>
      </c>
      <c r="E244" s="80">
        <v>447</v>
      </c>
      <c r="F244" s="93">
        <v>5.7</v>
      </c>
      <c r="G244" s="80">
        <v>442</v>
      </c>
      <c r="H244" s="103">
        <v>5.5</v>
      </c>
      <c r="I244" s="93">
        <v>5.9</v>
      </c>
      <c r="J244" s="273" t="s">
        <v>546</v>
      </c>
      <c r="M244" s="28"/>
      <c r="N244" s="29"/>
    </row>
    <row r="245" spans="2:14" ht="16.149999999999999" customHeight="1" x14ac:dyDescent="0.15">
      <c r="B245" s="49" t="s">
        <v>244</v>
      </c>
      <c r="C245" s="52" t="s">
        <v>496</v>
      </c>
      <c r="D245" s="75">
        <v>625</v>
      </c>
      <c r="E245" s="75">
        <v>629</v>
      </c>
      <c r="F245" s="88">
        <v>5.6</v>
      </c>
      <c r="G245" s="75">
        <v>621</v>
      </c>
      <c r="H245" s="95">
        <v>5.4</v>
      </c>
      <c r="I245" s="88">
        <v>5.8</v>
      </c>
      <c r="J245" s="268" t="s">
        <v>546</v>
      </c>
      <c r="M245" s="28"/>
      <c r="N245" s="29"/>
    </row>
    <row r="246" spans="2:14" ht="16.149999999999999" customHeight="1" x14ac:dyDescent="0.15">
      <c r="B246" s="65" t="s">
        <v>245</v>
      </c>
      <c r="C246" s="67" t="s">
        <v>497</v>
      </c>
      <c r="D246" s="80">
        <v>4560</v>
      </c>
      <c r="E246" s="80">
        <v>4570</v>
      </c>
      <c r="F246" s="93">
        <v>5.7</v>
      </c>
      <c r="G246" s="80">
        <v>4540</v>
      </c>
      <c r="H246" s="103">
        <v>5.5</v>
      </c>
      <c r="I246" s="93">
        <v>5.9</v>
      </c>
      <c r="J246" s="273" t="s">
        <v>546</v>
      </c>
      <c r="M246" s="28"/>
      <c r="N246" s="29"/>
    </row>
    <row r="247" spans="2:14" ht="16.149999999999999" customHeight="1" x14ac:dyDescent="0.15">
      <c r="B247" s="49" t="s">
        <v>246</v>
      </c>
      <c r="C247" s="52" t="s">
        <v>498</v>
      </c>
      <c r="D247" s="75">
        <v>1780</v>
      </c>
      <c r="E247" s="75">
        <v>1790</v>
      </c>
      <c r="F247" s="88">
        <v>5.6</v>
      </c>
      <c r="G247" s="75">
        <v>1760</v>
      </c>
      <c r="H247" s="95">
        <v>5.4</v>
      </c>
      <c r="I247" s="88">
        <v>5.8</v>
      </c>
      <c r="J247" s="268" t="s">
        <v>546</v>
      </c>
      <c r="M247" s="28"/>
      <c r="N247" s="29"/>
    </row>
    <row r="248" spans="2:14" ht="16.149999999999999" customHeight="1" x14ac:dyDescent="0.15">
      <c r="B248" s="65" t="s">
        <v>247</v>
      </c>
      <c r="C248" s="67" t="s">
        <v>499</v>
      </c>
      <c r="D248" s="80">
        <v>1010</v>
      </c>
      <c r="E248" s="80">
        <v>1010</v>
      </c>
      <c r="F248" s="93">
        <v>5.7</v>
      </c>
      <c r="G248" s="80">
        <v>1000</v>
      </c>
      <c r="H248" s="103">
        <v>5.5</v>
      </c>
      <c r="I248" s="93">
        <v>5.9</v>
      </c>
      <c r="J248" s="273" t="s">
        <v>546</v>
      </c>
      <c r="M248" s="28"/>
      <c r="N248" s="29"/>
    </row>
    <row r="249" spans="2:14" ht="16.149999999999999" customHeight="1" x14ac:dyDescent="0.15">
      <c r="B249" s="49" t="s">
        <v>248</v>
      </c>
      <c r="C249" s="52" t="s">
        <v>500</v>
      </c>
      <c r="D249" s="75">
        <v>417</v>
      </c>
      <c r="E249" s="75">
        <v>418</v>
      </c>
      <c r="F249" s="88">
        <v>5.8</v>
      </c>
      <c r="G249" s="75">
        <v>415</v>
      </c>
      <c r="H249" s="95">
        <v>5.6</v>
      </c>
      <c r="I249" s="88">
        <v>6</v>
      </c>
      <c r="J249" s="268" t="s">
        <v>546</v>
      </c>
      <c r="M249" s="28"/>
      <c r="N249" s="29"/>
    </row>
    <row r="250" spans="2:14" ht="16.149999999999999" customHeight="1" x14ac:dyDescent="0.15">
      <c r="B250" s="65" t="s">
        <v>249</v>
      </c>
      <c r="C250" s="67" t="s">
        <v>501</v>
      </c>
      <c r="D250" s="80">
        <v>843</v>
      </c>
      <c r="E250" s="80">
        <v>850</v>
      </c>
      <c r="F250" s="93">
        <v>5.6</v>
      </c>
      <c r="G250" s="80">
        <v>835</v>
      </c>
      <c r="H250" s="103">
        <v>5.4</v>
      </c>
      <c r="I250" s="93">
        <v>5.8</v>
      </c>
      <c r="J250" s="273" t="s">
        <v>544</v>
      </c>
      <c r="M250" s="28"/>
      <c r="N250" s="29"/>
    </row>
    <row r="251" spans="2:14" ht="16.149999999999999" customHeight="1" x14ac:dyDescent="0.15">
      <c r="B251" s="49" t="s">
        <v>250</v>
      </c>
      <c r="C251" s="52" t="s">
        <v>502</v>
      </c>
      <c r="D251" s="75">
        <v>724</v>
      </c>
      <c r="E251" s="75">
        <v>729</v>
      </c>
      <c r="F251" s="88">
        <v>5.2</v>
      </c>
      <c r="G251" s="75">
        <v>724</v>
      </c>
      <c r="H251" s="95">
        <v>5</v>
      </c>
      <c r="I251" s="88">
        <v>5.4</v>
      </c>
      <c r="J251" s="268" t="s">
        <v>548</v>
      </c>
      <c r="M251" s="28"/>
      <c r="N251" s="29"/>
    </row>
    <row r="252" spans="2:14" ht="16.149999999999999" customHeight="1" x14ac:dyDescent="0.15">
      <c r="B252" s="65" t="s">
        <v>251</v>
      </c>
      <c r="C252" s="67" t="s">
        <v>503</v>
      </c>
      <c r="D252" s="80">
        <v>571</v>
      </c>
      <c r="E252" s="80">
        <v>576</v>
      </c>
      <c r="F252" s="93">
        <v>5.3</v>
      </c>
      <c r="G252" s="80">
        <v>565</v>
      </c>
      <c r="H252" s="103">
        <v>5.0999999999999996</v>
      </c>
      <c r="I252" s="93">
        <v>5.5</v>
      </c>
      <c r="J252" s="273" t="s">
        <v>546</v>
      </c>
      <c r="M252" s="28"/>
      <c r="N252" s="29"/>
    </row>
    <row r="253" spans="2:14" ht="16.149999999999999" customHeight="1" x14ac:dyDescent="0.15">
      <c r="B253" s="49" t="s">
        <v>252</v>
      </c>
      <c r="C253" s="52" t="s">
        <v>504</v>
      </c>
      <c r="D253" s="75">
        <v>1050</v>
      </c>
      <c r="E253" s="75">
        <v>1050</v>
      </c>
      <c r="F253" s="88">
        <v>5.3</v>
      </c>
      <c r="G253" s="75">
        <v>1040</v>
      </c>
      <c r="H253" s="95">
        <v>5.0999999999999996</v>
      </c>
      <c r="I253" s="88">
        <v>5.5</v>
      </c>
      <c r="J253" s="268" t="s">
        <v>546</v>
      </c>
      <c r="M253" s="28"/>
      <c r="N253" s="29"/>
    </row>
    <row r="254" spans="2:14" ht="16.149999999999999" customHeight="1" x14ac:dyDescent="0.15">
      <c r="B254" s="65" t="s">
        <v>253</v>
      </c>
      <c r="C254" s="67" t="s">
        <v>505</v>
      </c>
      <c r="D254" s="80">
        <v>1610</v>
      </c>
      <c r="E254" s="80">
        <v>1630</v>
      </c>
      <c r="F254" s="93">
        <v>5.3</v>
      </c>
      <c r="G254" s="80">
        <v>1590</v>
      </c>
      <c r="H254" s="103">
        <v>5.0999999999999996</v>
      </c>
      <c r="I254" s="93">
        <v>5.5</v>
      </c>
      <c r="J254" s="273" t="s">
        <v>546</v>
      </c>
      <c r="M254" s="28"/>
      <c r="N254" s="29"/>
    </row>
    <row r="255" spans="2:14" ht="16.149999999999999" customHeight="1" x14ac:dyDescent="0.15">
      <c r="B255" s="49" t="s">
        <v>254</v>
      </c>
      <c r="C255" s="52" t="s">
        <v>506</v>
      </c>
      <c r="D255" s="75">
        <v>3870</v>
      </c>
      <c r="E255" s="75">
        <v>3910</v>
      </c>
      <c r="F255" s="88">
        <v>5.2</v>
      </c>
      <c r="G255" s="75">
        <v>3830</v>
      </c>
      <c r="H255" s="95">
        <v>5</v>
      </c>
      <c r="I255" s="88">
        <v>5.4</v>
      </c>
      <c r="J255" s="268" t="s">
        <v>546</v>
      </c>
      <c r="M255" s="28"/>
      <c r="N255" s="29"/>
    </row>
    <row r="256" spans="2:14" ht="16.149999999999999" customHeight="1" x14ac:dyDescent="0.15">
      <c r="B256" s="65" t="s">
        <v>255</v>
      </c>
      <c r="C256" s="67" t="s">
        <v>507</v>
      </c>
      <c r="D256" s="80">
        <v>657</v>
      </c>
      <c r="E256" s="80">
        <v>666</v>
      </c>
      <c r="F256" s="93">
        <v>5.0999999999999996</v>
      </c>
      <c r="G256" s="80">
        <v>653</v>
      </c>
      <c r="H256" s="103">
        <v>4.9000000000000004</v>
      </c>
      <c r="I256" s="93">
        <v>5.3</v>
      </c>
      <c r="J256" s="273" t="s">
        <v>543</v>
      </c>
      <c r="M256" s="28"/>
      <c r="N256" s="29"/>
    </row>
    <row r="257" spans="2:14" ht="16.149999999999999" customHeight="1" x14ac:dyDescent="0.15">
      <c r="B257" s="49" t="s">
        <v>256</v>
      </c>
      <c r="C257" s="52" t="s">
        <v>508</v>
      </c>
      <c r="D257" s="75">
        <v>809</v>
      </c>
      <c r="E257" s="75">
        <v>818</v>
      </c>
      <c r="F257" s="88">
        <v>5.0999999999999996</v>
      </c>
      <c r="G257" s="75">
        <v>805</v>
      </c>
      <c r="H257" s="95">
        <v>4.9000000000000004</v>
      </c>
      <c r="I257" s="88">
        <v>5.3</v>
      </c>
      <c r="J257" s="268" t="s">
        <v>543</v>
      </c>
      <c r="M257" s="28"/>
      <c r="N257" s="29"/>
    </row>
    <row r="258" spans="2:14" ht="16.149999999999999" customHeight="1" x14ac:dyDescent="0.15">
      <c r="B258" s="65" t="s">
        <v>257</v>
      </c>
      <c r="C258" s="67" t="s">
        <v>509</v>
      </c>
      <c r="D258" s="80">
        <v>1200</v>
      </c>
      <c r="E258" s="80">
        <v>1200</v>
      </c>
      <c r="F258" s="93">
        <v>5.2</v>
      </c>
      <c r="G258" s="80">
        <v>1200</v>
      </c>
      <c r="H258" s="103">
        <v>5</v>
      </c>
      <c r="I258" s="93">
        <v>5.4</v>
      </c>
      <c r="J258" s="273" t="s">
        <v>546</v>
      </c>
      <c r="M258" s="28"/>
      <c r="N258" s="29"/>
    </row>
    <row r="259" spans="2:14" ht="16.149999999999999" customHeight="1" x14ac:dyDescent="0.15">
      <c r="B259" s="49" t="s">
        <v>258</v>
      </c>
      <c r="C259" s="52" t="s">
        <v>510</v>
      </c>
      <c r="D259" s="75">
        <v>1040</v>
      </c>
      <c r="E259" s="75">
        <v>1050</v>
      </c>
      <c r="F259" s="88">
        <v>5.2</v>
      </c>
      <c r="G259" s="75">
        <v>1030</v>
      </c>
      <c r="H259" s="95">
        <v>5</v>
      </c>
      <c r="I259" s="88">
        <v>5.4</v>
      </c>
      <c r="J259" s="268" t="s">
        <v>546</v>
      </c>
      <c r="M259" s="28"/>
      <c r="N259" s="29"/>
    </row>
    <row r="260" spans="2:14" ht="16.149999999999999" customHeight="1" x14ac:dyDescent="0.15">
      <c r="B260" s="65" t="s">
        <v>259</v>
      </c>
      <c r="C260" s="67" t="s">
        <v>511</v>
      </c>
      <c r="D260" s="80">
        <v>1820</v>
      </c>
      <c r="E260" s="80">
        <v>1840</v>
      </c>
      <c r="F260" s="93">
        <v>5</v>
      </c>
      <c r="G260" s="80">
        <v>1800</v>
      </c>
      <c r="H260" s="103">
        <v>4.8</v>
      </c>
      <c r="I260" s="93">
        <v>5.2</v>
      </c>
      <c r="J260" s="273" t="s">
        <v>544</v>
      </c>
      <c r="M260" s="28"/>
      <c r="N260" s="29"/>
    </row>
    <row r="261" spans="2:14" ht="16.149999999999999" customHeight="1" x14ac:dyDescent="0.15">
      <c r="B261" s="49" t="s">
        <v>260</v>
      </c>
      <c r="C261" s="52" t="s">
        <v>512</v>
      </c>
      <c r="D261" s="75">
        <v>589</v>
      </c>
      <c r="E261" s="75">
        <v>595</v>
      </c>
      <c r="F261" s="88">
        <v>5.4</v>
      </c>
      <c r="G261" s="75">
        <v>587</v>
      </c>
      <c r="H261" s="95">
        <v>5.2</v>
      </c>
      <c r="I261" s="88">
        <v>5.6</v>
      </c>
      <c r="J261" s="268" t="s">
        <v>543</v>
      </c>
      <c r="M261" s="28"/>
      <c r="N261" s="29"/>
    </row>
    <row r="262" spans="2:14" ht="16.149999999999999" customHeight="1" x14ac:dyDescent="0.15">
      <c r="B262" s="65" t="s">
        <v>261</v>
      </c>
      <c r="C262" s="67" t="s">
        <v>513</v>
      </c>
      <c r="D262" s="80">
        <v>269</v>
      </c>
      <c r="E262" s="80">
        <v>272</v>
      </c>
      <c r="F262" s="93">
        <v>5.3</v>
      </c>
      <c r="G262" s="80">
        <v>268</v>
      </c>
      <c r="H262" s="103">
        <v>5.0999999999999996</v>
      </c>
      <c r="I262" s="93">
        <v>5.5</v>
      </c>
      <c r="J262" s="273" t="s">
        <v>543</v>
      </c>
      <c r="M262" s="28"/>
      <c r="N262" s="29"/>
    </row>
    <row r="263" spans="2:14" ht="16.149999999999999" customHeight="1" x14ac:dyDescent="0.15">
      <c r="B263" s="49" t="s">
        <v>262</v>
      </c>
      <c r="C263" s="52" t="s">
        <v>514</v>
      </c>
      <c r="D263" s="75">
        <v>326</v>
      </c>
      <c r="E263" s="75">
        <v>329</v>
      </c>
      <c r="F263" s="88">
        <v>5.6</v>
      </c>
      <c r="G263" s="75">
        <v>325</v>
      </c>
      <c r="H263" s="95">
        <v>5.4</v>
      </c>
      <c r="I263" s="88">
        <v>5.8</v>
      </c>
      <c r="J263" s="268" t="s">
        <v>543</v>
      </c>
      <c r="M263" s="28"/>
      <c r="N263" s="29"/>
    </row>
    <row r="264" spans="2:14" ht="16.149999999999999" customHeight="1" x14ac:dyDescent="0.15">
      <c r="B264" s="65" t="s">
        <v>263</v>
      </c>
      <c r="C264" s="67" t="s">
        <v>515</v>
      </c>
      <c r="D264" s="80">
        <v>515</v>
      </c>
      <c r="E264" s="80">
        <v>518</v>
      </c>
      <c r="F264" s="93">
        <v>5.5</v>
      </c>
      <c r="G264" s="80">
        <v>513</v>
      </c>
      <c r="H264" s="103">
        <v>5.3</v>
      </c>
      <c r="I264" s="93">
        <v>5.7</v>
      </c>
      <c r="J264" s="273" t="s">
        <v>543</v>
      </c>
      <c r="M264" s="28"/>
      <c r="N264" s="29"/>
    </row>
    <row r="265" spans="2:14" ht="16.149999999999999" customHeight="1" x14ac:dyDescent="0.15">
      <c r="B265" s="66" t="s">
        <v>264</v>
      </c>
      <c r="C265" s="68" t="s">
        <v>516</v>
      </c>
      <c r="D265" s="81">
        <v>543</v>
      </c>
      <c r="E265" s="81">
        <v>546</v>
      </c>
      <c r="F265" s="94">
        <v>5.5</v>
      </c>
      <c r="G265" s="81">
        <v>542</v>
      </c>
      <c r="H265" s="104">
        <v>5.3</v>
      </c>
      <c r="I265" s="94">
        <v>5.7</v>
      </c>
      <c r="J265" s="274" t="s">
        <v>543</v>
      </c>
      <c r="M265" s="28"/>
      <c r="N265" s="29"/>
    </row>
    <row r="266" spans="2:14" ht="16.149999999999999" customHeight="1" x14ac:dyDescent="0.15">
      <c r="B266" s="27"/>
    </row>
    <row r="267" spans="2:14" ht="16.149999999999999" customHeight="1" x14ac:dyDescent="0.15">
      <c r="B267" s="1651" t="s">
        <v>550</v>
      </c>
      <c r="C267" s="1652"/>
      <c r="D267" s="107">
        <f>SUM(D5:D265)</f>
        <v>829072</v>
      </c>
      <c r="E267" s="107" t="s">
        <v>276</v>
      </c>
      <c r="F267" s="107" t="s">
        <v>276</v>
      </c>
      <c r="G267" s="108" t="s">
        <v>276</v>
      </c>
      <c r="H267" s="108" t="s">
        <v>276</v>
      </c>
      <c r="I267" s="108" t="s">
        <v>276</v>
      </c>
      <c r="J267" s="106" t="s">
        <v>276</v>
      </c>
    </row>
    <row r="268" spans="2:14" ht="16.149999999999999" customHeight="1" x14ac:dyDescent="0.15">
      <c r="B268" s="1653" t="s">
        <v>551</v>
      </c>
      <c r="C268" s="1654"/>
      <c r="D268" s="109">
        <f>SUM(D5:D59)</f>
        <v>357298</v>
      </c>
      <c r="E268" s="109" t="s">
        <v>276</v>
      </c>
      <c r="F268" s="110" t="s">
        <v>276</v>
      </c>
      <c r="G268" s="111" t="s">
        <v>276</v>
      </c>
      <c r="H268" s="112" t="s">
        <v>276</v>
      </c>
      <c r="I268" s="112" t="s">
        <v>276</v>
      </c>
      <c r="J268" s="113" t="s">
        <v>97</v>
      </c>
    </row>
    <row r="269" spans="2:14" ht="16.149999999999999" customHeight="1" x14ac:dyDescent="0.15">
      <c r="B269" s="1655" t="s">
        <v>552</v>
      </c>
      <c r="C269" s="1656"/>
      <c r="D269" s="114">
        <f>SUM(D60:D98)</f>
        <v>155165</v>
      </c>
      <c r="E269" s="114" t="s">
        <v>276</v>
      </c>
      <c r="F269" s="115" t="s">
        <v>276</v>
      </c>
      <c r="G269" s="116" t="s">
        <v>276</v>
      </c>
      <c r="H269" s="117" t="s">
        <v>276</v>
      </c>
      <c r="I269" s="117" t="s">
        <v>276</v>
      </c>
      <c r="J269" s="118" t="s">
        <v>97</v>
      </c>
    </row>
    <row r="270" spans="2:14" ht="16.149999999999999" customHeight="1" x14ac:dyDescent="0.15">
      <c r="B270" s="1657" t="s">
        <v>553</v>
      </c>
      <c r="C270" s="1658"/>
      <c r="D270" s="119">
        <f>SUM(D99:D117)</f>
        <v>150586</v>
      </c>
      <c r="E270" s="119" t="s">
        <v>276</v>
      </c>
      <c r="F270" s="120" t="s">
        <v>276</v>
      </c>
      <c r="G270" s="121" t="s">
        <v>276</v>
      </c>
      <c r="H270" s="122" t="s">
        <v>276</v>
      </c>
      <c r="I270" s="122" t="s">
        <v>276</v>
      </c>
      <c r="J270" s="123" t="s">
        <v>97</v>
      </c>
    </row>
    <row r="271" spans="2:14" ht="16.149999999999999" customHeight="1" x14ac:dyDescent="0.15">
      <c r="B271" s="1659" t="s">
        <v>554</v>
      </c>
      <c r="C271" s="1660"/>
      <c r="D271" s="124">
        <f>SUM(D118:D265)</f>
        <v>166023</v>
      </c>
      <c r="E271" s="124" t="s">
        <v>276</v>
      </c>
      <c r="F271" s="125" t="s">
        <v>276</v>
      </c>
      <c r="G271" s="126" t="s">
        <v>276</v>
      </c>
      <c r="H271" s="127" t="s">
        <v>276</v>
      </c>
      <c r="I271" s="127" t="s">
        <v>276</v>
      </c>
      <c r="J271" s="128" t="s">
        <v>97</v>
      </c>
    </row>
    <row r="272" spans="2:14" ht="16.149999999999999" customHeight="1" x14ac:dyDescent="0.15">
      <c r="B272" s="30" t="s">
        <v>564</v>
      </c>
    </row>
    <row r="273" spans="2:5" ht="16.149999999999999" customHeight="1" x14ac:dyDescent="0.15">
      <c r="B273" s="30" t="s">
        <v>565</v>
      </c>
    </row>
    <row r="274" spans="2:5" ht="16.149999999999999" customHeight="1" x14ac:dyDescent="0.15">
      <c r="B274" s="30" t="s">
        <v>566</v>
      </c>
    </row>
    <row r="275" spans="2:5" ht="16.149999999999999" customHeight="1" x14ac:dyDescent="0.15">
      <c r="B275" s="30" t="s">
        <v>567</v>
      </c>
      <c r="D275" s="34"/>
      <c r="E275" s="34"/>
    </row>
    <row r="276" spans="2:5" ht="16.149999999999999" customHeight="1" x14ac:dyDescent="0.15">
      <c r="B276" s="30" t="s">
        <v>568</v>
      </c>
      <c r="D276" s="35"/>
      <c r="E276" s="34"/>
    </row>
    <row r="277" spans="2:5" ht="16.149999999999999" customHeight="1" x14ac:dyDescent="0.15">
      <c r="B277" s="30" t="s">
        <v>569</v>
      </c>
      <c r="D277" s="34"/>
      <c r="E277" s="34"/>
    </row>
    <row r="278" spans="2:5" ht="16.149999999999999" customHeight="1" x14ac:dyDescent="0.15">
      <c r="B278" s="30" t="s">
        <v>570</v>
      </c>
      <c r="D278" s="34"/>
      <c r="E278" s="34"/>
    </row>
    <row r="279" spans="2:5" ht="16.149999999999999" customHeight="1" x14ac:dyDescent="0.15">
      <c r="B279" s="30" t="s">
        <v>571</v>
      </c>
      <c r="D279" s="34"/>
      <c r="E279" s="34"/>
    </row>
    <row r="280" spans="2:5" ht="16.149999999999999" customHeight="1" x14ac:dyDescent="0.15">
      <c r="B280" s="30" t="s">
        <v>572</v>
      </c>
    </row>
    <row r="283" spans="2:5" ht="16.149999999999999" customHeight="1" x14ac:dyDescent="0.15">
      <c r="B283" s="30"/>
    </row>
  </sheetData>
  <mergeCells count="11">
    <mergeCell ref="B267:C267"/>
    <mergeCell ref="B268:C268"/>
    <mergeCell ref="B269:C269"/>
    <mergeCell ref="B270:C270"/>
    <mergeCell ref="B271:C271"/>
    <mergeCell ref="J2:J4"/>
    <mergeCell ref="E2:F2"/>
    <mergeCell ref="B2:B4"/>
    <mergeCell ref="C2:C4"/>
    <mergeCell ref="G2:I2"/>
    <mergeCell ref="D2:D3"/>
  </mergeCells>
  <phoneticPr fontId="22"/>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8">
    <pageSetUpPr fitToPage="1"/>
  </sheetPr>
  <dimension ref="B1:N275"/>
  <sheetViews>
    <sheetView showGridLines="0" zoomScale="85" zoomScaleNormal="85" workbookViewId="0">
      <pane xSplit="3" ySplit="4" topLeftCell="D5" activePane="bottomRight" state="frozen"/>
      <selection pane="topRight"/>
      <selection pane="bottomLeft"/>
      <selection pane="bottomRight"/>
    </sheetView>
  </sheetViews>
  <sheetFormatPr defaultColWidth="9" defaultRowHeight="16.149999999999999" customHeight="1" x14ac:dyDescent="0.15"/>
  <cols>
    <col min="1" max="1" width="3.125" style="27" customWidth="1"/>
    <col min="2" max="2" width="10.875" style="36" customWidth="1"/>
    <col min="3" max="3" width="44.875" style="31" customWidth="1"/>
    <col min="4" max="5" width="15.25" style="28" customWidth="1"/>
    <col min="6" max="6" width="15.25" style="32" customWidth="1"/>
    <col min="7" max="7" width="15.25" style="27" customWidth="1"/>
    <col min="8" max="8" width="20.75" style="33" customWidth="1"/>
    <col min="9" max="9" width="15.25" style="33" customWidth="1"/>
    <col min="10" max="10" width="31.25" style="27" customWidth="1"/>
    <col min="11" max="11" width="2.75" style="27" customWidth="1"/>
    <col min="12" max="12" width="34.875" style="27" customWidth="1"/>
    <col min="13" max="13" width="10.125" style="27" bestFit="1" customWidth="1"/>
    <col min="14" max="16384" width="9" style="27"/>
  </cols>
  <sheetData>
    <row r="1" spans="2:14" ht="14.45" customHeight="1" x14ac:dyDescent="0.15">
      <c r="B1" s="30"/>
    </row>
    <row r="2" spans="2:14" s="24" customFormat="1" ht="20.45" customHeight="1" x14ac:dyDescent="0.15">
      <c r="B2" s="1627" t="s">
        <v>700</v>
      </c>
      <c r="C2" s="1630" t="s">
        <v>549</v>
      </c>
      <c r="D2" s="1633" t="s">
        <v>669</v>
      </c>
      <c r="E2" s="1635" t="s">
        <v>671</v>
      </c>
      <c r="F2" s="1636"/>
      <c r="G2" s="1637" t="s">
        <v>536</v>
      </c>
      <c r="H2" s="1638"/>
      <c r="I2" s="1639"/>
      <c r="J2" s="1624" t="s">
        <v>679</v>
      </c>
    </row>
    <row r="3" spans="2:14" s="24" customFormat="1" ht="27" customHeight="1" x14ac:dyDescent="0.15">
      <c r="B3" s="1628"/>
      <c r="C3" s="1631"/>
      <c r="D3" s="1634"/>
      <c r="E3" s="264" t="s">
        <v>539</v>
      </c>
      <c r="F3" s="260" t="s">
        <v>826</v>
      </c>
      <c r="G3" s="265" t="s">
        <v>539</v>
      </c>
      <c r="H3" s="261" t="s">
        <v>675</v>
      </c>
      <c r="I3" s="261" t="s">
        <v>678</v>
      </c>
      <c r="J3" s="1625"/>
    </row>
    <row r="4" spans="2:14" s="24" customFormat="1" ht="16.149999999999999" customHeight="1" x14ac:dyDescent="0.15">
      <c r="B4" s="1629"/>
      <c r="C4" s="1632"/>
      <c r="D4" s="262" t="s">
        <v>537</v>
      </c>
      <c r="E4" s="262" t="s">
        <v>537</v>
      </c>
      <c r="F4" s="25" t="s">
        <v>694</v>
      </c>
      <c r="G4" s="263" t="s">
        <v>537</v>
      </c>
      <c r="H4" s="26" t="s">
        <v>538</v>
      </c>
      <c r="I4" s="26" t="s">
        <v>694</v>
      </c>
      <c r="J4" s="1626"/>
    </row>
    <row r="5" spans="2:14" ht="16.149999999999999" customHeight="1" x14ac:dyDescent="0.15">
      <c r="B5" s="311" t="s">
        <v>6</v>
      </c>
      <c r="C5" s="499" t="s">
        <v>1168</v>
      </c>
      <c r="D5" s="500">
        <v>47000</v>
      </c>
      <c r="E5" s="500">
        <v>48000</v>
      </c>
      <c r="F5" s="501">
        <v>3.8</v>
      </c>
      <c r="G5" s="500">
        <v>46500</v>
      </c>
      <c r="H5" s="502">
        <v>4</v>
      </c>
      <c r="I5" s="501">
        <v>4</v>
      </c>
      <c r="J5" s="503" t="s">
        <v>827</v>
      </c>
      <c r="M5" s="28"/>
      <c r="N5" s="29"/>
    </row>
    <row r="6" spans="2:14" ht="16.149999999999999" customHeight="1" x14ac:dyDescent="0.15">
      <c r="B6" s="311" t="s">
        <v>3</v>
      </c>
      <c r="C6" s="379" t="s">
        <v>828</v>
      </c>
      <c r="D6" s="380">
        <v>20900</v>
      </c>
      <c r="E6" s="381">
        <v>20100</v>
      </c>
      <c r="F6" s="382">
        <v>4.3</v>
      </c>
      <c r="G6" s="381">
        <v>21300</v>
      </c>
      <c r="H6" s="382">
        <v>4.1000000000000005</v>
      </c>
      <c r="I6" s="382">
        <v>4.3999999999999995</v>
      </c>
      <c r="J6" s="383" t="s">
        <v>543</v>
      </c>
      <c r="M6" s="28"/>
      <c r="N6" s="29"/>
    </row>
    <row r="7" spans="2:14" ht="16.149999999999999" customHeight="1" x14ac:dyDescent="0.15">
      <c r="B7" s="311" t="s">
        <v>7</v>
      </c>
      <c r="C7" s="379" t="s">
        <v>721</v>
      </c>
      <c r="D7" s="380">
        <v>26800</v>
      </c>
      <c r="E7" s="381">
        <v>27100</v>
      </c>
      <c r="F7" s="382">
        <v>4.2</v>
      </c>
      <c r="G7" s="381">
        <v>26400</v>
      </c>
      <c r="H7" s="382">
        <v>3.9</v>
      </c>
      <c r="I7" s="382">
        <v>4.3999999999999995</v>
      </c>
      <c r="J7" s="383" t="s">
        <v>544</v>
      </c>
      <c r="M7" s="28"/>
      <c r="N7" s="29"/>
    </row>
    <row r="8" spans="2:14" ht="16.149999999999999" customHeight="1" x14ac:dyDescent="0.15">
      <c r="B8" s="311" t="s">
        <v>4</v>
      </c>
      <c r="C8" s="379" t="s">
        <v>829</v>
      </c>
      <c r="D8" s="380">
        <v>11200</v>
      </c>
      <c r="E8" s="381">
        <v>10900</v>
      </c>
      <c r="F8" s="382">
        <v>4.3</v>
      </c>
      <c r="G8" s="381">
        <v>11300</v>
      </c>
      <c r="H8" s="382">
        <v>4.2</v>
      </c>
      <c r="I8" s="382">
        <v>4.5</v>
      </c>
      <c r="J8" s="383" t="s">
        <v>542</v>
      </c>
      <c r="M8" s="28"/>
      <c r="N8" s="29"/>
    </row>
    <row r="9" spans="2:14" ht="16.149999999999999" customHeight="1" x14ac:dyDescent="0.15">
      <c r="B9" s="311" t="s">
        <v>8</v>
      </c>
      <c r="C9" s="379" t="s">
        <v>722</v>
      </c>
      <c r="D9" s="380">
        <v>12000</v>
      </c>
      <c r="E9" s="381">
        <v>12100</v>
      </c>
      <c r="F9" s="382">
        <v>4</v>
      </c>
      <c r="G9" s="381">
        <v>11900</v>
      </c>
      <c r="H9" s="382">
        <v>4</v>
      </c>
      <c r="I9" s="382">
        <v>4.2</v>
      </c>
      <c r="J9" s="383" t="s">
        <v>542</v>
      </c>
      <c r="M9" s="28"/>
      <c r="N9" s="29"/>
    </row>
    <row r="10" spans="2:14" ht="16.149999999999999" customHeight="1" x14ac:dyDescent="0.15">
      <c r="B10" s="311" t="s">
        <v>5</v>
      </c>
      <c r="C10" s="379" t="s">
        <v>830</v>
      </c>
      <c r="D10" s="380">
        <v>10300</v>
      </c>
      <c r="E10" s="381">
        <v>10400</v>
      </c>
      <c r="F10" s="382">
        <v>4.1000000000000005</v>
      </c>
      <c r="G10" s="381">
        <v>10100</v>
      </c>
      <c r="H10" s="382">
        <v>3.9</v>
      </c>
      <c r="I10" s="382">
        <v>4.3</v>
      </c>
      <c r="J10" s="383" t="s">
        <v>544</v>
      </c>
      <c r="M10" s="28"/>
      <c r="N10" s="29"/>
    </row>
    <row r="11" spans="2:14" ht="16.149999999999999" customHeight="1" x14ac:dyDescent="0.15">
      <c r="B11" s="311" t="s">
        <v>9</v>
      </c>
      <c r="C11" s="379" t="s">
        <v>723</v>
      </c>
      <c r="D11" s="380">
        <v>10700</v>
      </c>
      <c r="E11" s="381">
        <v>10800</v>
      </c>
      <c r="F11" s="382">
        <v>3.8</v>
      </c>
      <c r="G11" s="381">
        <v>10600</v>
      </c>
      <c r="H11" s="382">
        <v>3.5999999999999996</v>
      </c>
      <c r="I11" s="382">
        <v>4</v>
      </c>
      <c r="J11" s="383" t="s">
        <v>543</v>
      </c>
      <c r="M11" s="28"/>
      <c r="N11" s="29"/>
    </row>
    <row r="12" spans="2:14" ht="16.149999999999999" customHeight="1" x14ac:dyDescent="0.15">
      <c r="B12" s="311" t="s">
        <v>10</v>
      </c>
      <c r="C12" s="379" t="s">
        <v>831</v>
      </c>
      <c r="D12" s="380">
        <v>11100</v>
      </c>
      <c r="E12" s="381">
        <v>11300</v>
      </c>
      <c r="F12" s="382">
        <v>4.1000000000000005</v>
      </c>
      <c r="G12" s="381">
        <v>10900</v>
      </c>
      <c r="H12" s="382">
        <v>3.9</v>
      </c>
      <c r="I12" s="382">
        <v>4.3</v>
      </c>
      <c r="J12" s="383" t="s">
        <v>544</v>
      </c>
      <c r="M12" s="28"/>
      <c r="N12" s="29"/>
    </row>
    <row r="13" spans="2:14" ht="16.149999999999999" customHeight="1" x14ac:dyDescent="0.15">
      <c r="B13" s="311" t="s">
        <v>11</v>
      </c>
      <c r="C13" s="379" t="s">
        <v>832</v>
      </c>
      <c r="D13" s="380">
        <v>7140</v>
      </c>
      <c r="E13" s="381">
        <v>7300</v>
      </c>
      <c r="F13" s="382">
        <v>4.3</v>
      </c>
      <c r="G13" s="381">
        <v>7070</v>
      </c>
      <c r="H13" s="382">
        <v>4.1000000000000005</v>
      </c>
      <c r="I13" s="382">
        <v>4.5</v>
      </c>
      <c r="J13" s="383" t="s">
        <v>543</v>
      </c>
      <c r="M13" s="28"/>
      <c r="N13" s="29"/>
    </row>
    <row r="14" spans="2:14" ht="16.149999999999999" customHeight="1" x14ac:dyDescent="0.15">
      <c r="B14" s="311" t="s">
        <v>12</v>
      </c>
      <c r="C14" s="379" t="s">
        <v>833</v>
      </c>
      <c r="D14" s="380">
        <v>8110</v>
      </c>
      <c r="E14" s="381">
        <v>8430</v>
      </c>
      <c r="F14" s="382">
        <v>4.3999999999999995</v>
      </c>
      <c r="G14" s="381">
        <v>8110</v>
      </c>
      <c r="H14" s="382">
        <v>4.1000000000000005</v>
      </c>
      <c r="I14" s="382">
        <v>4.7</v>
      </c>
      <c r="J14" s="383" t="s">
        <v>545</v>
      </c>
      <c r="M14" s="28"/>
      <c r="N14" s="29"/>
    </row>
    <row r="15" spans="2:14" ht="16.149999999999999" customHeight="1" x14ac:dyDescent="0.15">
      <c r="B15" s="311" t="s">
        <v>13</v>
      </c>
      <c r="C15" s="379" t="s">
        <v>724</v>
      </c>
      <c r="D15" s="380">
        <v>5430</v>
      </c>
      <c r="E15" s="381">
        <v>5520</v>
      </c>
      <c r="F15" s="382">
        <v>3.9</v>
      </c>
      <c r="G15" s="381">
        <v>5390</v>
      </c>
      <c r="H15" s="382">
        <v>3.6999999999999997</v>
      </c>
      <c r="I15" s="382">
        <v>4.1000000000000005</v>
      </c>
      <c r="J15" s="383" t="s">
        <v>834</v>
      </c>
      <c r="M15" s="28"/>
      <c r="N15" s="29"/>
    </row>
    <row r="16" spans="2:14" ht="16.149999999999999" customHeight="1" x14ac:dyDescent="0.15">
      <c r="B16" s="311" t="s">
        <v>15</v>
      </c>
      <c r="C16" s="379" t="s">
        <v>835</v>
      </c>
      <c r="D16" s="380">
        <v>4060</v>
      </c>
      <c r="E16" s="381">
        <v>4120</v>
      </c>
      <c r="F16" s="382">
        <v>4.1000000000000005</v>
      </c>
      <c r="G16" s="381">
        <v>4000</v>
      </c>
      <c r="H16" s="382">
        <v>3.9</v>
      </c>
      <c r="I16" s="382">
        <v>4.3</v>
      </c>
      <c r="J16" s="383" t="s">
        <v>836</v>
      </c>
      <c r="M16" s="28"/>
      <c r="N16" s="29"/>
    </row>
    <row r="17" spans="2:14" ht="16.149999999999999" customHeight="1" x14ac:dyDescent="0.15">
      <c r="B17" s="311" t="s">
        <v>17</v>
      </c>
      <c r="C17" s="379" t="s">
        <v>837</v>
      </c>
      <c r="D17" s="380">
        <v>4700</v>
      </c>
      <c r="E17" s="381">
        <v>4800</v>
      </c>
      <c r="F17" s="382">
        <v>4.2</v>
      </c>
      <c r="G17" s="381">
        <v>4660</v>
      </c>
      <c r="H17" s="382">
        <v>4.3</v>
      </c>
      <c r="I17" s="382">
        <v>4.3999999999999995</v>
      </c>
      <c r="J17" s="383" t="s">
        <v>827</v>
      </c>
      <c r="M17" s="28"/>
      <c r="N17" s="29"/>
    </row>
    <row r="18" spans="2:14" ht="16.149999999999999" customHeight="1" x14ac:dyDescent="0.15">
      <c r="B18" s="311" t="s">
        <v>18</v>
      </c>
      <c r="C18" s="379" t="s">
        <v>838</v>
      </c>
      <c r="D18" s="380">
        <v>4520</v>
      </c>
      <c r="E18" s="381">
        <v>4600</v>
      </c>
      <c r="F18" s="382">
        <v>3.9</v>
      </c>
      <c r="G18" s="381">
        <v>4440</v>
      </c>
      <c r="H18" s="382">
        <v>3.6999999999999997</v>
      </c>
      <c r="I18" s="382">
        <v>4.1000000000000005</v>
      </c>
      <c r="J18" s="383" t="s">
        <v>544</v>
      </c>
      <c r="M18" s="28"/>
      <c r="N18" s="29"/>
    </row>
    <row r="19" spans="2:14" ht="16.149999999999999" customHeight="1" x14ac:dyDescent="0.15">
      <c r="B19" s="311" t="s">
        <v>19</v>
      </c>
      <c r="C19" s="379" t="s">
        <v>725</v>
      </c>
      <c r="D19" s="380">
        <v>5150</v>
      </c>
      <c r="E19" s="381">
        <v>5230</v>
      </c>
      <c r="F19" s="382">
        <v>4</v>
      </c>
      <c r="G19" s="381">
        <v>5060</v>
      </c>
      <c r="H19" s="382">
        <v>3.8</v>
      </c>
      <c r="I19" s="382">
        <v>4.2</v>
      </c>
      <c r="J19" s="383" t="s">
        <v>544</v>
      </c>
      <c r="M19" s="28"/>
      <c r="N19" s="29"/>
    </row>
    <row r="20" spans="2:14" ht="16.149999999999999" customHeight="1" x14ac:dyDescent="0.15">
      <c r="B20" s="311" t="s">
        <v>20</v>
      </c>
      <c r="C20" s="379" t="s">
        <v>839</v>
      </c>
      <c r="D20" s="380">
        <v>4750</v>
      </c>
      <c r="E20" s="381">
        <v>4890</v>
      </c>
      <c r="F20" s="382">
        <v>4.5999999999999996</v>
      </c>
      <c r="G20" s="381">
        <v>4690</v>
      </c>
      <c r="H20" s="382">
        <v>4.3</v>
      </c>
      <c r="I20" s="382">
        <v>4.8</v>
      </c>
      <c r="J20" s="383" t="s">
        <v>543</v>
      </c>
      <c r="M20" s="28"/>
      <c r="N20" s="29"/>
    </row>
    <row r="21" spans="2:14" ht="16.149999999999999" customHeight="1" x14ac:dyDescent="0.15">
      <c r="B21" s="311" t="s">
        <v>21</v>
      </c>
      <c r="C21" s="379" t="s">
        <v>726</v>
      </c>
      <c r="D21" s="380">
        <v>3360</v>
      </c>
      <c r="E21" s="381">
        <v>3400</v>
      </c>
      <c r="F21" s="382">
        <v>4.5</v>
      </c>
      <c r="G21" s="381">
        <v>3310</v>
      </c>
      <c r="H21" s="382">
        <v>4.3</v>
      </c>
      <c r="I21" s="382">
        <v>4.7</v>
      </c>
      <c r="J21" s="383" t="s">
        <v>544</v>
      </c>
      <c r="M21" s="28"/>
      <c r="N21" s="29"/>
    </row>
    <row r="22" spans="2:14" ht="16.149999999999999" customHeight="1" x14ac:dyDescent="0.15">
      <c r="B22" s="311" t="s">
        <v>22</v>
      </c>
      <c r="C22" s="379" t="s">
        <v>840</v>
      </c>
      <c r="D22" s="380">
        <v>4680</v>
      </c>
      <c r="E22" s="381">
        <v>4750</v>
      </c>
      <c r="F22" s="382">
        <v>4.1000000000000005</v>
      </c>
      <c r="G22" s="381">
        <v>4600</v>
      </c>
      <c r="H22" s="382">
        <v>3.9</v>
      </c>
      <c r="I22" s="382">
        <v>4.3</v>
      </c>
      <c r="J22" s="383" t="s">
        <v>544</v>
      </c>
      <c r="M22" s="28"/>
      <c r="N22" s="29"/>
    </row>
    <row r="23" spans="2:14" ht="16.149999999999999" customHeight="1" x14ac:dyDescent="0.15">
      <c r="B23" s="311" t="s">
        <v>23</v>
      </c>
      <c r="C23" s="379" t="s">
        <v>841</v>
      </c>
      <c r="D23" s="380">
        <v>2550</v>
      </c>
      <c r="E23" s="381">
        <v>2510</v>
      </c>
      <c r="F23" s="382">
        <v>4.2</v>
      </c>
      <c r="G23" s="381">
        <v>2560</v>
      </c>
      <c r="H23" s="382">
        <v>4.2</v>
      </c>
      <c r="I23" s="382">
        <v>4.3999999999999995</v>
      </c>
      <c r="J23" s="383" t="s">
        <v>542</v>
      </c>
      <c r="M23" s="28"/>
      <c r="N23" s="29"/>
    </row>
    <row r="24" spans="2:14" ht="16.149999999999999" customHeight="1" x14ac:dyDescent="0.15">
      <c r="B24" s="311" t="s">
        <v>24</v>
      </c>
      <c r="C24" s="379" t="s">
        <v>842</v>
      </c>
      <c r="D24" s="380">
        <v>4060</v>
      </c>
      <c r="E24" s="381">
        <v>4120</v>
      </c>
      <c r="F24" s="382">
        <v>4.2</v>
      </c>
      <c r="G24" s="381">
        <v>3990</v>
      </c>
      <c r="H24" s="382">
        <v>4</v>
      </c>
      <c r="I24" s="382">
        <v>4.3999999999999995</v>
      </c>
      <c r="J24" s="383" t="s">
        <v>544</v>
      </c>
      <c r="M24" s="28"/>
      <c r="N24" s="29"/>
    </row>
    <row r="25" spans="2:14" ht="16.149999999999999" customHeight="1" x14ac:dyDescent="0.15">
      <c r="B25" s="311" t="s">
        <v>25</v>
      </c>
      <c r="C25" s="379" t="s">
        <v>727</v>
      </c>
      <c r="D25" s="380">
        <v>2820</v>
      </c>
      <c r="E25" s="381">
        <v>2860</v>
      </c>
      <c r="F25" s="382">
        <v>4.5</v>
      </c>
      <c r="G25" s="381">
        <v>2780</v>
      </c>
      <c r="H25" s="382">
        <v>4.3</v>
      </c>
      <c r="I25" s="382">
        <v>4.7</v>
      </c>
      <c r="J25" s="383" t="s">
        <v>544</v>
      </c>
      <c r="M25" s="28"/>
      <c r="N25" s="29"/>
    </row>
    <row r="26" spans="2:14" ht="16.149999999999999" customHeight="1" x14ac:dyDescent="0.15">
      <c r="B26" s="311" t="s">
        <v>26</v>
      </c>
      <c r="C26" s="379" t="s">
        <v>843</v>
      </c>
      <c r="D26" s="380">
        <v>3050</v>
      </c>
      <c r="E26" s="381">
        <v>3100</v>
      </c>
      <c r="F26" s="382">
        <v>4.1000000000000005</v>
      </c>
      <c r="G26" s="381">
        <v>3000</v>
      </c>
      <c r="H26" s="382">
        <v>3.9</v>
      </c>
      <c r="I26" s="382">
        <v>4.3</v>
      </c>
      <c r="J26" s="383" t="s">
        <v>544</v>
      </c>
      <c r="M26" s="28"/>
      <c r="N26" s="29"/>
    </row>
    <row r="27" spans="2:14" ht="16.149999999999999" customHeight="1" x14ac:dyDescent="0.15">
      <c r="B27" s="311" t="s">
        <v>28</v>
      </c>
      <c r="C27" s="379" t="s">
        <v>728</v>
      </c>
      <c r="D27" s="380">
        <v>2330</v>
      </c>
      <c r="E27" s="381">
        <v>2360</v>
      </c>
      <c r="F27" s="382">
        <v>4.3</v>
      </c>
      <c r="G27" s="381">
        <v>2290</v>
      </c>
      <c r="H27" s="382">
        <v>4.1000000000000005</v>
      </c>
      <c r="I27" s="382">
        <v>4.5</v>
      </c>
      <c r="J27" s="383" t="s">
        <v>544</v>
      </c>
      <c r="M27" s="28"/>
      <c r="N27" s="29"/>
    </row>
    <row r="28" spans="2:14" ht="16.149999999999999" customHeight="1" x14ac:dyDescent="0.15">
      <c r="B28" s="311" t="s">
        <v>30</v>
      </c>
      <c r="C28" s="379" t="s">
        <v>844</v>
      </c>
      <c r="D28" s="380">
        <v>1810</v>
      </c>
      <c r="E28" s="381">
        <v>1830</v>
      </c>
      <c r="F28" s="382">
        <v>4.3999999999999995</v>
      </c>
      <c r="G28" s="381">
        <v>1780</v>
      </c>
      <c r="H28" s="382">
        <v>4.2</v>
      </c>
      <c r="I28" s="382">
        <v>4.5999999999999996</v>
      </c>
      <c r="J28" s="383" t="s">
        <v>544</v>
      </c>
      <c r="M28" s="28"/>
      <c r="N28" s="29"/>
    </row>
    <row r="29" spans="2:14" ht="16.149999999999999" customHeight="1" x14ac:dyDescent="0.15">
      <c r="B29" s="311" t="s">
        <v>31</v>
      </c>
      <c r="C29" s="379" t="s">
        <v>729</v>
      </c>
      <c r="D29" s="380">
        <v>6480</v>
      </c>
      <c r="E29" s="381">
        <v>6570</v>
      </c>
      <c r="F29" s="382">
        <v>4.2</v>
      </c>
      <c r="G29" s="381">
        <v>6390</v>
      </c>
      <c r="H29" s="382">
        <v>4</v>
      </c>
      <c r="I29" s="382">
        <v>4.3999999999999995</v>
      </c>
      <c r="J29" s="383" t="s">
        <v>544</v>
      </c>
      <c r="M29" s="28"/>
      <c r="N29" s="29"/>
    </row>
    <row r="30" spans="2:14" ht="16.149999999999999" customHeight="1" x14ac:dyDescent="0.15">
      <c r="B30" s="311" t="s">
        <v>32</v>
      </c>
      <c r="C30" s="379" t="s">
        <v>845</v>
      </c>
      <c r="D30" s="380">
        <v>4520</v>
      </c>
      <c r="E30" s="381">
        <v>4460</v>
      </c>
      <c r="F30" s="382">
        <v>5.0999999999999996</v>
      </c>
      <c r="G30" s="381">
        <v>4540</v>
      </c>
      <c r="H30" s="382">
        <v>5.2</v>
      </c>
      <c r="I30" s="382">
        <v>5.3</v>
      </c>
      <c r="J30" s="383" t="s">
        <v>542</v>
      </c>
      <c r="M30" s="28"/>
      <c r="N30" s="29"/>
    </row>
    <row r="31" spans="2:14" ht="16.149999999999999" customHeight="1" x14ac:dyDescent="0.15">
      <c r="B31" s="311" t="s">
        <v>33</v>
      </c>
      <c r="C31" s="379" t="s">
        <v>730</v>
      </c>
      <c r="D31" s="380">
        <v>5140</v>
      </c>
      <c r="E31" s="381">
        <v>5190</v>
      </c>
      <c r="F31" s="382">
        <v>4.5999999999999996</v>
      </c>
      <c r="G31" s="381">
        <v>5120</v>
      </c>
      <c r="H31" s="382">
        <v>4.7</v>
      </c>
      <c r="I31" s="382">
        <v>5.0999999999999996</v>
      </c>
      <c r="J31" s="383" t="s">
        <v>543</v>
      </c>
      <c r="M31" s="28"/>
      <c r="N31" s="29"/>
    </row>
    <row r="32" spans="2:14" ht="16.149999999999999" customHeight="1" x14ac:dyDescent="0.15">
      <c r="B32" s="311" t="s">
        <v>36</v>
      </c>
      <c r="C32" s="379" t="s">
        <v>846</v>
      </c>
      <c r="D32" s="380">
        <v>3420</v>
      </c>
      <c r="E32" s="381">
        <v>3450</v>
      </c>
      <c r="F32" s="382">
        <v>4.8</v>
      </c>
      <c r="G32" s="381">
        <v>3420</v>
      </c>
      <c r="H32" s="382">
        <v>4.5</v>
      </c>
      <c r="I32" s="382">
        <v>5.0999999999999996</v>
      </c>
      <c r="J32" s="383" t="s">
        <v>545</v>
      </c>
      <c r="M32" s="28"/>
      <c r="N32" s="29"/>
    </row>
    <row r="33" spans="2:14" ht="16.149999999999999" customHeight="1" x14ac:dyDescent="0.15">
      <c r="B33" s="311" t="s">
        <v>37</v>
      </c>
      <c r="C33" s="379" t="s">
        <v>847</v>
      </c>
      <c r="D33" s="380">
        <v>1840</v>
      </c>
      <c r="E33" s="381">
        <v>1860</v>
      </c>
      <c r="F33" s="382">
        <v>5</v>
      </c>
      <c r="G33" s="381">
        <v>1810</v>
      </c>
      <c r="H33" s="382">
        <v>4.8</v>
      </c>
      <c r="I33" s="382">
        <v>5.2</v>
      </c>
      <c r="J33" s="383" t="s">
        <v>544</v>
      </c>
      <c r="M33" s="28"/>
      <c r="N33" s="29"/>
    </row>
    <row r="34" spans="2:14" ht="16.149999999999999" customHeight="1" x14ac:dyDescent="0.15">
      <c r="B34" s="311" t="s">
        <v>38</v>
      </c>
      <c r="C34" s="379" t="s">
        <v>848</v>
      </c>
      <c r="D34" s="380">
        <v>4080</v>
      </c>
      <c r="E34" s="381">
        <v>4000</v>
      </c>
      <c r="F34" s="382">
        <v>4.9000000000000004</v>
      </c>
      <c r="G34" s="381">
        <v>4110</v>
      </c>
      <c r="H34" s="382">
        <v>5.0999999999999996</v>
      </c>
      <c r="I34" s="382">
        <v>5.0999999999999996</v>
      </c>
      <c r="J34" s="383" t="s">
        <v>542</v>
      </c>
      <c r="M34" s="28"/>
      <c r="N34" s="29"/>
    </row>
    <row r="35" spans="2:14" ht="16.149999999999999" customHeight="1" x14ac:dyDescent="0.15">
      <c r="B35" s="311" t="s">
        <v>39</v>
      </c>
      <c r="C35" s="379" t="s">
        <v>731</v>
      </c>
      <c r="D35" s="380">
        <v>8350</v>
      </c>
      <c r="E35" s="381">
        <v>8390</v>
      </c>
      <c r="F35" s="382">
        <v>5</v>
      </c>
      <c r="G35" s="381">
        <v>8300</v>
      </c>
      <c r="H35" s="382">
        <v>4.8</v>
      </c>
      <c r="I35" s="382">
        <v>5.2</v>
      </c>
      <c r="J35" s="383" t="s">
        <v>546</v>
      </c>
      <c r="M35" s="28"/>
      <c r="N35" s="29"/>
    </row>
    <row r="36" spans="2:14" ht="16.149999999999999" customHeight="1" x14ac:dyDescent="0.15">
      <c r="B36" s="311" t="s">
        <v>40</v>
      </c>
      <c r="C36" s="379" t="s">
        <v>849</v>
      </c>
      <c r="D36" s="380">
        <v>5910</v>
      </c>
      <c r="E36" s="381">
        <v>5980</v>
      </c>
      <c r="F36" s="382">
        <v>4.5999999999999996</v>
      </c>
      <c r="G36" s="381">
        <v>5830</v>
      </c>
      <c r="H36" s="382">
        <v>4.3999999999999995</v>
      </c>
      <c r="I36" s="382">
        <v>4.8</v>
      </c>
      <c r="J36" s="383" t="s">
        <v>544</v>
      </c>
      <c r="M36" s="28"/>
      <c r="N36" s="29"/>
    </row>
    <row r="37" spans="2:14" ht="16.149999999999999" customHeight="1" x14ac:dyDescent="0.15">
      <c r="B37" s="311" t="s">
        <v>41</v>
      </c>
      <c r="C37" s="379" t="s">
        <v>732</v>
      </c>
      <c r="D37" s="380">
        <v>2890</v>
      </c>
      <c r="E37" s="381">
        <v>2740</v>
      </c>
      <c r="F37" s="382">
        <v>5.0999999999999996</v>
      </c>
      <c r="G37" s="381">
        <v>2950</v>
      </c>
      <c r="H37" s="382">
        <v>4.9000000000000004</v>
      </c>
      <c r="I37" s="382">
        <v>5.3</v>
      </c>
      <c r="J37" s="383" t="s">
        <v>542</v>
      </c>
      <c r="M37" s="28"/>
      <c r="N37" s="29"/>
    </row>
    <row r="38" spans="2:14" ht="16.149999999999999" customHeight="1" x14ac:dyDescent="0.15">
      <c r="B38" s="311" t="s">
        <v>733</v>
      </c>
      <c r="C38" s="379" t="s">
        <v>850</v>
      </c>
      <c r="D38" s="380">
        <v>6560</v>
      </c>
      <c r="E38" s="381">
        <v>6680</v>
      </c>
      <c r="F38" s="382">
        <v>3.8</v>
      </c>
      <c r="G38" s="381">
        <v>6430</v>
      </c>
      <c r="H38" s="382">
        <v>3.5999999999999996</v>
      </c>
      <c r="I38" s="382">
        <v>4</v>
      </c>
      <c r="J38" s="383" t="s">
        <v>544</v>
      </c>
      <c r="M38" s="28"/>
      <c r="N38" s="29"/>
    </row>
    <row r="39" spans="2:14" ht="16.149999999999999" customHeight="1" x14ac:dyDescent="0.15">
      <c r="B39" s="311" t="s">
        <v>734</v>
      </c>
      <c r="C39" s="379" t="s">
        <v>735</v>
      </c>
      <c r="D39" s="380">
        <v>4210</v>
      </c>
      <c r="E39" s="381">
        <v>4290</v>
      </c>
      <c r="F39" s="382">
        <v>3.6999999999999997</v>
      </c>
      <c r="G39" s="381">
        <v>4130</v>
      </c>
      <c r="H39" s="382">
        <v>3.5000000000000004</v>
      </c>
      <c r="I39" s="382">
        <v>3.9</v>
      </c>
      <c r="J39" s="383" t="s">
        <v>544</v>
      </c>
      <c r="M39" s="28"/>
      <c r="N39" s="29"/>
    </row>
    <row r="40" spans="2:14" ht="16.149999999999999" customHeight="1" x14ac:dyDescent="0.15">
      <c r="B40" s="311" t="s">
        <v>736</v>
      </c>
      <c r="C40" s="379" t="s">
        <v>851</v>
      </c>
      <c r="D40" s="380">
        <v>4150</v>
      </c>
      <c r="E40" s="381">
        <v>4210</v>
      </c>
      <c r="F40" s="382">
        <v>3.9</v>
      </c>
      <c r="G40" s="381">
        <v>4090</v>
      </c>
      <c r="H40" s="382">
        <v>3.6999999999999997</v>
      </c>
      <c r="I40" s="382">
        <v>4.1000000000000005</v>
      </c>
      <c r="J40" s="383" t="s">
        <v>544</v>
      </c>
      <c r="M40" s="28"/>
      <c r="N40" s="29"/>
    </row>
    <row r="41" spans="2:14" ht="16.149999999999999" customHeight="1" x14ac:dyDescent="0.15">
      <c r="B41" s="311" t="s">
        <v>43</v>
      </c>
      <c r="C41" s="379" t="s">
        <v>737</v>
      </c>
      <c r="D41" s="380">
        <v>6790</v>
      </c>
      <c r="E41" s="381">
        <v>6850</v>
      </c>
      <c r="F41" s="382">
        <v>5.0999999999999996</v>
      </c>
      <c r="G41" s="381">
        <v>6730</v>
      </c>
      <c r="H41" s="382">
        <v>4.9000000000000004</v>
      </c>
      <c r="I41" s="382">
        <v>5.3</v>
      </c>
      <c r="J41" s="383" t="s">
        <v>544</v>
      </c>
      <c r="M41" s="28"/>
      <c r="N41" s="29"/>
    </row>
    <row r="42" spans="2:14" ht="16.149999999999999" customHeight="1" x14ac:dyDescent="0.15">
      <c r="B42" s="311" t="s">
        <v>44</v>
      </c>
      <c r="C42" s="379" t="s">
        <v>852</v>
      </c>
      <c r="D42" s="380">
        <v>4260</v>
      </c>
      <c r="E42" s="381">
        <v>4300</v>
      </c>
      <c r="F42" s="382">
        <v>5.2</v>
      </c>
      <c r="G42" s="381">
        <v>4220</v>
      </c>
      <c r="H42" s="382">
        <v>5</v>
      </c>
      <c r="I42" s="382">
        <v>5.4</v>
      </c>
      <c r="J42" s="383" t="s">
        <v>544</v>
      </c>
      <c r="M42" s="28"/>
      <c r="N42" s="29"/>
    </row>
    <row r="43" spans="2:14" ht="16.149999999999999" customHeight="1" x14ac:dyDescent="0.15">
      <c r="B43" s="311" t="s">
        <v>46</v>
      </c>
      <c r="C43" s="379" t="s">
        <v>853</v>
      </c>
      <c r="D43" s="380">
        <v>2110</v>
      </c>
      <c r="E43" s="381">
        <v>2130</v>
      </c>
      <c r="F43" s="382">
        <v>5.5</v>
      </c>
      <c r="G43" s="381">
        <v>2090</v>
      </c>
      <c r="H43" s="382">
        <v>5.3</v>
      </c>
      <c r="I43" s="382">
        <v>5.7</v>
      </c>
      <c r="J43" s="383" t="s">
        <v>854</v>
      </c>
      <c r="M43" s="28"/>
      <c r="N43" s="29"/>
    </row>
    <row r="44" spans="2:14" ht="16.149999999999999" customHeight="1" x14ac:dyDescent="0.15">
      <c r="B44" s="311" t="s">
        <v>47</v>
      </c>
      <c r="C44" s="379" t="s">
        <v>855</v>
      </c>
      <c r="D44" s="380">
        <v>2210</v>
      </c>
      <c r="E44" s="381">
        <v>2070</v>
      </c>
      <c r="F44" s="382">
        <v>5.7</v>
      </c>
      <c r="G44" s="381">
        <v>2270</v>
      </c>
      <c r="H44" s="382">
        <v>5.7</v>
      </c>
      <c r="I44" s="382">
        <v>5.8999999999999995</v>
      </c>
      <c r="J44" s="383" t="s">
        <v>827</v>
      </c>
      <c r="M44" s="28"/>
      <c r="N44" s="29"/>
    </row>
    <row r="45" spans="2:14" ht="16.149999999999999" customHeight="1" x14ac:dyDescent="0.15">
      <c r="B45" s="311" t="s">
        <v>48</v>
      </c>
      <c r="C45" s="379" t="s">
        <v>738</v>
      </c>
      <c r="D45" s="380">
        <v>2160</v>
      </c>
      <c r="E45" s="381">
        <v>2190</v>
      </c>
      <c r="F45" s="382">
        <v>5</v>
      </c>
      <c r="G45" s="381">
        <v>2130</v>
      </c>
      <c r="H45" s="382">
        <v>4.7</v>
      </c>
      <c r="I45" s="382">
        <v>5.2</v>
      </c>
      <c r="J45" s="383" t="s">
        <v>544</v>
      </c>
      <c r="M45" s="28"/>
      <c r="N45" s="29"/>
    </row>
    <row r="46" spans="2:14" ht="16.149999999999999" customHeight="1" x14ac:dyDescent="0.15">
      <c r="B46" s="311" t="s">
        <v>49</v>
      </c>
      <c r="C46" s="379" t="s">
        <v>856</v>
      </c>
      <c r="D46" s="380">
        <v>2290</v>
      </c>
      <c r="E46" s="381">
        <v>2310</v>
      </c>
      <c r="F46" s="382">
        <v>5.2</v>
      </c>
      <c r="G46" s="381">
        <v>2260</v>
      </c>
      <c r="H46" s="382">
        <v>5</v>
      </c>
      <c r="I46" s="382">
        <v>5.4</v>
      </c>
      <c r="J46" s="383" t="s">
        <v>546</v>
      </c>
      <c r="M46" s="28"/>
      <c r="N46" s="29"/>
    </row>
    <row r="47" spans="2:14" ht="16.149999999999999" customHeight="1" x14ac:dyDescent="0.15">
      <c r="B47" s="311" t="s">
        <v>50</v>
      </c>
      <c r="C47" s="379" t="s">
        <v>739</v>
      </c>
      <c r="D47" s="380">
        <v>18600</v>
      </c>
      <c r="E47" s="381">
        <v>18400</v>
      </c>
      <c r="F47" s="382">
        <v>5.2</v>
      </c>
      <c r="G47" s="381">
        <v>18800</v>
      </c>
      <c r="H47" s="382">
        <v>4.8</v>
      </c>
      <c r="I47" s="382">
        <v>5.2</v>
      </c>
      <c r="J47" s="383" t="s">
        <v>544</v>
      </c>
      <c r="M47" s="28"/>
      <c r="N47" s="29"/>
    </row>
    <row r="48" spans="2:14" ht="16.149999999999999" customHeight="1" x14ac:dyDescent="0.15">
      <c r="B48" s="311" t="s">
        <v>51</v>
      </c>
      <c r="C48" s="379" t="s">
        <v>857</v>
      </c>
      <c r="D48" s="380">
        <v>12100</v>
      </c>
      <c r="E48" s="381">
        <v>12200</v>
      </c>
      <c r="F48" s="382">
        <v>4.8</v>
      </c>
      <c r="G48" s="381">
        <v>12000</v>
      </c>
      <c r="H48" s="382">
        <v>4.5999999999999996</v>
      </c>
      <c r="I48" s="382">
        <v>5</v>
      </c>
      <c r="J48" s="383" t="s">
        <v>546</v>
      </c>
      <c r="M48" s="28"/>
      <c r="N48" s="29"/>
    </row>
    <row r="49" spans="2:14" ht="16.149999999999999" customHeight="1" x14ac:dyDescent="0.15">
      <c r="B49" s="311" t="s">
        <v>52</v>
      </c>
      <c r="C49" s="379" t="s">
        <v>740</v>
      </c>
      <c r="D49" s="380">
        <v>6120</v>
      </c>
      <c r="E49" s="381">
        <v>6290</v>
      </c>
      <c r="F49" s="382">
        <v>4.9000000000000004</v>
      </c>
      <c r="G49" s="381">
        <v>6050</v>
      </c>
      <c r="H49" s="382">
        <v>5.0999999999999996</v>
      </c>
      <c r="I49" s="382">
        <v>5.0999999999999996</v>
      </c>
      <c r="J49" s="383" t="s">
        <v>542</v>
      </c>
      <c r="M49" s="28"/>
      <c r="N49" s="29"/>
    </row>
    <row r="50" spans="2:14" ht="16.149999999999999" customHeight="1" x14ac:dyDescent="0.15">
      <c r="B50" s="311" t="s">
        <v>53</v>
      </c>
      <c r="C50" s="379" t="s">
        <v>858</v>
      </c>
      <c r="D50" s="380">
        <v>3670</v>
      </c>
      <c r="E50" s="381">
        <v>3680</v>
      </c>
      <c r="F50" s="382">
        <v>4.3</v>
      </c>
      <c r="G50" s="381">
        <v>3660</v>
      </c>
      <c r="H50" s="382">
        <v>4.1000000000000005</v>
      </c>
      <c r="I50" s="382">
        <v>4.5</v>
      </c>
      <c r="J50" s="383" t="s">
        <v>543</v>
      </c>
      <c r="M50" s="28"/>
      <c r="N50" s="29"/>
    </row>
    <row r="51" spans="2:14" ht="16.149999999999999" customHeight="1" x14ac:dyDescent="0.15">
      <c r="B51" s="311" t="s">
        <v>54</v>
      </c>
      <c r="C51" s="379" t="s">
        <v>859</v>
      </c>
      <c r="D51" s="380">
        <v>4020</v>
      </c>
      <c r="E51" s="381">
        <v>3960</v>
      </c>
      <c r="F51" s="382">
        <v>4.8</v>
      </c>
      <c r="G51" s="381">
        <v>4040</v>
      </c>
      <c r="H51" s="382">
        <v>5</v>
      </c>
      <c r="I51" s="382">
        <v>5</v>
      </c>
      <c r="J51" s="383" t="s">
        <v>542</v>
      </c>
      <c r="M51" s="28"/>
      <c r="N51" s="29"/>
    </row>
    <row r="52" spans="2:14" ht="16.149999999999999" customHeight="1" x14ac:dyDescent="0.15">
      <c r="B52" s="311" t="s">
        <v>55</v>
      </c>
      <c r="C52" s="379" t="s">
        <v>860</v>
      </c>
      <c r="D52" s="380">
        <v>2440</v>
      </c>
      <c r="E52" s="381">
        <v>2390</v>
      </c>
      <c r="F52" s="382">
        <v>6</v>
      </c>
      <c r="G52" s="381">
        <v>2460</v>
      </c>
      <c r="H52" s="382">
        <v>6.2</v>
      </c>
      <c r="I52" s="382">
        <v>6.2</v>
      </c>
      <c r="J52" s="383" t="s">
        <v>542</v>
      </c>
      <c r="M52" s="28"/>
      <c r="N52" s="29"/>
    </row>
    <row r="53" spans="2:14" ht="16.149999999999999" customHeight="1" x14ac:dyDescent="0.15">
      <c r="B53" s="311" t="s">
        <v>56</v>
      </c>
      <c r="C53" s="379" t="s">
        <v>741</v>
      </c>
      <c r="D53" s="380">
        <v>4380</v>
      </c>
      <c r="E53" s="381">
        <v>4420</v>
      </c>
      <c r="F53" s="382">
        <v>5.0999999999999996</v>
      </c>
      <c r="G53" s="381">
        <v>4330</v>
      </c>
      <c r="H53" s="382">
        <v>4.9000000000000004</v>
      </c>
      <c r="I53" s="382">
        <v>5.3</v>
      </c>
      <c r="J53" s="383" t="s">
        <v>544</v>
      </c>
      <c r="M53" s="28"/>
      <c r="N53" s="29"/>
    </row>
    <row r="54" spans="2:14" ht="16.149999999999999" customHeight="1" thickBot="1" x14ac:dyDescent="0.2">
      <c r="B54" s="323" t="s">
        <v>57</v>
      </c>
      <c r="C54" s="504" t="s">
        <v>861</v>
      </c>
      <c r="D54" s="505">
        <v>2220</v>
      </c>
      <c r="E54" s="506">
        <v>2240</v>
      </c>
      <c r="F54" s="507">
        <v>5.0999999999999996</v>
      </c>
      <c r="G54" s="506">
        <v>2200</v>
      </c>
      <c r="H54" s="507">
        <v>4.9000000000000004</v>
      </c>
      <c r="I54" s="507">
        <v>5.3</v>
      </c>
      <c r="J54" s="508" t="s">
        <v>544</v>
      </c>
      <c r="M54" s="28"/>
      <c r="N54" s="29"/>
    </row>
    <row r="55" spans="2:14" ht="16.149999999999999" customHeight="1" thickTop="1" x14ac:dyDescent="0.15">
      <c r="B55" s="324" t="s">
        <v>58</v>
      </c>
      <c r="C55" s="367" t="s">
        <v>862</v>
      </c>
      <c r="D55" s="325">
        <v>17500</v>
      </c>
      <c r="E55" s="325">
        <v>17200</v>
      </c>
      <c r="F55" s="368">
        <v>5.0999999999999996</v>
      </c>
      <c r="G55" s="325">
        <v>17600</v>
      </c>
      <c r="H55" s="369">
        <v>4.9000000000000004</v>
      </c>
      <c r="I55" s="368">
        <v>5.3</v>
      </c>
      <c r="J55" s="451" t="s">
        <v>543</v>
      </c>
      <c r="M55" s="28"/>
      <c r="N55" s="29"/>
    </row>
    <row r="56" spans="2:14" ht="16.149999999999999" customHeight="1" x14ac:dyDescent="0.15">
      <c r="B56" s="324" t="s">
        <v>59</v>
      </c>
      <c r="C56" s="379" t="s">
        <v>863</v>
      </c>
      <c r="D56" s="380">
        <v>15700</v>
      </c>
      <c r="E56" s="381">
        <v>16000</v>
      </c>
      <c r="F56" s="382">
        <v>5.2</v>
      </c>
      <c r="G56" s="381">
        <v>15500</v>
      </c>
      <c r="H56" s="382">
        <v>5.2</v>
      </c>
      <c r="I56" s="382">
        <v>5.4</v>
      </c>
      <c r="J56" s="383" t="s">
        <v>542</v>
      </c>
      <c r="M56" s="28"/>
      <c r="N56" s="29"/>
    </row>
    <row r="57" spans="2:14" ht="16.149999999999999" customHeight="1" x14ac:dyDescent="0.15">
      <c r="B57" s="324" t="s">
        <v>60</v>
      </c>
      <c r="C57" s="367" t="s">
        <v>742</v>
      </c>
      <c r="D57" s="325">
        <v>10900</v>
      </c>
      <c r="E57" s="325">
        <v>11000</v>
      </c>
      <c r="F57" s="368">
        <v>4.1000000000000005</v>
      </c>
      <c r="G57" s="325">
        <v>10700</v>
      </c>
      <c r="H57" s="369">
        <v>3.9</v>
      </c>
      <c r="I57" s="368">
        <v>4.3</v>
      </c>
      <c r="J57" s="367" t="s">
        <v>546</v>
      </c>
      <c r="M57" s="28"/>
      <c r="N57" s="29"/>
    </row>
    <row r="58" spans="2:14" ht="16.149999999999999" customHeight="1" x14ac:dyDescent="0.15">
      <c r="B58" s="324" t="s">
        <v>61</v>
      </c>
      <c r="C58" s="379" t="s">
        <v>864</v>
      </c>
      <c r="D58" s="380">
        <v>7540</v>
      </c>
      <c r="E58" s="381">
        <v>7630</v>
      </c>
      <c r="F58" s="382">
        <v>4.5</v>
      </c>
      <c r="G58" s="381">
        <v>7500</v>
      </c>
      <c r="H58" s="382">
        <v>4.5</v>
      </c>
      <c r="I58" s="382">
        <v>4.7</v>
      </c>
      <c r="J58" s="383" t="s">
        <v>542</v>
      </c>
      <c r="M58" s="28"/>
      <c r="N58" s="29"/>
    </row>
    <row r="59" spans="2:14" ht="16.149999999999999" customHeight="1" x14ac:dyDescent="0.15">
      <c r="B59" s="324" t="s">
        <v>62</v>
      </c>
      <c r="C59" s="367" t="s">
        <v>743</v>
      </c>
      <c r="D59" s="325">
        <v>4680</v>
      </c>
      <c r="E59" s="325">
        <v>4600</v>
      </c>
      <c r="F59" s="368">
        <v>4</v>
      </c>
      <c r="G59" s="325">
        <v>4720</v>
      </c>
      <c r="H59" s="369">
        <v>3.8</v>
      </c>
      <c r="I59" s="368">
        <v>4.2</v>
      </c>
      <c r="J59" s="451" t="s">
        <v>543</v>
      </c>
      <c r="M59" s="28"/>
      <c r="N59" s="29"/>
    </row>
    <row r="60" spans="2:14" ht="16.149999999999999" customHeight="1" x14ac:dyDescent="0.15">
      <c r="B60" s="324" t="s">
        <v>63</v>
      </c>
      <c r="C60" s="379" t="s">
        <v>865</v>
      </c>
      <c r="D60" s="380">
        <v>4420</v>
      </c>
      <c r="E60" s="381">
        <v>4360</v>
      </c>
      <c r="F60" s="382">
        <v>4.3</v>
      </c>
      <c r="G60" s="381">
        <v>4440</v>
      </c>
      <c r="H60" s="382">
        <v>4.1000000000000005</v>
      </c>
      <c r="I60" s="382">
        <v>4.5</v>
      </c>
      <c r="J60" s="383" t="s">
        <v>543</v>
      </c>
      <c r="M60" s="28"/>
      <c r="N60" s="29"/>
    </row>
    <row r="61" spans="2:14" ht="16.149999999999999" customHeight="1" x14ac:dyDescent="0.15">
      <c r="B61" s="324" t="s">
        <v>64</v>
      </c>
      <c r="C61" s="367" t="s">
        <v>744</v>
      </c>
      <c r="D61" s="325">
        <v>4260</v>
      </c>
      <c r="E61" s="325">
        <v>4290</v>
      </c>
      <c r="F61" s="368">
        <v>5</v>
      </c>
      <c r="G61" s="325">
        <v>4220</v>
      </c>
      <c r="H61" s="369">
        <v>4.3999999999999995</v>
      </c>
      <c r="I61" s="368">
        <v>4.8</v>
      </c>
      <c r="J61" s="367" t="s">
        <v>544</v>
      </c>
      <c r="M61" s="28"/>
      <c r="N61" s="29"/>
    </row>
    <row r="62" spans="2:14" ht="16.149999999999999" customHeight="1" x14ac:dyDescent="0.15">
      <c r="B62" s="324" t="s">
        <v>65</v>
      </c>
      <c r="C62" s="379" t="s">
        <v>866</v>
      </c>
      <c r="D62" s="380">
        <v>3620</v>
      </c>
      <c r="E62" s="381">
        <v>3680</v>
      </c>
      <c r="F62" s="382">
        <v>5.2</v>
      </c>
      <c r="G62" s="381">
        <v>3560</v>
      </c>
      <c r="H62" s="382">
        <v>5</v>
      </c>
      <c r="I62" s="382">
        <v>5.5</v>
      </c>
      <c r="J62" s="383" t="s">
        <v>544</v>
      </c>
      <c r="M62" s="28"/>
      <c r="N62" s="29"/>
    </row>
    <row r="63" spans="2:14" ht="16.149999999999999" customHeight="1" x14ac:dyDescent="0.15">
      <c r="B63" s="324" t="s">
        <v>66</v>
      </c>
      <c r="C63" s="367" t="s">
        <v>745</v>
      </c>
      <c r="D63" s="325">
        <v>3300</v>
      </c>
      <c r="E63" s="325">
        <v>3310</v>
      </c>
      <c r="F63" s="368">
        <v>5.4</v>
      </c>
      <c r="G63" s="325">
        <v>3290</v>
      </c>
      <c r="H63" s="369">
        <v>5.2</v>
      </c>
      <c r="I63" s="368">
        <v>5.6000000000000005</v>
      </c>
      <c r="J63" s="451" t="s">
        <v>543</v>
      </c>
      <c r="M63" s="28"/>
      <c r="N63" s="29"/>
    </row>
    <row r="64" spans="2:14" ht="16.149999999999999" customHeight="1" x14ac:dyDescent="0.15">
      <c r="B64" s="324" t="s">
        <v>67</v>
      </c>
      <c r="C64" s="379" t="s">
        <v>867</v>
      </c>
      <c r="D64" s="380">
        <v>3070</v>
      </c>
      <c r="E64" s="381">
        <v>3080</v>
      </c>
      <c r="F64" s="382">
        <v>5.5</v>
      </c>
      <c r="G64" s="381">
        <v>3050</v>
      </c>
      <c r="H64" s="382">
        <v>5.2</v>
      </c>
      <c r="I64" s="382">
        <v>5.7</v>
      </c>
      <c r="J64" s="383" t="s">
        <v>544</v>
      </c>
      <c r="M64" s="28"/>
      <c r="N64" s="29"/>
    </row>
    <row r="65" spans="2:14" ht="16.149999999999999" customHeight="1" x14ac:dyDescent="0.15">
      <c r="B65" s="324" t="s">
        <v>68</v>
      </c>
      <c r="C65" s="367" t="s">
        <v>746</v>
      </c>
      <c r="D65" s="325">
        <v>2640</v>
      </c>
      <c r="E65" s="325">
        <v>2650</v>
      </c>
      <c r="F65" s="368">
        <v>4.5999999999999996</v>
      </c>
      <c r="G65" s="325">
        <v>2640</v>
      </c>
      <c r="H65" s="369">
        <v>4.3999999999999995</v>
      </c>
      <c r="I65" s="368">
        <v>4.8</v>
      </c>
      <c r="J65" s="451" t="s">
        <v>543</v>
      </c>
      <c r="M65" s="28"/>
      <c r="N65" s="29"/>
    </row>
    <row r="66" spans="2:14" ht="16.149999999999999" customHeight="1" x14ac:dyDescent="0.15">
      <c r="B66" s="324" t="s">
        <v>69</v>
      </c>
      <c r="C66" s="379" t="s">
        <v>868</v>
      </c>
      <c r="D66" s="380">
        <v>1990</v>
      </c>
      <c r="E66" s="381">
        <v>2010</v>
      </c>
      <c r="F66" s="382">
        <v>5.4</v>
      </c>
      <c r="G66" s="381">
        <v>1970</v>
      </c>
      <c r="H66" s="382">
        <v>5</v>
      </c>
      <c r="I66" s="382">
        <v>5.7</v>
      </c>
      <c r="J66" s="383" t="s">
        <v>544</v>
      </c>
      <c r="M66" s="28"/>
      <c r="N66" s="29"/>
    </row>
    <row r="67" spans="2:14" ht="16.149999999999999" customHeight="1" x14ac:dyDescent="0.15">
      <c r="B67" s="324" t="s">
        <v>70</v>
      </c>
      <c r="C67" s="367" t="s">
        <v>747</v>
      </c>
      <c r="D67" s="325">
        <v>1830</v>
      </c>
      <c r="E67" s="325">
        <v>1850</v>
      </c>
      <c r="F67" s="368">
        <v>5.4</v>
      </c>
      <c r="G67" s="325">
        <v>1810</v>
      </c>
      <c r="H67" s="369">
        <v>5.2</v>
      </c>
      <c r="I67" s="368">
        <v>5.6000000000000005</v>
      </c>
      <c r="J67" s="367" t="s">
        <v>544</v>
      </c>
      <c r="M67" s="28"/>
      <c r="N67" s="29"/>
    </row>
    <row r="68" spans="2:14" ht="16.149999999999999" customHeight="1" x14ac:dyDescent="0.15">
      <c r="B68" s="324" t="s">
        <v>71</v>
      </c>
      <c r="C68" s="379" t="s">
        <v>869</v>
      </c>
      <c r="D68" s="380">
        <v>1340</v>
      </c>
      <c r="E68" s="381">
        <v>1350</v>
      </c>
      <c r="F68" s="382">
        <v>5.8999999999999995</v>
      </c>
      <c r="G68" s="381">
        <v>1330</v>
      </c>
      <c r="H68" s="382">
        <v>5.7</v>
      </c>
      <c r="I68" s="382">
        <v>6.1</v>
      </c>
      <c r="J68" s="383" t="s">
        <v>544</v>
      </c>
      <c r="M68" s="28"/>
      <c r="N68" s="29"/>
    </row>
    <row r="69" spans="2:14" ht="16.149999999999999" customHeight="1" x14ac:dyDescent="0.15">
      <c r="B69" s="324" t="s">
        <v>72</v>
      </c>
      <c r="C69" s="367" t="s">
        <v>748</v>
      </c>
      <c r="D69" s="325">
        <v>3080</v>
      </c>
      <c r="E69" s="325" t="s">
        <v>265</v>
      </c>
      <c r="F69" s="368" t="s">
        <v>265</v>
      </c>
      <c r="G69" s="325">
        <v>3080</v>
      </c>
      <c r="H69" s="369">
        <v>5.4</v>
      </c>
      <c r="I69" s="368" t="s">
        <v>870</v>
      </c>
      <c r="J69" s="367" t="s">
        <v>871</v>
      </c>
      <c r="M69" s="28"/>
      <c r="N69" s="29"/>
    </row>
    <row r="70" spans="2:14" ht="16.149999999999999" customHeight="1" x14ac:dyDescent="0.15">
      <c r="B70" s="324" t="s">
        <v>73</v>
      </c>
      <c r="C70" s="379" t="s">
        <v>872</v>
      </c>
      <c r="D70" s="380">
        <v>1850</v>
      </c>
      <c r="E70" s="381" t="s">
        <v>269</v>
      </c>
      <c r="F70" s="382" t="s">
        <v>269</v>
      </c>
      <c r="G70" s="381">
        <v>1850</v>
      </c>
      <c r="H70" s="382">
        <v>5.2</v>
      </c>
      <c r="I70" s="382" t="s">
        <v>870</v>
      </c>
      <c r="J70" s="383" t="s">
        <v>873</v>
      </c>
      <c r="M70" s="28"/>
      <c r="N70" s="29"/>
    </row>
    <row r="71" spans="2:14" ht="16.149999999999999" customHeight="1" x14ac:dyDescent="0.15">
      <c r="B71" s="324" t="s">
        <v>74</v>
      </c>
      <c r="C71" s="367" t="s">
        <v>749</v>
      </c>
      <c r="D71" s="325">
        <v>1760</v>
      </c>
      <c r="E71" s="368" t="s">
        <v>265</v>
      </c>
      <c r="F71" s="368" t="s">
        <v>265</v>
      </c>
      <c r="G71" s="325">
        <v>1760</v>
      </c>
      <c r="H71" s="369">
        <v>5</v>
      </c>
      <c r="I71" s="368" t="s">
        <v>870</v>
      </c>
      <c r="J71" s="451" t="s">
        <v>874</v>
      </c>
      <c r="M71" s="28"/>
      <c r="N71" s="29"/>
    </row>
    <row r="72" spans="2:14" ht="16.149999999999999" customHeight="1" x14ac:dyDescent="0.15">
      <c r="B72" s="324" t="s">
        <v>75</v>
      </c>
      <c r="C72" s="379" t="s">
        <v>875</v>
      </c>
      <c r="D72" s="380">
        <v>1390</v>
      </c>
      <c r="E72" s="381" t="s">
        <v>269</v>
      </c>
      <c r="F72" s="382" t="s">
        <v>269</v>
      </c>
      <c r="G72" s="381">
        <v>1390</v>
      </c>
      <c r="H72" s="382">
        <v>5.5</v>
      </c>
      <c r="I72" s="382" t="s">
        <v>870</v>
      </c>
      <c r="J72" s="383" t="s">
        <v>876</v>
      </c>
      <c r="M72" s="28"/>
      <c r="N72" s="29"/>
    </row>
    <row r="73" spans="2:14" ht="16.149999999999999" customHeight="1" x14ac:dyDescent="0.15">
      <c r="B73" s="324" t="s">
        <v>76</v>
      </c>
      <c r="C73" s="367" t="s">
        <v>750</v>
      </c>
      <c r="D73" s="325">
        <v>1140</v>
      </c>
      <c r="E73" s="325" t="s">
        <v>265</v>
      </c>
      <c r="F73" s="368" t="s">
        <v>265</v>
      </c>
      <c r="G73" s="325">
        <v>1140</v>
      </c>
      <c r="H73" s="369">
        <v>6.5</v>
      </c>
      <c r="I73" s="368">
        <v>6.9</v>
      </c>
      <c r="J73" s="451" t="s">
        <v>877</v>
      </c>
      <c r="M73" s="28"/>
      <c r="N73" s="29"/>
    </row>
    <row r="74" spans="2:14" ht="16.149999999999999" customHeight="1" x14ac:dyDescent="0.15">
      <c r="B74" s="324" t="s">
        <v>77</v>
      </c>
      <c r="C74" s="379" t="s">
        <v>878</v>
      </c>
      <c r="D74" s="380">
        <v>906</v>
      </c>
      <c r="E74" s="381" t="s">
        <v>269</v>
      </c>
      <c r="F74" s="382" t="s">
        <v>269</v>
      </c>
      <c r="G74" s="381">
        <v>906</v>
      </c>
      <c r="H74" s="382">
        <v>5.0999999999999996</v>
      </c>
      <c r="I74" s="382" t="s">
        <v>870</v>
      </c>
      <c r="J74" s="383" t="s">
        <v>873</v>
      </c>
      <c r="M74" s="28"/>
      <c r="N74" s="29"/>
    </row>
    <row r="75" spans="2:14" ht="16.149999999999999" customHeight="1" x14ac:dyDescent="0.15">
      <c r="B75" s="324" t="s">
        <v>78</v>
      </c>
      <c r="C75" s="367" t="s">
        <v>751</v>
      </c>
      <c r="D75" s="325">
        <v>880</v>
      </c>
      <c r="E75" s="368" t="s">
        <v>265</v>
      </c>
      <c r="F75" s="368" t="s">
        <v>265</v>
      </c>
      <c r="G75" s="325">
        <v>880</v>
      </c>
      <c r="H75" s="369">
        <v>5.4</v>
      </c>
      <c r="I75" s="368" t="s">
        <v>870</v>
      </c>
      <c r="J75" s="367" t="s">
        <v>871</v>
      </c>
      <c r="M75" s="28"/>
      <c r="N75" s="29"/>
    </row>
    <row r="76" spans="2:14" ht="16.149999999999999" customHeight="1" x14ac:dyDescent="0.15">
      <c r="B76" s="324" t="s">
        <v>79</v>
      </c>
      <c r="C76" s="379" t="s">
        <v>879</v>
      </c>
      <c r="D76" s="380">
        <v>872</v>
      </c>
      <c r="E76" s="381" t="s">
        <v>269</v>
      </c>
      <c r="F76" s="382" t="s">
        <v>269</v>
      </c>
      <c r="G76" s="381">
        <v>872</v>
      </c>
      <c r="H76" s="382">
        <v>6.4</v>
      </c>
      <c r="I76" s="382" t="s">
        <v>870</v>
      </c>
      <c r="J76" s="383" t="s">
        <v>876</v>
      </c>
      <c r="M76" s="28"/>
      <c r="N76" s="29"/>
    </row>
    <row r="77" spans="2:14" ht="16.149999999999999" customHeight="1" x14ac:dyDescent="0.15">
      <c r="B77" s="324" t="s">
        <v>80</v>
      </c>
      <c r="C77" s="367" t="s">
        <v>752</v>
      </c>
      <c r="D77" s="325">
        <v>845</v>
      </c>
      <c r="E77" s="325" t="s">
        <v>265</v>
      </c>
      <c r="F77" s="368" t="s">
        <v>265</v>
      </c>
      <c r="G77" s="325">
        <v>845</v>
      </c>
      <c r="H77" s="369">
        <v>5.5</v>
      </c>
      <c r="I77" s="368" t="s">
        <v>870</v>
      </c>
      <c r="J77" s="367" t="s">
        <v>871</v>
      </c>
      <c r="M77" s="28"/>
      <c r="N77" s="29"/>
    </row>
    <row r="78" spans="2:14" ht="16.149999999999999" customHeight="1" x14ac:dyDescent="0.15">
      <c r="B78" s="324" t="s">
        <v>81</v>
      </c>
      <c r="C78" s="379" t="s">
        <v>880</v>
      </c>
      <c r="D78" s="380">
        <v>849</v>
      </c>
      <c r="E78" s="381" t="s">
        <v>269</v>
      </c>
      <c r="F78" s="382" t="s">
        <v>269</v>
      </c>
      <c r="G78" s="381">
        <v>849</v>
      </c>
      <c r="H78" s="382">
        <v>4.8</v>
      </c>
      <c r="I78" s="382">
        <v>5.2</v>
      </c>
      <c r="J78" s="383" t="s">
        <v>881</v>
      </c>
      <c r="M78" s="28"/>
      <c r="N78" s="29"/>
    </row>
    <row r="79" spans="2:14" ht="16.149999999999999" customHeight="1" x14ac:dyDescent="0.15">
      <c r="B79" s="324" t="s">
        <v>82</v>
      </c>
      <c r="C79" s="367" t="s">
        <v>753</v>
      </c>
      <c r="D79" s="325">
        <v>661</v>
      </c>
      <c r="E79" s="368" t="s">
        <v>265</v>
      </c>
      <c r="F79" s="368" t="s">
        <v>265</v>
      </c>
      <c r="G79" s="325">
        <v>661</v>
      </c>
      <c r="H79" s="369">
        <v>5.5</v>
      </c>
      <c r="I79" s="368" t="s">
        <v>870</v>
      </c>
      <c r="J79" s="367" t="s">
        <v>871</v>
      </c>
      <c r="M79" s="28"/>
      <c r="N79" s="29"/>
    </row>
    <row r="80" spans="2:14" ht="16.149999999999999" customHeight="1" x14ac:dyDescent="0.15">
      <c r="B80" s="324" t="s">
        <v>83</v>
      </c>
      <c r="C80" s="379" t="s">
        <v>882</v>
      </c>
      <c r="D80" s="380">
        <v>499</v>
      </c>
      <c r="E80" s="381" t="s">
        <v>269</v>
      </c>
      <c r="F80" s="382" t="s">
        <v>269</v>
      </c>
      <c r="G80" s="381">
        <v>499</v>
      </c>
      <c r="H80" s="382">
        <v>8</v>
      </c>
      <c r="I80" s="382">
        <v>8.4</v>
      </c>
      <c r="J80" s="383" t="s">
        <v>881</v>
      </c>
      <c r="M80" s="28"/>
      <c r="N80" s="29"/>
    </row>
    <row r="81" spans="2:14" ht="16.149999999999999" customHeight="1" x14ac:dyDescent="0.15">
      <c r="B81" s="324" t="s">
        <v>84</v>
      </c>
      <c r="C81" s="367" t="s">
        <v>754</v>
      </c>
      <c r="D81" s="325">
        <v>383</v>
      </c>
      <c r="E81" s="325" t="s">
        <v>265</v>
      </c>
      <c r="F81" s="368" t="s">
        <v>265</v>
      </c>
      <c r="G81" s="325">
        <v>383</v>
      </c>
      <c r="H81" s="369">
        <v>6</v>
      </c>
      <c r="I81" s="368" t="s">
        <v>870</v>
      </c>
      <c r="J81" s="367" t="s">
        <v>871</v>
      </c>
      <c r="M81" s="28"/>
      <c r="N81" s="29"/>
    </row>
    <row r="82" spans="2:14" ht="16.149999999999999" customHeight="1" x14ac:dyDescent="0.15">
      <c r="B82" s="324" t="s">
        <v>85</v>
      </c>
      <c r="C82" s="379" t="s">
        <v>883</v>
      </c>
      <c r="D82" s="380">
        <v>371</v>
      </c>
      <c r="E82" s="381" t="s">
        <v>269</v>
      </c>
      <c r="F82" s="382" t="s">
        <v>269</v>
      </c>
      <c r="G82" s="381">
        <v>371</v>
      </c>
      <c r="H82" s="382">
        <v>5.7</v>
      </c>
      <c r="I82" s="382">
        <v>6.1</v>
      </c>
      <c r="J82" s="383" t="s">
        <v>881</v>
      </c>
      <c r="M82" s="28"/>
      <c r="N82" s="29"/>
    </row>
    <row r="83" spans="2:14" ht="16.149999999999999" customHeight="1" x14ac:dyDescent="0.15">
      <c r="B83" s="324" t="s">
        <v>86</v>
      </c>
      <c r="C83" s="367" t="s">
        <v>755</v>
      </c>
      <c r="D83" s="325">
        <v>213</v>
      </c>
      <c r="E83" s="368" t="s">
        <v>265</v>
      </c>
      <c r="F83" s="368" t="s">
        <v>265</v>
      </c>
      <c r="G83" s="325">
        <v>213</v>
      </c>
      <c r="H83" s="369">
        <v>5.5</v>
      </c>
      <c r="I83" s="368" t="s">
        <v>870</v>
      </c>
      <c r="J83" s="451" t="s">
        <v>874</v>
      </c>
      <c r="M83" s="28"/>
      <c r="N83" s="29"/>
    </row>
    <row r="84" spans="2:14" ht="16.149999999999999" customHeight="1" x14ac:dyDescent="0.15">
      <c r="B84" s="324" t="s">
        <v>87</v>
      </c>
      <c r="C84" s="379" t="s">
        <v>884</v>
      </c>
      <c r="D84" s="380">
        <v>171</v>
      </c>
      <c r="E84" s="381" t="s">
        <v>269</v>
      </c>
      <c r="F84" s="382" t="s">
        <v>269</v>
      </c>
      <c r="G84" s="381">
        <v>171</v>
      </c>
      <c r="H84" s="382">
        <v>8.3000000000000007</v>
      </c>
      <c r="I84" s="382">
        <v>8.6999999999999993</v>
      </c>
      <c r="J84" s="383" t="s">
        <v>881</v>
      </c>
      <c r="M84" s="28"/>
      <c r="N84" s="29"/>
    </row>
    <row r="85" spans="2:14" ht="16.149999999999999" customHeight="1" x14ac:dyDescent="0.15">
      <c r="B85" s="324" t="s">
        <v>88</v>
      </c>
      <c r="C85" s="367" t="s">
        <v>756</v>
      </c>
      <c r="D85" s="325">
        <v>5560</v>
      </c>
      <c r="E85" s="325">
        <v>5660</v>
      </c>
      <c r="F85" s="368">
        <v>4.1000000000000005</v>
      </c>
      <c r="G85" s="325">
        <v>5510</v>
      </c>
      <c r="H85" s="369">
        <v>3.9</v>
      </c>
      <c r="I85" s="368">
        <v>4.3</v>
      </c>
      <c r="J85" s="451" t="s">
        <v>874</v>
      </c>
      <c r="M85" s="28"/>
      <c r="N85" s="29"/>
    </row>
    <row r="86" spans="2:14" ht="16.149999999999999" customHeight="1" x14ac:dyDescent="0.15">
      <c r="B86" s="324" t="s">
        <v>89</v>
      </c>
      <c r="C86" s="379" t="s">
        <v>885</v>
      </c>
      <c r="D86" s="380">
        <v>2140</v>
      </c>
      <c r="E86" s="381">
        <v>2150</v>
      </c>
      <c r="F86" s="382">
        <v>4</v>
      </c>
      <c r="G86" s="381">
        <v>2130</v>
      </c>
      <c r="H86" s="382">
        <v>3.8</v>
      </c>
      <c r="I86" s="382">
        <v>4.2</v>
      </c>
      <c r="J86" s="383" t="s">
        <v>873</v>
      </c>
      <c r="M86" s="28"/>
      <c r="N86" s="29"/>
    </row>
    <row r="87" spans="2:14" ht="16.149999999999999" customHeight="1" x14ac:dyDescent="0.15">
      <c r="B87" s="324" t="s">
        <v>90</v>
      </c>
      <c r="C87" s="367" t="s">
        <v>757</v>
      </c>
      <c r="D87" s="325">
        <v>17300</v>
      </c>
      <c r="E87" s="325">
        <v>17300</v>
      </c>
      <c r="F87" s="368">
        <v>4.8</v>
      </c>
      <c r="G87" s="325">
        <v>17200</v>
      </c>
      <c r="H87" s="369">
        <v>4.5999999999999996</v>
      </c>
      <c r="I87" s="368">
        <v>5</v>
      </c>
      <c r="J87" s="367" t="s">
        <v>546</v>
      </c>
      <c r="M87" s="28"/>
      <c r="N87" s="29"/>
    </row>
    <row r="88" spans="2:14" ht="16.149999999999999" customHeight="1" x14ac:dyDescent="0.15">
      <c r="B88" s="324" t="s">
        <v>91</v>
      </c>
      <c r="C88" s="379" t="s">
        <v>886</v>
      </c>
      <c r="D88" s="380">
        <v>10900</v>
      </c>
      <c r="E88" s="381">
        <v>10800</v>
      </c>
      <c r="F88" s="382">
        <v>5.3</v>
      </c>
      <c r="G88" s="381">
        <v>10900</v>
      </c>
      <c r="H88" s="382" t="s">
        <v>887</v>
      </c>
      <c r="I88" s="382">
        <v>5.5</v>
      </c>
      <c r="J88" s="383" t="s">
        <v>881</v>
      </c>
      <c r="M88" s="28"/>
      <c r="N88" s="29"/>
    </row>
    <row r="89" spans="2:14" ht="16.149999999999999" customHeight="1" x14ac:dyDescent="0.15">
      <c r="B89" s="324" t="s">
        <v>92</v>
      </c>
      <c r="C89" s="367" t="s">
        <v>758</v>
      </c>
      <c r="D89" s="325">
        <v>7380</v>
      </c>
      <c r="E89" s="325">
        <v>7390</v>
      </c>
      <c r="F89" s="368">
        <v>6</v>
      </c>
      <c r="G89" s="325">
        <v>7380</v>
      </c>
      <c r="H89" s="369">
        <v>5.8000000000000007</v>
      </c>
      <c r="I89" s="368">
        <v>6.2</v>
      </c>
      <c r="J89" s="451" t="s">
        <v>874</v>
      </c>
      <c r="M89" s="28"/>
      <c r="N89" s="29"/>
    </row>
    <row r="90" spans="2:14" ht="16.149999999999999" customHeight="1" x14ac:dyDescent="0.15">
      <c r="B90" s="324" t="s">
        <v>93</v>
      </c>
      <c r="C90" s="379" t="s">
        <v>888</v>
      </c>
      <c r="D90" s="380">
        <v>5200</v>
      </c>
      <c r="E90" s="381">
        <v>5260</v>
      </c>
      <c r="F90" s="382">
        <v>5.6000000000000005</v>
      </c>
      <c r="G90" s="381">
        <v>5170</v>
      </c>
      <c r="H90" s="509" t="s">
        <v>889</v>
      </c>
      <c r="I90" s="382">
        <v>5.8000000000000007</v>
      </c>
      <c r="J90" s="383" t="s">
        <v>881</v>
      </c>
      <c r="M90" s="28"/>
      <c r="N90" s="29"/>
    </row>
    <row r="91" spans="2:14" ht="16.149999999999999" customHeight="1" x14ac:dyDescent="0.15">
      <c r="B91" s="324" t="s">
        <v>94</v>
      </c>
      <c r="C91" s="367" t="s">
        <v>759</v>
      </c>
      <c r="D91" s="325">
        <v>3710</v>
      </c>
      <c r="E91" s="325">
        <v>3780</v>
      </c>
      <c r="F91" s="368">
        <v>5.6000000000000005</v>
      </c>
      <c r="G91" s="325">
        <v>3680</v>
      </c>
      <c r="H91" s="449" t="s">
        <v>890</v>
      </c>
      <c r="I91" s="368">
        <v>5.8000000000000007</v>
      </c>
      <c r="J91" s="451" t="s">
        <v>542</v>
      </c>
      <c r="M91" s="28"/>
      <c r="N91" s="29"/>
    </row>
    <row r="92" spans="2:14" ht="16.149999999999999" customHeight="1" x14ac:dyDescent="0.15">
      <c r="B92" s="324" t="s">
        <v>95</v>
      </c>
      <c r="C92" s="379" t="s">
        <v>891</v>
      </c>
      <c r="D92" s="380">
        <v>5610</v>
      </c>
      <c r="E92" s="381">
        <v>5470</v>
      </c>
      <c r="F92" s="382">
        <v>4.5999999999999996</v>
      </c>
      <c r="G92" s="381">
        <v>5670</v>
      </c>
      <c r="H92" s="382" t="s">
        <v>892</v>
      </c>
      <c r="I92" s="382">
        <v>4.8</v>
      </c>
      <c r="J92" s="383" t="s">
        <v>881</v>
      </c>
      <c r="M92" s="28"/>
      <c r="N92" s="29"/>
    </row>
    <row r="93" spans="2:14" ht="16.149999999999999" customHeight="1" thickBot="1" x14ac:dyDescent="0.2">
      <c r="B93" s="370" t="s">
        <v>96</v>
      </c>
      <c r="C93" s="371" t="s">
        <v>760</v>
      </c>
      <c r="D93" s="327">
        <v>1920</v>
      </c>
      <c r="E93" s="327">
        <v>1790</v>
      </c>
      <c r="F93" s="372">
        <v>5.2</v>
      </c>
      <c r="G93" s="327">
        <v>1970</v>
      </c>
      <c r="H93" s="373">
        <v>5.4</v>
      </c>
      <c r="I93" s="372">
        <v>5.4</v>
      </c>
      <c r="J93" s="452" t="s">
        <v>542</v>
      </c>
      <c r="M93" s="28"/>
      <c r="N93" s="29"/>
    </row>
    <row r="94" spans="2:14" ht="16.149999999999999" customHeight="1" thickTop="1" x14ac:dyDescent="0.15">
      <c r="B94" s="329" t="s">
        <v>98</v>
      </c>
      <c r="C94" s="379" t="s">
        <v>893</v>
      </c>
      <c r="D94" s="380">
        <v>20500</v>
      </c>
      <c r="E94" s="381">
        <v>20900</v>
      </c>
      <c r="F94" s="382">
        <v>4.2</v>
      </c>
      <c r="G94" s="381">
        <v>20300</v>
      </c>
      <c r="H94" s="382" t="s">
        <v>894</v>
      </c>
      <c r="I94" s="382">
        <v>4.3999999999999995</v>
      </c>
      <c r="J94" s="383" t="s">
        <v>881</v>
      </c>
      <c r="M94" s="28"/>
      <c r="N94" s="29"/>
    </row>
    <row r="95" spans="2:14" ht="16.149999999999999" customHeight="1" x14ac:dyDescent="0.15">
      <c r="B95" s="329" t="s">
        <v>99</v>
      </c>
      <c r="C95" s="367" t="s">
        <v>761</v>
      </c>
      <c r="D95" s="325">
        <v>18400</v>
      </c>
      <c r="E95" s="325">
        <v>18800</v>
      </c>
      <c r="F95" s="368">
        <v>4.3999999999999995</v>
      </c>
      <c r="G95" s="325">
        <v>18200</v>
      </c>
      <c r="H95" s="450" t="s">
        <v>895</v>
      </c>
      <c r="I95" s="368">
        <v>4.5999999999999996</v>
      </c>
      <c r="J95" s="451" t="s">
        <v>542</v>
      </c>
      <c r="M95" s="28"/>
      <c r="N95" s="29"/>
    </row>
    <row r="96" spans="2:14" ht="16.149999999999999" customHeight="1" x14ac:dyDescent="0.15">
      <c r="B96" s="329" t="s">
        <v>100</v>
      </c>
      <c r="C96" s="379" t="s">
        <v>896</v>
      </c>
      <c r="D96" s="380">
        <v>15700</v>
      </c>
      <c r="E96" s="381">
        <v>15900</v>
      </c>
      <c r="F96" s="382">
        <v>4.9000000000000004</v>
      </c>
      <c r="G96" s="381">
        <v>15500</v>
      </c>
      <c r="H96" s="382">
        <v>4.5999999999999996</v>
      </c>
      <c r="I96" s="382">
        <v>5.0999999999999996</v>
      </c>
      <c r="J96" s="383" t="s">
        <v>876</v>
      </c>
      <c r="M96" s="28"/>
      <c r="N96" s="29"/>
    </row>
    <row r="97" spans="2:14" ht="16.149999999999999" customHeight="1" x14ac:dyDescent="0.15">
      <c r="B97" s="329" t="s">
        <v>101</v>
      </c>
      <c r="C97" s="367" t="s">
        <v>762</v>
      </c>
      <c r="D97" s="325">
        <v>11600</v>
      </c>
      <c r="E97" s="325">
        <v>11700</v>
      </c>
      <c r="F97" s="368">
        <v>4.5999999999999996</v>
      </c>
      <c r="G97" s="325">
        <v>11500</v>
      </c>
      <c r="H97" s="450" t="s">
        <v>897</v>
      </c>
      <c r="I97" s="368">
        <v>4.8</v>
      </c>
      <c r="J97" s="451" t="s">
        <v>542</v>
      </c>
      <c r="M97" s="28"/>
      <c r="N97" s="29"/>
    </row>
    <row r="98" spans="2:14" ht="16.149999999999999" customHeight="1" x14ac:dyDescent="0.15">
      <c r="B98" s="329" t="s">
        <v>102</v>
      </c>
      <c r="C98" s="379" t="s">
        <v>898</v>
      </c>
      <c r="D98" s="380">
        <v>12200</v>
      </c>
      <c r="E98" s="381">
        <v>12300</v>
      </c>
      <c r="F98" s="382">
        <v>4.8</v>
      </c>
      <c r="G98" s="381">
        <v>12100</v>
      </c>
      <c r="H98" s="382">
        <v>4.7</v>
      </c>
      <c r="I98" s="382">
        <v>5.0999999999999996</v>
      </c>
      <c r="J98" s="383" t="s">
        <v>873</v>
      </c>
      <c r="M98" s="28"/>
      <c r="N98" s="29"/>
    </row>
    <row r="99" spans="2:14" ht="16.149999999999999" customHeight="1" x14ac:dyDescent="0.15">
      <c r="B99" s="329" t="s">
        <v>103</v>
      </c>
      <c r="C99" s="367" t="s">
        <v>763</v>
      </c>
      <c r="D99" s="325">
        <v>10600</v>
      </c>
      <c r="E99" s="325">
        <v>10600</v>
      </c>
      <c r="F99" s="368">
        <v>5</v>
      </c>
      <c r="G99" s="325">
        <v>10500</v>
      </c>
      <c r="H99" s="369">
        <v>4.5999999999999996</v>
      </c>
      <c r="I99" s="368">
        <v>5.2</v>
      </c>
      <c r="J99" s="367" t="s">
        <v>544</v>
      </c>
      <c r="M99" s="28"/>
      <c r="N99" s="29"/>
    </row>
    <row r="100" spans="2:14" ht="16.149999999999999" customHeight="1" x14ac:dyDescent="0.15">
      <c r="B100" s="329" t="s">
        <v>104</v>
      </c>
      <c r="C100" s="379" t="s">
        <v>899</v>
      </c>
      <c r="D100" s="380">
        <v>9370</v>
      </c>
      <c r="E100" s="381">
        <v>9390</v>
      </c>
      <c r="F100" s="382">
        <v>4.8</v>
      </c>
      <c r="G100" s="381">
        <v>9350</v>
      </c>
      <c r="H100" s="382">
        <v>4.5</v>
      </c>
      <c r="I100" s="382">
        <v>4.9000000000000004</v>
      </c>
      <c r="J100" s="383" t="s">
        <v>876</v>
      </c>
      <c r="M100" s="28"/>
      <c r="N100" s="29"/>
    </row>
    <row r="101" spans="2:14" ht="16.149999999999999" customHeight="1" x14ac:dyDescent="0.15">
      <c r="B101" s="329" t="s">
        <v>105</v>
      </c>
      <c r="C101" s="367" t="s">
        <v>764</v>
      </c>
      <c r="D101" s="325">
        <v>8550</v>
      </c>
      <c r="E101" s="325">
        <v>8640</v>
      </c>
      <c r="F101" s="368">
        <v>4.8</v>
      </c>
      <c r="G101" s="325">
        <v>8460</v>
      </c>
      <c r="H101" s="450">
        <v>4.3999999999999995</v>
      </c>
      <c r="I101" s="368">
        <v>5.0999999999999996</v>
      </c>
      <c r="J101" s="367" t="s">
        <v>544</v>
      </c>
      <c r="M101" s="28"/>
      <c r="N101" s="29"/>
    </row>
    <row r="102" spans="2:14" ht="16.149999999999999" customHeight="1" x14ac:dyDescent="0.15">
      <c r="B102" s="329" t="s">
        <v>106</v>
      </c>
      <c r="C102" s="379" t="s">
        <v>900</v>
      </c>
      <c r="D102" s="380">
        <v>5450</v>
      </c>
      <c r="E102" s="381">
        <v>5510</v>
      </c>
      <c r="F102" s="382">
        <v>4.9000000000000004</v>
      </c>
      <c r="G102" s="381">
        <v>5380</v>
      </c>
      <c r="H102" s="382">
        <v>4.5999999999999996</v>
      </c>
      <c r="I102" s="382">
        <v>5.2</v>
      </c>
      <c r="J102" s="383" t="s">
        <v>876</v>
      </c>
      <c r="M102" s="28"/>
      <c r="N102" s="29"/>
    </row>
    <row r="103" spans="2:14" ht="16.149999999999999" customHeight="1" x14ac:dyDescent="0.15">
      <c r="B103" s="329" t="s">
        <v>107</v>
      </c>
      <c r="C103" s="367" t="s">
        <v>765</v>
      </c>
      <c r="D103" s="325">
        <v>5380</v>
      </c>
      <c r="E103" s="325">
        <v>5360</v>
      </c>
      <c r="F103" s="368">
        <v>4.7</v>
      </c>
      <c r="G103" s="325">
        <v>5390</v>
      </c>
      <c r="H103" s="450" t="s">
        <v>901</v>
      </c>
      <c r="I103" s="368">
        <v>4.9000000000000004</v>
      </c>
      <c r="J103" s="451" t="s">
        <v>542</v>
      </c>
      <c r="M103" s="28"/>
      <c r="N103" s="29"/>
    </row>
    <row r="104" spans="2:14" ht="16.149999999999999" customHeight="1" x14ac:dyDescent="0.15">
      <c r="B104" s="329" t="s">
        <v>108</v>
      </c>
      <c r="C104" s="379" t="s">
        <v>902</v>
      </c>
      <c r="D104" s="380">
        <v>4190</v>
      </c>
      <c r="E104" s="381">
        <v>4290</v>
      </c>
      <c r="F104" s="382">
        <v>5.4</v>
      </c>
      <c r="G104" s="381">
        <v>4150</v>
      </c>
      <c r="H104" s="382">
        <v>5.2</v>
      </c>
      <c r="I104" s="382">
        <v>5.6</v>
      </c>
      <c r="J104" s="383" t="s">
        <v>873</v>
      </c>
      <c r="M104" s="28"/>
      <c r="N104" s="29"/>
    </row>
    <row r="105" spans="2:14" ht="16.149999999999999" customHeight="1" x14ac:dyDescent="0.15">
      <c r="B105" s="329" t="s">
        <v>109</v>
      </c>
      <c r="C105" s="367" t="s">
        <v>766</v>
      </c>
      <c r="D105" s="325">
        <v>4490</v>
      </c>
      <c r="E105" s="325">
        <v>4530</v>
      </c>
      <c r="F105" s="368">
        <v>4.8</v>
      </c>
      <c r="G105" s="325">
        <v>4470</v>
      </c>
      <c r="H105" s="450">
        <v>4.5999999999999996</v>
      </c>
      <c r="I105" s="368">
        <v>5</v>
      </c>
      <c r="J105" s="451" t="s">
        <v>543</v>
      </c>
      <c r="M105" s="28"/>
      <c r="N105" s="29"/>
    </row>
    <row r="106" spans="2:14" ht="16.149999999999999" customHeight="1" x14ac:dyDescent="0.15">
      <c r="B106" s="329" t="s">
        <v>110</v>
      </c>
      <c r="C106" s="379" t="s">
        <v>903</v>
      </c>
      <c r="D106" s="380">
        <v>3400</v>
      </c>
      <c r="E106" s="381">
        <v>3420</v>
      </c>
      <c r="F106" s="382">
        <v>5.0999999999999996</v>
      </c>
      <c r="G106" s="381">
        <v>3390</v>
      </c>
      <c r="H106" s="382">
        <v>4.9000000000000004</v>
      </c>
      <c r="I106" s="382">
        <v>5.3</v>
      </c>
      <c r="J106" s="383" t="s">
        <v>873</v>
      </c>
      <c r="M106" s="28"/>
      <c r="N106" s="29"/>
    </row>
    <row r="107" spans="2:14" ht="16.149999999999999" customHeight="1" x14ac:dyDescent="0.15">
      <c r="B107" s="329" t="s">
        <v>111</v>
      </c>
      <c r="C107" s="367" t="s">
        <v>767</v>
      </c>
      <c r="D107" s="325">
        <v>3290</v>
      </c>
      <c r="E107" s="325">
        <v>3320</v>
      </c>
      <c r="F107" s="368">
        <v>4.7</v>
      </c>
      <c r="G107" s="325">
        <v>3270</v>
      </c>
      <c r="H107" s="449" t="s">
        <v>904</v>
      </c>
      <c r="I107" s="368">
        <v>4.9000000000000004</v>
      </c>
      <c r="J107" s="451" t="s">
        <v>542</v>
      </c>
      <c r="M107" s="28"/>
      <c r="N107" s="29"/>
    </row>
    <row r="108" spans="2:14" ht="16.149999999999999" customHeight="1" x14ac:dyDescent="0.15">
      <c r="B108" s="329" t="s">
        <v>112</v>
      </c>
      <c r="C108" s="379" t="s">
        <v>905</v>
      </c>
      <c r="D108" s="380">
        <v>12100</v>
      </c>
      <c r="E108" s="381">
        <v>12300</v>
      </c>
      <c r="F108" s="382">
        <v>4.5999999999999996</v>
      </c>
      <c r="G108" s="381">
        <v>11900</v>
      </c>
      <c r="H108" s="382">
        <v>4.3999999999999995</v>
      </c>
      <c r="I108" s="382">
        <v>4.8</v>
      </c>
      <c r="J108" s="383" t="s">
        <v>906</v>
      </c>
      <c r="M108" s="28"/>
      <c r="N108" s="29"/>
    </row>
    <row r="109" spans="2:14" ht="16.149999999999999" customHeight="1" x14ac:dyDescent="0.15">
      <c r="B109" s="329" t="s">
        <v>113</v>
      </c>
      <c r="C109" s="367" t="s">
        <v>768</v>
      </c>
      <c r="D109" s="325">
        <v>3760</v>
      </c>
      <c r="E109" s="325">
        <v>3780</v>
      </c>
      <c r="F109" s="368">
        <v>6.2</v>
      </c>
      <c r="G109" s="325">
        <v>3750</v>
      </c>
      <c r="H109" s="450">
        <v>6</v>
      </c>
      <c r="I109" s="368">
        <v>6.4</v>
      </c>
      <c r="J109" s="451" t="s">
        <v>543</v>
      </c>
      <c r="M109" s="28"/>
      <c r="N109" s="29"/>
    </row>
    <row r="110" spans="2:14" ht="16.149999999999999" customHeight="1" x14ac:dyDescent="0.15">
      <c r="B110" s="329" t="s">
        <v>907</v>
      </c>
      <c r="C110" s="379" t="s">
        <v>908</v>
      </c>
      <c r="D110" s="380">
        <v>2470</v>
      </c>
      <c r="E110" s="381">
        <v>2480</v>
      </c>
      <c r="F110" s="382">
        <v>6.1</v>
      </c>
      <c r="G110" s="381">
        <v>2460</v>
      </c>
      <c r="H110" s="382">
        <v>5.8999999999999995</v>
      </c>
      <c r="I110" s="382">
        <v>6.3</v>
      </c>
      <c r="J110" s="383" t="s">
        <v>873</v>
      </c>
      <c r="M110" s="28"/>
      <c r="N110" s="29"/>
    </row>
    <row r="111" spans="2:14" ht="16.149999999999999" customHeight="1" x14ac:dyDescent="0.15">
      <c r="B111" s="329" t="s">
        <v>115</v>
      </c>
      <c r="C111" s="367" t="s">
        <v>769</v>
      </c>
      <c r="D111" s="325">
        <v>728</v>
      </c>
      <c r="E111" s="325">
        <v>730</v>
      </c>
      <c r="F111" s="368">
        <v>6.1</v>
      </c>
      <c r="G111" s="325">
        <v>727</v>
      </c>
      <c r="H111" s="369">
        <v>5.8999999999999995</v>
      </c>
      <c r="I111" s="368">
        <v>6.3</v>
      </c>
      <c r="J111" s="451" t="s">
        <v>543</v>
      </c>
      <c r="M111" s="28"/>
      <c r="N111" s="29"/>
    </row>
    <row r="112" spans="2:14" ht="16.149999999999999" customHeight="1" x14ac:dyDescent="0.15">
      <c r="B112" s="329" t="s">
        <v>909</v>
      </c>
      <c r="C112" s="379" t="s">
        <v>910</v>
      </c>
      <c r="D112" s="380">
        <v>369</v>
      </c>
      <c r="E112" s="381">
        <v>369</v>
      </c>
      <c r="F112" s="382">
        <v>6</v>
      </c>
      <c r="G112" s="381">
        <v>369</v>
      </c>
      <c r="H112" s="382">
        <v>5.8000000000000007</v>
      </c>
      <c r="I112" s="382">
        <v>6.2</v>
      </c>
      <c r="J112" s="383" t="s">
        <v>873</v>
      </c>
      <c r="M112" s="28"/>
      <c r="N112" s="29"/>
    </row>
    <row r="113" spans="2:14" ht="16.149999999999999" customHeight="1" thickBot="1" x14ac:dyDescent="0.2">
      <c r="B113" s="374" t="s">
        <v>911</v>
      </c>
      <c r="C113" s="371" t="s">
        <v>770</v>
      </c>
      <c r="D113" s="327">
        <v>3770</v>
      </c>
      <c r="E113" s="327">
        <v>3770</v>
      </c>
      <c r="F113" s="372">
        <v>5.0999999999999996</v>
      </c>
      <c r="G113" s="327">
        <v>3770</v>
      </c>
      <c r="H113" s="373">
        <v>4.7</v>
      </c>
      <c r="I113" s="372">
        <v>5.0999999999999996</v>
      </c>
      <c r="J113" s="452" t="s">
        <v>834</v>
      </c>
      <c r="M113" s="28"/>
      <c r="N113" s="29"/>
    </row>
    <row r="114" spans="2:14" ht="16.149999999999999" customHeight="1" thickTop="1" x14ac:dyDescent="0.15">
      <c r="B114" s="375" t="s">
        <v>912</v>
      </c>
      <c r="C114" s="379" t="s">
        <v>913</v>
      </c>
      <c r="D114" s="380">
        <v>3380</v>
      </c>
      <c r="E114" s="381">
        <v>3440</v>
      </c>
      <c r="F114" s="382">
        <v>4.2</v>
      </c>
      <c r="G114" s="381">
        <v>3350</v>
      </c>
      <c r="H114" s="382">
        <v>4</v>
      </c>
      <c r="I114" s="382">
        <v>4.4000000000000004</v>
      </c>
      <c r="J114" s="383" t="s">
        <v>873</v>
      </c>
      <c r="M114" s="28"/>
      <c r="N114" s="29"/>
    </row>
    <row r="115" spans="2:14" ht="16.149999999999999" customHeight="1" x14ac:dyDescent="0.15">
      <c r="B115" s="312" t="s">
        <v>118</v>
      </c>
      <c r="C115" s="331" t="s">
        <v>914</v>
      </c>
      <c r="D115" s="330">
        <v>1040</v>
      </c>
      <c r="E115" s="330">
        <v>1050</v>
      </c>
      <c r="F115" s="376">
        <v>4.3</v>
      </c>
      <c r="G115" s="330">
        <v>1030</v>
      </c>
      <c r="H115" s="377">
        <v>4.0999999999999996</v>
      </c>
      <c r="I115" s="376">
        <v>4.5</v>
      </c>
      <c r="J115" s="379" t="s">
        <v>543</v>
      </c>
      <c r="M115" s="28"/>
      <c r="N115" s="29"/>
    </row>
    <row r="116" spans="2:14" ht="16.149999999999999" customHeight="1" x14ac:dyDescent="0.15">
      <c r="B116" s="312" t="s">
        <v>119</v>
      </c>
      <c r="C116" s="379" t="s">
        <v>915</v>
      </c>
      <c r="D116" s="380">
        <v>746</v>
      </c>
      <c r="E116" s="381">
        <v>756</v>
      </c>
      <c r="F116" s="382">
        <v>4.4000000000000004</v>
      </c>
      <c r="G116" s="381">
        <v>742</v>
      </c>
      <c r="H116" s="382">
        <v>4.2</v>
      </c>
      <c r="I116" s="382">
        <v>4.5999999999999996</v>
      </c>
      <c r="J116" s="383" t="s">
        <v>873</v>
      </c>
      <c r="M116" s="28"/>
      <c r="N116" s="29"/>
    </row>
    <row r="117" spans="2:14" ht="16.149999999999999" customHeight="1" x14ac:dyDescent="0.15">
      <c r="B117" s="312" t="s">
        <v>120</v>
      </c>
      <c r="C117" s="331" t="s">
        <v>916</v>
      </c>
      <c r="D117" s="330">
        <v>679</v>
      </c>
      <c r="E117" s="330">
        <v>689</v>
      </c>
      <c r="F117" s="376">
        <v>4.3</v>
      </c>
      <c r="G117" s="330">
        <v>674</v>
      </c>
      <c r="H117" s="377">
        <v>4.0999999999999996</v>
      </c>
      <c r="I117" s="376">
        <v>4.5</v>
      </c>
      <c r="J117" s="379" t="s">
        <v>543</v>
      </c>
      <c r="M117" s="28"/>
      <c r="N117" s="29"/>
    </row>
    <row r="118" spans="2:14" ht="16.149999999999999" customHeight="1" x14ac:dyDescent="0.15">
      <c r="B118" s="312" t="s">
        <v>121</v>
      </c>
      <c r="C118" s="379" t="s">
        <v>917</v>
      </c>
      <c r="D118" s="380">
        <v>777</v>
      </c>
      <c r="E118" s="381">
        <v>788</v>
      </c>
      <c r="F118" s="382">
        <v>4.3</v>
      </c>
      <c r="G118" s="381">
        <v>772</v>
      </c>
      <c r="H118" s="382">
        <v>4.0999999999999996</v>
      </c>
      <c r="I118" s="382">
        <v>4.5</v>
      </c>
      <c r="J118" s="383" t="s">
        <v>873</v>
      </c>
      <c r="M118" s="28"/>
      <c r="N118" s="29"/>
    </row>
    <row r="119" spans="2:14" ht="16.149999999999999" customHeight="1" x14ac:dyDescent="0.15">
      <c r="B119" s="312" t="s">
        <v>122</v>
      </c>
      <c r="C119" s="331" t="s">
        <v>918</v>
      </c>
      <c r="D119" s="330">
        <v>985</v>
      </c>
      <c r="E119" s="330">
        <v>1000</v>
      </c>
      <c r="F119" s="376">
        <v>4.3</v>
      </c>
      <c r="G119" s="330">
        <v>979</v>
      </c>
      <c r="H119" s="377">
        <v>4.0999999999999996</v>
      </c>
      <c r="I119" s="376">
        <v>4.5</v>
      </c>
      <c r="J119" s="379" t="s">
        <v>543</v>
      </c>
      <c r="M119" s="28"/>
      <c r="N119" s="29"/>
    </row>
    <row r="120" spans="2:14" ht="16.149999999999999" customHeight="1" x14ac:dyDescent="0.15">
      <c r="B120" s="312" t="s">
        <v>123</v>
      </c>
      <c r="C120" s="379" t="s">
        <v>919</v>
      </c>
      <c r="D120" s="380">
        <v>2410</v>
      </c>
      <c r="E120" s="381">
        <v>2450</v>
      </c>
      <c r="F120" s="382">
        <v>4.3</v>
      </c>
      <c r="G120" s="381">
        <v>2390</v>
      </c>
      <c r="H120" s="382">
        <v>4.0999999999999996</v>
      </c>
      <c r="I120" s="382">
        <v>4.5</v>
      </c>
      <c r="J120" s="383" t="s">
        <v>873</v>
      </c>
      <c r="M120" s="28"/>
      <c r="N120" s="29"/>
    </row>
    <row r="121" spans="2:14" ht="16.149999999999999" customHeight="1" x14ac:dyDescent="0.15">
      <c r="B121" s="312" t="s">
        <v>124</v>
      </c>
      <c r="C121" s="331" t="s">
        <v>920</v>
      </c>
      <c r="D121" s="330">
        <v>1690</v>
      </c>
      <c r="E121" s="330">
        <v>1720</v>
      </c>
      <c r="F121" s="376">
        <v>4.3</v>
      </c>
      <c r="G121" s="330">
        <v>1680</v>
      </c>
      <c r="H121" s="377">
        <v>4.0999999999999996</v>
      </c>
      <c r="I121" s="376">
        <v>4.5</v>
      </c>
      <c r="J121" s="379" t="s">
        <v>543</v>
      </c>
      <c r="M121" s="28"/>
      <c r="N121" s="29"/>
    </row>
    <row r="122" spans="2:14" ht="16.149999999999999" customHeight="1" x14ac:dyDescent="0.15">
      <c r="B122" s="312" t="s">
        <v>125</v>
      </c>
      <c r="C122" s="379" t="s">
        <v>921</v>
      </c>
      <c r="D122" s="380">
        <v>1170</v>
      </c>
      <c r="E122" s="381">
        <v>1190</v>
      </c>
      <c r="F122" s="382">
        <v>4.3</v>
      </c>
      <c r="G122" s="381">
        <v>1160</v>
      </c>
      <c r="H122" s="382">
        <v>4.0999999999999996</v>
      </c>
      <c r="I122" s="382">
        <v>4.5</v>
      </c>
      <c r="J122" s="383" t="s">
        <v>873</v>
      </c>
      <c r="M122" s="28"/>
      <c r="N122" s="29"/>
    </row>
    <row r="123" spans="2:14" ht="16.149999999999999" customHeight="1" x14ac:dyDescent="0.15">
      <c r="B123" s="312" t="s">
        <v>126</v>
      </c>
      <c r="C123" s="379" t="s">
        <v>922</v>
      </c>
      <c r="D123" s="380">
        <v>912</v>
      </c>
      <c r="E123" s="381">
        <v>926</v>
      </c>
      <c r="F123" s="382">
        <v>4.3</v>
      </c>
      <c r="G123" s="381">
        <v>906</v>
      </c>
      <c r="H123" s="382">
        <v>4.0999999999999996</v>
      </c>
      <c r="I123" s="382">
        <v>4.5</v>
      </c>
      <c r="J123" s="383" t="s">
        <v>873</v>
      </c>
      <c r="M123" s="28"/>
      <c r="N123" s="29"/>
    </row>
    <row r="124" spans="2:14" ht="16.149999999999999" customHeight="1" x14ac:dyDescent="0.15">
      <c r="B124" s="312" t="s">
        <v>127</v>
      </c>
      <c r="C124" s="331" t="s">
        <v>771</v>
      </c>
      <c r="D124" s="330">
        <v>1230</v>
      </c>
      <c r="E124" s="330">
        <v>1250</v>
      </c>
      <c r="F124" s="376">
        <v>4.4000000000000004</v>
      </c>
      <c r="G124" s="330">
        <v>1220</v>
      </c>
      <c r="H124" s="377">
        <v>4.2</v>
      </c>
      <c r="I124" s="376">
        <v>4.5999999999999996</v>
      </c>
      <c r="J124" s="379" t="s">
        <v>543</v>
      </c>
      <c r="M124" s="28"/>
      <c r="N124" s="29"/>
    </row>
    <row r="125" spans="2:14" ht="16.149999999999999" customHeight="1" x14ac:dyDescent="0.15">
      <c r="B125" s="312" t="s">
        <v>128</v>
      </c>
      <c r="C125" s="379" t="s">
        <v>923</v>
      </c>
      <c r="D125" s="380">
        <v>1200</v>
      </c>
      <c r="E125" s="381">
        <v>1220</v>
      </c>
      <c r="F125" s="382">
        <v>4.5</v>
      </c>
      <c r="G125" s="381">
        <v>1190</v>
      </c>
      <c r="H125" s="382">
        <v>4.3</v>
      </c>
      <c r="I125" s="382">
        <v>4.7</v>
      </c>
      <c r="J125" s="383" t="s">
        <v>873</v>
      </c>
      <c r="M125" s="28"/>
      <c r="N125" s="29"/>
    </row>
    <row r="126" spans="2:14" ht="16.149999999999999" customHeight="1" x14ac:dyDescent="0.15">
      <c r="B126" s="312" t="s">
        <v>129</v>
      </c>
      <c r="C126" s="331" t="s">
        <v>772</v>
      </c>
      <c r="D126" s="330">
        <v>3160</v>
      </c>
      <c r="E126" s="330">
        <v>3180</v>
      </c>
      <c r="F126" s="376">
        <v>4.5999999999999996</v>
      </c>
      <c r="G126" s="330">
        <v>3150</v>
      </c>
      <c r="H126" s="377">
        <v>4.5999999999999996</v>
      </c>
      <c r="I126" s="376">
        <v>4.8</v>
      </c>
      <c r="J126" s="379" t="s">
        <v>542</v>
      </c>
      <c r="M126" s="28"/>
      <c r="N126" s="29"/>
    </row>
    <row r="127" spans="2:14" ht="16.149999999999999" customHeight="1" x14ac:dyDescent="0.15">
      <c r="B127" s="312" t="s">
        <v>130</v>
      </c>
      <c r="C127" s="379" t="s">
        <v>924</v>
      </c>
      <c r="D127" s="380">
        <v>546</v>
      </c>
      <c r="E127" s="381">
        <v>554</v>
      </c>
      <c r="F127" s="382">
        <v>4.5</v>
      </c>
      <c r="G127" s="381">
        <v>543</v>
      </c>
      <c r="H127" s="382">
        <v>4.3</v>
      </c>
      <c r="I127" s="382">
        <v>4.7</v>
      </c>
      <c r="J127" s="383" t="s">
        <v>873</v>
      </c>
      <c r="M127" s="28"/>
      <c r="N127" s="29"/>
    </row>
    <row r="128" spans="2:14" ht="16.149999999999999" customHeight="1" x14ac:dyDescent="0.15">
      <c r="B128" s="312" t="s">
        <v>131</v>
      </c>
      <c r="C128" s="331" t="s">
        <v>773</v>
      </c>
      <c r="D128" s="330">
        <v>968</v>
      </c>
      <c r="E128" s="330">
        <v>981</v>
      </c>
      <c r="F128" s="376">
        <v>4.5</v>
      </c>
      <c r="G128" s="330">
        <v>962</v>
      </c>
      <c r="H128" s="377">
        <v>4.3</v>
      </c>
      <c r="I128" s="376">
        <v>4.7</v>
      </c>
      <c r="J128" s="379" t="s">
        <v>543</v>
      </c>
      <c r="M128" s="28"/>
      <c r="N128" s="29"/>
    </row>
    <row r="129" spans="2:14" ht="16.149999999999999" customHeight="1" x14ac:dyDescent="0.15">
      <c r="B129" s="312" t="s">
        <v>132</v>
      </c>
      <c r="C129" s="379" t="s">
        <v>925</v>
      </c>
      <c r="D129" s="380">
        <v>591</v>
      </c>
      <c r="E129" s="381">
        <v>599</v>
      </c>
      <c r="F129" s="382">
        <v>4.5</v>
      </c>
      <c r="G129" s="381">
        <v>587</v>
      </c>
      <c r="H129" s="382">
        <v>4.3</v>
      </c>
      <c r="I129" s="382">
        <v>4.7</v>
      </c>
      <c r="J129" s="383" t="s">
        <v>873</v>
      </c>
      <c r="M129" s="28"/>
      <c r="N129" s="29"/>
    </row>
    <row r="130" spans="2:14" ht="16.149999999999999" customHeight="1" x14ac:dyDescent="0.15">
      <c r="B130" s="312" t="s">
        <v>133</v>
      </c>
      <c r="C130" s="313" t="s">
        <v>926</v>
      </c>
      <c r="D130" s="325">
        <v>930</v>
      </c>
      <c r="E130" s="325">
        <v>943</v>
      </c>
      <c r="F130" s="368">
        <v>4.5</v>
      </c>
      <c r="G130" s="325">
        <v>925</v>
      </c>
      <c r="H130" s="369">
        <v>4.3</v>
      </c>
      <c r="I130" s="368">
        <v>4.7</v>
      </c>
      <c r="J130" s="451" t="s">
        <v>873</v>
      </c>
      <c r="M130" s="28"/>
      <c r="N130" s="29"/>
    </row>
    <row r="131" spans="2:14" ht="16.149999999999999" customHeight="1" x14ac:dyDescent="0.15">
      <c r="B131" s="312" t="s">
        <v>134</v>
      </c>
      <c r="C131" s="379" t="s">
        <v>927</v>
      </c>
      <c r="D131" s="380">
        <v>1550</v>
      </c>
      <c r="E131" s="381">
        <v>1580</v>
      </c>
      <c r="F131" s="382">
        <v>5</v>
      </c>
      <c r="G131" s="381">
        <v>1520</v>
      </c>
      <c r="H131" s="382">
        <v>4.8</v>
      </c>
      <c r="I131" s="382">
        <v>5.2</v>
      </c>
      <c r="J131" s="383" t="s">
        <v>876</v>
      </c>
      <c r="M131" s="28"/>
      <c r="N131" s="29"/>
    </row>
    <row r="132" spans="2:14" ht="16.149999999999999" customHeight="1" x14ac:dyDescent="0.15">
      <c r="B132" s="312" t="s">
        <v>135</v>
      </c>
      <c r="C132" s="331" t="s">
        <v>774</v>
      </c>
      <c r="D132" s="330">
        <v>2000</v>
      </c>
      <c r="E132" s="330">
        <v>2020</v>
      </c>
      <c r="F132" s="376">
        <v>4.5999999999999996</v>
      </c>
      <c r="G132" s="330">
        <v>1990</v>
      </c>
      <c r="H132" s="377">
        <v>4.5999999999999996</v>
      </c>
      <c r="I132" s="376">
        <v>4.8</v>
      </c>
      <c r="J132" s="379" t="s">
        <v>881</v>
      </c>
      <c r="M132" s="28"/>
      <c r="N132" s="29"/>
    </row>
    <row r="133" spans="2:14" ht="16.149999999999999" customHeight="1" x14ac:dyDescent="0.15">
      <c r="B133" s="312" t="s">
        <v>136</v>
      </c>
      <c r="C133" s="379" t="s">
        <v>928</v>
      </c>
      <c r="D133" s="380">
        <v>2130</v>
      </c>
      <c r="E133" s="381">
        <v>2150</v>
      </c>
      <c r="F133" s="382">
        <v>4.7</v>
      </c>
      <c r="G133" s="381">
        <v>2120</v>
      </c>
      <c r="H133" s="382">
        <v>4.5</v>
      </c>
      <c r="I133" s="382">
        <v>4.9000000000000004</v>
      </c>
      <c r="J133" s="383" t="s">
        <v>873</v>
      </c>
      <c r="M133" s="28"/>
      <c r="N133" s="29"/>
    </row>
    <row r="134" spans="2:14" ht="16.149999999999999" customHeight="1" x14ac:dyDescent="0.15">
      <c r="B134" s="312" t="s">
        <v>137</v>
      </c>
      <c r="C134" s="331" t="s">
        <v>775</v>
      </c>
      <c r="D134" s="330">
        <v>2590</v>
      </c>
      <c r="E134" s="330">
        <v>2720</v>
      </c>
      <c r="F134" s="376">
        <v>4.9000000000000004</v>
      </c>
      <c r="G134" s="330">
        <v>2540</v>
      </c>
      <c r="H134" s="377">
        <v>4.8</v>
      </c>
      <c r="I134" s="376">
        <v>5.0999999999999996</v>
      </c>
      <c r="J134" s="379" t="s">
        <v>873</v>
      </c>
      <c r="M134" s="28"/>
      <c r="N134" s="29"/>
    </row>
    <row r="135" spans="2:14" ht="16.149999999999999" customHeight="1" x14ac:dyDescent="0.15">
      <c r="B135" s="312" t="s">
        <v>138</v>
      </c>
      <c r="C135" s="379" t="s">
        <v>929</v>
      </c>
      <c r="D135" s="380">
        <v>1690</v>
      </c>
      <c r="E135" s="381">
        <v>1700</v>
      </c>
      <c r="F135" s="382">
        <v>4.8</v>
      </c>
      <c r="G135" s="381">
        <v>1670</v>
      </c>
      <c r="H135" s="382">
        <v>4.5999999999999996</v>
      </c>
      <c r="I135" s="382">
        <v>5</v>
      </c>
      <c r="J135" s="383" t="s">
        <v>876</v>
      </c>
      <c r="M135" s="28"/>
      <c r="N135" s="29"/>
    </row>
    <row r="136" spans="2:14" ht="16.149999999999999" customHeight="1" x14ac:dyDescent="0.15">
      <c r="B136" s="312" t="s">
        <v>139</v>
      </c>
      <c r="C136" s="331" t="s">
        <v>776</v>
      </c>
      <c r="D136" s="330">
        <v>1120</v>
      </c>
      <c r="E136" s="330">
        <v>1130</v>
      </c>
      <c r="F136" s="376">
        <v>4.4000000000000004</v>
      </c>
      <c r="G136" s="330">
        <v>1120</v>
      </c>
      <c r="H136" s="377">
        <v>4.2</v>
      </c>
      <c r="I136" s="376">
        <v>4.6000000000000005</v>
      </c>
      <c r="J136" s="379" t="s">
        <v>930</v>
      </c>
      <c r="M136" s="28"/>
      <c r="N136" s="29"/>
    </row>
    <row r="137" spans="2:14" ht="16.149999999999999" customHeight="1" x14ac:dyDescent="0.15">
      <c r="B137" s="312" t="s">
        <v>140</v>
      </c>
      <c r="C137" s="379" t="s">
        <v>931</v>
      </c>
      <c r="D137" s="380">
        <v>942</v>
      </c>
      <c r="E137" s="381">
        <v>950</v>
      </c>
      <c r="F137" s="382">
        <v>4.3</v>
      </c>
      <c r="G137" s="381">
        <v>942</v>
      </c>
      <c r="H137" s="382">
        <v>4.0999999999999996</v>
      </c>
      <c r="I137" s="382">
        <v>4.5</v>
      </c>
      <c r="J137" s="383" t="s">
        <v>930</v>
      </c>
      <c r="M137" s="28"/>
      <c r="N137" s="29"/>
    </row>
    <row r="138" spans="2:14" ht="16.149999999999999" customHeight="1" x14ac:dyDescent="0.15">
      <c r="B138" s="312" t="s">
        <v>141</v>
      </c>
      <c r="C138" s="313" t="s">
        <v>932</v>
      </c>
      <c r="D138" s="325">
        <v>995</v>
      </c>
      <c r="E138" s="325">
        <v>1010</v>
      </c>
      <c r="F138" s="368">
        <v>4.5999999999999996</v>
      </c>
      <c r="G138" s="325">
        <v>995</v>
      </c>
      <c r="H138" s="369">
        <v>4.3999999999999995</v>
      </c>
      <c r="I138" s="368">
        <v>4.8</v>
      </c>
      <c r="J138" s="451" t="s">
        <v>548</v>
      </c>
      <c r="M138" s="28"/>
      <c r="N138" s="29"/>
    </row>
    <row r="139" spans="2:14" ht="16.149999999999999" customHeight="1" x14ac:dyDescent="0.15">
      <c r="B139" s="312" t="s">
        <v>142</v>
      </c>
      <c r="C139" s="379" t="s">
        <v>933</v>
      </c>
      <c r="D139" s="380">
        <v>1880</v>
      </c>
      <c r="E139" s="381">
        <v>1900</v>
      </c>
      <c r="F139" s="382">
        <v>4.4000000000000004</v>
      </c>
      <c r="G139" s="381">
        <v>1850</v>
      </c>
      <c r="H139" s="382">
        <v>4.2</v>
      </c>
      <c r="I139" s="382">
        <v>4.5999999999999996</v>
      </c>
      <c r="J139" s="383" t="s">
        <v>934</v>
      </c>
      <c r="M139" s="28"/>
      <c r="N139" s="29"/>
    </row>
    <row r="140" spans="2:14" ht="16.149999999999999" customHeight="1" x14ac:dyDescent="0.15">
      <c r="B140" s="312" t="s">
        <v>144</v>
      </c>
      <c r="C140" s="331" t="s">
        <v>777</v>
      </c>
      <c r="D140" s="330">
        <v>362</v>
      </c>
      <c r="E140" s="330">
        <v>364</v>
      </c>
      <c r="F140" s="376">
        <v>4.5</v>
      </c>
      <c r="G140" s="330">
        <v>362</v>
      </c>
      <c r="H140" s="377">
        <v>4.3</v>
      </c>
      <c r="I140" s="376">
        <v>4.7</v>
      </c>
      <c r="J140" s="379" t="s">
        <v>930</v>
      </c>
      <c r="M140" s="28"/>
      <c r="N140" s="29"/>
    </row>
    <row r="141" spans="2:14" ht="16.149999999999999" customHeight="1" x14ac:dyDescent="0.15">
      <c r="B141" s="312" t="s">
        <v>145</v>
      </c>
      <c r="C141" s="379" t="s">
        <v>935</v>
      </c>
      <c r="D141" s="380">
        <v>1200</v>
      </c>
      <c r="E141" s="381">
        <v>1210</v>
      </c>
      <c r="F141" s="382">
        <v>4.3</v>
      </c>
      <c r="G141" s="381">
        <v>1180</v>
      </c>
      <c r="H141" s="382">
        <v>4.0999999999999996</v>
      </c>
      <c r="I141" s="382">
        <v>4.5</v>
      </c>
      <c r="J141" s="383" t="s">
        <v>876</v>
      </c>
      <c r="M141" s="28"/>
      <c r="N141" s="29"/>
    </row>
    <row r="142" spans="2:14" ht="16.149999999999999" customHeight="1" x14ac:dyDescent="0.15">
      <c r="B142" s="312" t="s">
        <v>146</v>
      </c>
      <c r="C142" s="331" t="s">
        <v>778</v>
      </c>
      <c r="D142" s="330">
        <v>1070</v>
      </c>
      <c r="E142" s="330">
        <v>1080</v>
      </c>
      <c r="F142" s="376">
        <v>4.5</v>
      </c>
      <c r="G142" s="330">
        <v>1070</v>
      </c>
      <c r="H142" s="377">
        <v>4.3</v>
      </c>
      <c r="I142" s="376">
        <v>4.7</v>
      </c>
      <c r="J142" s="379" t="s">
        <v>930</v>
      </c>
      <c r="M142" s="28"/>
      <c r="N142" s="29"/>
    </row>
    <row r="143" spans="2:14" ht="16.149999999999999" customHeight="1" x14ac:dyDescent="0.15">
      <c r="B143" s="312" t="s">
        <v>147</v>
      </c>
      <c r="C143" s="379" t="s">
        <v>936</v>
      </c>
      <c r="D143" s="380">
        <v>685</v>
      </c>
      <c r="E143" s="381">
        <v>693</v>
      </c>
      <c r="F143" s="382">
        <v>4.5</v>
      </c>
      <c r="G143" s="381">
        <v>685</v>
      </c>
      <c r="H143" s="382">
        <v>4.3</v>
      </c>
      <c r="I143" s="382">
        <v>4.7</v>
      </c>
      <c r="J143" s="383" t="s">
        <v>930</v>
      </c>
      <c r="M143" s="28"/>
      <c r="N143" s="29"/>
    </row>
    <row r="144" spans="2:14" ht="16.149999999999999" customHeight="1" x14ac:dyDescent="0.15">
      <c r="B144" s="312" t="s">
        <v>148</v>
      </c>
      <c r="C144" s="331" t="s">
        <v>937</v>
      </c>
      <c r="D144" s="330">
        <v>1970</v>
      </c>
      <c r="E144" s="330">
        <v>1980</v>
      </c>
      <c r="F144" s="376">
        <v>4.5</v>
      </c>
      <c r="G144" s="330">
        <v>1970</v>
      </c>
      <c r="H144" s="377">
        <v>4.3</v>
      </c>
      <c r="I144" s="376">
        <v>4.7</v>
      </c>
      <c r="J144" s="379" t="s">
        <v>930</v>
      </c>
      <c r="M144" s="28"/>
      <c r="N144" s="29"/>
    </row>
    <row r="145" spans="2:14" ht="16.149999999999999" customHeight="1" x14ac:dyDescent="0.15">
      <c r="B145" s="312" t="s">
        <v>149</v>
      </c>
      <c r="C145" s="379" t="s">
        <v>938</v>
      </c>
      <c r="D145" s="380">
        <v>1270</v>
      </c>
      <c r="E145" s="381">
        <v>1300</v>
      </c>
      <c r="F145" s="382">
        <v>4.5999999999999996</v>
      </c>
      <c r="G145" s="381">
        <v>1270</v>
      </c>
      <c r="H145" s="382">
        <v>4.3999999999999995</v>
      </c>
      <c r="I145" s="382">
        <v>4.8</v>
      </c>
      <c r="J145" s="383" t="s">
        <v>930</v>
      </c>
      <c r="M145" s="28"/>
      <c r="N145" s="29"/>
    </row>
    <row r="146" spans="2:14" ht="16.149999999999999" customHeight="1" x14ac:dyDescent="0.15">
      <c r="B146" s="312" t="s">
        <v>150</v>
      </c>
      <c r="C146" s="313" t="s">
        <v>939</v>
      </c>
      <c r="D146" s="325">
        <v>1420</v>
      </c>
      <c r="E146" s="325">
        <v>1440</v>
      </c>
      <c r="F146" s="368">
        <v>4.4000000000000004</v>
      </c>
      <c r="G146" s="325">
        <v>1420</v>
      </c>
      <c r="H146" s="369">
        <v>4.2</v>
      </c>
      <c r="I146" s="368">
        <v>4.6000000000000005</v>
      </c>
      <c r="J146" s="451" t="s">
        <v>548</v>
      </c>
      <c r="M146" s="28"/>
      <c r="N146" s="29"/>
    </row>
    <row r="147" spans="2:14" ht="16.149999999999999" customHeight="1" x14ac:dyDescent="0.15">
      <c r="B147" s="312" t="s">
        <v>151</v>
      </c>
      <c r="C147" s="379" t="s">
        <v>940</v>
      </c>
      <c r="D147" s="380">
        <v>804</v>
      </c>
      <c r="E147" s="381">
        <v>816</v>
      </c>
      <c r="F147" s="382">
        <v>4.3</v>
      </c>
      <c r="G147" s="381">
        <v>799</v>
      </c>
      <c r="H147" s="382">
        <v>4.0999999999999996</v>
      </c>
      <c r="I147" s="382">
        <v>4.5</v>
      </c>
      <c r="J147" s="383" t="s">
        <v>873</v>
      </c>
      <c r="M147" s="28"/>
      <c r="N147" s="29"/>
    </row>
    <row r="148" spans="2:14" ht="16.149999999999999" customHeight="1" x14ac:dyDescent="0.15">
      <c r="B148" s="312" t="s">
        <v>152</v>
      </c>
      <c r="C148" s="331" t="s">
        <v>779</v>
      </c>
      <c r="D148" s="330">
        <v>484</v>
      </c>
      <c r="E148" s="330">
        <v>491</v>
      </c>
      <c r="F148" s="376">
        <v>4.4000000000000004</v>
      </c>
      <c r="G148" s="330">
        <v>481</v>
      </c>
      <c r="H148" s="377">
        <v>4.2</v>
      </c>
      <c r="I148" s="376">
        <v>4.5999999999999996</v>
      </c>
      <c r="J148" s="379" t="s">
        <v>873</v>
      </c>
      <c r="M148" s="28"/>
      <c r="N148" s="29"/>
    </row>
    <row r="149" spans="2:14" ht="16.149999999999999" customHeight="1" x14ac:dyDescent="0.15">
      <c r="B149" s="312" t="s">
        <v>153</v>
      </c>
      <c r="C149" s="379" t="s">
        <v>941</v>
      </c>
      <c r="D149" s="380">
        <v>433</v>
      </c>
      <c r="E149" s="381">
        <v>440</v>
      </c>
      <c r="F149" s="382">
        <v>4.3</v>
      </c>
      <c r="G149" s="381">
        <v>430</v>
      </c>
      <c r="H149" s="382">
        <v>4.0999999999999996</v>
      </c>
      <c r="I149" s="382">
        <v>4.5</v>
      </c>
      <c r="J149" s="383" t="s">
        <v>873</v>
      </c>
      <c r="M149" s="28"/>
      <c r="N149" s="29"/>
    </row>
    <row r="150" spans="2:14" ht="16.149999999999999" customHeight="1" x14ac:dyDescent="0.15">
      <c r="B150" s="312" t="s">
        <v>154</v>
      </c>
      <c r="C150" s="331" t="s">
        <v>780</v>
      </c>
      <c r="D150" s="330">
        <v>2960</v>
      </c>
      <c r="E150" s="330">
        <v>3000</v>
      </c>
      <c r="F150" s="376">
        <v>4.3</v>
      </c>
      <c r="G150" s="330">
        <v>2910</v>
      </c>
      <c r="H150" s="377">
        <v>4.0999999999999996</v>
      </c>
      <c r="I150" s="376">
        <v>4.5</v>
      </c>
      <c r="J150" s="378" t="s">
        <v>934</v>
      </c>
      <c r="M150" s="28"/>
      <c r="N150" s="29"/>
    </row>
    <row r="151" spans="2:14" ht="16.149999999999999" customHeight="1" x14ac:dyDescent="0.15">
      <c r="B151" s="312" t="s">
        <v>155</v>
      </c>
      <c r="C151" s="379" t="s">
        <v>942</v>
      </c>
      <c r="D151" s="380">
        <v>1360</v>
      </c>
      <c r="E151" s="381">
        <v>1380</v>
      </c>
      <c r="F151" s="382">
        <v>4.3</v>
      </c>
      <c r="G151" s="381">
        <v>1340</v>
      </c>
      <c r="H151" s="382">
        <v>4.0999999999999996</v>
      </c>
      <c r="I151" s="382">
        <v>4.5</v>
      </c>
      <c r="J151" s="383" t="s">
        <v>876</v>
      </c>
      <c r="M151" s="28"/>
      <c r="N151" s="29"/>
    </row>
    <row r="152" spans="2:14" ht="16.149999999999999" customHeight="1" x14ac:dyDescent="0.15">
      <c r="B152" s="312" t="s">
        <v>156</v>
      </c>
      <c r="C152" s="379" t="s">
        <v>943</v>
      </c>
      <c r="D152" s="380">
        <v>1120</v>
      </c>
      <c r="E152" s="381">
        <v>1130</v>
      </c>
      <c r="F152" s="382">
        <v>4.3</v>
      </c>
      <c r="G152" s="381">
        <v>1100</v>
      </c>
      <c r="H152" s="382">
        <v>4.0999999999999996</v>
      </c>
      <c r="I152" s="382">
        <v>4.5</v>
      </c>
      <c r="J152" s="383" t="s">
        <v>876</v>
      </c>
      <c r="M152" s="28"/>
      <c r="N152" s="29"/>
    </row>
    <row r="153" spans="2:14" ht="16.149999999999999" customHeight="1" x14ac:dyDescent="0.15">
      <c r="B153" s="312" t="s">
        <v>157</v>
      </c>
      <c r="C153" s="379" t="s">
        <v>944</v>
      </c>
      <c r="D153" s="380">
        <v>2880</v>
      </c>
      <c r="E153" s="381">
        <v>2920</v>
      </c>
      <c r="F153" s="382">
        <v>4.4000000000000004</v>
      </c>
      <c r="G153" s="381">
        <v>2830</v>
      </c>
      <c r="H153" s="382">
        <v>4.2</v>
      </c>
      <c r="I153" s="382">
        <v>4.5999999999999996</v>
      </c>
      <c r="J153" s="383" t="s">
        <v>876</v>
      </c>
      <c r="M153" s="28"/>
      <c r="N153" s="29"/>
    </row>
    <row r="154" spans="2:14" ht="16.149999999999999" customHeight="1" x14ac:dyDescent="0.15">
      <c r="B154" s="312" t="s">
        <v>158</v>
      </c>
      <c r="C154" s="331" t="s">
        <v>945</v>
      </c>
      <c r="D154" s="330">
        <v>2610</v>
      </c>
      <c r="E154" s="330">
        <v>2630</v>
      </c>
      <c r="F154" s="376">
        <v>4.8</v>
      </c>
      <c r="G154" s="330">
        <v>2610</v>
      </c>
      <c r="H154" s="377">
        <v>4.5999999999999996</v>
      </c>
      <c r="I154" s="376">
        <v>5</v>
      </c>
      <c r="J154" s="379" t="s">
        <v>930</v>
      </c>
      <c r="M154" s="28"/>
      <c r="N154" s="29"/>
    </row>
    <row r="155" spans="2:14" ht="16.149999999999999" customHeight="1" x14ac:dyDescent="0.15">
      <c r="B155" s="312" t="s">
        <v>159</v>
      </c>
      <c r="C155" s="379" t="s">
        <v>946</v>
      </c>
      <c r="D155" s="380">
        <v>2200</v>
      </c>
      <c r="E155" s="381">
        <v>2220</v>
      </c>
      <c r="F155" s="382">
        <v>4.5999999999999996</v>
      </c>
      <c r="G155" s="381">
        <v>2170</v>
      </c>
      <c r="H155" s="382">
        <v>4.4000000000000004</v>
      </c>
      <c r="I155" s="382">
        <v>4.8</v>
      </c>
      <c r="J155" s="383" t="s">
        <v>934</v>
      </c>
      <c r="M155" s="28"/>
      <c r="N155" s="29"/>
    </row>
    <row r="156" spans="2:14" ht="16.149999999999999" customHeight="1" x14ac:dyDescent="0.15">
      <c r="B156" s="312" t="s">
        <v>160</v>
      </c>
      <c r="C156" s="313" t="s">
        <v>947</v>
      </c>
      <c r="D156" s="325">
        <v>4280</v>
      </c>
      <c r="E156" s="325">
        <v>4330</v>
      </c>
      <c r="F156" s="368">
        <v>4.4000000000000004</v>
      </c>
      <c r="G156" s="325">
        <v>4220</v>
      </c>
      <c r="H156" s="369">
        <v>4.2</v>
      </c>
      <c r="I156" s="368">
        <v>4.5999999999999996</v>
      </c>
      <c r="J156" s="367" t="s">
        <v>546</v>
      </c>
      <c r="M156" s="28"/>
      <c r="N156" s="29"/>
    </row>
    <row r="157" spans="2:14" ht="16.149999999999999" customHeight="1" x14ac:dyDescent="0.15">
      <c r="B157" s="312" t="s">
        <v>161</v>
      </c>
      <c r="C157" s="379" t="s">
        <v>948</v>
      </c>
      <c r="D157" s="380">
        <v>1620</v>
      </c>
      <c r="E157" s="381">
        <v>1640</v>
      </c>
      <c r="F157" s="382">
        <v>4.4000000000000004</v>
      </c>
      <c r="G157" s="381">
        <v>1590</v>
      </c>
      <c r="H157" s="382">
        <v>4.2</v>
      </c>
      <c r="I157" s="382">
        <v>4.5999999999999996</v>
      </c>
      <c r="J157" s="383" t="s">
        <v>876</v>
      </c>
      <c r="M157" s="28"/>
      <c r="N157" s="29"/>
    </row>
    <row r="158" spans="2:14" ht="16.149999999999999" customHeight="1" x14ac:dyDescent="0.15">
      <c r="B158" s="312" t="s">
        <v>162</v>
      </c>
      <c r="C158" s="331" t="s">
        <v>781</v>
      </c>
      <c r="D158" s="330">
        <v>577</v>
      </c>
      <c r="E158" s="330">
        <v>585</v>
      </c>
      <c r="F158" s="376">
        <v>4.4000000000000004</v>
      </c>
      <c r="G158" s="330">
        <v>569</v>
      </c>
      <c r="H158" s="377">
        <v>4.2</v>
      </c>
      <c r="I158" s="376">
        <v>4.5999999999999996</v>
      </c>
      <c r="J158" s="378" t="s">
        <v>934</v>
      </c>
      <c r="M158" s="28"/>
      <c r="N158" s="29"/>
    </row>
    <row r="159" spans="2:14" ht="16.149999999999999" customHeight="1" x14ac:dyDescent="0.15">
      <c r="B159" s="312" t="s">
        <v>163</v>
      </c>
      <c r="C159" s="379" t="s">
        <v>949</v>
      </c>
      <c r="D159" s="380">
        <v>911</v>
      </c>
      <c r="E159" s="381">
        <v>924</v>
      </c>
      <c r="F159" s="382">
        <v>4.3</v>
      </c>
      <c r="G159" s="381">
        <v>898</v>
      </c>
      <c r="H159" s="382">
        <v>4.0999999999999996</v>
      </c>
      <c r="I159" s="382">
        <v>4.5</v>
      </c>
      <c r="J159" s="383" t="s">
        <v>934</v>
      </c>
      <c r="M159" s="28"/>
      <c r="N159" s="29"/>
    </row>
    <row r="160" spans="2:14" ht="16.149999999999999" customHeight="1" x14ac:dyDescent="0.15">
      <c r="B160" s="312" t="s">
        <v>164</v>
      </c>
      <c r="C160" s="331" t="s">
        <v>782</v>
      </c>
      <c r="D160" s="330">
        <v>1550</v>
      </c>
      <c r="E160" s="330">
        <v>1570</v>
      </c>
      <c r="F160" s="376">
        <v>4.3</v>
      </c>
      <c r="G160" s="330">
        <v>1540</v>
      </c>
      <c r="H160" s="377">
        <v>4.0999999999999996</v>
      </c>
      <c r="I160" s="376">
        <v>4.5</v>
      </c>
      <c r="J160" s="379" t="s">
        <v>873</v>
      </c>
      <c r="M160" s="28"/>
      <c r="N160" s="29"/>
    </row>
    <row r="161" spans="2:14" ht="16.149999999999999" customHeight="1" x14ac:dyDescent="0.15">
      <c r="B161" s="312" t="s">
        <v>166</v>
      </c>
      <c r="C161" s="379" t="s">
        <v>950</v>
      </c>
      <c r="D161" s="380">
        <v>1130</v>
      </c>
      <c r="E161" s="381">
        <v>1140</v>
      </c>
      <c r="F161" s="382">
        <v>4.4000000000000004</v>
      </c>
      <c r="G161" s="381">
        <v>1120</v>
      </c>
      <c r="H161" s="382">
        <v>4.2</v>
      </c>
      <c r="I161" s="382">
        <v>4.5999999999999996</v>
      </c>
      <c r="J161" s="383" t="s">
        <v>873</v>
      </c>
      <c r="M161" s="28"/>
      <c r="N161" s="29"/>
    </row>
    <row r="162" spans="2:14" ht="16.149999999999999" customHeight="1" x14ac:dyDescent="0.15">
      <c r="B162" s="312" t="s">
        <v>167</v>
      </c>
      <c r="C162" s="331" t="s">
        <v>951</v>
      </c>
      <c r="D162" s="330">
        <v>923</v>
      </c>
      <c r="E162" s="330">
        <v>932</v>
      </c>
      <c r="F162" s="376">
        <v>4.4000000000000004</v>
      </c>
      <c r="G162" s="330">
        <v>919</v>
      </c>
      <c r="H162" s="377">
        <v>4.4000000000000004</v>
      </c>
      <c r="I162" s="376">
        <v>4.5999999999999996</v>
      </c>
      <c r="J162" s="379" t="s">
        <v>881</v>
      </c>
      <c r="M162" s="28"/>
      <c r="N162" s="29"/>
    </row>
    <row r="163" spans="2:14" ht="16.149999999999999" customHeight="1" x14ac:dyDescent="0.15">
      <c r="B163" s="312" t="s">
        <v>168</v>
      </c>
      <c r="C163" s="379" t="s">
        <v>952</v>
      </c>
      <c r="D163" s="380">
        <v>449</v>
      </c>
      <c r="E163" s="381">
        <v>457</v>
      </c>
      <c r="F163" s="382">
        <v>4.3</v>
      </c>
      <c r="G163" s="381">
        <v>445</v>
      </c>
      <c r="H163" s="382">
        <v>4.0999999999999996</v>
      </c>
      <c r="I163" s="382">
        <v>4.5</v>
      </c>
      <c r="J163" s="383" t="s">
        <v>873</v>
      </c>
      <c r="M163" s="28"/>
      <c r="N163" s="29"/>
    </row>
    <row r="164" spans="2:14" ht="16.149999999999999" customHeight="1" x14ac:dyDescent="0.15">
      <c r="B164" s="312" t="s">
        <v>169</v>
      </c>
      <c r="C164" s="313" t="s">
        <v>953</v>
      </c>
      <c r="D164" s="325">
        <v>440</v>
      </c>
      <c r="E164" s="325">
        <v>447</v>
      </c>
      <c r="F164" s="368">
        <v>4.3</v>
      </c>
      <c r="G164" s="325">
        <v>437</v>
      </c>
      <c r="H164" s="369">
        <v>4.0999999999999996</v>
      </c>
      <c r="I164" s="368">
        <v>4.5</v>
      </c>
      <c r="J164" s="451" t="s">
        <v>543</v>
      </c>
      <c r="M164" s="28"/>
      <c r="N164" s="29"/>
    </row>
    <row r="165" spans="2:14" ht="16.149999999999999" customHeight="1" x14ac:dyDescent="0.15">
      <c r="B165" s="312" t="s">
        <v>170</v>
      </c>
      <c r="C165" s="379" t="s">
        <v>954</v>
      </c>
      <c r="D165" s="380">
        <v>617</v>
      </c>
      <c r="E165" s="381">
        <v>623</v>
      </c>
      <c r="F165" s="382">
        <v>4.8</v>
      </c>
      <c r="G165" s="381">
        <v>611</v>
      </c>
      <c r="H165" s="382">
        <v>4.5999999999999996</v>
      </c>
      <c r="I165" s="382">
        <v>5</v>
      </c>
      <c r="J165" s="383" t="s">
        <v>934</v>
      </c>
      <c r="M165" s="28"/>
      <c r="N165" s="29"/>
    </row>
    <row r="166" spans="2:14" ht="16.149999999999999" customHeight="1" x14ac:dyDescent="0.15">
      <c r="B166" s="312" t="s">
        <v>171</v>
      </c>
      <c r="C166" s="331" t="s">
        <v>783</v>
      </c>
      <c r="D166" s="330">
        <v>1460</v>
      </c>
      <c r="E166" s="330">
        <v>1480</v>
      </c>
      <c r="F166" s="376">
        <v>4.5</v>
      </c>
      <c r="G166" s="330">
        <v>1440</v>
      </c>
      <c r="H166" s="377">
        <v>4.3</v>
      </c>
      <c r="I166" s="376">
        <v>4.7</v>
      </c>
      <c r="J166" s="378" t="s">
        <v>876</v>
      </c>
      <c r="M166" s="28"/>
      <c r="N166" s="29"/>
    </row>
    <row r="167" spans="2:14" ht="16.149999999999999" customHeight="1" x14ac:dyDescent="0.15">
      <c r="B167" s="312" t="s">
        <v>172</v>
      </c>
      <c r="C167" s="379" t="s">
        <v>955</v>
      </c>
      <c r="D167" s="380">
        <v>2940</v>
      </c>
      <c r="E167" s="381">
        <v>2980</v>
      </c>
      <c r="F167" s="382">
        <v>4.3</v>
      </c>
      <c r="G167" s="381">
        <v>2890</v>
      </c>
      <c r="H167" s="382">
        <v>4.0999999999999996</v>
      </c>
      <c r="I167" s="382">
        <v>4.5</v>
      </c>
      <c r="J167" s="383" t="s">
        <v>876</v>
      </c>
      <c r="M167" s="28"/>
      <c r="N167" s="29"/>
    </row>
    <row r="168" spans="2:14" ht="16.149999999999999" customHeight="1" x14ac:dyDescent="0.15">
      <c r="B168" s="312" t="s">
        <v>173</v>
      </c>
      <c r="C168" s="379" t="s">
        <v>956</v>
      </c>
      <c r="D168" s="380">
        <v>745</v>
      </c>
      <c r="E168" s="381">
        <v>755</v>
      </c>
      <c r="F168" s="382">
        <v>4.8</v>
      </c>
      <c r="G168" s="381">
        <v>741</v>
      </c>
      <c r="H168" s="382">
        <v>4.5999999999999996</v>
      </c>
      <c r="I168" s="382">
        <v>5</v>
      </c>
      <c r="J168" s="383" t="s">
        <v>873</v>
      </c>
      <c r="M168" s="28"/>
      <c r="N168" s="29"/>
    </row>
    <row r="169" spans="2:14" ht="16.149999999999999" customHeight="1" x14ac:dyDescent="0.15">
      <c r="B169" s="312" t="s">
        <v>174</v>
      </c>
      <c r="C169" s="379" t="s">
        <v>957</v>
      </c>
      <c r="D169" s="380">
        <v>746</v>
      </c>
      <c r="E169" s="381">
        <v>753</v>
      </c>
      <c r="F169" s="382">
        <v>4.8</v>
      </c>
      <c r="G169" s="381">
        <v>743</v>
      </c>
      <c r="H169" s="382">
        <v>4.5999999999999996</v>
      </c>
      <c r="I169" s="382">
        <v>5</v>
      </c>
      <c r="J169" s="383" t="s">
        <v>873</v>
      </c>
      <c r="M169" s="28"/>
      <c r="N169" s="29"/>
    </row>
    <row r="170" spans="2:14" ht="16.149999999999999" customHeight="1" x14ac:dyDescent="0.15">
      <c r="B170" s="312" t="s">
        <v>176</v>
      </c>
      <c r="C170" s="313" t="s">
        <v>958</v>
      </c>
      <c r="D170" s="325">
        <v>756</v>
      </c>
      <c r="E170" s="325">
        <v>766</v>
      </c>
      <c r="F170" s="368">
        <v>4.4000000000000004</v>
      </c>
      <c r="G170" s="325">
        <v>751</v>
      </c>
      <c r="H170" s="369">
        <v>4.2</v>
      </c>
      <c r="I170" s="368">
        <v>4.5999999999999996</v>
      </c>
      <c r="J170" s="451" t="s">
        <v>873</v>
      </c>
      <c r="M170" s="28"/>
      <c r="N170" s="29"/>
    </row>
    <row r="171" spans="2:14" ht="16.149999999999999" customHeight="1" x14ac:dyDescent="0.15">
      <c r="B171" s="312" t="s">
        <v>177</v>
      </c>
      <c r="C171" s="379" t="s">
        <v>959</v>
      </c>
      <c r="D171" s="380">
        <v>695</v>
      </c>
      <c r="E171" s="381">
        <v>703</v>
      </c>
      <c r="F171" s="382">
        <v>4.5999999999999996</v>
      </c>
      <c r="G171" s="381">
        <v>687</v>
      </c>
      <c r="H171" s="382">
        <v>4.4000000000000004</v>
      </c>
      <c r="I171" s="382">
        <v>4.8</v>
      </c>
      <c r="J171" s="383" t="s">
        <v>934</v>
      </c>
      <c r="M171" s="28"/>
      <c r="N171" s="29"/>
    </row>
    <row r="172" spans="2:14" ht="16.149999999999999" customHeight="1" x14ac:dyDescent="0.15">
      <c r="B172" s="312" t="s">
        <v>178</v>
      </c>
      <c r="C172" s="331" t="s">
        <v>784</v>
      </c>
      <c r="D172" s="330">
        <v>564</v>
      </c>
      <c r="E172" s="330">
        <v>572</v>
      </c>
      <c r="F172" s="376">
        <v>4.5</v>
      </c>
      <c r="G172" s="330">
        <v>560</v>
      </c>
      <c r="H172" s="377">
        <v>4.3</v>
      </c>
      <c r="I172" s="376">
        <v>4.7</v>
      </c>
      <c r="J172" s="379" t="s">
        <v>873</v>
      </c>
      <c r="M172" s="28"/>
      <c r="N172" s="29"/>
    </row>
    <row r="173" spans="2:14" ht="16.149999999999999" customHeight="1" x14ac:dyDescent="0.15">
      <c r="B173" s="312" t="s">
        <v>179</v>
      </c>
      <c r="C173" s="379" t="s">
        <v>960</v>
      </c>
      <c r="D173" s="380">
        <v>351</v>
      </c>
      <c r="E173" s="381">
        <v>356</v>
      </c>
      <c r="F173" s="382">
        <v>4.5</v>
      </c>
      <c r="G173" s="381">
        <v>349</v>
      </c>
      <c r="H173" s="382">
        <v>4.3</v>
      </c>
      <c r="I173" s="382">
        <v>4.7</v>
      </c>
      <c r="J173" s="383" t="s">
        <v>873</v>
      </c>
      <c r="M173" s="28"/>
      <c r="N173" s="29"/>
    </row>
    <row r="174" spans="2:14" ht="16.149999999999999" customHeight="1" x14ac:dyDescent="0.15">
      <c r="B174" s="312" t="s">
        <v>181</v>
      </c>
      <c r="C174" s="313" t="s">
        <v>961</v>
      </c>
      <c r="D174" s="325">
        <v>695</v>
      </c>
      <c r="E174" s="325">
        <v>704</v>
      </c>
      <c r="F174" s="368">
        <v>4.5</v>
      </c>
      <c r="G174" s="325">
        <v>686</v>
      </c>
      <c r="H174" s="369">
        <v>4.3</v>
      </c>
      <c r="I174" s="368">
        <v>4.7</v>
      </c>
      <c r="J174" s="367" t="s">
        <v>546</v>
      </c>
      <c r="M174" s="28"/>
      <c r="N174" s="29"/>
    </row>
    <row r="175" spans="2:14" ht="16.149999999999999" customHeight="1" x14ac:dyDescent="0.15">
      <c r="B175" s="312" t="s">
        <v>182</v>
      </c>
      <c r="C175" s="379" t="s">
        <v>962</v>
      </c>
      <c r="D175" s="380">
        <v>1460</v>
      </c>
      <c r="E175" s="381">
        <v>1480</v>
      </c>
      <c r="F175" s="382">
        <v>4.3</v>
      </c>
      <c r="G175" s="381">
        <v>1440</v>
      </c>
      <c r="H175" s="382">
        <v>4.0999999999999996</v>
      </c>
      <c r="I175" s="382">
        <v>4.5</v>
      </c>
      <c r="J175" s="383" t="s">
        <v>876</v>
      </c>
      <c r="M175" s="28"/>
      <c r="N175" s="29"/>
    </row>
    <row r="176" spans="2:14" ht="16.149999999999999" customHeight="1" x14ac:dyDescent="0.15">
      <c r="B176" s="312" t="s">
        <v>183</v>
      </c>
      <c r="C176" s="313" t="s">
        <v>963</v>
      </c>
      <c r="D176" s="325">
        <v>515</v>
      </c>
      <c r="E176" s="325">
        <v>520</v>
      </c>
      <c r="F176" s="368">
        <v>4.8</v>
      </c>
      <c r="G176" s="325">
        <v>513</v>
      </c>
      <c r="H176" s="369">
        <v>4.5999999999999996</v>
      </c>
      <c r="I176" s="368">
        <v>5</v>
      </c>
      <c r="J176" s="451" t="s">
        <v>873</v>
      </c>
      <c r="M176" s="28"/>
      <c r="N176" s="29"/>
    </row>
    <row r="177" spans="2:14" ht="16.149999999999999" customHeight="1" x14ac:dyDescent="0.15">
      <c r="B177" s="312" t="s">
        <v>184</v>
      </c>
      <c r="C177" s="379" t="s">
        <v>964</v>
      </c>
      <c r="D177" s="380">
        <v>1930</v>
      </c>
      <c r="E177" s="381">
        <v>1960</v>
      </c>
      <c r="F177" s="382">
        <v>4.3</v>
      </c>
      <c r="G177" s="381">
        <v>1920</v>
      </c>
      <c r="H177" s="382">
        <v>4.0999999999999996</v>
      </c>
      <c r="I177" s="382">
        <v>4.5</v>
      </c>
      <c r="J177" s="383" t="s">
        <v>873</v>
      </c>
      <c r="M177" s="28"/>
      <c r="N177" s="29"/>
    </row>
    <row r="178" spans="2:14" ht="16.149999999999999" customHeight="1" x14ac:dyDescent="0.15">
      <c r="B178" s="312" t="s">
        <v>185</v>
      </c>
      <c r="C178" s="331" t="s">
        <v>965</v>
      </c>
      <c r="D178" s="330">
        <v>1090</v>
      </c>
      <c r="E178" s="330">
        <v>1100</v>
      </c>
      <c r="F178" s="376">
        <v>4.7</v>
      </c>
      <c r="G178" s="330">
        <v>1080</v>
      </c>
      <c r="H178" s="377">
        <v>4.5</v>
      </c>
      <c r="I178" s="376">
        <v>4.9000000000000004</v>
      </c>
      <c r="J178" s="379" t="s">
        <v>873</v>
      </c>
      <c r="M178" s="28"/>
      <c r="N178" s="29"/>
    </row>
    <row r="179" spans="2:14" ht="16.149999999999999" customHeight="1" x14ac:dyDescent="0.15">
      <c r="B179" s="312" t="s">
        <v>186</v>
      </c>
      <c r="C179" s="379" t="s">
        <v>966</v>
      </c>
      <c r="D179" s="380">
        <v>970</v>
      </c>
      <c r="E179" s="381">
        <v>980</v>
      </c>
      <c r="F179" s="382">
        <v>4.8</v>
      </c>
      <c r="G179" s="381">
        <v>966</v>
      </c>
      <c r="H179" s="382">
        <v>4.5999999999999996</v>
      </c>
      <c r="I179" s="382">
        <v>5</v>
      </c>
      <c r="J179" s="383" t="s">
        <v>873</v>
      </c>
      <c r="M179" s="28"/>
      <c r="N179" s="29"/>
    </row>
    <row r="180" spans="2:14" ht="16.149999999999999" customHeight="1" x14ac:dyDescent="0.15">
      <c r="B180" s="312" t="s">
        <v>187</v>
      </c>
      <c r="C180" s="313" t="s">
        <v>967</v>
      </c>
      <c r="D180" s="325">
        <v>940</v>
      </c>
      <c r="E180" s="325">
        <v>955</v>
      </c>
      <c r="F180" s="368">
        <v>4.4000000000000004</v>
      </c>
      <c r="G180" s="325">
        <v>934</v>
      </c>
      <c r="H180" s="369">
        <v>4.2</v>
      </c>
      <c r="I180" s="368">
        <v>4.5999999999999996</v>
      </c>
      <c r="J180" s="451" t="s">
        <v>543</v>
      </c>
      <c r="M180" s="28"/>
      <c r="N180" s="29"/>
    </row>
    <row r="181" spans="2:14" ht="16.149999999999999" customHeight="1" x14ac:dyDescent="0.15">
      <c r="B181" s="312" t="s">
        <v>188</v>
      </c>
      <c r="C181" s="379" t="s">
        <v>968</v>
      </c>
      <c r="D181" s="380">
        <v>704</v>
      </c>
      <c r="E181" s="381">
        <v>712</v>
      </c>
      <c r="F181" s="382">
        <v>4.5999999999999996</v>
      </c>
      <c r="G181" s="381">
        <v>696</v>
      </c>
      <c r="H181" s="382">
        <v>4.4000000000000004</v>
      </c>
      <c r="I181" s="382">
        <v>4.8</v>
      </c>
      <c r="J181" s="383" t="s">
        <v>934</v>
      </c>
      <c r="M181" s="28"/>
      <c r="N181" s="29"/>
    </row>
    <row r="182" spans="2:14" ht="16.149999999999999" customHeight="1" x14ac:dyDescent="0.15">
      <c r="B182" s="312" t="s">
        <v>189</v>
      </c>
      <c r="C182" s="313" t="s">
        <v>969</v>
      </c>
      <c r="D182" s="325">
        <v>1730</v>
      </c>
      <c r="E182" s="325">
        <v>1750</v>
      </c>
      <c r="F182" s="368">
        <v>4.4000000000000004</v>
      </c>
      <c r="G182" s="325">
        <v>1700</v>
      </c>
      <c r="H182" s="369">
        <v>4.2</v>
      </c>
      <c r="I182" s="368">
        <v>4.5999999999999996</v>
      </c>
      <c r="J182" s="367" t="s">
        <v>876</v>
      </c>
      <c r="M182" s="28"/>
      <c r="N182" s="29"/>
    </row>
    <row r="183" spans="2:14" ht="16.149999999999999" customHeight="1" x14ac:dyDescent="0.15">
      <c r="B183" s="312" t="s">
        <v>191</v>
      </c>
      <c r="C183" s="379" t="s">
        <v>970</v>
      </c>
      <c r="D183" s="380">
        <v>521</v>
      </c>
      <c r="E183" s="381">
        <v>527</v>
      </c>
      <c r="F183" s="382">
        <v>4.7</v>
      </c>
      <c r="G183" s="381">
        <v>515</v>
      </c>
      <c r="H183" s="382">
        <v>4.5</v>
      </c>
      <c r="I183" s="382">
        <v>4.9000000000000004</v>
      </c>
      <c r="J183" s="383" t="s">
        <v>934</v>
      </c>
      <c r="M183" s="28"/>
      <c r="N183" s="29"/>
    </row>
    <row r="184" spans="2:14" ht="16.149999999999999" customHeight="1" x14ac:dyDescent="0.15">
      <c r="B184" s="312" t="s">
        <v>192</v>
      </c>
      <c r="C184" s="331" t="s">
        <v>785</v>
      </c>
      <c r="D184" s="330">
        <v>1100</v>
      </c>
      <c r="E184" s="330">
        <v>1110</v>
      </c>
      <c r="F184" s="376">
        <v>4.9000000000000004</v>
      </c>
      <c r="G184" s="330">
        <v>1100</v>
      </c>
      <c r="H184" s="377">
        <v>4.7</v>
      </c>
      <c r="I184" s="376">
        <v>5.0999999999999996</v>
      </c>
      <c r="J184" s="379" t="s">
        <v>873</v>
      </c>
      <c r="M184" s="28"/>
      <c r="N184" s="29"/>
    </row>
    <row r="185" spans="2:14" ht="16.149999999999999" customHeight="1" x14ac:dyDescent="0.15">
      <c r="B185" s="312" t="s">
        <v>193</v>
      </c>
      <c r="C185" s="379" t="s">
        <v>971</v>
      </c>
      <c r="D185" s="380">
        <v>415</v>
      </c>
      <c r="E185" s="381">
        <v>420</v>
      </c>
      <c r="F185" s="382">
        <v>4.5</v>
      </c>
      <c r="G185" s="381">
        <v>413</v>
      </c>
      <c r="H185" s="382">
        <v>4.3</v>
      </c>
      <c r="I185" s="382">
        <v>4.7</v>
      </c>
      <c r="J185" s="383" t="s">
        <v>873</v>
      </c>
      <c r="M185" s="28"/>
      <c r="N185" s="29"/>
    </row>
    <row r="186" spans="2:14" ht="16.149999999999999" customHeight="1" x14ac:dyDescent="0.15">
      <c r="B186" s="312" t="s">
        <v>194</v>
      </c>
      <c r="C186" s="313" t="s">
        <v>786</v>
      </c>
      <c r="D186" s="325">
        <v>1810</v>
      </c>
      <c r="E186" s="325">
        <v>1840</v>
      </c>
      <c r="F186" s="368">
        <v>4.3</v>
      </c>
      <c r="G186" s="325">
        <v>1780</v>
      </c>
      <c r="H186" s="369">
        <v>4.0999999999999996</v>
      </c>
      <c r="I186" s="368">
        <v>4.5</v>
      </c>
      <c r="J186" s="367" t="s">
        <v>544</v>
      </c>
      <c r="M186" s="28"/>
      <c r="N186" s="29"/>
    </row>
    <row r="187" spans="2:14" ht="16.149999999999999" customHeight="1" x14ac:dyDescent="0.15">
      <c r="B187" s="312" t="s">
        <v>195</v>
      </c>
      <c r="C187" s="379" t="s">
        <v>972</v>
      </c>
      <c r="D187" s="380">
        <v>756</v>
      </c>
      <c r="E187" s="381">
        <v>766</v>
      </c>
      <c r="F187" s="382">
        <v>4.5</v>
      </c>
      <c r="G187" s="381">
        <v>752</v>
      </c>
      <c r="H187" s="382">
        <v>4.3</v>
      </c>
      <c r="I187" s="382">
        <v>4.7</v>
      </c>
      <c r="J187" s="383" t="s">
        <v>873</v>
      </c>
      <c r="M187" s="28"/>
      <c r="N187" s="29"/>
    </row>
    <row r="188" spans="2:14" ht="16.149999999999999" customHeight="1" x14ac:dyDescent="0.15">
      <c r="B188" s="312" t="s">
        <v>196</v>
      </c>
      <c r="C188" s="313" t="s">
        <v>973</v>
      </c>
      <c r="D188" s="325">
        <v>447</v>
      </c>
      <c r="E188" s="325">
        <v>449</v>
      </c>
      <c r="F188" s="368">
        <v>5</v>
      </c>
      <c r="G188" s="325">
        <v>447</v>
      </c>
      <c r="H188" s="369">
        <v>4.8</v>
      </c>
      <c r="I188" s="368">
        <v>5.2</v>
      </c>
      <c r="J188" s="451" t="s">
        <v>930</v>
      </c>
      <c r="M188" s="28"/>
      <c r="N188" s="29"/>
    </row>
    <row r="189" spans="2:14" ht="16.149999999999999" customHeight="1" x14ac:dyDescent="0.15">
      <c r="B189" s="312" t="s">
        <v>197</v>
      </c>
      <c r="C189" s="379" t="s">
        <v>974</v>
      </c>
      <c r="D189" s="380">
        <v>3850</v>
      </c>
      <c r="E189" s="381">
        <v>3900</v>
      </c>
      <c r="F189" s="382">
        <v>4.5</v>
      </c>
      <c r="G189" s="381">
        <v>3790</v>
      </c>
      <c r="H189" s="382">
        <v>4.3</v>
      </c>
      <c r="I189" s="382">
        <v>4.7</v>
      </c>
      <c r="J189" s="383" t="s">
        <v>876</v>
      </c>
      <c r="M189" s="28"/>
      <c r="N189" s="29"/>
    </row>
    <row r="190" spans="2:14" ht="16.149999999999999" customHeight="1" x14ac:dyDescent="0.15">
      <c r="B190" s="312" t="s">
        <v>198</v>
      </c>
      <c r="C190" s="331" t="s">
        <v>787</v>
      </c>
      <c r="D190" s="330">
        <v>2470</v>
      </c>
      <c r="E190" s="330">
        <v>2490</v>
      </c>
      <c r="F190" s="376">
        <v>4.5999999999999996</v>
      </c>
      <c r="G190" s="330">
        <v>2470</v>
      </c>
      <c r="H190" s="377">
        <v>4.3999999999999995</v>
      </c>
      <c r="I190" s="376">
        <v>4.8</v>
      </c>
      <c r="J190" s="379" t="s">
        <v>930</v>
      </c>
      <c r="M190" s="28"/>
      <c r="N190" s="29"/>
    </row>
    <row r="191" spans="2:14" ht="16.149999999999999" customHeight="1" x14ac:dyDescent="0.15">
      <c r="B191" s="312" t="s">
        <v>199</v>
      </c>
      <c r="C191" s="379" t="s">
        <v>975</v>
      </c>
      <c r="D191" s="380">
        <v>795</v>
      </c>
      <c r="E191" s="381">
        <v>801</v>
      </c>
      <c r="F191" s="382">
        <v>4.9000000000000004</v>
      </c>
      <c r="G191" s="381">
        <v>795</v>
      </c>
      <c r="H191" s="382">
        <v>4.7</v>
      </c>
      <c r="I191" s="382">
        <v>5.1000000000000005</v>
      </c>
      <c r="J191" s="383" t="s">
        <v>930</v>
      </c>
      <c r="M191" s="28"/>
      <c r="N191" s="29"/>
    </row>
    <row r="192" spans="2:14" ht="16.149999999999999" customHeight="1" x14ac:dyDescent="0.15">
      <c r="B192" s="312" t="s">
        <v>200</v>
      </c>
      <c r="C192" s="313" t="s">
        <v>976</v>
      </c>
      <c r="D192" s="325">
        <v>639</v>
      </c>
      <c r="E192" s="325">
        <v>642</v>
      </c>
      <c r="F192" s="368">
        <v>4.8</v>
      </c>
      <c r="G192" s="325">
        <v>639</v>
      </c>
      <c r="H192" s="369">
        <v>4.5999999999999996</v>
      </c>
      <c r="I192" s="368">
        <v>5</v>
      </c>
      <c r="J192" s="451" t="s">
        <v>548</v>
      </c>
      <c r="M192" s="28"/>
      <c r="N192" s="29"/>
    </row>
    <row r="193" spans="2:14" ht="16.149999999999999" customHeight="1" x14ac:dyDescent="0.15">
      <c r="B193" s="312" t="s">
        <v>201</v>
      </c>
      <c r="C193" s="379" t="s">
        <v>977</v>
      </c>
      <c r="D193" s="380">
        <v>536</v>
      </c>
      <c r="E193" s="381">
        <v>540</v>
      </c>
      <c r="F193" s="382">
        <v>5</v>
      </c>
      <c r="G193" s="381">
        <v>536</v>
      </c>
      <c r="H193" s="382">
        <v>4.8</v>
      </c>
      <c r="I193" s="382">
        <v>5.2</v>
      </c>
      <c r="J193" s="383" t="s">
        <v>930</v>
      </c>
      <c r="M193" s="28"/>
      <c r="N193" s="29"/>
    </row>
    <row r="194" spans="2:14" ht="16.149999999999999" customHeight="1" x14ac:dyDescent="0.15">
      <c r="B194" s="312" t="s">
        <v>202</v>
      </c>
      <c r="C194" s="313" t="s">
        <v>788</v>
      </c>
      <c r="D194" s="325">
        <v>1310</v>
      </c>
      <c r="E194" s="325">
        <v>1310</v>
      </c>
      <c r="F194" s="368">
        <v>4.8</v>
      </c>
      <c r="G194" s="325">
        <v>1310</v>
      </c>
      <c r="H194" s="369">
        <v>4.5999999999999996</v>
      </c>
      <c r="I194" s="368">
        <v>5</v>
      </c>
      <c r="J194" s="451" t="s">
        <v>930</v>
      </c>
      <c r="M194" s="28"/>
      <c r="N194" s="29"/>
    </row>
    <row r="195" spans="2:14" ht="16.149999999999999" customHeight="1" x14ac:dyDescent="0.15">
      <c r="B195" s="312" t="s">
        <v>203</v>
      </c>
      <c r="C195" s="379" t="s">
        <v>978</v>
      </c>
      <c r="D195" s="380">
        <v>774</v>
      </c>
      <c r="E195" s="381">
        <v>779</v>
      </c>
      <c r="F195" s="382">
        <v>5.0999999999999996</v>
      </c>
      <c r="G195" s="381">
        <v>774</v>
      </c>
      <c r="H195" s="382">
        <v>4.8999999999999995</v>
      </c>
      <c r="I195" s="382">
        <v>5.3</v>
      </c>
      <c r="J195" s="383" t="s">
        <v>930</v>
      </c>
      <c r="M195" s="28"/>
      <c r="N195" s="29"/>
    </row>
    <row r="196" spans="2:14" ht="16.149999999999999" customHeight="1" x14ac:dyDescent="0.15">
      <c r="B196" s="312" t="s">
        <v>204</v>
      </c>
      <c r="C196" s="331" t="s">
        <v>789</v>
      </c>
      <c r="D196" s="330">
        <v>739</v>
      </c>
      <c r="E196" s="330">
        <v>742</v>
      </c>
      <c r="F196" s="376">
        <v>4.9000000000000004</v>
      </c>
      <c r="G196" s="330">
        <v>739</v>
      </c>
      <c r="H196" s="377">
        <v>4.7</v>
      </c>
      <c r="I196" s="376">
        <v>5.1000000000000005</v>
      </c>
      <c r="J196" s="379" t="s">
        <v>930</v>
      </c>
      <c r="M196" s="28"/>
      <c r="N196" s="29"/>
    </row>
    <row r="197" spans="2:14" ht="16.149999999999999" customHeight="1" x14ac:dyDescent="0.15">
      <c r="B197" s="312" t="s">
        <v>205</v>
      </c>
      <c r="C197" s="379" t="s">
        <v>979</v>
      </c>
      <c r="D197" s="380">
        <v>642</v>
      </c>
      <c r="E197" s="381">
        <v>645</v>
      </c>
      <c r="F197" s="382">
        <v>4.9000000000000004</v>
      </c>
      <c r="G197" s="381">
        <v>642</v>
      </c>
      <c r="H197" s="382">
        <v>4.7</v>
      </c>
      <c r="I197" s="382">
        <v>5.1000000000000005</v>
      </c>
      <c r="J197" s="383" t="s">
        <v>930</v>
      </c>
      <c r="M197" s="28"/>
      <c r="N197" s="29"/>
    </row>
    <row r="198" spans="2:14" ht="16.149999999999999" customHeight="1" x14ac:dyDescent="0.15">
      <c r="B198" s="312" t="s">
        <v>206</v>
      </c>
      <c r="C198" s="313" t="s">
        <v>980</v>
      </c>
      <c r="D198" s="325">
        <v>989</v>
      </c>
      <c r="E198" s="325">
        <v>1000</v>
      </c>
      <c r="F198" s="368">
        <v>4.9000000000000004</v>
      </c>
      <c r="G198" s="325">
        <v>989</v>
      </c>
      <c r="H198" s="369">
        <v>4.7</v>
      </c>
      <c r="I198" s="368">
        <v>5.1000000000000005</v>
      </c>
      <c r="J198" s="451" t="s">
        <v>548</v>
      </c>
      <c r="M198" s="28"/>
      <c r="N198" s="29"/>
    </row>
    <row r="199" spans="2:14" ht="16.149999999999999" customHeight="1" x14ac:dyDescent="0.15">
      <c r="B199" s="312" t="s">
        <v>207</v>
      </c>
      <c r="C199" s="379" t="s">
        <v>981</v>
      </c>
      <c r="D199" s="380">
        <v>1180</v>
      </c>
      <c r="E199" s="381">
        <v>1190</v>
      </c>
      <c r="F199" s="382">
        <v>4.7</v>
      </c>
      <c r="G199" s="381">
        <v>1180</v>
      </c>
      <c r="H199" s="382">
        <v>4.5999999999999996</v>
      </c>
      <c r="I199" s="382">
        <v>5</v>
      </c>
      <c r="J199" s="383" t="s">
        <v>873</v>
      </c>
      <c r="M199" s="28"/>
      <c r="N199" s="29"/>
    </row>
    <row r="200" spans="2:14" ht="16.149999999999999" customHeight="1" x14ac:dyDescent="0.15">
      <c r="B200" s="312" t="s">
        <v>209</v>
      </c>
      <c r="C200" s="313" t="s">
        <v>982</v>
      </c>
      <c r="D200" s="325">
        <v>1120</v>
      </c>
      <c r="E200" s="325">
        <v>1130</v>
      </c>
      <c r="F200" s="368">
        <v>4.8</v>
      </c>
      <c r="G200" s="325">
        <v>1110</v>
      </c>
      <c r="H200" s="369">
        <v>4.5999999999999996</v>
      </c>
      <c r="I200" s="368">
        <v>5</v>
      </c>
      <c r="J200" s="367" t="s">
        <v>934</v>
      </c>
      <c r="M200" s="28"/>
      <c r="N200" s="29"/>
    </row>
    <row r="201" spans="2:14" ht="16.149999999999999" customHeight="1" x14ac:dyDescent="0.15">
      <c r="B201" s="312" t="s">
        <v>210</v>
      </c>
      <c r="C201" s="379" t="s">
        <v>983</v>
      </c>
      <c r="D201" s="380">
        <v>293</v>
      </c>
      <c r="E201" s="381">
        <v>300</v>
      </c>
      <c r="F201" s="382">
        <v>5</v>
      </c>
      <c r="G201" s="381">
        <v>293</v>
      </c>
      <c r="H201" s="382">
        <v>4.8</v>
      </c>
      <c r="I201" s="382">
        <v>5.2</v>
      </c>
      <c r="J201" s="383" t="s">
        <v>930</v>
      </c>
      <c r="M201" s="28"/>
      <c r="N201" s="29"/>
    </row>
    <row r="202" spans="2:14" ht="16.149999999999999" customHeight="1" x14ac:dyDescent="0.15">
      <c r="B202" s="312" t="s">
        <v>211</v>
      </c>
      <c r="C202" s="331" t="s">
        <v>984</v>
      </c>
      <c r="D202" s="330">
        <v>1980</v>
      </c>
      <c r="E202" s="330">
        <v>2000</v>
      </c>
      <c r="F202" s="376">
        <v>5.3</v>
      </c>
      <c r="G202" s="330">
        <v>1950</v>
      </c>
      <c r="H202" s="377">
        <v>5.0999999999999996</v>
      </c>
      <c r="I202" s="376">
        <v>5.5</v>
      </c>
      <c r="J202" s="378" t="s">
        <v>876</v>
      </c>
      <c r="M202" s="28"/>
      <c r="N202" s="29"/>
    </row>
    <row r="203" spans="2:14" ht="16.149999999999999" customHeight="1" x14ac:dyDescent="0.15">
      <c r="B203" s="312" t="s">
        <v>212</v>
      </c>
      <c r="C203" s="379" t="s">
        <v>985</v>
      </c>
      <c r="D203" s="380">
        <v>1940</v>
      </c>
      <c r="E203" s="381">
        <v>1960</v>
      </c>
      <c r="F203" s="382">
        <v>5.2</v>
      </c>
      <c r="G203" s="381">
        <v>1920</v>
      </c>
      <c r="H203" s="382">
        <v>5</v>
      </c>
      <c r="I203" s="382">
        <v>5.4</v>
      </c>
      <c r="J203" s="383" t="s">
        <v>934</v>
      </c>
      <c r="M203" s="28"/>
      <c r="N203" s="29"/>
    </row>
    <row r="204" spans="2:14" ht="16.149999999999999" customHeight="1" x14ac:dyDescent="0.15">
      <c r="B204" s="312" t="s">
        <v>213</v>
      </c>
      <c r="C204" s="313" t="s">
        <v>986</v>
      </c>
      <c r="D204" s="325">
        <v>1310</v>
      </c>
      <c r="E204" s="325">
        <v>1320</v>
      </c>
      <c r="F204" s="368">
        <v>5.0999999999999996</v>
      </c>
      <c r="G204" s="325">
        <v>1290</v>
      </c>
      <c r="H204" s="369">
        <v>4.9000000000000004</v>
      </c>
      <c r="I204" s="368">
        <v>5.3</v>
      </c>
      <c r="J204" s="367" t="s">
        <v>546</v>
      </c>
      <c r="M204" s="28"/>
      <c r="N204" s="29"/>
    </row>
    <row r="205" spans="2:14" ht="16.149999999999999" customHeight="1" x14ac:dyDescent="0.15">
      <c r="B205" s="312" t="s">
        <v>214</v>
      </c>
      <c r="C205" s="379" t="s">
        <v>987</v>
      </c>
      <c r="D205" s="380">
        <v>823</v>
      </c>
      <c r="E205" s="381">
        <v>831</v>
      </c>
      <c r="F205" s="382">
        <v>5</v>
      </c>
      <c r="G205" s="381">
        <v>815</v>
      </c>
      <c r="H205" s="382">
        <v>4.8</v>
      </c>
      <c r="I205" s="382">
        <v>5.2</v>
      </c>
      <c r="J205" s="383" t="s">
        <v>934</v>
      </c>
      <c r="M205" s="28"/>
      <c r="N205" s="29"/>
    </row>
    <row r="206" spans="2:14" ht="16.149999999999999" customHeight="1" x14ac:dyDescent="0.15">
      <c r="B206" s="312" t="s">
        <v>215</v>
      </c>
      <c r="C206" s="313" t="s">
        <v>988</v>
      </c>
      <c r="D206" s="325">
        <v>1530</v>
      </c>
      <c r="E206" s="325">
        <v>1540</v>
      </c>
      <c r="F206" s="368">
        <v>5.4</v>
      </c>
      <c r="G206" s="325">
        <v>1520</v>
      </c>
      <c r="H206" s="369">
        <v>5.2</v>
      </c>
      <c r="I206" s="368">
        <v>5.6</v>
      </c>
      <c r="J206" s="367" t="s">
        <v>876</v>
      </c>
      <c r="M206" s="28"/>
      <c r="N206" s="29"/>
    </row>
    <row r="207" spans="2:14" ht="16.149999999999999" customHeight="1" x14ac:dyDescent="0.15">
      <c r="B207" s="312" t="s">
        <v>216</v>
      </c>
      <c r="C207" s="379" t="s">
        <v>989</v>
      </c>
      <c r="D207" s="380">
        <v>2050</v>
      </c>
      <c r="E207" s="381">
        <v>2070</v>
      </c>
      <c r="F207" s="382">
        <v>5</v>
      </c>
      <c r="G207" s="381">
        <v>2030</v>
      </c>
      <c r="H207" s="382">
        <v>4.8</v>
      </c>
      <c r="I207" s="382">
        <v>5.2</v>
      </c>
      <c r="J207" s="383" t="s">
        <v>934</v>
      </c>
      <c r="M207" s="28"/>
      <c r="N207" s="29"/>
    </row>
    <row r="208" spans="2:14" ht="16.149999999999999" customHeight="1" x14ac:dyDescent="0.15">
      <c r="B208" s="312" t="s">
        <v>217</v>
      </c>
      <c r="C208" s="331" t="s">
        <v>790</v>
      </c>
      <c r="D208" s="330">
        <v>1000</v>
      </c>
      <c r="E208" s="330">
        <v>1010</v>
      </c>
      <c r="F208" s="376">
        <v>5</v>
      </c>
      <c r="G208" s="330">
        <v>992</v>
      </c>
      <c r="H208" s="377">
        <v>4.8</v>
      </c>
      <c r="I208" s="376">
        <v>5.2</v>
      </c>
      <c r="J208" s="378" t="s">
        <v>934</v>
      </c>
      <c r="M208" s="28"/>
      <c r="N208" s="29"/>
    </row>
    <row r="209" spans="2:14" ht="16.149999999999999" customHeight="1" x14ac:dyDescent="0.15">
      <c r="B209" s="312" t="s">
        <v>218</v>
      </c>
      <c r="C209" s="379" t="s">
        <v>990</v>
      </c>
      <c r="D209" s="380">
        <v>1130</v>
      </c>
      <c r="E209" s="381">
        <v>1140</v>
      </c>
      <c r="F209" s="382">
        <v>4.9000000000000004</v>
      </c>
      <c r="G209" s="381">
        <v>1120</v>
      </c>
      <c r="H209" s="382">
        <v>4.7</v>
      </c>
      <c r="I209" s="382">
        <v>5.1000000000000005</v>
      </c>
      <c r="J209" s="383" t="s">
        <v>934</v>
      </c>
      <c r="M209" s="28"/>
      <c r="N209" s="29"/>
    </row>
    <row r="210" spans="2:14" ht="16.149999999999999" customHeight="1" x14ac:dyDescent="0.15">
      <c r="B210" s="312" t="s">
        <v>219</v>
      </c>
      <c r="C210" s="313" t="s">
        <v>791</v>
      </c>
      <c r="D210" s="325">
        <v>496</v>
      </c>
      <c r="E210" s="325">
        <v>500</v>
      </c>
      <c r="F210" s="368">
        <v>5.4</v>
      </c>
      <c r="G210" s="325">
        <v>491</v>
      </c>
      <c r="H210" s="369">
        <v>5.2</v>
      </c>
      <c r="I210" s="368">
        <v>5.6</v>
      </c>
      <c r="J210" s="367" t="s">
        <v>544</v>
      </c>
      <c r="M210" s="28"/>
      <c r="N210" s="29"/>
    </row>
    <row r="211" spans="2:14" ht="16.149999999999999" customHeight="1" x14ac:dyDescent="0.15">
      <c r="B211" s="312" t="s">
        <v>221</v>
      </c>
      <c r="C211" s="379" t="s">
        <v>991</v>
      </c>
      <c r="D211" s="380">
        <v>826</v>
      </c>
      <c r="E211" s="381">
        <v>836</v>
      </c>
      <c r="F211" s="382">
        <v>4.9000000000000004</v>
      </c>
      <c r="G211" s="381">
        <v>816</v>
      </c>
      <c r="H211" s="382">
        <v>4.7</v>
      </c>
      <c r="I211" s="382">
        <v>5.2</v>
      </c>
      <c r="J211" s="383" t="s">
        <v>876</v>
      </c>
      <c r="M211" s="28"/>
      <c r="N211" s="29"/>
    </row>
    <row r="212" spans="2:14" ht="16.149999999999999" customHeight="1" x14ac:dyDescent="0.15">
      <c r="B212" s="312" t="s">
        <v>222</v>
      </c>
      <c r="C212" s="313" t="s">
        <v>992</v>
      </c>
      <c r="D212" s="325">
        <v>538</v>
      </c>
      <c r="E212" s="325">
        <v>542</v>
      </c>
      <c r="F212" s="368">
        <v>5.0999999999999996</v>
      </c>
      <c r="G212" s="325">
        <v>533</v>
      </c>
      <c r="H212" s="369">
        <v>4.9000000000000004</v>
      </c>
      <c r="I212" s="368">
        <v>5.3</v>
      </c>
      <c r="J212" s="367" t="s">
        <v>876</v>
      </c>
      <c r="M212" s="28"/>
      <c r="N212" s="29"/>
    </row>
    <row r="213" spans="2:14" ht="16.149999999999999" customHeight="1" x14ac:dyDescent="0.15">
      <c r="B213" s="312" t="s">
        <v>223</v>
      </c>
      <c r="C213" s="379" t="s">
        <v>993</v>
      </c>
      <c r="D213" s="380">
        <v>750</v>
      </c>
      <c r="E213" s="381">
        <v>757</v>
      </c>
      <c r="F213" s="382">
        <v>5.0999999999999996</v>
      </c>
      <c r="G213" s="381">
        <v>743</v>
      </c>
      <c r="H213" s="382">
        <v>4.9000000000000004</v>
      </c>
      <c r="I213" s="382">
        <v>5.3</v>
      </c>
      <c r="J213" s="383" t="s">
        <v>876</v>
      </c>
      <c r="M213" s="28"/>
      <c r="N213" s="29"/>
    </row>
    <row r="214" spans="2:14" ht="16.149999999999999" customHeight="1" x14ac:dyDescent="0.15">
      <c r="B214" s="312" t="s">
        <v>224</v>
      </c>
      <c r="C214" s="331" t="s">
        <v>792</v>
      </c>
      <c r="D214" s="330">
        <v>490</v>
      </c>
      <c r="E214" s="330">
        <v>495</v>
      </c>
      <c r="F214" s="376">
        <v>5</v>
      </c>
      <c r="G214" s="330">
        <v>484</v>
      </c>
      <c r="H214" s="377">
        <v>4.8</v>
      </c>
      <c r="I214" s="376">
        <v>5.2</v>
      </c>
      <c r="J214" s="378" t="s">
        <v>876</v>
      </c>
      <c r="M214" s="28"/>
      <c r="N214" s="29"/>
    </row>
    <row r="215" spans="2:14" ht="16.149999999999999" customHeight="1" x14ac:dyDescent="0.15">
      <c r="B215" s="312" t="s">
        <v>225</v>
      </c>
      <c r="C215" s="379" t="s">
        <v>994</v>
      </c>
      <c r="D215" s="380">
        <v>470</v>
      </c>
      <c r="E215" s="381">
        <v>474</v>
      </c>
      <c r="F215" s="382">
        <v>5.0999999999999996</v>
      </c>
      <c r="G215" s="381">
        <v>466</v>
      </c>
      <c r="H215" s="382">
        <v>4.9000000000000004</v>
      </c>
      <c r="I215" s="382">
        <v>5.3</v>
      </c>
      <c r="J215" s="383" t="s">
        <v>876</v>
      </c>
      <c r="M215" s="28"/>
      <c r="N215" s="29"/>
    </row>
    <row r="216" spans="2:14" ht="16.149999999999999" customHeight="1" x14ac:dyDescent="0.15">
      <c r="B216" s="312" t="s">
        <v>226</v>
      </c>
      <c r="C216" s="313" t="s">
        <v>995</v>
      </c>
      <c r="D216" s="325">
        <v>749</v>
      </c>
      <c r="E216" s="325">
        <v>757</v>
      </c>
      <c r="F216" s="368">
        <v>5.0999999999999996</v>
      </c>
      <c r="G216" s="325">
        <v>740</v>
      </c>
      <c r="H216" s="369">
        <v>4.9000000000000004</v>
      </c>
      <c r="I216" s="368">
        <v>5.3</v>
      </c>
      <c r="J216" s="367" t="s">
        <v>544</v>
      </c>
      <c r="M216" s="28"/>
      <c r="N216" s="29"/>
    </row>
    <row r="217" spans="2:14" ht="16.149999999999999" customHeight="1" x14ac:dyDescent="0.15">
      <c r="B217" s="312" t="s">
        <v>227</v>
      </c>
      <c r="C217" s="379" t="s">
        <v>996</v>
      </c>
      <c r="D217" s="380">
        <v>772</v>
      </c>
      <c r="E217" s="381">
        <v>779</v>
      </c>
      <c r="F217" s="382">
        <v>5.0999999999999996</v>
      </c>
      <c r="G217" s="381">
        <v>764</v>
      </c>
      <c r="H217" s="382">
        <v>4.9000000000000004</v>
      </c>
      <c r="I217" s="382">
        <v>5.3</v>
      </c>
      <c r="J217" s="383" t="s">
        <v>876</v>
      </c>
      <c r="M217" s="28"/>
      <c r="N217" s="29"/>
    </row>
    <row r="218" spans="2:14" ht="16.149999999999999" customHeight="1" x14ac:dyDescent="0.15">
      <c r="B218" s="312" t="s">
        <v>228</v>
      </c>
      <c r="C218" s="313" t="s">
        <v>793</v>
      </c>
      <c r="D218" s="325">
        <v>1650</v>
      </c>
      <c r="E218" s="325">
        <v>1660</v>
      </c>
      <c r="F218" s="368">
        <v>5.3</v>
      </c>
      <c r="G218" s="325">
        <v>1630</v>
      </c>
      <c r="H218" s="369">
        <v>5.0999999999999996</v>
      </c>
      <c r="I218" s="368">
        <v>5.5</v>
      </c>
      <c r="J218" s="367" t="s">
        <v>934</v>
      </c>
      <c r="M218" s="28"/>
      <c r="N218" s="29"/>
    </row>
    <row r="219" spans="2:14" ht="16.149999999999999" customHeight="1" x14ac:dyDescent="0.15">
      <c r="B219" s="312" t="s">
        <v>229</v>
      </c>
      <c r="C219" s="379" t="s">
        <v>997</v>
      </c>
      <c r="D219" s="380">
        <v>955</v>
      </c>
      <c r="E219" s="381">
        <v>967</v>
      </c>
      <c r="F219" s="382">
        <v>4.3</v>
      </c>
      <c r="G219" s="381">
        <v>943</v>
      </c>
      <c r="H219" s="382">
        <v>4.0999999999999996</v>
      </c>
      <c r="I219" s="382">
        <v>4.5</v>
      </c>
      <c r="J219" s="383" t="s">
        <v>876</v>
      </c>
      <c r="M219" s="28"/>
      <c r="N219" s="29"/>
    </row>
    <row r="220" spans="2:14" ht="16.149999999999999" customHeight="1" x14ac:dyDescent="0.15">
      <c r="B220" s="312" t="s">
        <v>230</v>
      </c>
      <c r="C220" s="331" t="s">
        <v>794</v>
      </c>
      <c r="D220" s="330">
        <v>758</v>
      </c>
      <c r="E220" s="330">
        <v>765</v>
      </c>
      <c r="F220" s="376">
        <v>4.5999999999999996</v>
      </c>
      <c r="G220" s="330">
        <v>751</v>
      </c>
      <c r="H220" s="377">
        <v>4.4000000000000004</v>
      </c>
      <c r="I220" s="376">
        <v>4.8</v>
      </c>
      <c r="J220" s="378" t="s">
        <v>876</v>
      </c>
      <c r="M220" s="28"/>
      <c r="N220" s="29"/>
    </row>
    <row r="221" spans="2:14" ht="16.149999999999999" customHeight="1" x14ac:dyDescent="0.15">
      <c r="B221" s="312" t="s">
        <v>795</v>
      </c>
      <c r="C221" s="379" t="s">
        <v>998</v>
      </c>
      <c r="D221" s="380">
        <v>1110</v>
      </c>
      <c r="E221" s="381">
        <v>1130</v>
      </c>
      <c r="F221" s="382">
        <v>4.0999999999999996</v>
      </c>
      <c r="G221" s="381">
        <v>1080</v>
      </c>
      <c r="H221" s="382">
        <v>3.9</v>
      </c>
      <c r="I221" s="382">
        <v>4.3</v>
      </c>
      <c r="J221" s="383" t="s">
        <v>934</v>
      </c>
      <c r="M221" s="28"/>
      <c r="N221" s="29"/>
    </row>
    <row r="222" spans="2:14" ht="16.149999999999999" customHeight="1" x14ac:dyDescent="0.15">
      <c r="B222" s="312" t="s">
        <v>231</v>
      </c>
      <c r="C222" s="313" t="s">
        <v>999</v>
      </c>
      <c r="D222" s="325">
        <v>682</v>
      </c>
      <c r="E222" s="325">
        <v>683</v>
      </c>
      <c r="F222" s="368">
        <v>5.4</v>
      </c>
      <c r="G222" s="325">
        <v>681</v>
      </c>
      <c r="H222" s="369">
        <v>5.2</v>
      </c>
      <c r="I222" s="368">
        <v>5.6</v>
      </c>
      <c r="J222" s="451" t="s">
        <v>543</v>
      </c>
      <c r="M222" s="28"/>
      <c r="N222" s="29"/>
    </row>
    <row r="223" spans="2:14" ht="16.149999999999999" customHeight="1" x14ac:dyDescent="0.15">
      <c r="B223" s="312" t="s">
        <v>232</v>
      </c>
      <c r="C223" s="379" t="s">
        <v>1000</v>
      </c>
      <c r="D223" s="380">
        <v>676</v>
      </c>
      <c r="E223" s="381">
        <v>681</v>
      </c>
      <c r="F223" s="382">
        <v>5.5</v>
      </c>
      <c r="G223" s="381">
        <v>670</v>
      </c>
      <c r="H223" s="382">
        <v>5.3</v>
      </c>
      <c r="I223" s="382">
        <v>5.7</v>
      </c>
      <c r="J223" s="383" t="s">
        <v>876</v>
      </c>
      <c r="M223" s="28"/>
      <c r="N223" s="29"/>
    </row>
    <row r="224" spans="2:14" ht="16.149999999999999" customHeight="1" x14ac:dyDescent="0.15">
      <c r="B224" s="312" t="s">
        <v>233</v>
      </c>
      <c r="C224" s="313" t="s">
        <v>1001</v>
      </c>
      <c r="D224" s="325">
        <v>1630</v>
      </c>
      <c r="E224" s="325">
        <v>1640</v>
      </c>
      <c r="F224" s="368">
        <v>5.0999999999999996</v>
      </c>
      <c r="G224" s="325">
        <v>1610</v>
      </c>
      <c r="H224" s="369">
        <v>4.9000000000000004</v>
      </c>
      <c r="I224" s="368">
        <v>5.3</v>
      </c>
      <c r="J224" s="367" t="s">
        <v>876</v>
      </c>
      <c r="M224" s="28"/>
      <c r="N224" s="29"/>
    </row>
    <row r="225" spans="2:14" ht="16.149999999999999" customHeight="1" x14ac:dyDescent="0.15">
      <c r="B225" s="312" t="s">
        <v>235</v>
      </c>
      <c r="C225" s="379" t="s">
        <v>1002</v>
      </c>
      <c r="D225" s="380">
        <v>271</v>
      </c>
      <c r="E225" s="381">
        <v>267</v>
      </c>
      <c r="F225" s="382">
        <v>5.4</v>
      </c>
      <c r="G225" s="381">
        <v>273</v>
      </c>
      <c r="H225" s="382">
        <v>5.2</v>
      </c>
      <c r="I225" s="382">
        <v>5.6</v>
      </c>
      <c r="J225" s="383" t="s">
        <v>881</v>
      </c>
      <c r="M225" s="28"/>
      <c r="N225" s="29"/>
    </row>
    <row r="226" spans="2:14" ht="16.149999999999999" customHeight="1" x14ac:dyDescent="0.15">
      <c r="B226" s="312" t="s">
        <v>236</v>
      </c>
      <c r="C226" s="331" t="s">
        <v>1003</v>
      </c>
      <c r="D226" s="330">
        <v>511</v>
      </c>
      <c r="E226" s="330">
        <v>515</v>
      </c>
      <c r="F226" s="376">
        <v>5.4</v>
      </c>
      <c r="G226" s="330">
        <v>506</v>
      </c>
      <c r="H226" s="377">
        <v>5.2</v>
      </c>
      <c r="I226" s="376">
        <v>5.6</v>
      </c>
      <c r="J226" s="378" t="s">
        <v>876</v>
      </c>
      <c r="M226" s="28"/>
      <c r="N226" s="29"/>
    </row>
    <row r="227" spans="2:14" ht="16.149999999999999" customHeight="1" x14ac:dyDescent="0.15">
      <c r="B227" s="312" t="s">
        <v>237</v>
      </c>
      <c r="C227" s="379" t="s">
        <v>1004</v>
      </c>
      <c r="D227" s="380">
        <v>340</v>
      </c>
      <c r="E227" s="381">
        <v>343</v>
      </c>
      <c r="F227" s="382">
        <v>5.4</v>
      </c>
      <c r="G227" s="381">
        <v>337</v>
      </c>
      <c r="H227" s="382">
        <v>5.2</v>
      </c>
      <c r="I227" s="382">
        <v>5.6</v>
      </c>
      <c r="J227" s="383" t="s">
        <v>876</v>
      </c>
      <c r="M227" s="28"/>
      <c r="N227" s="29"/>
    </row>
    <row r="228" spans="2:14" ht="16.149999999999999" customHeight="1" x14ac:dyDescent="0.15">
      <c r="B228" s="312" t="s">
        <v>238</v>
      </c>
      <c r="C228" s="313" t="s">
        <v>1005</v>
      </c>
      <c r="D228" s="325">
        <v>564</v>
      </c>
      <c r="E228" s="325">
        <v>567</v>
      </c>
      <c r="F228" s="368">
        <v>5.5</v>
      </c>
      <c r="G228" s="325">
        <v>560</v>
      </c>
      <c r="H228" s="369">
        <v>5.3</v>
      </c>
      <c r="I228" s="368">
        <v>5.7</v>
      </c>
      <c r="J228" s="367" t="s">
        <v>546</v>
      </c>
      <c r="M228" s="28"/>
      <c r="N228" s="29"/>
    </row>
    <row r="229" spans="2:14" ht="16.149999999999999" customHeight="1" x14ac:dyDescent="0.15">
      <c r="B229" s="312" t="s">
        <v>239</v>
      </c>
      <c r="C229" s="379" t="s">
        <v>1006</v>
      </c>
      <c r="D229" s="380">
        <v>488</v>
      </c>
      <c r="E229" s="381">
        <v>491</v>
      </c>
      <c r="F229" s="382">
        <v>5.6000000000000005</v>
      </c>
      <c r="G229" s="381">
        <v>485</v>
      </c>
      <c r="H229" s="382">
        <v>5.4</v>
      </c>
      <c r="I229" s="382">
        <v>5.8000000000000007</v>
      </c>
      <c r="J229" s="383" t="s">
        <v>934</v>
      </c>
      <c r="M229" s="28"/>
      <c r="N229" s="29"/>
    </row>
    <row r="230" spans="2:14" ht="16.149999999999999" customHeight="1" x14ac:dyDescent="0.15">
      <c r="B230" s="312" t="s">
        <v>240</v>
      </c>
      <c r="C230" s="313" t="s">
        <v>1007</v>
      </c>
      <c r="D230" s="325">
        <v>409</v>
      </c>
      <c r="E230" s="325">
        <v>411</v>
      </c>
      <c r="F230" s="368">
        <v>5.6000000000000005</v>
      </c>
      <c r="G230" s="325">
        <v>407</v>
      </c>
      <c r="H230" s="369">
        <v>5.4</v>
      </c>
      <c r="I230" s="368">
        <v>5.8000000000000007</v>
      </c>
      <c r="J230" s="367" t="s">
        <v>934</v>
      </c>
      <c r="M230" s="28"/>
      <c r="N230" s="29"/>
    </row>
    <row r="231" spans="2:14" ht="16.149999999999999" customHeight="1" x14ac:dyDescent="0.15">
      <c r="B231" s="312" t="s">
        <v>241</v>
      </c>
      <c r="C231" s="379" t="s">
        <v>1008</v>
      </c>
      <c r="D231" s="380">
        <v>260</v>
      </c>
      <c r="E231" s="381">
        <v>261</v>
      </c>
      <c r="F231" s="382">
        <v>5.5</v>
      </c>
      <c r="G231" s="381">
        <v>259</v>
      </c>
      <c r="H231" s="382">
        <v>5.3</v>
      </c>
      <c r="I231" s="382">
        <v>5.7</v>
      </c>
      <c r="J231" s="383" t="s">
        <v>934</v>
      </c>
      <c r="M231" s="28"/>
      <c r="N231" s="29"/>
    </row>
    <row r="232" spans="2:14" ht="16.149999999999999" customHeight="1" x14ac:dyDescent="0.15">
      <c r="B232" s="312" t="s">
        <v>242</v>
      </c>
      <c r="C232" s="331" t="s">
        <v>796</v>
      </c>
      <c r="D232" s="330">
        <v>234</v>
      </c>
      <c r="E232" s="330">
        <v>235</v>
      </c>
      <c r="F232" s="376">
        <v>5.5</v>
      </c>
      <c r="G232" s="330">
        <v>233</v>
      </c>
      <c r="H232" s="377">
        <v>5.3</v>
      </c>
      <c r="I232" s="376">
        <v>5.7</v>
      </c>
      <c r="J232" s="378" t="s">
        <v>934</v>
      </c>
      <c r="M232" s="28"/>
      <c r="N232" s="29"/>
    </row>
    <row r="233" spans="2:14" ht="16.149999999999999" customHeight="1" x14ac:dyDescent="0.15">
      <c r="B233" s="312" t="s">
        <v>243</v>
      </c>
      <c r="C233" s="379" t="s">
        <v>1009</v>
      </c>
      <c r="D233" s="380">
        <v>451</v>
      </c>
      <c r="E233" s="381">
        <v>453</v>
      </c>
      <c r="F233" s="382">
        <v>5.6000000000000005</v>
      </c>
      <c r="G233" s="381">
        <v>448</v>
      </c>
      <c r="H233" s="382">
        <v>5.4</v>
      </c>
      <c r="I233" s="382">
        <v>5.8000000000000007</v>
      </c>
      <c r="J233" s="383" t="s">
        <v>934</v>
      </c>
      <c r="M233" s="28"/>
      <c r="N233" s="29"/>
    </row>
    <row r="234" spans="2:14" ht="16.149999999999999" customHeight="1" x14ac:dyDescent="0.15">
      <c r="B234" s="312" t="s">
        <v>244</v>
      </c>
      <c r="C234" s="313" t="s">
        <v>797</v>
      </c>
      <c r="D234" s="325">
        <v>630</v>
      </c>
      <c r="E234" s="325">
        <v>634</v>
      </c>
      <c r="F234" s="368">
        <v>5.5</v>
      </c>
      <c r="G234" s="325">
        <v>626</v>
      </c>
      <c r="H234" s="369">
        <v>5.3</v>
      </c>
      <c r="I234" s="368">
        <v>5.7</v>
      </c>
      <c r="J234" s="367" t="s">
        <v>546</v>
      </c>
      <c r="M234" s="28"/>
      <c r="N234" s="29"/>
    </row>
    <row r="235" spans="2:14" ht="16.149999999999999" customHeight="1" x14ac:dyDescent="0.15">
      <c r="B235" s="312" t="s">
        <v>245</v>
      </c>
      <c r="C235" s="379" t="s">
        <v>1010</v>
      </c>
      <c r="D235" s="380">
        <v>4640</v>
      </c>
      <c r="E235" s="381">
        <v>4650</v>
      </c>
      <c r="F235" s="382">
        <v>5.6</v>
      </c>
      <c r="G235" s="381">
        <v>4620</v>
      </c>
      <c r="H235" s="382">
        <v>5.4</v>
      </c>
      <c r="I235" s="382">
        <v>5.8</v>
      </c>
      <c r="J235" s="383" t="s">
        <v>934</v>
      </c>
      <c r="M235" s="28"/>
      <c r="N235" s="29"/>
    </row>
    <row r="236" spans="2:14" ht="16.149999999999999" customHeight="1" x14ac:dyDescent="0.15">
      <c r="B236" s="312" t="s">
        <v>246</v>
      </c>
      <c r="C236" s="313" t="s">
        <v>1011</v>
      </c>
      <c r="D236" s="325">
        <v>1830</v>
      </c>
      <c r="E236" s="325">
        <v>1840</v>
      </c>
      <c r="F236" s="368">
        <v>5.5</v>
      </c>
      <c r="G236" s="325">
        <v>1820</v>
      </c>
      <c r="H236" s="369">
        <v>5.3</v>
      </c>
      <c r="I236" s="368">
        <v>5.7</v>
      </c>
      <c r="J236" s="367" t="s">
        <v>934</v>
      </c>
      <c r="M236" s="28"/>
      <c r="N236" s="29"/>
    </row>
    <row r="237" spans="2:14" ht="16.149999999999999" customHeight="1" x14ac:dyDescent="0.15">
      <c r="B237" s="312" t="s">
        <v>247</v>
      </c>
      <c r="C237" s="379" t="s">
        <v>1012</v>
      </c>
      <c r="D237" s="380">
        <v>1030</v>
      </c>
      <c r="E237" s="381">
        <v>1030</v>
      </c>
      <c r="F237" s="382">
        <v>5.6</v>
      </c>
      <c r="G237" s="381">
        <v>1020</v>
      </c>
      <c r="H237" s="382">
        <v>5.4</v>
      </c>
      <c r="I237" s="382">
        <v>5.8</v>
      </c>
      <c r="J237" s="383" t="s">
        <v>934</v>
      </c>
      <c r="M237" s="28"/>
      <c r="N237" s="29"/>
    </row>
    <row r="238" spans="2:14" ht="16.149999999999999" customHeight="1" x14ac:dyDescent="0.15">
      <c r="B238" s="312" t="s">
        <v>248</v>
      </c>
      <c r="C238" s="331" t="s">
        <v>798</v>
      </c>
      <c r="D238" s="330">
        <v>424</v>
      </c>
      <c r="E238" s="330">
        <v>426</v>
      </c>
      <c r="F238" s="376">
        <v>5.7</v>
      </c>
      <c r="G238" s="330">
        <v>422</v>
      </c>
      <c r="H238" s="377">
        <v>5.5</v>
      </c>
      <c r="I238" s="376">
        <v>5.9</v>
      </c>
      <c r="J238" s="378" t="s">
        <v>934</v>
      </c>
      <c r="M238" s="28"/>
      <c r="N238" s="29"/>
    </row>
    <row r="239" spans="2:14" ht="16.149999999999999" customHeight="1" x14ac:dyDescent="0.15">
      <c r="B239" s="312" t="s">
        <v>249</v>
      </c>
      <c r="C239" s="379" t="s">
        <v>1013</v>
      </c>
      <c r="D239" s="380">
        <v>896</v>
      </c>
      <c r="E239" s="381">
        <v>905</v>
      </c>
      <c r="F239" s="382">
        <v>5.6</v>
      </c>
      <c r="G239" s="381">
        <v>887</v>
      </c>
      <c r="H239" s="382">
        <v>5.4</v>
      </c>
      <c r="I239" s="382">
        <v>5.8</v>
      </c>
      <c r="J239" s="383" t="s">
        <v>876</v>
      </c>
      <c r="M239" s="28"/>
      <c r="N239" s="29"/>
    </row>
    <row r="240" spans="2:14" ht="16.149999999999999" customHeight="1" x14ac:dyDescent="0.15">
      <c r="B240" s="312" t="s">
        <v>250</v>
      </c>
      <c r="C240" s="313" t="s">
        <v>1014</v>
      </c>
      <c r="D240" s="325">
        <v>724</v>
      </c>
      <c r="E240" s="325">
        <v>730</v>
      </c>
      <c r="F240" s="368">
        <v>5.2</v>
      </c>
      <c r="G240" s="325">
        <v>724</v>
      </c>
      <c r="H240" s="369">
        <v>5</v>
      </c>
      <c r="I240" s="368">
        <v>5.4</v>
      </c>
      <c r="J240" s="451" t="s">
        <v>548</v>
      </c>
      <c r="M240" s="28"/>
      <c r="N240" s="29"/>
    </row>
    <row r="241" spans="2:14" ht="16.149999999999999" customHeight="1" x14ac:dyDescent="0.15">
      <c r="B241" s="312" t="s">
        <v>251</v>
      </c>
      <c r="C241" s="379" t="s">
        <v>1015</v>
      </c>
      <c r="D241" s="380">
        <v>582</v>
      </c>
      <c r="E241" s="381">
        <v>588</v>
      </c>
      <c r="F241" s="382">
        <v>5.2</v>
      </c>
      <c r="G241" s="381">
        <v>576</v>
      </c>
      <c r="H241" s="382">
        <v>5</v>
      </c>
      <c r="I241" s="382">
        <v>5.4</v>
      </c>
      <c r="J241" s="383" t="s">
        <v>934</v>
      </c>
      <c r="M241" s="28"/>
      <c r="N241" s="29"/>
    </row>
    <row r="242" spans="2:14" ht="16.149999999999999" customHeight="1" x14ac:dyDescent="0.15">
      <c r="B242" s="312" t="s">
        <v>252</v>
      </c>
      <c r="C242" s="313" t="s">
        <v>799</v>
      </c>
      <c r="D242" s="325">
        <v>1070</v>
      </c>
      <c r="E242" s="325">
        <v>1080</v>
      </c>
      <c r="F242" s="368">
        <v>5.2</v>
      </c>
      <c r="G242" s="325">
        <v>1060</v>
      </c>
      <c r="H242" s="369">
        <v>5</v>
      </c>
      <c r="I242" s="368">
        <v>5.4</v>
      </c>
      <c r="J242" s="367" t="s">
        <v>934</v>
      </c>
      <c r="M242" s="28"/>
      <c r="N242" s="29"/>
    </row>
    <row r="243" spans="2:14" ht="16.149999999999999" customHeight="1" x14ac:dyDescent="0.15">
      <c r="B243" s="312" t="s">
        <v>253</v>
      </c>
      <c r="C243" s="379" t="s">
        <v>1016</v>
      </c>
      <c r="D243" s="380">
        <v>1650</v>
      </c>
      <c r="E243" s="381">
        <v>1660</v>
      </c>
      <c r="F243" s="382">
        <v>5.2</v>
      </c>
      <c r="G243" s="381">
        <v>1630</v>
      </c>
      <c r="H243" s="382">
        <v>5</v>
      </c>
      <c r="I243" s="382">
        <v>5.4</v>
      </c>
      <c r="J243" s="383" t="s">
        <v>934</v>
      </c>
      <c r="M243" s="28"/>
      <c r="N243" s="29"/>
    </row>
    <row r="244" spans="2:14" ht="16.149999999999999" customHeight="1" x14ac:dyDescent="0.15">
      <c r="B244" s="312" t="s">
        <v>254</v>
      </c>
      <c r="C244" s="331" t="s">
        <v>800</v>
      </c>
      <c r="D244" s="330">
        <v>3940</v>
      </c>
      <c r="E244" s="330">
        <v>3980</v>
      </c>
      <c r="F244" s="376">
        <v>5.0999999999999996</v>
      </c>
      <c r="G244" s="330">
        <v>3900</v>
      </c>
      <c r="H244" s="377">
        <v>4.9000000000000004</v>
      </c>
      <c r="I244" s="376">
        <v>5.3</v>
      </c>
      <c r="J244" s="378" t="s">
        <v>934</v>
      </c>
      <c r="M244" s="28"/>
      <c r="N244" s="29"/>
    </row>
    <row r="245" spans="2:14" ht="16.149999999999999" customHeight="1" x14ac:dyDescent="0.15">
      <c r="B245" s="312" t="s">
        <v>255</v>
      </c>
      <c r="C245" s="379" t="s">
        <v>1017</v>
      </c>
      <c r="D245" s="380">
        <v>661</v>
      </c>
      <c r="E245" s="381">
        <v>671</v>
      </c>
      <c r="F245" s="382">
        <v>5</v>
      </c>
      <c r="G245" s="381">
        <v>657</v>
      </c>
      <c r="H245" s="382">
        <v>4.8</v>
      </c>
      <c r="I245" s="382">
        <v>5.2</v>
      </c>
      <c r="J245" s="383" t="s">
        <v>873</v>
      </c>
      <c r="M245" s="28"/>
      <c r="N245" s="29"/>
    </row>
    <row r="246" spans="2:14" ht="16.149999999999999" customHeight="1" x14ac:dyDescent="0.15">
      <c r="B246" s="312" t="s">
        <v>256</v>
      </c>
      <c r="C246" s="313" t="s">
        <v>801</v>
      </c>
      <c r="D246" s="325">
        <v>817</v>
      </c>
      <c r="E246" s="325">
        <v>825</v>
      </c>
      <c r="F246" s="368">
        <v>5</v>
      </c>
      <c r="G246" s="325">
        <v>813</v>
      </c>
      <c r="H246" s="369">
        <v>4.8</v>
      </c>
      <c r="I246" s="368">
        <v>5.2</v>
      </c>
      <c r="J246" s="451" t="s">
        <v>543</v>
      </c>
      <c r="M246" s="28"/>
      <c r="N246" s="29"/>
    </row>
    <row r="247" spans="2:14" ht="16.149999999999999" customHeight="1" x14ac:dyDescent="0.15">
      <c r="B247" s="312" t="s">
        <v>257</v>
      </c>
      <c r="C247" s="379" t="s">
        <v>1018</v>
      </c>
      <c r="D247" s="380">
        <v>1190</v>
      </c>
      <c r="E247" s="381">
        <v>1190</v>
      </c>
      <c r="F247" s="382">
        <v>5.0999999999999996</v>
      </c>
      <c r="G247" s="381">
        <v>1190</v>
      </c>
      <c r="H247" s="382">
        <v>4.9000000000000004</v>
      </c>
      <c r="I247" s="382">
        <v>5.3</v>
      </c>
      <c r="J247" s="383" t="s">
        <v>934</v>
      </c>
      <c r="M247" s="28"/>
      <c r="N247" s="29"/>
    </row>
    <row r="248" spans="2:14" ht="16.149999999999999" customHeight="1" x14ac:dyDescent="0.15">
      <c r="B248" s="312" t="s">
        <v>258</v>
      </c>
      <c r="C248" s="313" t="s">
        <v>1019</v>
      </c>
      <c r="D248" s="325">
        <v>1050</v>
      </c>
      <c r="E248" s="325">
        <v>1060</v>
      </c>
      <c r="F248" s="368">
        <v>5.0999999999999996</v>
      </c>
      <c r="G248" s="325">
        <v>1040</v>
      </c>
      <c r="H248" s="369">
        <v>4.9000000000000004</v>
      </c>
      <c r="I248" s="368">
        <v>5.3</v>
      </c>
      <c r="J248" s="367" t="s">
        <v>934</v>
      </c>
      <c r="M248" s="28"/>
      <c r="N248" s="29"/>
    </row>
    <row r="249" spans="2:14" ht="16.149999999999999" customHeight="1" x14ac:dyDescent="0.15">
      <c r="B249" s="312" t="s">
        <v>259</v>
      </c>
      <c r="C249" s="379" t="s">
        <v>1020</v>
      </c>
      <c r="D249" s="380">
        <v>1820</v>
      </c>
      <c r="E249" s="381">
        <v>1840</v>
      </c>
      <c r="F249" s="382">
        <v>5</v>
      </c>
      <c r="G249" s="381">
        <v>1800</v>
      </c>
      <c r="H249" s="382">
        <v>4.8</v>
      </c>
      <c r="I249" s="382">
        <v>5.2</v>
      </c>
      <c r="J249" s="383" t="s">
        <v>876</v>
      </c>
      <c r="M249" s="28"/>
      <c r="N249" s="29"/>
    </row>
    <row r="250" spans="2:14" ht="16.149999999999999" customHeight="1" x14ac:dyDescent="0.15">
      <c r="B250" s="312" t="s">
        <v>260</v>
      </c>
      <c r="C250" s="331" t="s">
        <v>1021</v>
      </c>
      <c r="D250" s="330">
        <v>602</v>
      </c>
      <c r="E250" s="330">
        <v>607</v>
      </c>
      <c r="F250" s="376">
        <v>5.3</v>
      </c>
      <c r="G250" s="330">
        <v>600</v>
      </c>
      <c r="H250" s="377">
        <v>5.0999999999999996</v>
      </c>
      <c r="I250" s="376">
        <v>5.5</v>
      </c>
      <c r="J250" s="379" t="s">
        <v>873</v>
      </c>
      <c r="M250" s="28"/>
      <c r="N250" s="29"/>
    </row>
    <row r="251" spans="2:14" ht="16.149999999999999" customHeight="1" x14ac:dyDescent="0.15">
      <c r="B251" s="312" t="s">
        <v>261</v>
      </c>
      <c r="C251" s="379" t="s">
        <v>1022</v>
      </c>
      <c r="D251" s="380">
        <v>275</v>
      </c>
      <c r="E251" s="381">
        <v>277</v>
      </c>
      <c r="F251" s="382">
        <v>5.2</v>
      </c>
      <c r="G251" s="381">
        <v>274</v>
      </c>
      <c r="H251" s="382">
        <v>5</v>
      </c>
      <c r="I251" s="382">
        <v>5.4</v>
      </c>
      <c r="J251" s="383" t="s">
        <v>873</v>
      </c>
      <c r="M251" s="28"/>
      <c r="N251" s="29"/>
    </row>
    <row r="252" spans="2:14" ht="16.149999999999999" customHeight="1" x14ac:dyDescent="0.15">
      <c r="B252" s="312" t="s">
        <v>262</v>
      </c>
      <c r="C252" s="313" t="s">
        <v>1023</v>
      </c>
      <c r="D252" s="325">
        <v>330</v>
      </c>
      <c r="E252" s="325">
        <v>333</v>
      </c>
      <c r="F252" s="368">
        <v>5.5</v>
      </c>
      <c r="G252" s="325">
        <v>328</v>
      </c>
      <c r="H252" s="369">
        <v>5.3</v>
      </c>
      <c r="I252" s="368">
        <v>5.7</v>
      </c>
      <c r="J252" s="451" t="s">
        <v>543</v>
      </c>
      <c r="M252" s="28"/>
      <c r="N252" s="29"/>
    </row>
    <row r="253" spans="2:14" ht="16.149999999999999" customHeight="1" x14ac:dyDescent="0.15">
      <c r="B253" s="312" t="s">
        <v>263</v>
      </c>
      <c r="C253" s="379" t="s">
        <v>1024</v>
      </c>
      <c r="D253" s="380">
        <v>522</v>
      </c>
      <c r="E253" s="381">
        <v>525</v>
      </c>
      <c r="F253" s="382">
        <v>5.4</v>
      </c>
      <c r="G253" s="381">
        <v>520</v>
      </c>
      <c r="H253" s="382">
        <v>5.2</v>
      </c>
      <c r="I253" s="382">
        <v>5.6</v>
      </c>
      <c r="J253" s="383" t="s">
        <v>873</v>
      </c>
      <c r="M253" s="28"/>
      <c r="N253" s="29"/>
    </row>
    <row r="254" spans="2:14" ht="16.149999999999999" customHeight="1" x14ac:dyDescent="0.15">
      <c r="B254" s="312" t="s">
        <v>264</v>
      </c>
      <c r="C254" s="313" t="s">
        <v>802</v>
      </c>
      <c r="D254" s="325">
        <v>553</v>
      </c>
      <c r="E254" s="325">
        <v>556</v>
      </c>
      <c r="F254" s="368">
        <v>5.4</v>
      </c>
      <c r="G254" s="325">
        <v>551</v>
      </c>
      <c r="H254" s="369">
        <v>5.2</v>
      </c>
      <c r="I254" s="368">
        <v>5.6</v>
      </c>
      <c r="J254" s="451" t="s">
        <v>543</v>
      </c>
      <c r="M254" s="28"/>
      <c r="N254" s="29"/>
    </row>
    <row r="255" spans="2:14" ht="16.149999999999999" customHeight="1" thickBot="1" x14ac:dyDescent="0.2">
      <c r="B255" s="336" t="s">
        <v>803</v>
      </c>
      <c r="C255" s="379" t="s">
        <v>1025</v>
      </c>
      <c r="D255" s="380">
        <v>1130</v>
      </c>
      <c r="E255" s="381">
        <v>1140</v>
      </c>
      <c r="F255" s="382">
        <v>4.8</v>
      </c>
      <c r="G255" s="381">
        <v>1110</v>
      </c>
      <c r="H255" s="382">
        <v>4.5999999999999996</v>
      </c>
      <c r="I255" s="382">
        <v>5</v>
      </c>
      <c r="J255" s="383" t="s">
        <v>934</v>
      </c>
      <c r="M255" s="28"/>
      <c r="N255" s="29"/>
    </row>
    <row r="256" spans="2:14" ht="16.149999999999999" customHeight="1" thickTop="1" x14ac:dyDescent="0.15">
      <c r="B256" s="337" t="s">
        <v>804</v>
      </c>
      <c r="C256" s="448" t="s">
        <v>1031</v>
      </c>
      <c r="D256" s="338">
        <v>5090</v>
      </c>
      <c r="E256" s="338">
        <v>0</v>
      </c>
      <c r="F256" s="385" t="s">
        <v>870</v>
      </c>
      <c r="G256" s="338">
        <v>5090</v>
      </c>
      <c r="H256" s="339">
        <v>4</v>
      </c>
      <c r="I256" s="385" t="s">
        <v>870</v>
      </c>
      <c r="J256" s="384" t="s">
        <v>836</v>
      </c>
      <c r="M256" s="28"/>
      <c r="N256" s="29"/>
    </row>
    <row r="257" spans="2:10" ht="16.149999999999999" customHeight="1" x14ac:dyDescent="0.15">
      <c r="B257" s="27"/>
    </row>
    <row r="258" spans="2:10" ht="16.149999999999999" customHeight="1" x14ac:dyDescent="0.15">
      <c r="B258" s="455"/>
      <c r="C258" s="456" t="s">
        <v>1169</v>
      </c>
      <c r="D258" s="457">
        <v>834749</v>
      </c>
      <c r="E258" s="457" t="s">
        <v>269</v>
      </c>
      <c r="F258" s="457" t="s">
        <v>269</v>
      </c>
      <c r="G258" s="458" t="s">
        <v>269</v>
      </c>
      <c r="H258" s="458" t="s">
        <v>269</v>
      </c>
      <c r="I258" s="458" t="s">
        <v>269</v>
      </c>
      <c r="J258" s="459" t="s">
        <v>269</v>
      </c>
    </row>
    <row r="259" spans="2:10" ht="16.149999999999999" customHeight="1" x14ac:dyDescent="0.15">
      <c r="B259" s="453"/>
      <c r="C259" s="428" t="s">
        <v>551</v>
      </c>
      <c r="D259" s="454">
        <v>349440</v>
      </c>
      <c r="E259" s="454" t="s">
        <v>1181</v>
      </c>
      <c r="F259" s="510" t="s">
        <v>1181</v>
      </c>
      <c r="G259" s="511" t="s">
        <v>1181</v>
      </c>
      <c r="H259" s="512" t="s">
        <v>1181</v>
      </c>
      <c r="I259" s="512" t="s">
        <v>1181</v>
      </c>
      <c r="J259" s="513" t="s">
        <v>97</v>
      </c>
    </row>
    <row r="260" spans="2:10" ht="16.149999999999999" customHeight="1" x14ac:dyDescent="0.15">
      <c r="B260" s="387"/>
      <c r="C260" s="345" t="s">
        <v>552</v>
      </c>
      <c r="D260" s="389">
        <v>158380</v>
      </c>
      <c r="E260" s="389" t="s">
        <v>870</v>
      </c>
      <c r="F260" s="390" t="s">
        <v>870</v>
      </c>
      <c r="G260" s="391" t="s">
        <v>870</v>
      </c>
      <c r="H260" s="392" t="s">
        <v>870</v>
      </c>
      <c r="I260" s="392" t="s">
        <v>870</v>
      </c>
      <c r="J260" s="393" t="s">
        <v>870</v>
      </c>
    </row>
    <row r="261" spans="2:10" ht="16.149999999999999" customHeight="1" x14ac:dyDescent="0.15">
      <c r="B261" s="394"/>
      <c r="C261" s="346" t="s">
        <v>553</v>
      </c>
      <c r="D261" s="395">
        <v>156317</v>
      </c>
      <c r="E261" s="395" t="s">
        <v>269</v>
      </c>
      <c r="F261" s="396" t="s">
        <v>269</v>
      </c>
      <c r="G261" s="397" t="s">
        <v>269</v>
      </c>
      <c r="H261" s="398" t="s">
        <v>269</v>
      </c>
      <c r="I261" s="398" t="s">
        <v>269</v>
      </c>
      <c r="J261" s="399" t="s">
        <v>97</v>
      </c>
    </row>
    <row r="262" spans="2:10" ht="16.149999999999999" customHeight="1" x14ac:dyDescent="0.15">
      <c r="B262" s="400"/>
      <c r="C262" s="401" t="s">
        <v>1027</v>
      </c>
      <c r="D262" s="402">
        <v>165522</v>
      </c>
      <c r="E262" s="402" t="s">
        <v>269</v>
      </c>
      <c r="F262" s="403" t="s">
        <v>269</v>
      </c>
      <c r="G262" s="404" t="s">
        <v>269</v>
      </c>
      <c r="H262" s="405" t="s">
        <v>269</v>
      </c>
      <c r="I262" s="405" t="s">
        <v>269</v>
      </c>
      <c r="J262" s="406" t="s">
        <v>97</v>
      </c>
    </row>
    <row r="263" spans="2:10" ht="16.149999999999999" customHeight="1" x14ac:dyDescent="0.15">
      <c r="B263" s="407"/>
      <c r="C263" s="408" t="s">
        <v>1170</v>
      </c>
      <c r="D263" s="409">
        <v>5090</v>
      </c>
      <c r="E263" s="409"/>
      <c r="F263" s="410"/>
      <c r="G263" s="411"/>
      <c r="H263" s="412"/>
      <c r="I263" s="412"/>
      <c r="J263" s="413"/>
    </row>
    <row r="264" spans="2:10" ht="16.149999999999999" customHeight="1" x14ac:dyDescent="0.15">
      <c r="B264" s="30" t="s">
        <v>1171</v>
      </c>
    </row>
    <row r="265" spans="2:10" ht="16.149999999999999" customHeight="1" x14ac:dyDescent="0.15">
      <c r="B265" s="30" t="s">
        <v>1172</v>
      </c>
    </row>
    <row r="266" spans="2:10" ht="16.149999999999999" customHeight="1" x14ac:dyDescent="0.15">
      <c r="B266" s="30" t="s">
        <v>1173</v>
      </c>
    </row>
    <row r="267" spans="2:10" ht="16.149999999999999" customHeight="1" x14ac:dyDescent="0.15">
      <c r="B267" s="30" t="s">
        <v>1174</v>
      </c>
      <c r="D267" s="34"/>
      <c r="E267" s="34"/>
    </row>
    <row r="268" spans="2:10" ht="16.149999999999999" customHeight="1" x14ac:dyDescent="0.15">
      <c r="B268" s="30" t="s">
        <v>1175</v>
      </c>
      <c r="D268" s="35"/>
      <c r="E268" s="34"/>
    </row>
    <row r="269" spans="2:10" ht="16.149999999999999" customHeight="1" x14ac:dyDescent="0.15">
      <c r="B269" s="30" t="s">
        <v>1176</v>
      </c>
      <c r="D269" s="34"/>
      <c r="E269" s="34"/>
    </row>
    <row r="270" spans="2:10" ht="16.149999999999999" customHeight="1" x14ac:dyDescent="0.15">
      <c r="B270" s="30" t="s">
        <v>1177</v>
      </c>
      <c r="D270" s="34"/>
      <c r="E270" s="34"/>
    </row>
    <row r="271" spans="2:10" ht="16.149999999999999" customHeight="1" x14ac:dyDescent="0.15">
      <c r="B271" s="30" t="s">
        <v>1178</v>
      </c>
      <c r="D271" s="34"/>
      <c r="E271" s="34"/>
    </row>
    <row r="272" spans="2:10" ht="16.149999999999999" customHeight="1" x14ac:dyDescent="0.15">
      <c r="B272" s="30" t="s">
        <v>1179</v>
      </c>
    </row>
    <row r="273" spans="2:2" ht="16.149999999999999" customHeight="1" x14ac:dyDescent="0.15">
      <c r="B273" s="30"/>
    </row>
    <row r="274" spans="2:2" ht="16.149999999999999" customHeight="1" x14ac:dyDescent="0.15">
      <c r="B274" s="30"/>
    </row>
    <row r="275" spans="2:2" ht="16.149999999999999" customHeight="1" x14ac:dyDescent="0.15">
      <c r="B275" s="30"/>
    </row>
  </sheetData>
  <sheetProtection password="DD24" sheet="1" objects="1" scenarios="1"/>
  <mergeCells count="6">
    <mergeCell ref="J2:J4"/>
    <mergeCell ref="B2:B4"/>
    <mergeCell ref="C2:C4"/>
    <mergeCell ref="D2:D3"/>
    <mergeCell ref="E2:F2"/>
    <mergeCell ref="G2:I2"/>
  </mergeCells>
  <phoneticPr fontId="2"/>
  <conditionalFormatting sqref="C5:J256">
    <cfRule type="expression" dxfId="0"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A37"/>
  <sheetViews>
    <sheetView tabSelected="1" zoomScaleNormal="100" workbookViewId="0"/>
  </sheetViews>
  <sheetFormatPr defaultColWidth="9" defaultRowHeight="15.75" x14ac:dyDescent="0.25"/>
  <cols>
    <col min="1" max="1" width="175.375" style="515" customWidth="1"/>
    <col min="2" max="16384" width="9" style="515"/>
  </cols>
  <sheetData>
    <row r="1" spans="1:1" ht="21" customHeight="1" x14ac:dyDescent="0.3">
      <c r="A1" s="514" t="s">
        <v>638</v>
      </c>
    </row>
    <row r="2" spans="1:1" x14ac:dyDescent="0.25">
      <c r="A2" s="516"/>
    </row>
    <row r="3" spans="1:1" x14ac:dyDescent="0.25">
      <c r="A3" s="516"/>
    </row>
    <row r="4" spans="1:1" ht="25.5" customHeight="1" x14ac:dyDescent="0.25">
      <c r="A4" s="517"/>
    </row>
    <row r="5" spans="1:1" x14ac:dyDescent="0.25">
      <c r="A5" s="516"/>
    </row>
    <row r="6" spans="1:1" ht="98.25" customHeight="1" x14ac:dyDescent="0.25">
      <c r="A6" s="518"/>
    </row>
    <row r="7" spans="1:1" ht="36" customHeight="1" x14ac:dyDescent="0.25">
      <c r="A7" s="518"/>
    </row>
    <row r="8" spans="1:1" ht="30.6" customHeight="1" x14ac:dyDescent="0.25">
      <c r="A8" s="517"/>
    </row>
    <row r="9" spans="1:1" ht="14.25" customHeight="1" x14ac:dyDescent="0.25">
      <c r="A9" s="517"/>
    </row>
    <row r="10" spans="1:1" ht="220.9" customHeight="1" x14ac:dyDescent="0.25">
      <c r="A10" s="517"/>
    </row>
    <row r="11" spans="1:1" ht="138.6" customHeight="1" x14ac:dyDescent="0.25">
      <c r="A11" s="517"/>
    </row>
    <row r="12" spans="1:1" ht="21.6" customHeight="1" x14ac:dyDescent="0.25">
      <c r="A12" s="517"/>
    </row>
    <row r="13" spans="1:1" ht="21" customHeight="1" x14ac:dyDescent="0.25">
      <c r="A13" s="517"/>
    </row>
    <row r="14" spans="1:1" ht="69.599999999999994" customHeight="1" x14ac:dyDescent="0.25">
      <c r="A14" s="518"/>
    </row>
    <row r="15" spans="1:1" x14ac:dyDescent="0.25">
      <c r="A15" s="518"/>
    </row>
    <row r="16" spans="1:1" ht="25.5" customHeight="1" x14ac:dyDescent="0.25">
      <c r="A16" s="517"/>
    </row>
    <row r="17" spans="1:1" ht="136.9" customHeight="1" x14ac:dyDescent="0.25">
      <c r="A17" s="517"/>
    </row>
    <row r="18" spans="1:1" ht="183.6" customHeight="1" x14ac:dyDescent="0.25">
      <c r="A18" s="518"/>
    </row>
    <row r="19" spans="1:1" ht="232.15" customHeight="1" x14ac:dyDescent="0.25">
      <c r="A19" s="518"/>
    </row>
    <row r="20" spans="1:1" ht="186" customHeight="1" x14ac:dyDescent="0.25">
      <c r="A20" s="518"/>
    </row>
    <row r="21" spans="1:1" ht="219" customHeight="1" x14ac:dyDescent="0.25">
      <c r="A21" s="518"/>
    </row>
    <row r="22" spans="1:1" ht="26.45" customHeight="1" x14ac:dyDescent="0.25"/>
    <row r="37" ht="7.15" customHeight="1" x14ac:dyDescent="0.25"/>
  </sheetData>
  <sheetProtection password="DD24" sheet="1" objects="1" scenarios="1"/>
  <phoneticPr fontId="2"/>
  <pageMargins left="0.78740157480314965" right="0.78740157480314965" top="0.98425196850393704" bottom="0.98425196850393704" header="0.51181102362204722" footer="0.51181102362204722"/>
  <pageSetup paperSize="8" scale="49" fitToHeight="0" orientation="portrait"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9">
    <pageSetUpPr fitToPage="1"/>
  </sheetPr>
  <dimension ref="A1:H271"/>
  <sheetViews>
    <sheetView showGridLines="0" zoomScaleNormal="100" workbookViewId="0">
      <pane ySplit="3" topLeftCell="A250" activePane="bottomLeft" state="frozen"/>
      <selection pane="bottomLeft" activeCell="A265" sqref="A265:XFD265"/>
    </sheetView>
  </sheetViews>
  <sheetFormatPr defaultColWidth="9" defaultRowHeight="15.75" x14ac:dyDescent="0.15"/>
  <cols>
    <col min="1" max="1" width="3.5" style="5" customWidth="1"/>
    <col min="2" max="2" width="14.375" style="5" customWidth="1"/>
    <col min="3" max="3" width="44.875" style="5" bestFit="1" customWidth="1"/>
    <col min="4" max="5" width="24" style="8" customWidth="1"/>
    <col min="6" max="6" width="18.875" style="8" customWidth="1"/>
    <col min="7" max="8" width="17.125" style="8" customWidth="1"/>
    <col min="9" max="16384" width="9" style="5"/>
  </cols>
  <sheetData>
    <row r="1" spans="1:8" x14ac:dyDescent="0.15">
      <c r="A1" s="1"/>
      <c r="B1" s="1"/>
      <c r="C1" s="1"/>
      <c r="D1" s="3"/>
      <c r="E1" s="3"/>
      <c r="F1" s="3"/>
      <c r="G1" s="3"/>
      <c r="H1" s="3"/>
    </row>
    <row r="2" spans="1:8" s="6" customFormat="1" ht="16.149999999999999" customHeight="1" x14ac:dyDescent="0.15">
      <c r="A2" s="135"/>
      <c r="B2" s="306" t="s">
        <v>699</v>
      </c>
      <c r="C2" s="38" t="s">
        <v>533</v>
      </c>
      <c r="D2" s="39" t="s">
        <v>559</v>
      </c>
      <c r="E2" s="39" t="s">
        <v>560</v>
      </c>
      <c r="F2" s="39" t="s">
        <v>561</v>
      </c>
      <c r="G2" s="275" t="s">
        <v>562</v>
      </c>
      <c r="H2" s="275" t="s">
        <v>563</v>
      </c>
    </row>
    <row r="3" spans="1:8" s="6" customFormat="1" ht="16.149999999999999" customHeight="1" x14ac:dyDescent="0.15">
      <c r="A3" s="135"/>
      <c r="B3" s="259"/>
      <c r="C3" s="40"/>
      <c r="D3" s="42" t="s">
        <v>0</v>
      </c>
      <c r="E3" s="42" t="s">
        <v>0</v>
      </c>
      <c r="F3" s="42" t="s">
        <v>274</v>
      </c>
      <c r="G3" s="42"/>
      <c r="H3" s="276" t="s">
        <v>606</v>
      </c>
    </row>
    <row r="4" spans="1:8" s="6" customFormat="1" ht="16.149999999999999" customHeight="1" x14ac:dyDescent="0.15">
      <c r="A4" s="135"/>
      <c r="B4" s="54" t="s">
        <v>6</v>
      </c>
      <c r="C4" s="130" t="s">
        <v>557</v>
      </c>
      <c r="D4" s="136">
        <v>31500.89</v>
      </c>
      <c r="E4" s="136">
        <v>30683.61</v>
      </c>
      <c r="F4" s="82">
        <v>97.405533621431019</v>
      </c>
      <c r="G4" s="69">
        <v>104</v>
      </c>
      <c r="H4" s="69">
        <v>2690</v>
      </c>
    </row>
    <row r="5" spans="1:8" s="6" customFormat="1" ht="16.149999999999999" customHeight="1" x14ac:dyDescent="0.15">
      <c r="A5" s="135"/>
      <c r="B5" s="55" t="s">
        <v>3</v>
      </c>
      <c r="C5" s="131" t="s">
        <v>277</v>
      </c>
      <c r="D5" s="137">
        <v>25127.119999999999</v>
      </c>
      <c r="E5" s="137">
        <v>25127.119999999999</v>
      </c>
      <c r="F5" s="215">
        <v>100</v>
      </c>
      <c r="G5" s="178">
        <v>6</v>
      </c>
      <c r="H5" s="178" t="s">
        <v>555</v>
      </c>
    </row>
    <row r="6" spans="1:8" s="6" customFormat="1" ht="14.25" x14ac:dyDescent="0.15">
      <c r="A6" s="135"/>
      <c r="B6" s="56" t="s">
        <v>7</v>
      </c>
      <c r="C6" s="132" t="s">
        <v>278</v>
      </c>
      <c r="D6" s="138">
        <v>16384.189999999999</v>
      </c>
      <c r="E6" s="138">
        <v>16297.01</v>
      </c>
      <c r="F6" s="216">
        <v>99.467901678386298</v>
      </c>
      <c r="G6" s="214">
        <v>2</v>
      </c>
      <c r="H6" s="214" t="s">
        <v>555</v>
      </c>
    </row>
    <row r="7" spans="1:8" s="6" customFormat="1" ht="16.149999999999999" customHeight="1" x14ac:dyDescent="0.15">
      <c r="A7" s="135"/>
      <c r="B7" s="55" t="s">
        <v>4</v>
      </c>
      <c r="C7" s="131" t="s">
        <v>279</v>
      </c>
      <c r="D7" s="137">
        <v>19157.05</v>
      </c>
      <c r="E7" s="137">
        <v>18937.88</v>
      </c>
      <c r="F7" s="215">
        <v>98.855930323301351</v>
      </c>
      <c r="G7" s="178">
        <v>15</v>
      </c>
      <c r="H7" s="178">
        <v>954</v>
      </c>
    </row>
    <row r="8" spans="1:8" s="6" customFormat="1" ht="16.149999999999999" customHeight="1" x14ac:dyDescent="0.15">
      <c r="A8" s="135"/>
      <c r="B8" s="56" t="s">
        <v>8</v>
      </c>
      <c r="C8" s="132" t="s">
        <v>280</v>
      </c>
      <c r="D8" s="139">
        <v>18051.599999999999</v>
      </c>
      <c r="E8" s="139">
        <v>16402.37</v>
      </c>
      <c r="F8" s="217">
        <v>90.863801546677323</v>
      </c>
      <c r="G8" s="180">
        <v>20</v>
      </c>
      <c r="H8" s="180">
        <v>643</v>
      </c>
    </row>
    <row r="9" spans="1:8" s="6" customFormat="1" ht="16.149999999999999" customHeight="1" x14ac:dyDescent="0.15">
      <c r="A9" s="135"/>
      <c r="B9" s="55" t="s">
        <v>5</v>
      </c>
      <c r="C9" s="131" t="s">
        <v>281</v>
      </c>
      <c r="D9" s="137">
        <v>6709.22</v>
      </c>
      <c r="E9" s="137">
        <v>6439.85</v>
      </c>
      <c r="F9" s="215">
        <v>95.985077251901117</v>
      </c>
      <c r="G9" s="178">
        <v>18</v>
      </c>
      <c r="H9" s="178">
        <v>420</v>
      </c>
    </row>
    <row r="10" spans="1:8" s="6" customFormat="1" ht="16.149999999999999" customHeight="1" x14ac:dyDescent="0.15">
      <c r="A10" s="135"/>
      <c r="B10" s="56" t="s">
        <v>9</v>
      </c>
      <c r="C10" s="132" t="s">
        <v>282</v>
      </c>
      <c r="D10" s="139">
        <v>3489.09</v>
      </c>
      <c r="E10" s="139">
        <v>3489.09</v>
      </c>
      <c r="F10" s="217">
        <v>100</v>
      </c>
      <c r="G10" s="180">
        <v>7</v>
      </c>
      <c r="H10" s="180">
        <v>420</v>
      </c>
    </row>
    <row r="11" spans="1:8" s="6" customFormat="1" ht="16.149999999999999" customHeight="1" x14ac:dyDescent="0.15">
      <c r="A11" s="135"/>
      <c r="B11" s="55" t="s">
        <v>10</v>
      </c>
      <c r="C11" s="131" t="s">
        <v>283</v>
      </c>
      <c r="D11" s="137">
        <v>8821.24</v>
      </c>
      <c r="E11" s="137">
        <v>8821.24</v>
      </c>
      <c r="F11" s="215">
        <v>100</v>
      </c>
      <c r="G11" s="178">
        <v>1</v>
      </c>
      <c r="H11" s="178" t="s">
        <v>555</v>
      </c>
    </row>
    <row r="12" spans="1:8" s="6" customFormat="1" ht="16.149999999999999" customHeight="1" x14ac:dyDescent="0.15">
      <c r="A12" s="135"/>
      <c r="B12" s="56" t="s">
        <v>11</v>
      </c>
      <c r="C12" s="132" t="s">
        <v>284</v>
      </c>
      <c r="D12" s="139">
        <v>8165.1</v>
      </c>
      <c r="E12" s="139">
        <v>8165.1</v>
      </c>
      <c r="F12" s="217">
        <v>100</v>
      </c>
      <c r="G12" s="180">
        <v>11</v>
      </c>
      <c r="H12" s="180">
        <v>335</v>
      </c>
    </row>
    <row r="13" spans="1:8" s="6" customFormat="1" ht="16.149999999999999" customHeight="1" x14ac:dyDescent="0.15">
      <c r="A13" s="135"/>
      <c r="B13" s="55" t="s">
        <v>12</v>
      </c>
      <c r="C13" s="131" t="s">
        <v>285</v>
      </c>
      <c r="D13" s="137">
        <v>5686.89</v>
      </c>
      <c r="E13" s="137">
        <v>5451.43</v>
      </c>
      <c r="F13" s="215">
        <v>95.859599886757081</v>
      </c>
      <c r="G13" s="178">
        <v>19</v>
      </c>
      <c r="H13" s="178">
        <v>416</v>
      </c>
    </row>
    <row r="14" spans="1:8" s="6" customFormat="1" ht="16.149999999999999" customHeight="1" x14ac:dyDescent="0.15">
      <c r="A14" s="135"/>
      <c r="B14" s="56" t="s">
        <v>13</v>
      </c>
      <c r="C14" s="132" t="s">
        <v>286</v>
      </c>
      <c r="D14" s="139">
        <v>3358</v>
      </c>
      <c r="E14" s="139">
        <v>3358</v>
      </c>
      <c r="F14" s="217">
        <v>100</v>
      </c>
      <c r="G14" s="180">
        <v>7</v>
      </c>
      <c r="H14" s="180">
        <v>206</v>
      </c>
    </row>
    <row r="15" spans="1:8" s="6" customFormat="1" ht="16.149999999999999" customHeight="1" x14ac:dyDescent="0.15">
      <c r="A15" s="135"/>
      <c r="B15" s="55" t="s">
        <v>14</v>
      </c>
      <c r="C15" s="131" t="s">
        <v>517</v>
      </c>
      <c r="D15" s="137">
        <v>4715.2</v>
      </c>
      <c r="E15" s="137">
        <v>4715.2</v>
      </c>
      <c r="F15" s="215">
        <v>100</v>
      </c>
      <c r="G15" s="178">
        <v>15</v>
      </c>
      <c r="H15" s="178">
        <v>257</v>
      </c>
    </row>
    <row r="16" spans="1:8" s="6" customFormat="1" ht="16.149999999999999" customHeight="1" x14ac:dyDescent="0.15">
      <c r="A16" s="135"/>
      <c r="B16" s="56" t="s">
        <v>15</v>
      </c>
      <c r="C16" s="132" t="s">
        <v>287</v>
      </c>
      <c r="D16" s="139">
        <v>4117.26</v>
      </c>
      <c r="E16" s="139">
        <v>4117.26</v>
      </c>
      <c r="F16" s="217">
        <v>100</v>
      </c>
      <c r="G16" s="180">
        <v>7</v>
      </c>
      <c r="H16" s="180">
        <v>204</v>
      </c>
    </row>
    <row r="17" spans="1:8" s="6" customFormat="1" ht="16.149999999999999" customHeight="1" x14ac:dyDescent="0.15">
      <c r="A17" s="135"/>
      <c r="B17" s="55" t="s">
        <v>16</v>
      </c>
      <c r="C17" s="131" t="s">
        <v>518</v>
      </c>
      <c r="D17" s="137">
        <v>7378.55</v>
      </c>
      <c r="E17" s="137">
        <v>6450.26</v>
      </c>
      <c r="F17" s="215">
        <v>87.419072853067348</v>
      </c>
      <c r="G17" s="178">
        <v>4</v>
      </c>
      <c r="H17" s="178">
        <v>207</v>
      </c>
    </row>
    <row r="18" spans="1:8" s="6" customFormat="1" ht="16.149999999999999" customHeight="1" x14ac:dyDescent="0.15">
      <c r="A18" s="135"/>
      <c r="B18" s="56" t="s">
        <v>17</v>
      </c>
      <c r="C18" s="132" t="s">
        <v>288</v>
      </c>
      <c r="D18" s="139">
        <v>4160.9399999999996</v>
      </c>
      <c r="E18" s="139">
        <v>4160.9399999999996</v>
      </c>
      <c r="F18" s="217">
        <v>100</v>
      </c>
      <c r="G18" s="180">
        <v>3</v>
      </c>
      <c r="H18" s="180">
        <v>264</v>
      </c>
    </row>
    <row r="19" spans="1:8" s="6" customFormat="1" ht="16.149999999999999" customHeight="1" x14ac:dyDescent="0.15">
      <c r="A19" s="135"/>
      <c r="B19" s="55" t="s">
        <v>18</v>
      </c>
      <c r="C19" s="131" t="s">
        <v>289</v>
      </c>
      <c r="D19" s="137">
        <v>2450.06</v>
      </c>
      <c r="E19" s="137">
        <v>2450.06</v>
      </c>
      <c r="F19" s="215">
        <v>100</v>
      </c>
      <c r="G19" s="178">
        <v>7</v>
      </c>
      <c r="H19" s="178">
        <v>208</v>
      </c>
    </row>
    <row r="20" spans="1:8" s="6" customFormat="1" ht="16.149999999999999" customHeight="1" x14ac:dyDescent="0.15">
      <c r="A20" s="135"/>
      <c r="B20" s="56" t="s">
        <v>19</v>
      </c>
      <c r="C20" s="132" t="s">
        <v>290</v>
      </c>
      <c r="D20" s="139">
        <v>3472.7</v>
      </c>
      <c r="E20" s="139">
        <v>3472.7</v>
      </c>
      <c r="F20" s="217">
        <v>100</v>
      </c>
      <c r="G20" s="180">
        <v>9</v>
      </c>
      <c r="H20" s="180">
        <v>250</v>
      </c>
    </row>
    <row r="21" spans="1:8" s="6" customFormat="1" ht="16.149999999999999" customHeight="1" x14ac:dyDescent="0.15">
      <c r="A21" s="135"/>
      <c r="B21" s="55" t="s">
        <v>20</v>
      </c>
      <c r="C21" s="131" t="s">
        <v>291</v>
      </c>
      <c r="D21" s="137">
        <v>5545.13</v>
      </c>
      <c r="E21" s="137">
        <v>5353.3</v>
      </c>
      <c r="F21" s="215">
        <v>96.54056802996503</v>
      </c>
      <c r="G21" s="178">
        <v>11</v>
      </c>
      <c r="H21" s="178">
        <v>352</v>
      </c>
    </row>
    <row r="22" spans="1:8" s="6" customFormat="1" ht="16.149999999999999" customHeight="1" x14ac:dyDescent="0.15">
      <c r="A22" s="135"/>
      <c r="B22" s="56" t="s">
        <v>21</v>
      </c>
      <c r="C22" s="132" t="s">
        <v>292</v>
      </c>
      <c r="D22" s="139">
        <v>4554.9799999999996</v>
      </c>
      <c r="E22" s="139">
        <v>4235.7</v>
      </c>
      <c r="F22" s="217">
        <v>92.990529047328423</v>
      </c>
      <c r="G22" s="180">
        <v>6</v>
      </c>
      <c r="H22" s="180">
        <v>154</v>
      </c>
    </row>
    <row r="23" spans="1:8" s="6" customFormat="1" ht="16.149999999999999" customHeight="1" x14ac:dyDescent="0.15">
      <c r="A23" s="135"/>
      <c r="B23" s="55" t="s">
        <v>22</v>
      </c>
      <c r="C23" s="131" t="s">
        <v>293</v>
      </c>
      <c r="D23" s="137">
        <v>3037.37</v>
      </c>
      <c r="E23" s="137">
        <v>3037.37</v>
      </c>
      <c r="F23" s="215">
        <v>100</v>
      </c>
      <c r="G23" s="178">
        <v>5</v>
      </c>
      <c r="H23" s="178">
        <v>176</v>
      </c>
    </row>
    <row r="24" spans="1:8" s="6" customFormat="1" ht="16.149999999999999" customHeight="1" x14ac:dyDescent="0.15">
      <c r="A24" s="135"/>
      <c r="B24" s="56" t="s">
        <v>23</v>
      </c>
      <c r="C24" s="132" t="s">
        <v>294</v>
      </c>
      <c r="D24" s="139">
        <v>2854.83</v>
      </c>
      <c r="E24" s="139">
        <v>2854.83</v>
      </c>
      <c r="F24" s="217">
        <v>100</v>
      </c>
      <c r="G24" s="180">
        <v>8</v>
      </c>
      <c r="H24" s="180">
        <v>134</v>
      </c>
    </row>
    <row r="25" spans="1:8" s="6" customFormat="1" ht="16.149999999999999" customHeight="1" x14ac:dyDescent="0.15">
      <c r="A25" s="135"/>
      <c r="B25" s="55" t="s">
        <v>24</v>
      </c>
      <c r="C25" s="131" t="s">
        <v>295</v>
      </c>
      <c r="D25" s="137">
        <v>4076.38</v>
      </c>
      <c r="E25" s="137">
        <v>4076.38</v>
      </c>
      <c r="F25" s="215">
        <v>100</v>
      </c>
      <c r="G25" s="178">
        <v>8</v>
      </c>
      <c r="H25" s="178">
        <v>174</v>
      </c>
    </row>
    <row r="26" spans="1:8" s="6" customFormat="1" ht="16.149999999999999" customHeight="1" x14ac:dyDescent="0.15">
      <c r="A26" s="135"/>
      <c r="B26" s="56" t="s">
        <v>25</v>
      </c>
      <c r="C26" s="132" t="s">
        <v>296</v>
      </c>
      <c r="D26" s="139">
        <v>3361.48</v>
      </c>
      <c r="E26" s="139">
        <v>3361.48</v>
      </c>
      <c r="F26" s="217">
        <v>100</v>
      </c>
      <c r="G26" s="180">
        <v>14</v>
      </c>
      <c r="H26" s="180">
        <v>177</v>
      </c>
    </row>
    <row r="27" spans="1:8" s="6" customFormat="1" ht="16.149999999999999" customHeight="1" x14ac:dyDescent="0.15">
      <c r="A27" s="135"/>
      <c r="B27" s="55" t="s">
        <v>26</v>
      </c>
      <c r="C27" s="131" t="s">
        <v>297</v>
      </c>
      <c r="D27" s="137">
        <v>2074.66</v>
      </c>
      <c r="E27" s="137">
        <v>2074.66</v>
      </c>
      <c r="F27" s="215">
        <v>100</v>
      </c>
      <c r="G27" s="178">
        <v>8</v>
      </c>
      <c r="H27" s="178">
        <v>150</v>
      </c>
    </row>
    <row r="28" spans="1:8" s="6" customFormat="1" ht="16.149999999999999" customHeight="1" x14ac:dyDescent="0.15">
      <c r="A28" s="135"/>
      <c r="B28" s="57" t="s">
        <v>27</v>
      </c>
      <c r="C28" s="133" t="s">
        <v>519</v>
      </c>
      <c r="D28" s="140">
        <v>2464.71</v>
      </c>
      <c r="E28" s="140">
        <v>2464.71</v>
      </c>
      <c r="F28" s="218">
        <v>100</v>
      </c>
      <c r="G28" s="182">
        <v>6</v>
      </c>
      <c r="H28" s="182">
        <v>155</v>
      </c>
    </row>
    <row r="29" spans="1:8" s="6" customFormat="1" ht="16.149999999999999" customHeight="1" x14ac:dyDescent="0.15">
      <c r="A29" s="135"/>
      <c r="B29" s="55" t="s">
        <v>28</v>
      </c>
      <c r="C29" s="131" t="s">
        <v>298</v>
      </c>
      <c r="D29" s="137">
        <v>2054.21</v>
      </c>
      <c r="E29" s="137">
        <v>2054.21</v>
      </c>
      <c r="F29" s="215">
        <v>100</v>
      </c>
      <c r="G29" s="178">
        <v>9</v>
      </c>
      <c r="H29" s="178">
        <v>119</v>
      </c>
    </row>
    <row r="30" spans="1:8" s="6" customFormat="1" ht="16.149999999999999" customHeight="1" x14ac:dyDescent="0.15">
      <c r="A30" s="135"/>
      <c r="B30" s="56" t="s">
        <v>29</v>
      </c>
      <c r="C30" s="132" t="s">
        <v>520</v>
      </c>
      <c r="D30" s="139">
        <v>2465.86</v>
      </c>
      <c r="E30" s="139">
        <v>2465.86</v>
      </c>
      <c r="F30" s="217">
        <v>100</v>
      </c>
      <c r="G30" s="180">
        <v>6</v>
      </c>
      <c r="H30" s="180">
        <v>74</v>
      </c>
    </row>
    <row r="31" spans="1:8" s="6" customFormat="1" ht="16.149999999999999" customHeight="1" x14ac:dyDescent="0.15">
      <c r="A31" s="135"/>
      <c r="B31" s="55" t="s">
        <v>30</v>
      </c>
      <c r="C31" s="131" t="s">
        <v>299</v>
      </c>
      <c r="D31" s="137">
        <v>1859.43</v>
      </c>
      <c r="E31" s="137">
        <v>1859.43</v>
      </c>
      <c r="F31" s="215">
        <v>100</v>
      </c>
      <c r="G31" s="178">
        <v>7</v>
      </c>
      <c r="H31" s="178">
        <v>100</v>
      </c>
    </row>
    <row r="32" spans="1:8" s="6" customFormat="1" ht="16.149999999999999" customHeight="1" x14ac:dyDescent="0.15">
      <c r="A32" s="135"/>
      <c r="B32" s="56" t="s">
        <v>31</v>
      </c>
      <c r="C32" s="132" t="s">
        <v>300</v>
      </c>
      <c r="D32" s="139">
        <v>4869.8100000000004</v>
      </c>
      <c r="E32" s="139">
        <v>4869.8100000000004</v>
      </c>
      <c r="F32" s="217">
        <v>100</v>
      </c>
      <c r="G32" s="180">
        <v>9</v>
      </c>
      <c r="H32" s="180">
        <v>443</v>
      </c>
    </row>
    <row r="33" spans="1:8" s="6" customFormat="1" ht="16.149999999999999" customHeight="1" x14ac:dyDescent="0.15">
      <c r="A33" s="135"/>
      <c r="B33" s="55" t="s">
        <v>32</v>
      </c>
      <c r="C33" s="131" t="s">
        <v>301</v>
      </c>
      <c r="D33" s="137">
        <v>13847.84</v>
      </c>
      <c r="E33" s="137">
        <v>13534.7</v>
      </c>
      <c r="F33" s="215">
        <v>97.738708708361742</v>
      </c>
      <c r="G33" s="178">
        <v>21</v>
      </c>
      <c r="H33" s="178">
        <v>375</v>
      </c>
    </row>
    <row r="34" spans="1:8" s="6" customFormat="1" ht="16.149999999999999" customHeight="1" x14ac:dyDescent="0.15">
      <c r="A34" s="135"/>
      <c r="B34" s="56" t="s">
        <v>33</v>
      </c>
      <c r="C34" s="132" t="s">
        <v>302</v>
      </c>
      <c r="D34" s="139">
        <v>3820.09</v>
      </c>
      <c r="E34" s="139">
        <v>3820.09</v>
      </c>
      <c r="F34" s="217">
        <v>100</v>
      </c>
      <c r="G34" s="180">
        <v>1</v>
      </c>
      <c r="H34" s="180" t="s">
        <v>555</v>
      </c>
    </row>
    <row r="35" spans="1:8" s="6" customFormat="1" ht="16.149999999999999" customHeight="1" x14ac:dyDescent="0.15">
      <c r="A35" s="135"/>
      <c r="B35" s="55" t="s">
        <v>34</v>
      </c>
      <c r="C35" s="131" t="s">
        <v>521</v>
      </c>
      <c r="D35" s="137">
        <v>2058.9499999999998</v>
      </c>
      <c r="E35" s="137">
        <v>2058.9499999999998</v>
      </c>
      <c r="F35" s="215">
        <v>100</v>
      </c>
      <c r="G35" s="178">
        <v>9</v>
      </c>
      <c r="H35" s="178">
        <v>67</v>
      </c>
    </row>
    <row r="36" spans="1:8" s="6" customFormat="1" ht="16.149999999999999" customHeight="1" x14ac:dyDescent="0.15">
      <c r="A36" s="135"/>
      <c r="B36" s="56" t="s">
        <v>35</v>
      </c>
      <c r="C36" s="132" t="s">
        <v>522</v>
      </c>
      <c r="D36" s="139">
        <v>1341.17</v>
      </c>
      <c r="E36" s="139">
        <v>1341.17</v>
      </c>
      <c r="F36" s="217">
        <v>100</v>
      </c>
      <c r="G36" s="180">
        <v>7</v>
      </c>
      <c r="H36" s="180">
        <v>60</v>
      </c>
    </row>
    <row r="37" spans="1:8" s="6" customFormat="1" ht="16.149999999999999" customHeight="1" x14ac:dyDescent="0.15">
      <c r="A37" s="135"/>
      <c r="B37" s="55" t="s">
        <v>36</v>
      </c>
      <c r="C37" s="131" t="s">
        <v>303</v>
      </c>
      <c r="D37" s="137">
        <v>3900.85</v>
      </c>
      <c r="E37" s="137">
        <v>3844.98</v>
      </c>
      <c r="F37" s="215">
        <v>98.567748054911107</v>
      </c>
      <c r="G37" s="178">
        <v>10</v>
      </c>
      <c r="H37" s="178">
        <v>141</v>
      </c>
    </row>
    <row r="38" spans="1:8" s="6" customFormat="1" ht="16.149999999999999" customHeight="1" x14ac:dyDescent="0.15">
      <c r="A38" s="135"/>
      <c r="B38" s="56" t="s">
        <v>37</v>
      </c>
      <c r="C38" s="132" t="s">
        <v>304</v>
      </c>
      <c r="D38" s="139">
        <v>1936.4</v>
      </c>
      <c r="E38" s="139">
        <v>1936.4</v>
      </c>
      <c r="F38" s="217">
        <v>100</v>
      </c>
      <c r="G38" s="180">
        <v>8</v>
      </c>
      <c r="H38" s="180">
        <v>111</v>
      </c>
    </row>
    <row r="39" spans="1:8" s="6" customFormat="1" ht="16.149999999999999" customHeight="1" x14ac:dyDescent="0.15">
      <c r="A39" s="135"/>
      <c r="B39" s="55" t="s">
        <v>38</v>
      </c>
      <c r="C39" s="131" t="s">
        <v>305</v>
      </c>
      <c r="D39" s="137">
        <v>6851.48</v>
      </c>
      <c r="E39" s="137">
        <v>6851.48</v>
      </c>
      <c r="F39" s="215">
        <v>100</v>
      </c>
      <c r="G39" s="178">
        <v>17</v>
      </c>
      <c r="H39" s="178">
        <v>263</v>
      </c>
    </row>
    <row r="40" spans="1:8" s="6" customFormat="1" ht="16.149999999999999" customHeight="1" x14ac:dyDescent="0.15">
      <c r="A40" s="135"/>
      <c r="B40" s="56" t="s">
        <v>39</v>
      </c>
      <c r="C40" s="132" t="s">
        <v>306</v>
      </c>
      <c r="D40" s="139">
        <v>8266.67</v>
      </c>
      <c r="E40" s="139">
        <v>8266.67</v>
      </c>
      <c r="F40" s="217">
        <v>100</v>
      </c>
      <c r="G40" s="180">
        <v>32</v>
      </c>
      <c r="H40" s="180">
        <v>523</v>
      </c>
    </row>
    <row r="41" spans="1:8" s="6" customFormat="1" ht="16.149999999999999" customHeight="1" x14ac:dyDescent="0.15">
      <c r="A41" s="135"/>
      <c r="B41" s="55" t="s">
        <v>40</v>
      </c>
      <c r="C41" s="131" t="s">
        <v>307</v>
      </c>
      <c r="D41" s="137">
        <v>6866.6</v>
      </c>
      <c r="E41" s="137">
        <v>6866.6</v>
      </c>
      <c r="F41" s="215">
        <v>100</v>
      </c>
      <c r="G41" s="178">
        <v>38</v>
      </c>
      <c r="H41" s="178">
        <v>321</v>
      </c>
    </row>
    <row r="42" spans="1:8" s="6" customFormat="1" ht="16.149999999999999" customHeight="1" x14ac:dyDescent="0.15">
      <c r="A42" s="135"/>
      <c r="B42" s="56" t="s">
        <v>41</v>
      </c>
      <c r="C42" s="132" t="s">
        <v>308</v>
      </c>
      <c r="D42" s="139">
        <v>8074.83</v>
      </c>
      <c r="E42" s="139">
        <v>8074.83</v>
      </c>
      <c r="F42" s="217">
        <v>100</v>
      </c>
      <c r="G42" s="180">
        <v>9</v>
      </c>
      <c r="H42" s="180">
        <v>116</v>
      </c>
    </row>
    <row r="43" spans="1:8" s="6" customFormat="1" ht="16.149999999999999" customHeight="1" x14ac:dyDescent="0.15">
      <c r="A43" s="135"/>
      <c r="B43" s="55" t="s">
        <v>42</v>
      </c>
      <c r="C43" s="131" t="s">
        <v>523</v>
      </c>
      <c r="D43" s="137">
        <v>4234.62</v>
      </c>
      <c r="E43" s="137">
        <v>4234.62</v>
      </c>
      <c r="F43" s="215">
        <v>100</v>
      </c>
      <c r="G43" s="178">
        <v>18</v>
      </c>
      <c r="H43" s="178">
        <v>116</v>
      </c>
    </row>
    <row r="44" spans="1:8" s="6" customFormat="1" ht="16.149999999999999" customHeight="1" x14ac:dyDescent="0.15">
      <c r="A44" s="135"/>
      <c r="B44" s="56" t="s">
        <v>43</v>
      </c>
      <c r="C44" s="132" t="s">
        <v>309</v>
      </c>
      <c r="D44" s="139">
        <v>13642.16</v>
      </c>
      <c r="E44" s="139">
        <v>13450.42</v>
      </c>
      <c r="F44" s="217">
        <v>98.594504096125547</v>
      </c>
      <c r="G44" s="180">
        <v>49</v>
      </c>
      <c r="H44" s="180">
        <v>458</v>
      </c>
    </row>
    <row r="45" spans="1:8" s="6" customFormat="1" ht="16.149999999999999" customHeight="1" x14ac:dyDescent="0.15">
      <c r="A45" s="135"/>
      <c r="B45" s="55" t="s">
        <v>44</v>
      </c>
      <c r="C45" s="131" t="s">
        <v>310</v>
      </c>
      <c r="D45" s="137">
        <v>6559.34</v>
      </c>
      <c r="E45" s="137">
        <v>6559.34</v>
      </c>
      <c r="F45" s="215">
        <v>100</v>
      </c>
      <c r="G45" s="178">
        <v>4</v>
      </c>
      <c r="H45" s="178">
        <v>265</v>
      </c>
    </row>
    <row r="46" spans="1:8" s="6" customFormat="1" ht="16.149999999999999" customHeight="1" x14ac:dyDescent="0.15">
      <c r="A46" s="135"/>
      <c r="B46" s="56" t="s">
        <v>45</v>
      </c>
      <c r="C46" s="132" t="s">
        <v>524</v>
      </c>
      <c r="D46" s="139">
        <v>9062.0400000000009</v>
      </c>
      <c r="E46" s="139">
        <v>9062.0400000000009</v>
      </c>
      <c r="F46" s="217">
        <v>100</v>
      </c>
      <c r="G46" s="180">
        <v>1</v>
      </c>
      <c r="H46" s="180" t="s">
        <v>555</v>
      </c>
    </row>
    <row r="47" spans="1:8" s="6" customFormat="1" ht="16.149999999999999" customHeight="1" x14ac:dyDescent="0.15">
      <c r="A47" s="135"/>
      <c r="B47" s="55" t="s">
        <v>46</v>
      </c>
      <c r="C47" s="131" t="s">
        <v>311</v>
      </c>
      <c r="D47" s="137">
        <v>6033.7</v>
      </c>
      <c r="E47" s="137">
        <v>5926.85</v>
      </c>
      <c r="F47" s="215">
        <v>98.229113147819731</v>
      </c>
      <c r="G47" s="178">
        <v>38</v>
      </c>
      <c r="H47" s="178">
        <v>180</v>
      </c>
    </row>
    <row r="48" spans="1:8" s="6" customFormat="1" ht="16.149999999999999" customHeight="1" x14ac:dyDescent="0.15">
      <c r="A48" s="135"/>
      <c r="B48" s="56" t="s">
        <v>47</v>
      </c>
      <c r="C48" s="132" t="s">
        <v>312</v>
      </c>
      <c r="D48" s="139">
        <v>5882.2</v>
      </c>
      <c r="E48" s="139">
        <v>5882.2</v>
      </c>
      <c r="F48" s="217">
        <v>100</v>
      </c>
      <c r="G48" s="180">
        <v>31</v>
      </c>
      <c r="H48" s="180">
        <v>188</v>
      </c>
    </row>
    <row r="49" spans="1:8" s="6" customFormat="1" ht="16.149999999999999" customHeight="1" x14ac:dyDescent="0.15">
      <c r="A49" s="135"/>
      <c r="B49" s="55" t="s">
        <v>48</v>
      </c>
      <c r="C49" s="131" t="s">
        <v>313</v>
      </c>
      <c r="D49" s="137">
        <v>3282.9</v>
      </c>
      <c r="E49" s="137">
        <v>3282.9</v>
      </c>
      <c r="F49" s="215">
        <v>100</v>
      </c>
      <c r="G49" s="178">
        <v>16</v>
      </c>
      <c r="H49" s="178">
        <v>98</v>
      </c>
    </row>
    <row r="50" spans="1:8" s="6" customFormat="1" ht="16.149999999999999" customHeight="1" x14ac:dyDescent="0.15">
      <c r="A50" s="135"/>
      <c r="B50" s="56" t="s">
        <v>49</v>
      </c>
      <c r="C50" s="132" t="s">
        <v>314</v>
      </c>
      <c r="D50" s="139">
        <v>4655.74</v>
      </c>
      <c r="E50" s="139">
        <v>4655.74</v>
      </c>
      <c r="F50" s="217">
        <v>100</v>
      </c>
      <c r="G50" s="180">
        <v>17</v>
      </c>
      <c r="H50" s="180">
        <v>175</v>
      </c>
    </row>
    <row r="51" spans="1:8" s="6" customFormat="1" ht="16.149999999999999" customHeight="1" x14ac:dyDescent="0.15">
      <c r="A51" s="135"/>
      <c r="B51" s="55" t="s">
        <v>50</v>
      </c>
      <c r="C51" s="131" t="s">
        <v>315</v>
      </c>
      <c r="D51" s="137">
        <v>34616.839999999997</v>
      </c>
      <c r="E51" s="137">
        <v>34616.839999999997</v>
      </c>
      <c r="F51" s="215">
        <v>100</v>
      </c>
      <c r="G51" s="178">
        <v>1</v>
      </c>
      <c r="H51" s="178" t="s">
        <v>555</v>
      </c>
    </row>
    <row r="52" spans="1:8" s="6" customFormat="1" ht="16.149999999999999" customHeight="1" x14ac:dyDescent="0.15">
      <c r="A52" s="135"/>
      <c r="B52" s="56" t="s">
        <v>51</v>
      </c>
      <c r="C52" s="132" t="s">
        <v>316</v>
      </c>
      <c r="D52" s="139">
        <v>21171.040000000001</v>
      </c>
      <c r="E52" s="139">
        <v>19348.52</v>
      </c>
      <c r="F52" s="217">
        <v>91.391447940205111</v>
      </c>
      <c r="G52" s="180">
        <v>40</v>
      </c>
      <c r="H52" s="180">
        <v>633</v>
      </c>
    </row>
    <row r="53" spans="1:8" s="6" customFormat="1" ht="16.149999999999999" customHeight="1" x14ac:dyDescent="0.15">
      <c r="A53" s="135"/>
      <c r="B53" s="55" t="s">
        <v>52</v>
      </c>
      <c r="C53" s="131" t="s">
        <v>317</v>
      </c>
      <c r="D53" s="137">
        <v>16977.79</v>
      </c>
      <c r="E53" s="137">
        <v>16977.79</v>
      </c>
      <c r="F53" s="215">
        <v>100</v>
      </c>
      <c r="G53" s="178">
        <v>25</v>
      </c>
      <c r="H53" s="178">
        <v>551</v>
      </c>
    </row>
    <row r="54" spans="1:8" s="6" customFormat="1" ht="16.149999999999999" customHeight="1" x14ac:dyDescent="0.15">
      <c r="A54" s="135"/>
      <c r="B54" s="56" t="s">
        <v>53</v>
      </c>
      <c r="C54" s="132" t="s">
        <v>318</v>
      </c>
      <c r="D54" s="139">
        <v>5213.0200000000004</v>
      </c>
      <c r="E54" s="139">
        <v>5213.0200000000004</v>
      </c>
      <c r="F54" s="217">
        <v>100</v>
      </c>
      <c r="G54" s="180">
        <v>16</v>
      </c>
      <c r="H54" s="180">
        <v>304</v>
      </c>
    </row>
    <row r="55" spans="1:8" s="6" customFormat="1" ht="16.149999999999999" customHeight="1" x14ac:dyDescent="0.15">
      <c r="A55" s="135"/>
      <c r="B55" s="55" t="s">
        <v>54</v>
      </c>
      <c r="C55" s="131" t="s">
        <v>319</v>
      </c>
      <c r="D55" s="137">
        <v>11558.68</v>
      </c>
      <c r="E55" s="137">
        <v>11558.68</v>
      </c>
      <c r="F55" s="215">
        <v>100</v>
      </c>
      <c r="G55" s="178">
        <v>19</v>
      </c>
      <c r="H55" s="178">
        <v>327</v>
      </c>
    </row>
    <row r="56" spans="1:8" s="6" customFormat="1" ht="16.149999999999999" customHeight="1" x14ac:dyDescent="0.15">
      <c r="A56" s="135"/>
      <c r="B56" s="56" t="s">
        <v>55</v>
      </c>
      <c r="C56" s="132" t="s">
        <v>320</v>
      </c>
      <c r="D56" s="139">
        <v>7828.17</v>
      </c>
      <c r="E56" s="139">
        <v>7828.17</v>
      </c>
      <c r="F56" s="217">
        <v>100</v>
      </c>
      <c r="G56" s="180">
        <v>20</v>
      </c>
      <c r="H56" s="180">
        <v>236</v>
      </c>
    </row>
    <row r="57" spans="1:8" s="6" customFormat="1" ht="16.149999999999999" customHeight="1" x14ac:dyDescent="0.15">
      <c r="A57" s="135"/>
      <c r="B57" s="55" t="s">
        <v>56</v>
      </c>
      <c r="C57" s="131" t="s">
        <v>321</v>
      </c>
      <c r="D57" s="137">
        <v>7520.72</v>
      </c>
      <c r="E57" s="137">
        <v>7418.22</v>
      </c>
      <c r="F57" s="215">
        <v>98.63709857566829</v>
      </c>
      <c r="G57" s="178">
        <v>53</v>
      </c>
      <c r="H57" s="178">
        <v>276</v>
      </c>
    </row>
    <row r="58" spans="1:8" s="6" customFormat="1" ht="16.149999999999999" customHeight="1" thickBot="1" x14ac:dyDescent="0.2">
      <c r="A58" s="135"/>
      <c r="B58" s="58" t="s">
        <v>57</v>
      </c>
      <c r="C58" s="134" t="s">
        <v>322</v>
      </c>
      <c r="D58" s="141">
        <v>3769.34</v>
      </c>
      <c r="E58" s="141">
        <v>3769.34</v>
      </c>
      <c r="F58" s="219">
        <v>100</v>
      </c>
      <c r="G58" s="184">
        <v>25</v>
      </c>
      <c r="H58" s="184">
        <v>111</v>
      </c>
    </row>
    <row r="59" spans="1:8" ht="16.5" thickTop="1" x14ac:dyDescent="0.15">
      <c r="A59" s="1"/>
      <c r="B59" s="48" t="s">
        <v>58</v>
      </c>
      <c r="C59" s="51" t="s">
        <v>323</v>
      </c>
      <c r="D59" s="142">
        <v>39736.869999999974</v>
      </c>
      <c r="E59" s="142">
        <v>38727.58</v>
      </c>
      <c r="F59" s="87">
        <f>E59/D59*100</f>
        <v>97.460066683661879</v>
      </c>
      <c r="G59" s="74">
        <v>106</v>
      </c>
      <c r="H59" s="74">
        <v>785</v>
      </c>
    </row>
    <row r="60" spans="1:8" ht="13.5" customHeight="1" x14ac:dyDescent="0.15">
      <c r="A60" s="1"/>
      <c r="B60" s="49" t="s">
        <v>59</v>
      </c>
      <c r="C60" s="52" t="s">
        <v>324</v>
      </c>
      <c r="D60" s="143">
        <v>29383.65</v>
      </c>
      <c r="E60" s="143">
        <v>29383.65</v>
      </c>
      <c r="F60" s="88">
        <v>100</v>
      </c>
      <c r="G60" s="75">
        <v>1</v>
      </c>
      <c r="H60" s="75" t="s">
        <v>555</v>
      </c>
    </row>
    <row r="61" spans="1:8" x14ac:dyDescent="0.15">
      <c r="A61" s="1"/>
      <c r="B61" s="48" t="s">
        <v>60</v>
      </c>
      <c r="C61" s="51" t="s">
        <v>271</v>
      </c>
      <c r="D61" s="142">
        <v>6295.22</v>
      </c>
      <c r="E61" s="142">
        <v>6295.22</v>
      </c>
      <c r="F61" s="87">
        <v>100</v>
      </c>
      <c r="G61" s="74">
        <v>11</v>
      </c>
      <c r="H61" s="74">
        <v>370</v>
      </c>
    </row>
    <row r="62" spans="1:8" x14ac:dyDescent="0.15">
      <c r="A62" s="1"/>
      <c r="B62" s="49" t="s">
        <v>61</v>
      </c>
      <c r="C62" s="52" t="s">
        <v>325</v>
      </c>
      <c r="D62" s="143">
        <v>18810.309999999998</v>
      </c>
      <c r="E62" s="143">
        <v>18810.309999999998</v>
      </c>
      <c r="F62" s="88">
        <v>100</v>
      </c>
      <c r="G62" s="75">
        <v>1</v>
      </c>
      <c r="H62" s="75" t="s">
        <v>556</v>
      </c>
    </row>
    <row r="63" spans="1:8" x14ac:dyDescent="0.15">
      <c r="A63" s="1"/>
      <c r="B63" s="48" t="s">
        <v>62</v>
      </c>
      <c r="C63" s="51" t="s">
        <v>326</v>
      </c>
      <c r="D63" s="142">
        <v>3611.5917355371898</v>
      </c>
      <c r="E63" s="142">
        <v>3611.5917355371898</v>
      </c>
      <c r="F63" s="87">
        <v>100</v>
      </c>
      <c r="G63" s="74">
        <v>13</v>
      </c>
      <c r="H63" s="74">
        <v>480</v>
      </c>
    </row>
    <row r="64" spans="1:8" x14ac:dyDescent="0.15">
      <c r="A64" s="1"/>
      <c r="B64" s="49" t="s">
        <v>63</v>
      </c>
      <c r="C64" s="52" t="s">
        <v>327</v>
      </c>
      <c r="D64" s="143">
        <v>2693.93</v>
      </c>
      <c r="E64" s="143">
        <v>2693.93</v>
      </c>
      <c r="F64" s="88">
        <v>100</v>
      </c>
      <c r="G64" s="75">
        <v>13</v>
      </c>
      <c r="H64" s="75">
        <v>235</v>
      </c>
    </row>
    <row r="65" spans="1:8" x14ac:dyDescent="0.15">
      <c r="A65" s="1"/>
      <c r="B65" s="48" t="s">
        <v>64</v>
      </c>
      <c r="C65" s="51" t="s">
        <v>2</v>
      </c>
      <c r="D65" s="142">
        <v>2891.32</v>
      </c>
      <c r="E65" s="142">
        <v>2891.32</v>
      </c>
      <c r="F65" s="87">
        <v>100</v>
      </c>
      <c r="G65" s="74">
        <v>7</v>
      </c>
      <c r="H65" s="74">
        <v>124</v>
      </c>
    </row>
    <row r="66" spans="1:8" x14ac:dyDescent="0.15">
      <c r="A66" s="1"/>
      <c r="B66" s="49" t="s">
        <v>65</v>
      </c>
      <c r="C66" s="52" t="s">
        <v>328</v>
      </c>
      <c r="D66" s="143">
        <v>14367.98</v>
      </c>
      <c r="E66" s="143">
        <v>14367.98</v>
      </c>
      <c r="F66" s="88">
        <v>100</v>
      </c>
      <c r="G66" s="75">
        <v>1</v>
      </c>
      <c r="H66" s="75" t="s">
        <v>556</v>
      </c>
    </row>
    <row r="67" spans="1:8" x14ac:dyDescent="0.15">
      <c r="A67" s="1"/>
      <c r="B67" s="48" t="s">
        <v>66</v>
      </c>
      <c r="C67" s="51" t="s">
        <v>329</v>
      </c>
      <c r="D67" s="142">
        <v>12385.18</v>
      </c>
      <c r="E67" s="142">
        <v>12385.18</v>
      </c>
      <c r="F67" s="87">
        <v>100</v>
      </c>
      <c r="G67" s="74">
        <v>1</v>
      </c>
      <c r="H67" s="74" t="s">
        <v>556</v>
      </c>
    </row>
    <row r="68" spans="1:8" x14ac:dyDescent="0.15">
      <c r="A68" s="1"/>
      <c r="B68" s="49" t="s">
        <v>67</v>
      </c>
      <c r="C68" s="52" t="s">
        <v>272</v>
      </c>
      <c r="D68" s="143">
        <v>7480.63</v>
      </c>
      <c r="E68" s="143">
        <v>7480.63</v>
      </c>
      <c r="F68" s="88">
        <v>100</v>
      </c>
      <c r="G68" s="75">
        <v>1</v>
      </c>
      <c r="H68" s="75" t="s">
        <v>556</v>
      </c>
    </row>
    <row r="69" spans="1:8" x14ac:dyDescent="0.15">
      <c r="A69" s="1"/>
      <c r="B69" s="48" t="s">
        <v>68</v>
      </c>
      <c r="C69" s="51" t="s">
        <v>330</v>
      </c>
      <c r="D69" s="142">
        <v>1791.3399999999997</v>
      </c>
      <c r="E69" s="142">
        <v>1791.3399999999997</v>
      </c>
      <c r="F69" s="87">
        <v>100</v>
      </c>
      <c r="G69" s="74">
        <v>10</v>
      </c>
      <c r="H69" s="74">
        <v>127</v>
      </c>
    </row>
    <row r="70" spans="1:8" x14ac:dyDescent="0.15">
      <c r="A70" s="1"/>
      <c r="B70" s="49" t="s">
        <v>69</v>
      </c>
      <c r="C70" s="52" t="s">
        <v>331</v>
      </c>
      <c r="D70" s="143">
        <v>2286.4699999999998</v>
      </c>
      <c r="E70" s="143">
        <v>2286.4699999999998</v>
      </c>
      <c r="F70" s="88">
        <v>100</v>
      </c>
      <c r="G70" s="75">
        <v>1</v>
      </c>
      <c r="H70" s="75" t="s">
        <v>556</v>
      </c>
    </row>
    <row r="71" spans="1:8" x14ac:dyDescent="0.15">
      <c r="A71" s="1"/>
      <c r="B71" s="48" t="s">
        <v>70</v>
      </c>
      <c r="C71" s="51" t="s">
        <v>332</v>
      </c>
      <c r="D71" s="142">
        <v>2457.36</v>
      </c>
      <c r="E71" s="142">
        <v>2457.36</v>
      </c>
      <c r="F71" s="87">
        <v>100</v>
      </c>
      <c r="G71" s="74">
        <v>7</v>
      </c>
      <c r="H71" s="74">
        <v>119</v>
      </c>
    </row>
    <row r="72" spans="1:8" x14ac:dyDescent="0.15">
      <c r="A72" s="1"/>
      <c r="B72" s="49" t="s">
        <v>71</v>
      </c>
      <c r="C72" s="52" t="s">
        <v>333</v>
      </c>
      <c r="D72" s="143">
        <v>6217.85</v>
      </c>
      <c r="E72" s="143">
        <v>6217.85</v>
      </c>
      <c r="F72" s="88">
        <v>100</v>
      </c>
      <c r="G72" s="75">
        <v>1</v>
      </c>
      <c r="H72" s="75" t="s">
        <v>556</v>
      </c>
    </row>
    <row r="73" spans="1:8" x14ac:dyDescent="0.15">
      <c r="A73" s="1"/>
      <c r="B73" s="48" t="s">
        <v>72</v>
      </c>
      <c r="C73" s="51" t="s">
        <v>334</v>
      </c>
      <c r="D73" s="142">
        <v>3381.19</v>
      </c>
      <c r="E73" s="142">
        <v>3381.19</v>
      </c>
      <c r="F73" s="87">
        <v>100</v>
      </c>
      <c r="G73" s="74">
        <v>1</v>
      </c>
      <c r="H73" s="74" t="s">
        <v>556</v>
      </c>
    </row>
    <row r="74" spans="1:8" x14ac:dyDescent="0.15">
      <c r="A74" s="1"/>
      <c r="B74" s="49" t="s">
        <v>73</v>
      </c>
      <c r="C74" s="52" t="s">
        <v>335</v>
      </c>
      <c r="D74" s="143">
        <v>4183.63</v>
      </c>
      <c r="E74" s="143">
        <v>4183.63</v>
      </c>
      <c r="F74" s="88">
        <v>100</v>
      </c>
      <c r="G74" s="75">
        <v>1</v>
      </c>
      <c r="H74" s="75" t="s">
        <v>556</v>
      </c>
    </row>
    <row r="75" spans="1:8" x14ac:dyDescent="0.15">
      <c r="A75" s="1"/>
      <c r="B75" s="48" t="s">
        <v>74</v>
      </c>
      <c r="C75" s="51" t="s">
        <v>336</v>
      </c>
      <c r="D75" s="142">
        <v>1421.31</v>
      </c>
      <c r="E75" s="142">
        <v>1421.31</v>
      </c>
      <c r="F75" s="87">
        <v>100</v>
      </c>
      <c r="G75" s="74">
        <v>1</v>
      </c>
      <c r="H75" s="74" t="s">
        <v>556</v>
      </c>
    </row>
    <row r="76" spans="1:8" x14ac:dyDescent="0.15">
      <c r="A76" s="1"/>
      <c r="B76" s="49" t="s">
        <v>75</v>
      </c>
      <c r="C76" s="52" t="s">
        <v>337</v>
      </c>
      <c r="D76" s="143">
        <v>1725.61</v>
      </c>
      <c r="E76" s="143">
        <v>1725.61</v>
      </c>
      <c r="F76" s="88">
        <v>100</v>
      </c>
      <c r="G76" s="75">
        <v>1</v>
      </c>
      <c r="H76" s="75" t="s">
        <v>556</v>
      </c>
    </row>
    <row r="77" spans="1:8" x14ac:dyDescent="0.15">
      <c r="A77" s="1"/>
      <c r="B77" s="48" t="s">
        <v>76</v>
      </c>
      <c r="C77" s="51" t="s">
        <v>338</v>
      </c>
      <c r="D77" s="142">
        <v>3057.02</v>
      </c>
      <c r="E77" s="142">
        <v>3057.02</v>
      </c>
      <c r="F77" s="87">
        <v>100</v>
      </c>
      <c r="G77" s="74">
        <v>1</v>
      </c>
      <c r="H77" s="74" t="s">
        <v>556</v>
      </c>
    </row>
    <row r="78" spans="1:8" x14ac:dyDescent="0.15">
      <c r="A78" s="1"/>
      <c r="B78" s="49" t="s">
        <v>77</v>
      </c>
      <c r="C78" s="52" t="s">
        <v>339</v>
      </c>
      <c r="D78" s="143">
        <v>1923.6400000000003</v>
      </c>
      <c r="E78" s="143">
        <v>1923.6400000000003</v>
      </c>
      <c r="F78" s="88">
        <v>100</v>
      </c>
      <c r="G78" s="75">
        <v>1</v>
      </c>
      <c r="H78" s="75" t="s">
        <v>556</v>
      </c>
    </row>
    <row r="79" spans="1:8" x14ac:dyDescent="0.15">
      <c r="A79" s="1"/>
      <c r="B79" s="48" t="s">
        <v>78</v>
      </c>
      <c r="C79" s="51" t="s">
        <v>340</v>
      </c>
      <c r="D79" s="142">
        <v>1930.05</v>
      </c>
      <c r="E79" s="142">
        <v>1930.05</v>
      </c>
      <c r="F79" s="87">
        <v>100</v>
      </c>
      <c r="G79" s="74">
        <v>1</v>
      </c>
      <c r="H79" s="74" t="s">
        <v>556</v>
      </c>
    </row>
    <row r="80" spans="1:8" x14ac:dyDescent="0.15">
      <c r="A80" s="1"/>
      <c r="B80" s="49" t="s">
        <v>79</v>
      </c>
      <c r="C80" s="52" t="s">
        <v>341</v>
      </c>
      <c r="D80" s="143">
        <v>4105</v>
      </c>
      <c r="E80" s="143">
        <v>4105</v>
      </c>
      <c r="F80" s="88">
        <v>100</v>
      </c>
      <c r="G80" s="75">
        <v>1</v>
      </c>
      <c r="H80" s="75" t="s">
        <v>556</v>
      </c>
    </row>
    <row r="81" spans="1:8" x14ac:dyDescent="0.15">
      <c r="A81" s="1"/>
      <c r="B81" s="48" t="s">
        <v>80</v>
      </c>
      <c r="C81" s="51" t="s">
        <v>342</v>
      </c>
      <c r="D81" s="142">
        <v>1305.78</v>
      </c>
      <c r="E81" s="142">
        <v>1305.78</v>
      </c>
      <c r="F81" s="87">
        <v>100</v>
      </c>
      <c r="G81" s="74">
        <v>1</v>
      </c>
      <c r="H81" s="74" t="s">
        <v>556</v>
      </c>
    </row>
    <row r="82" spans="1:8" x14ac:dyDescent="0.15">
      <c r="A82" s="1"/>
      <c r="B82" s="49" t="s">
        <v>81</v>
      </c>
      <c r="C82" s="52" t="s">
        <v>343</v>
      </c>
      <c r="D82" s="143">
        <v>1831</v>
      </c>
      <c r="E82" s="143">
        <v>1831</v>
      </c>
      <c r="F82" s="88">
        <v>100</v>
      </c>
      <c r="G82" s="75">
        <v>1</v>
      </c>
      <c r="H82" s="75" t="s">
        <v>556</v>
      </c>
    </row>
    <row r="83" spans="1:8" x14ac:dyDescent="0.15">
      <c r="A83" s="1"/>
      <c r="B83" s="48" t="s">
        <v>82</v>
      </c>
      <c r="C83" s="51" t="s">
        <v>344</v>
      </c>
      <c r="D83" s="142">
        <v>989.77</v>
      </c>
      <c r="E83" s="142">
        <v>989.77</v>
      </c>
      <c r="F83" s="87">
        <v>100</v>
      </c>
      <c r="G83" s="74">
        <v>1</v>
      </c>
      <c r="H83" s="74" t="s">
        <v>556</v>
      </c>
    </row>
    <row r="84" spans="1:8" x14ac:dyDescent="0.15">
      <c r="A84" s="1"/>
      <c r="B84" s="49" t="s">
        <v>83</v>
      </c>
      <c r="C84" s="52" t="s">
        <v>345</v>
      </c>
      <c r="D84" s="143">
        <v>2783.79</v>
      </c>
      <c r="E84" s="143">
        <v>2783.79</v>
      </c>
      <c r="F84" s="88">
        <v>100</v>
      </c>
      <c r="G84" s="75">
        <v>1</v>
      </c>
      <c r="H84" s="75" t="s">
        <v>556</v>
      </c>
    </row>
    <row r="85" spans="1:8" x14ac:dyDescent="0.15">
      <c r="A85" s="1"/>
      <c r="B85" s="48" t="s">
        <v>84</v>
      </c>
      <c r="C85" s="51" t="s">
        <v>346</v>
      </c>
      <c r="D85" s="142">
        <v>1646.9700000000003</v>
      </c>
      <c r="E85" s="142">
        <v>1646.9700000000003</v>
      </c>
      <c r="F85" s="87">
        <v>100</v>
      </c>
      <c r="G85" s="74">
        <v>1</v>
      </c>
      <c r="H85" s="74" t="s">
        <v>556</v>
      </c>
    </row>
    <row r="86" spans="1:8" x14ac:dyDescent="0.15">
      <c r="A86" s="1"/>
      <c r="B86" s="49" t="s">
        <v>85</v>
      </c>
      <c r="C86" s="52" t="s">
        <v>347</v>
      </c>
      <c r="D86" s="143">
        <v>2462.4</v>
      </c>
      <c r="E86" s="143">
        <v>2462.4</v>
      </c>
      <c r="F86" s="88">
        <v>100</v>
      </c>
      <c r="G86" s="75">
        <v>1</v>
      </c>
      <c r="H86" s="75" t="s">
        <v>556</v>
      </c>
    </row>
    <row r="87" spans="1:8" x14ac:dyDescent="0.15">
      <c r="A87" s="1"/>
      <c r="B87" s="48" t="s">
        <v>86</v>
      </c>
      <c r="C87" s="51" t="s">
        <v>348</v>
      </c>
      <c r="D87" s="142">
        <v>892.56</v>
      </c>
      <c r="E87" s="142">
        <v>892.56</v>
      </c>
      <c r="F87" s="87">
        <v>100</v>
      </c>
      <c r="G87" s="74">
        <v>1</v>
      </c>
      <c r="H87" s="74" t="s">
        <v>556</v>
      </c>
    </row>
    <row r="88" spans="1:8" x14ac:dyDescent="0.15">
      <c r="A88" s="1"/>
      <c r="B88" s="49" t="s">
        <v>87</v>
      </c>
      <c r="C88" s="52" t="s">
        <v>349</v>
      </c>
      <c r="D88" s="143">
        <v>1793</v>
      </c>
      <c r="E88" s="143">
        <v>1793</v>
      </c>
      <c r="F88" s="88">
        <v>100</v>
      </c>
      <c r="G88" s="75">
        <v>1</v>
      </c>
      <c r="H88" s="75" t="s">
        <v>556</v>
      </c>
    </row>
    <row r="89" spans="1:8" x14ac:dyDescent="0.15">
      <c r="A89" s="1"/>
      <c r="B89" s="48" t="s">
        <v>88</v>
      </c>
      <c r="C89" s="51" t="s">
        <v>558</v>
      </c>
      <c r="D89" s="142">
        <v>2042.08</v>
      </c>
      <c r="E89" s="142">
        <v>2042.08</v>
      </c>
      <c r="F89" s="87">
        <v>100</v>
      </c>
      <c r="G89" s="74">
        <v>1</v>
      </c>
      <c r="H89" s="74" t="s">
        <v>556</v>
      </c>
    </row>
    <row r="90" spans="1:8" x14ac:dyDescent="0.15">
      <c r="A90" s="1"/>
      <c r="B90" s="49" t="s">
        <v>89</v>
      </c>
      <c r="C90" s="52" t="s">
        <v>350</v>
      </c>
      <c r="D90" s="143">
        <v>1277.06</v>
      </c>
      <c r="E90" s="143">
        <v>1277.06</v>
      </c>
      <c r="F90" s="88">
        <v>100</v>
      </c>
      <c r="G90" s="75">
        <v>10</v>
      </c>
      <c r="H90" s="75">
        <v>93</v>
      </c>
    </row>
    <row r="91" spans="1:8" x14ac:dyDescent="0.15">
      <c r="A91" s="1"/>
      <c r="B91" s="48" t="s">
        <v>90</v>
      </c>
      <c r="C91" s="51" t="s">
        <v>351</v>
      </c>
      <c r="D91" s="142">
        <v>9733.279999999997</v>
      </c>
      <c r="E91" s="142">
        <v>8630.239999999998</v>
      </c>
      <c r="F91" s="87">
        <v>88.7</v>
      </c>
      <c r="G91" s="74">
        <v>46</v>
      </c>
      <c r="H91" s="74">
        <v>603</v>
      </c>
    </row>
    <row r="92" spans="1:8" x14ac:dyDescent="0.15">
      <c r="A92" s="1"/>
      <c r="B92" s="49" t="s">
        <v>91</v>
      </c>
      <c r="C92" s="52" t="s">
        <v>352</v>
      </c>
      <c r="D92" s="143">
        <v>24399.120000000003</v>
      </c>
      <c r="E92" s="143">
        <v>24399.120000000003</v>
      </c>
      <c r="F92" s="88">
        <v>100</v>
      </c>
      <c r="G92" s="75">
        <v>1</v>
      </c>
      <c r="H92" s="75" t="s">
        <v>556</v>
      </c>
    </row>
    <row r="93" spans="1:8" x14ac:dyDescent="0.15">
      <c r="A93" s="1"/>
      <c r="B93" s="48" t="s">
        <v>92</v>
      </c>
      <c r="C93" s="51" t="s">
        <v>353</v>
      </c>
      <c r="D93" s="144">
        <v>20798.04</v>
      </c>
      <c r="E93" s="144">
        <v>20798.04</v>
      </c>
      <c r="F93" s="221">
        <v>100</v>
      </c>
      <c r="G93" s="220">
        <v>1</v>
      </c>
      <c r="H93" s="220" t="s">
        <v>556</v>
      </c>
    </row>
    <row r="94" spans="1:8" x14ac:dyDescent="0.15">
      <c r="A94" s="1"/>
      <c r="B94" s="49" t="s">
        <v>93</v>
      </c>
      <c r="C94" s="52" t="s">
        <v>354</v>
      </c>
      <c r="D94" s="143">
        <v>34198.010000000009</v>
      </c>
      <c r="E94" s="143">
        <v>34198.010000000009</v>
      </c>
      <c r="F94" s="88">
        <v>100</v>
      </c>
      <c r="G94" s="75">
        <v>1</v>
      </c>
      <c r="H94" s="75" t="s">
        <v>556</v>
      </c>
    </row>
    <row r="95" spans="1:8" x14ac:dyDescent="0.15">
      <c r="A95" s="1"/>
      <c r="B95" s="48" t="s">
        <v>94</v>
      </c>
      <c r="C95" s="51" t="s">
        <v>355</v>
      </c>
      <c r="D95" s="142">
        <v>11714.36</v>
      </c>
      <c r="E95" s="142">
        <v>11714.36</v>
      </c>
      <c r="F95" s="87">
        <v>100</v>
      </c>
      <c r="G95" s="74">
        <v>1</v>
      </c>
      <c r="H95" s="74" t="s">
        <v>556</v>
      </c>
    </row>
    <row r="96" spans="1:8" x14ac:dyDescent="0.15">
      <c r="A96" s="1"/>
      <c r="B96" s="49" t="s">
        <v>95</v>
      </c>
      <c r="C96" s="52" t="s">
        <v>356</v>
      </c>
      <c r="D96" s="143">
        <v>4627.3499999999995</v>
      </c>
      <c r="E96" s="143">
        <v>4627.3499999999995</v>
      </c>
      <c r="F96" s="88">
        <v>100</v>
      </c>
      <c r="G96" s="75">
        <v>7</v>
      </c>
      <c r="H96" s="75">
        <v>307</v>
      </c>
    </row>
    <row r="97" spans="1:8" ht="16.5" thickBot="1" x14ac:dyDescent="0.2">
      <c r="A97" s="1"/>
      <c r="B97" s="50" t="s">
        <v>96</v>
      </c>
      <c r="C97" s="53" t="s">
        <v>357</v>
      </c>
      <c r="D97" s="145">
        <v>4030.37</v>
      </c>
      <c r="E97" s="145">
        <v>3937.22</v>
      </c>
      <c r="F97" s="89">
        <v>97.7</v>
      </c>
      <c r="G97" s="76">
        <v>17</v>
      </c>
      <c r="H97" s="76">
        <v>252</v>
      </c>
    </row>
    <row r="98" spans="1:8" ht="16.5" thickTop="1" x14ac:dyDescent="0.15">
      <c r="A98" s="1"/>
      <c r="B98" s="59" t="s">
        <v>98</v>
      </c>
      <c r="C98" s="62" t="s">
        <v>358</v>
      </c>
      <c r="D98" s="146">
        <v>70045.850000000006</v>
      </c>
      <c r="E98" s="146">
        <v>70045.850000000006</v>
      </c>
      <c r="F98" s="90">
        <v>100</v>
      </c>
      <c r="G98" s="77">
        <v>2</v>
      </c>
      <c r="H98" s="77" t="s">
        <v>556</v>
      </c>
    </row>
    <row r="99" spans="1:8" x14ac:dyDescent="0.15">
      <c r="A99" s="1"/>
      <c r="B99" s="60" t="s">
        <v>99</v>
      </c>
      <c r="C99" s="63" t="s">
        <v>359</v>
      </c>
      <c r="D99" s="147">
        <v>52794.55</v>
      </c>
      <c r="E99" s="147">
        <v>52794.55</v>
      </c>
      <c r="F99" s="91">
        <v>100</v>
      </c>
      <c r="G99" s="78">
        <v>2</v>
      </c>
      <c r="H99" s="78" t="s">
        <v>556</v>
      </c>
    </row>
    <row r="100" spans="1:8" x14ac:dyDescent="0.15">
      <c r="A100" s="1"/>
      <c r="B100" s="49" t="s">
        <v>100</v>
      </c>
      <c r="C100" s="52" t="s">
        <v>360</v>
      </c>
      <c r="D100" s="143">
        <v>71569.890000000014</v>
      </c>
      <c r="E100" s="143">
        <v>71569.890000000014</v>
      </c>
      <c r="F100" s="88">
        <v>100</v>
      </c>
      <c r="G100" s="75">
        <v>2</v>
      </c>
      <c r="H100" s="75" t="s">
        <v>556</v>
      </c>
    </row>
    <row r="101" spans="1:8" x14ac:dyDescent="0.15">
      <c r="A101" s="1"/>
      <c r="B101" s="60" t="s">
        <v>101</v>
      </c>
      <c r="C101" s="63" t="s">
        <v>361</v>
      </c>
      <c r="D101" s="147">
        <v>47995.23000000001</v>
      </c>
      <c r="E101" s="147">
        <v>47995.23000000001</v>
      </c>
      <c r="F101" s="91">
        <v>100</v>
      </c>
      <c r="G101" s="78">
        <v>2</v>
      </c>
      <c r="H101" s="78" t="s">
        <v>556</v>
      </c>
    </row>
    <row r="102" spans="1:8" x14ac:dyDescent="0.15">
      <c r="A102" s="1"/>
      <c r="B102" s="49" t="s">
        <v>102</v>
      </c>
      <c r="C102" s="52" t="s">
        <v>362</v>
      </c>
      <c r="D102" s="143">
        <v>50450</v>
      </c>
      <c r="E102" s="143">
        <v>50450</v>
      </c>
      <c r="F102" s="88">
        <v>100</v>
      </c>
      <c r="G102" s="75">
        <v>1</v>
      </c>
      <c r="H102" s="75" t="s">
        <v>556</v>
      </c>
    </row>
    <row r="103" spans="1:8" x14ac:dyDescent="0.15">
      <c r="A103" s="1"/>
      <c r="B103" s="60" t="s">
        <v>103</v>
      </c>
      <c r="C103" s="63" t="s">
        <v>363</v>
      </c>
      <c r="D103" s="147">
        <v>57448.03</v>
      </c>
      <c r="E103" s="147">
        <v>57448.03</v>
      </c>
      <c r="F103" s="91">
        <v>100</v>
      </c>
      <c r="G103" s="78">
        <v>1</v>
      </c>
      <c r="H103" s="78" t="s">
        <v>556</v>
      </c>
    </row>
    <row r="104" spans="1:8" x14ac:dyDescent="0.15">
      <c r="A104" s="1"/>
      <c r="B104" s="49" t="s">
        <v>104</v>
      </c>
      <c r="C104" s="52" t="s">
        <v>364</v>
      </c>
      <c r="D104" s="143">
        <v>34837.649999999994</v>
      </c>
      <c r="E104" s="143">
        <v>34837.65</v>
      </c>
      <c r="F104" s="88">
        <v>100</v>
      </c>
      <c r="G104" s="75">
        <v>6</v>
      </c>
      <c r="H104" s="75">
        <v>221</v>
      </c>
    </row>
    <row r="105" spans="1:8" x14ac:dyDescent="0.15">
      <c r="A105" s="1"/>
      <c r="B105" s="60" t="s">
        <v>105</v>
      </c>
      <c r="C105" s="63" t="s">
        <v>365</v>
      </c>
      <c r="D105" s="147">
        <v>29630.48</v>
      </c>
      <c r="E105" s="147">
        <v>29630.48</v>
      </c>
      <c r="F105" s="91">
        <v>100</v>
      </c>
      <c r="G105" s="78">
        <v>1</v>
      </c>
      <c r="H105" s="78" t="s">
        <v>556</v>
      </c>
    </row>
    <row r="106" spans="1:8" x14ac:dyDescent="0.15">
      <c r="A106" s="1"/>
      <c r="B106" s="49" t="s">
        <v>106</v>
      </c>
      <c r="C106" s="52" t="s">
        <v>366</v>
      </c>
      <c r="D106" s="143">
        <v>30328.41</v>
      </c>
      <c r="E106" s="143">
        <v>30328.41</v>
      </c>
      <c r="F106" s="88">
        <v>100</v>
      </c>
      <c r="G106" s="75">
        <v>2</v>
      </c>
      <c r="H106" s="75" t="s">
        <v>556</v>
      </c>
    </row>
    <row r="107" spans="1:8" x14ac:dyDescent="0.15">
      <c r="A107" s="1"/>
      <c r="B107" s="60" t="s">
        <v>107</v>
      </c>
      <c r="C107" s="63" t="s">
        <v>367</v>
      </c>
      <c r="D107" s="147">
        <v>24931.11</v>
      </c>
      <c r="E107" s="147">
        <v>24931.11</v>
      </c>
      <c r="F107" s="91">
        <v>100</v>
      </c>
      <c r="G107" s="78">
        <v>1</v>
      </c>
      <c r="H107" s="78" t="s">
        <v>556</v>
      </c>
    </row>
    <row r="108" spans="1:8" x14ac:dyDescent="0.15">
      <c r="A108" s="1"/>
      <c r="B108" s="49" t="s">
        <v>108</v>
      </c>
      <c r="C108" s="52" t="s">
        <v>368</v>
      </c>
      <c r="D108" s="143">
        <v>24888.68</v>
      </c>
      <c r="E108" s="143">
        <v>24888.68</v>
      </c>
      <c r="F108" s="88">
        <v>100</v>
      </c>
      <c r="G108" s="75">
        <v>1</v>
      </c>
      <c r="H108" s="75" t="s">
        <v>556</v>
      </c>
    </row>
    <row r="109" spans="1:8" x14ac:dyDescent="0.15">
      <c r="A109" s="1"/>
      <c r="B109" s="60" t="s">
        <v>109</v>
      </c>
      <c r="C109" s="63" t="s">
        <v>369</v>
      </c>
      <c r="D109" s="147">
        <v>13648.7</v>
      </c>
      <c r="E109" s="147">
        <v>13648.7</v>
      </c>
      <c r="F109" s="91">
        <v>100</v>
      </c>
      <c r="G109" s="78">
        <v>1</v>
      </c>
      <c r="H109" s="78" t="s">
        <v>556</v>
      </c>
    </row>
    <row r="110" spans="1:8" x14ac:dyDescent="0.15">
      <c r="A110" s="1"/>
      <c r="B110" s="49" t="s">
        <v>110</v>
      </c>
      <c r="C110" s="52" t="s">
        <v>370</v>
      </c>
      <c r="D110" s="143">
        <v>12003.57</v>
      </c>
      <c r="E110" s="143">
        <v>12003.57</v>
      </c>
      <c r="F110" s="88">
        <v>100</v>
      </c>
      <c r="G110" s="75">
        <v>1</v>
      </c>
      <c r="H110" s="75" t="s">
        <v>556</v>
      </c>
    </row>
    <row r="111" spans="1:8" x14ac:dyDescent="0.15">
      <c r="A111" s="1"/>
      <c r="B111" s="60" t="s">
        <v>111</v>
      </c>
      <c r="C111" s="63" t="s">
        <v>371</v>
      </c>
      <c r="D111" s="147">
        <v>9825.52</v>
      </c>
      <c r="E111" s="147">
        <v>9825.52</v>
      </c>
      <c r="F111" s="91">
        <v>100</v>
      </c>
      <c r="G111" s="78">
        <v>1</v>
      </c>
      <c r="H111" s="78" t="s">
        <v>556</v>
      </c>
    </row>
    <row r="112" spans="1:8" x14ac:dyDescent="0.15">
      <c r="A112" s="1"/>
      <c r="B112" s="49" t="s">
        <v>112</v>
      </c>
      <c r="C112" s="52" t="s">
        <v>372</v>
      </c>
      <c r="D112" s="143">
        <v>42840.91</v>
      </c>
      <c r="E112" s="143">
        <v>42840.91</v>
      </c>
      <c r="F112" s="88">
        <v>100</v>
      </c>
      <c r="G112" s="75">
        <v>1</v>
      </c>
      <c r="H112" s="75" t="s">
        <v>556</v>
      </c>
    </row>
    <row r="113" spans="1:8" x14ac:dyDescent="0.15">
      <c r="A113" s="1"/>
      <c r="B113" s="60" t="s">
        <v>113</v>
      </c>
      <c r="C113" s="63" t="s">
        <v>373</v>
      </c>
      <c r="D113" s="147">
        <v>42328</v>
      </c>
      <c r="E113" s="147">
        <v>42328</v>
      </c>
      <c r="F113" s="91">
        <v>100</v>
      </c>
      <c r="G113" s="78">
        <v>1</v>
      </c>
      <c r="H113" s="78" t="s">
        <v>556</v>
      </c>
    </row>
    <row r="114" spans="1:8" x14ac:dyDescent="0.15">
      <c r="A114" s="1"/>
      <c r="B114" s="49" t="s">
        <v>114</v>
      </c>
      <c r="C114" s="52" t="s">
        <v>374</v>
      </c>
      <c r="D114" s="143">
        <v>23584.720000000001</v>
      </c>
      <c r="E114" s="143">
        <v>23584.720000000001</v>
      </c>
      <c r="F114" s="88">
        <v>100</v>
      </c>
      <c r="G114" s="75">
        <v>1</v>
      </c>
      <c r="H114" s="75" t="s">
        <v>556</v>
      </c>
    </row>
    <row r="115" spans="1:8" x14ac:dyDescent="0.15">
      <c r="A115" s="1"/>
      <c r="B115" s="60" t="s">
        <v>115</v>
      </c>
      <c r="C115" s="63" t="s">
        <v>375</v>
      </c>
      <c r="D115" s="147">
        <v>9397.3799999999992</v>
      </c>
      <c r="E115" s="147">
        <v>9397.3799999999992</v>
      </c>
      <c r="F115" s="91">
        <v>100</v>
      </c>
      <c r="G115" s="78">
        <v>1</v>
      </c>
      <c r="H115" s="78" t="s">
        <v>556</v>
      </c>
    </row>
    <row r="116" spans="1:8" ht="16.5" thickBot="1" x14ac:dyDescent="0.2">
      <c r="A116" s="1"/>
      <c r="B116" s="61" t="s">
        <v>116</v>
      </c>
      <c r="C116" s="64" t="s">
        <v>376</v>
      </c>
      <c r="D116" s="148">
        <v>4592</v>
      </c>
      <c r="E116" s="148">
        <v>4592</v>
      </c>
      <c r="F116" s="92">
        <v>100</v>
      </c>
      <c r="G116" s="79">
        <v>1</v>
      </c>
      <c r="H116" s="79" t="s">
        <v>556</v>
      </c>
    </row>
    <row r="117" spans="1:8" ht="16.5" thickTop="1" x14ac:dyDescent="0.15">
      <c r="A117" s="1"/>
      <c r="B117" s="65" t="s">
        <v>117</v>
      </c>
      <c r="C117" s="67" t="s">
        <v>377</v>
      </c>
      <c r="D117" s="149">
        <v>2950.1099999999997</v>
      </c>
      <c r="E117" s="149">
        <v>2903.9</v>
      </c>
      <c r="F117" s="93">
        <v>98.433617729508398</v>
      </c>
      <c r="G117" s="80">
        <v>1</v>
      </c>
      <c r="H117" s="80">
        <v>39</v>
      </c>
    </row>
    <row r="118" spans="1:8" x14ac:dyDescent="0.15">
      <c r="A118" s="1"/>
      <c r="B118" s="49" t="s">
        <v>118</v>
      </c>
      <c r="C118" s="52" t="s">
        <v>378</v>
      </c>
      <c r="D118" s="143">
        <v>1151.3399999999999</v>
      </c>
      <c r="E118" s="143">
        <v>1129.5</v>
      </c>
      <c r="F118" s="88">
        <v>98.103079889520046</v>
      </c>
      <c r="G118" s="75">
        <v>1</v>
      </c>
      <c r="H118" s="75">
        <v>8</v>
      </c>
    </row>
    <row r="119" spans="1:8" x14ac:dyDescent="0.15">
      <c r="A119" s="1"/>
      <c r="B119" s="65" t="s">
        <v>119</v>
      </c>
      <c r="C119" s="67" t="s">
        <v>379</v>
      </c>
      <c r="D119" s="149">
        <v>958.98</v>
      </c>
      <c r="E119" s="149">
        <v>958.98</v>
      </c>
      <c r="F119" s="93">
        <v>100</v>
      </c>
      <c r="G119" s="80">
        <v>1</v>
      </c>
      <c r="H119" s="80">
        <v>5</v>
      </c>
    </row>
    <row r="120" spans="1:8" x14ac:dyDescent="0.15">
      <c r="A120" s="1"/>
      <c r="B120" s="49" t="s">
        <v>120</v>
      </c>
      <c r="C120" s="52" t="s">
        <v>380</v>
      </c>
      <c r="D120" s="143">
        <v>638.70000000000005</v>
      </c>
      <c r="E120" s="143">
        <v>638.70000000000005</v>
      </c>
      <c r="F120" s="88">
        <v>100</v>
      </c>
      <c r="G120" s="75">
        <v>1</v>
      </c>
      <c r="H120" s="75">
        <v>6</v>
      </c>
    </row>
    <row r="121" spans="1:8" x14ac:dyDescent="0.15">
      <c r="A121" s="1"/>
      <c r="B121" s="65" t="s">
        <v>121</v>
      </c>
      <c r="C121" s="67" t="s">
        <v>381</v>
      </c>
      <c r="D121" s="149">
        <v>934.39</v>
      </c>
      <c r="E121" s="149">
        <v>934.39</v>
      </c>
      <c r="F121" s="93">
        <v>100</v>
      </c>
      <c r="G121" s="80">
        <v>1</v>
      </c>
      <c r="H121" s="80">
        <v>6</v>
      </c>
    </row>
    <row r="122" spans="1:8" x14ac:dyDescent="0.15">
      <c r="A122" s="1"/>
      <c r="B122" s="49" t="s">
        <v>122</v>
      </c>
      <c r="C122" s="52" t="s">
        <v>382</v>
      </c>
      <c r="D122" s="143">
        <v>855.23</v>
      </c>
      <c r="E122" s="143">
        <v>834.06</v>
      </c>
      <c r="F122" s="88">
        <v>97.524642493832062</v>
      </c>
      <c r="G122" s="75">
        <v>1</v>
      </c>
      <c r="H122" s="75">
        <v>7</v>
      </c>
    </row>
    <row r="123" spans="1:8" x14ac:dyDescent="0.15">
      <c r="A123" s="1"/>
      <c r="B123" s="65" t="s">
        <v>123</v>
      </c>
      <c r="C123" s="67" t="s">
        <v>383</v>
      </c>
      <c r="D123" s="149">
        <v>3055.21</v>
      </c>
      <c r="E123" s="149">
        <v>2888.1</v>
      </c>
      <c r="F123" s="93">
        <v>94.530326884240353</v>
      </c>
      <c r="G123" s="80">
        <v>1</v>
      </c>
      <c r="H123" s="80">
        <v>16</v>
      </c>
    </row>
    <row r="124" spans="1:8" x14ac:dyDescent="0.15">
      <c r="A124" s="1"/>
      <c r="B124" s="49" t="s">
        <v>124</v>
      </c>
      <c r="C124" s="52" t="s">
        <v>384</v>
      </c>
      <c r="D124" s="143">
        <v>1793.43</v>
      </c>
      <c r="E124" s="143">
        <v>1793.43</v>
      </c>
      <c r="F124" s="88">
        <v>100</v>
      </c>
      <c r="G124" s="75">
        <v>1</v>
      </c>
      <c r="H124" s="75">
        <v>3</v>
      </c>
    </row>
    <row r="125" spans="1:8" x14ac:dyDescent="0.15">
      <c r="A125" s="1"/>
      <c r="B125" s="65" t="s">
        <v>125</v>
      </c>
      <c r="C125" s="67" t="s">
        <v>385</v>
      </c>
      <c r="D125" s="149">
        <v>1450.91</v>
      </c>
      <c r="E125" s="149">
        <v>1406.51</v>
      </c>
      <c r="F125" s="93">
        <v>96.939851541446401</v>
      </c>
      <c r="G125" s="80">
        <v>1</v>
      </c>
      <c r="H125" s="80">
        <v>7</v>
      </c>
    </row>
    <row r="126" spans="1:8" x14ac:dyDescent="0.15">
      <c r="A126" s="1"/>
      <c r="B126" s="49" t="s">
        <v>126</v>
      </c>
      <c r="C126" s="52" t="s">
        <v>386</v>
      </c>
      <c r="D126" s="143">
        <v>1102.2</v>
      </c>
      <c r="E126" s="143">
        <v>1080.79</v>
      </c>
      <c r="F126" s="88">
        <v>98.057521320994368</v>
      </c>
      <c r="G126" s="75">
        <v>1</v>
      </c>
      <c r="H126" s="75">
        <v>9</v>
      </c>
    </row>
    <row r="127" spans="1:8" x14ac:dyDescent="0.15">
      <c r="A127" s="1"/>
      <c r="B127" s="65" t="s">
        <v>127</v>
      </c>
      <c r="C127" s="67" t="s">
        <v>387</v>
      </c>
      <c r="D127" s="149">
        <v>1277.82</v>
      </c>
      <c r="E127" s="149">
        <v>1231.42</v>
      </c>
      <c r="F127" s="93">
        <v>96.368815639135406</v>
      </c>
      <c r="G127" s="80">
        <v>1</v>
      </c>
      <c r="H127" s="80">
        <v>7</v>
      </c>
    </row>
    <row r="128" spans="1:8" x14ac:dyDescent="0.15">
      <c r="A128" s="1"/>
      <c r="B128" s="49" t="s">
        <v>128</v>
      </c>
      <c r="C128" s="52" t="s">
        <v>388</v>
      </c>
      <c r="D128" s="143">
        <v>1541.64</v>
      </c>
      <c r="E128" s="143">
        <v>1500.42</v>
      </c>
      <c r="F128" s="88">
        <v>97.326224021172266</v>
      </c>
      <c r="G128" s="75">
        <v>1</v>
      </c>
      <c r="H128" s="75">
        <v>8</v>
      </c>
    </row>
    <row r="129" spans="1:8" x14ac:dyDescent="0.15">
      <c r="A129" s="1"/>
      <c r="B129" s="65" t="s">
        <v>129</v>
      </c>
      <c r="C129" s="67" t="s">
        <v>389</v>
      </c>
      <c r="D129" s="149">
        <v>4051.72</v>
      </c>
      <c r="E129" s="149">
        <v>3951.91</v>
      </c>
      <c r="F129" s="93">
        <v>97.536601739508157</v>
      </c>
      <c r="G129" s="80">
        <v>1</v>
      </c>
      <c r="H129" s="80">
        <v>26</v>
      </c>
    </row>
    <row r="130" spans="1:8" x14ac:dyDescent="0.15">
      <c r="A130" s="1"/>
      <c r="B130" s="49" t="s">
        <v>130</v>
      </c>
      <c r="C130" s="52" t="s">
        <v>390</v>
      </c>
      <c r="D130" s="143">
        <v>752.09</v>
      </c>
      <c r="E130" s="143">
        <v>730.85</v>
      </c>
      <c r="F130" s="88">
        <v>97.175869909186403</v>
      </c>
      <c r="G130" s="75">
        <v>1</v>
      </c>
      <c r="H130" s="75">
        <v>3</v>
      </c>
    </row>
    <row r="131" spans="1:8" x14ac:dyDescent="0.15">
      <c r="A131" s="1"/>
      <c r="B131" s="65" t="s">
        <v>131</v>
      </c>
      <c r="C131" s="67" t="s">
        <v>391</v>
      </c>
      <c r="D131" s="149">
        <v>1209.56</v>
      </c>
      <c r="E131" s="149">
        <v>1209.56</v>
      </c>
      <c r="F131" s="93">
        <v>100</v>
      </c>
      <c r="G131" s="80">
        <v>1</v>
      </c>
      <c r="H131" s="80">
        <v>10</v>
      </c>
    </row>
    <row r="132" spans="1:8" x14ac:dyDescent="0.15">
      <c r="A132" s="1"/>
      <c r="B132" s="49" t="s">
        <v>132</v>
      </c>
      <c r="C132" s="52" t="s">
        <v>392</v>
      </c>
      <c r="D132" s="143">
        <v>830.55</v>
      </c>
      <c r="E132" s="143">
        <v>830.55</v>
      </c>
      <c r="F132" s="88">
        <v>100</v>
      </c>
      <c r="G132" s="75">
        <v>1</v>
      </c>
      <c r="H132" s="75">
        <v>5</v>
      </c>
    </row>
    <row r="133" spans="1:8" x14ac:dyDescent="0.15">
      <c r="A133" s="1"/>
      <c r="B133" s="65" t="s">
        <v>133</v>
      </c>
      <c r="C133" s="67" t="s">
        <v>393</v>
      </c>
      <c r="D133" s="149">
        <v>1191.08</v>
      </c>
      <c r="E133" s="149">
        <v>1191.08</v>
      </c>
      <c r="F133" s="93">
        <v>100</v>
      </c>
      <c r="G133" s="80">
        <v>1</v>
      </c>
      <c r="H133" s="80">
        <v>8</v>
      </c>
    </row>
    <row r="134" spans="1:8" x14ac:dyDescent="0.15">
      <c r="A134" s="1"/>
      <c r="B134" s="49" t="s">
        <v>134</v>
      </c>
      <c r="C134" s="52" t="s">
        <v>394</v>
      </c>
      <c r="D134" s="143">
        <v>2222.0499999999993</v>
      </c>
      <c r="E134" s="143">
        <v>2222.0500000000002</v>
      </c>
      <c r="F134" s="88">
        <v>100.00000000000004</v>
      </c>
      <c r="G134" s="75">
        <v>1</v>
      </c>
      <c r="H134" s="75">
        <v>14</v>
      </c>
    </row>
    <row r="135" spans="1:8" x14ac:dyDescent="0.15">
      <c r="A135" s="1"/>
      <c r="B135" s="65" t="s">
        <v>135</v>
      </c>
      <c r="C135" s="67" t="s">
        <v>395</v>
      </c>
      <c r="D135" s="149">
        <v>2685.39</v>
      </c>
      <c r="E135" s="149">
        <v>2685.39</v>
      </c>
      <c r="F135" s="93">
        <v>100</v>
      </c>
      <c r="G135" s="80">
        <v>1</v>
      </c>
      <c r="H135" s="80">
        <v>18</v>
      </c>
    </row>
    <row r="136" spans="1:8" x14ac:dyDescent="0.15">
      <c r="A136" s="1"/>
      <c r="B136" s="49" t="s">
        <v>136</v>
      </c>
      <c r="C136" s="52" t="s">
        <v>396</v>
      </c>
      <c r="D136" s="143">
        <v>3118.12</v>
      </c>
      <c r="E136" s="143">
        <v>3039.9</v>
      </c>
      <c r="F136" s="88">
        <v>97.491437148025099</v>
      </c>
      <c r="G136" s="75">
        <v>1</v>
      </c>
      <c r="H136" s="75">
        <v>18</v>
      </c>
    </row>
    <row r="137" spans="1:8" x14ac:dyDescent="0.15">
      <c r="A137" s="1"/>
      <c r="B137" s="65" t="s">
        <v>137</v>
      </c>
      <c r="C137" s="67" t="s">
        <v>397</v>
      </c>
      <c r="D137" s="149">
        <v>4872.17</v>
      </c>
      <c r="E137" s="149">
        <v>4872.17</v>
      </c>
      <c r="F137" s="93">
        <v>100</v>
      </c>
      <c r="G137" s="80">
        <v>1</v>
      </c>
      <c r="H137" s="80">
        <v>15</v>
      </c>
    </row>
    <row r="138" spans="1:8" x14ac:dyDescent="0.15">
      <c r="A138" s="1"/>
      <c r="B138" s="49" t="s">
        <v>138</v>
      </c>
      <c r="C138" s="52" t="s">
        <v>398</v>
      </c>
      <c r="D138" s="143">
        <v>2219.7399999999971</v>
      </c>
      <c r="E138" s="143">
        <v>2163.0100000000002</v>
      </c>
      <c r="F138" s="88">
        <v>97.444295277825461</v>
      </c>
      <c r="G138" s="75">
        <v>1</v>
      </c>
      <c r="H138" s="75">
        <v>21</v>
      </c>
    </row>
    <row r="139" spans="1:8" x14ac:dyDescent="0.15">
      <c r="A139" s="1"/>
      <c r="B139" s="65" t="s">
        <v>139</v>
      </c>
      <c r="C139" s="67" t="s">
        <v>399</v>
      </c>
      <c r="D139" s="149">
        <v>1222.1300000000001</v>
      </c>
      <c r="E139" s="149">
        <v>1156.53</v>
      </c>
      <c r="F139" s="93">
        <v>94.632322257043029</v>
      </c>
      <c r="G139" s="80">
        <v>1</v>
      </c>
      <c r="H139" s="80">
        <v>7</v>
      </c>
    </row>
    <row r="140" spans="1:8" x14ac:dyDescent="0.15">
      <c r="A140" s="1"/>
      <c r="B140" s="49" t="s">
        <v>140</v>
      </c>
      <c r="C140" s="52" t="s">
        <v>400</v>
      </c>
      <c r="D140" s="143">
        <v>1062.05</v>
      </c>
      <c r="E140" s="143">
        <v>1011.05</v>
      </c>
      <c r="F140" s="88">
        <v>95.197966197448338</v>
      </c>
      <c r="G140" s="75">
        <v>1</v>
      </c>
      <c r="H140" s="75">
        <v>5</v>
      </c>
    </row>
    <row r="141" spans="1:8" x14ac:dyDescent="0.15">
      <c r="A141" s="1"/>
      <c r="B141" s="65" t="s">
        <v>141</v>
      </c>
      <c r="C141" s="67" t="s">
        <v>401</v>
      </c>
      <c r="D141" s="149">
        <v>1107.3599999999999</v>
      </c>
      <c r="E141" s="149">
        <v>1107.3599999999999</v>
      </c>
      <c r="F141" s="93">
        <v>100</v>
      </c>
      <c r="G141" s="80">
        <v>1</v>
      </c>
      <c r="H141" s="80">
        <v>8</v>
      </c>
    </row>
    <row r="142" spans="1:8" x14ac:dyDescent="0.15">
      <c r="A142" s="1"/>
      <c r="B142" s="49" t="s">
        <v>142</v>
      </c>
      <c r="C142" s="52" t="s">
        <v>402</v>
      </c>
      <c r="D142" s="143">
        <v>1905.39</v>
      </c>
      <c r="E142" s="143">
        <v>1776.71</v>
      </c>
      <c r="F142" s="88">
        <v>93.246526957735682</v>
      </c>
      <c r="G142" s="75">
        <v>1</v>
      </c>
      <c r="H142" s="75">
        <v>9</v>
      </c>
    </row>
    <row r="143" spans="1:8" x14ac:dyDescent="0.15">
      <c r="A143" s="1"/>
      <c r="B143" s="65" t="s">
        <v>143</v>
      </c>
      <c r="C143" s="67" t="s">
        <v>525</v>
      </c>
      <c r="D143" s="149">
        <v>650.6</v>
      </c>
      <c r="E143" s="149">
        <v>650.6</v>
      </c>
      <c r="F143" s="93">
        <v>100</v>
      </c>
      <c r="G143" s="80">
        <v>1</v>
      </c>
      <c r="H143" s="80">
        <v>3</v>
      </c>
    </row>
    <row r="144" spans="1:8" x14ac:dyDescent="0.15">
      <c r="A144" s="1"/>
      <c r="B144" s="49" t="s">
        <v>144</v>
      </c>
      <c r="C144" s="52" t="s">
        <v>403</v>
      </c>
      <c r="D144" s="143">
        <v>439.56</v>
      </c>
      <c r="E144" s="143">
        <v>414.02</v>
      </c>
      <c r="F144" s="88">
        <v>94.189644189644184</v>
      </c>
      <c r="G144" s="75">
        <v>1</v>
      </c>
      <c r="H144" s="75">
        <v>2</v>
      </c>
    </row>
    <row r="145" spans="1:8" x14ac:dyDescent="0.15">
      <c r="A145" s="1"/>
      <c r="B145" s="65" t="s">
        <v>145</v>
      </c>
      <c r="C145" s="67" t="s">
        <v>404</v>
      </c>
      <c r="D145" s="149">
        <v>1184.81</v>
      </c>
      <c r="E145" s="149">
        <v>1184.81</v>
      </c>
      <c r="F145" s="93">
        <v>100</v>
      </c>
      <c r="G145" s="80">
        <v>1</v>
      </c>
      <c r="H145" s="80">
        <v>7</v>
      </c>
    </row>
    <row r="146" spans="1:8" x14ac:dyDescent="0.15">
      <c r="A146" s="1"/>
      <c r="B146" s="49" t="s">
        <v>146</v>
      </c>
      <c r="C146" s="52" t="s">
        <v>405</v>
      </c>
      <c r="D146" s="143">
        <v>1277.04</v>
      </c>
      <c r="E146" s="143">
        <v>1277.04</v>
      </c>
      <c r="F146" s="88">
        <v>100</v>
      </c>
      <c r="G146" s="75">
        <v>1</v>
      </c>
      <c r="H146" s="75">
        <v>7</v>
      </c>
    </row>
    <row r="147" spans="1:8" x14ac:dyDescent="0.15">
      <c r="A147" s="1"/>
      <c r="B147" s="65" t="s">
        <v>147</v>
      </c>
      <c r="C147" s="67" t="s">
        <v>406</v>
      </c>
      <c r="D147" s="149">
        <v>793.87</v>
      </c>
      <c r="E147" s="149">
        <v>793.87</v>
      </c>
      <c r="F147" s="93">
        <v>100</v>
      </c>
      <c r="G147" s="80">
        <v>1</v>
      </c>
      <c r="H147" s="80">
        <v>6</v>
      </c>
    </row>
    <row r="148" spans="1:8" x14ac:dyDescent="0.15">
      <c r="A148" s="1"/>
      <c r="B148" s="49" t="s">
        <v>148</v>
      </c>
      <c r="C148" s="52" t="s">
        <v>407</v>
      </c>
      <c r="D148" s="143">
        <v>2087.6999999999998</v>
      </c>
      <c r="E148" s="143">
        <v>2065.69</v>
      </c>
      <c r="F148" s="88">
        <v>98.945729750443078</v>
      </c>
      <c r="G148" s="75">
        <v>1</v>
      </c>
      <c r="H148" s="75">
        <v>17</v>
      </c>
    </row>
    <row r="149" spans="1:8" x14ac:dyDescent="0.15">
      <c r="A149" s="1"/>
      <c r="B149" s="65" t="s">
        <v>149</v>
      </c>
      <c r="C149" s="67" t="s">
        <v>408</v>
      </c>
      <c r="D149" s="149">
        <v>1444.4</v>
      </c>
      <c r="E149" s="149">
        <v>1444.4</v>
      </c>
      <c r="F149" s="93">
        <v>100</v>
      </c>
      <c r="G149" s="80">
        <v>1</v>
      </c>
      <c r="H149" s="80">
        <v>7</v>
      </c>
    </row>
    <row r="150" spans="1:8" x14ac:dyDescent="0.15">
      <c r="A150" s="1"/>
      <c r="B150" s="49" t="s">
        <v>150</v>
      </c>
      <c r="C150" s="52" t="s">
        <v>409</v>
      </c>
      <c r="D150" s="143">
        <v>1302.42</v>
      </c>
      <c r="E150" s="143">
        <v>1275.8399999999999</v>
      </c>
      <c r="F150" s="88">
        <v>97.959183673469369</v>
      </c>
      <c r="G150" s="75">
        <v>1</v>
      </c>
      <c r="H150" s="75">
        <v>10</v>
      </c>
    </row>
    <row r="151" spans="1:8" x14ac:dyDescent="0.15">
      <c r="A151" s="1"/>
      <c r="B151" s="65" t="s">
        <v>151</v>
      </c>
      <c r="C151" s="67" t="s">
        <v>410</v>
      </c>
      <c r="D151" s="149">
        <v>1008.39</v>
      </c>
      <c r="E151" s="149">
        <v>1008.39</v>
      </c>
      <c r="F151" s="93">
        <v>100</v>
      </c>
      <c r="G151" s="80">
        <v>1</v>
      </c>
      <c r="H151" s="80">
        <v>5</v>
      </c>
    </row>
    <row r="152" spans="1:8" x14ac:dyDescent="0.15">
      <c r="A152" s="1"/>
      <c r="B152" s="49" t="s">
        <v>152</v>
      </c>
      <c r="C152" s="52" t="s">
        <v>411</v>
      </c>
      <c r="D152" s="143">
        <v>655.27</v>
      </c>
      <c r="E152" s="143">
        <v>655.27</v>
      </c>
      <c r="F152" s="88">
        <v>100</v>
      </c>
      <c r="G152" s="75">
        <v>1</v>
      </c>
      <c r="H152" s="75">
        <v>3</v>
      </c>
    </row>
    <row r="153" spans="1:8" x14ac:dyDescent="0.15">
      <c r="A153" s="1"/>
      <c r="B153" s="65" t="s">
        <v>153</v>
      </c>
      <c r="C153" s="67" t="s">
        <v>412</v>
      </c>
      <c r="D153" s="149">
        <v>453.77</v>
      </c>
      <c r="E153" s="149">
        <v>453.77</v>
      </c>
      <c r="F153" s="93">
        <v>100</v>
      </c>
      <c r="G153" s="80">
        <v>1</v>
      </c>
      <c r="H153" s="80">
        <v>3</v>
      </c>
    </row>
    <row r="154" spans="1:8" x14ac:dyDescent="0.15">
      <c r="A154" s="1"/>
      <c r="B154" s="49" t="s">
        <v>154</v>
      </c>
      <c r="C154" s="52" t="s">
        <v>413</v>
      </c>
      <c r="D154" s="143">
        <v>2955.74</v>
      </c>
      <c r="E154" s="143">
        <v>2904.8</v>
      </c>
      <c r="F154" s="88">
        <v>98.276573717580035</v>
      </c>
      <c r="G154" s="75">
        <v>1</v>
      </c>
      <c r="H154" s="75">
        <v>17</v>
      </c>
    </row>
    <row r="155" spans="1:8" x14ac:dyDescent="0.15">
      <c r="A155" s="1"/>
      <c r="B155" s="65" t="s">
        <v>155</v>
      </c>
      <c r="C155" s="67" t="s">
        <v>414</v>
      </c>
      <c r="D155" s="149">
        <v>1464.14</v>
      </c>
      <c r="E155" s="149">
        <v>1464.14</v>
      </c>
      <c r="F155" s="93">
        <v>100</v>
      </c>
      <c r="G155" s="80">
        <v>1</v>
      </c>
      <c r="H155" s="80">
        <v>12</v>
      </c>
    </row>
    <row r="156" spans="1:8" x14ac:dyDescent="0.15">
      <c r="A156" s="1"/>
      <c r="B156" s="49" t="s">
        <v>156</v>
      </c>
      <c r="C156" s="52" t="s">
        <v>415</v>
      </c>
      <c r="D156" s="143">
        <v>1109.8699999999999</v>
      </c>
      <c r="E156" s="143">
        <v>1079.71</v>
      </c>
      <c r="F156" s="88">
        <v>97.28256462468579</v>
      </c>
      <c r="G156" s="75">
        <v>1</v>
      </c>
      <c r="H156" s="75">
        <v>11</v>
      </c>
    </row>
    <row r="157" spans="1:8" x14ac:dyDescent="0.15">
      <c r="A157" s="1"/>
      <c r="B157" s="65" t="s">
        <v>157</v>
      </c>
      <c r="C157" s="67" t="s">
        <v>416</v>
      </c>
      <c r="D157" s="149">
        <v>2393.4499999999998</v>
      </c>
      <c r="E157" s="149">
        <v>2233.4899999999998</v>
      </c>
      <c r="F157" s="93">
        <v>93.316760325053792</v>
      </c>
      <c r="G157" s="80">
        <v>1</v>
      </c>
      <c r="H157" s="80">
        <v>37</v>
      </c>
    </row>
    <row r="158" spans="1:8" x14ac:dyDescent="0.15">
      <c r="A158" s="1"/>
      <c r="B158" s="49" t="s">
        <v>158</v>
      </c>
      <c r="C158" s="52" t="s">
        <v>417</v>
      </c>
      <c r="D158" s="143">
        <v>4524</v>
      </c>
      <c r="E158" s="143">
        <v>4252.2700000000004</v>
      </c>
      <c r="F158" s="88">
        <v>93.993589743589752</v>
      </c>
      <c r="G158" s="75">
        <v>1</v>
      </c>
      <c r="H158" s="75">
        <v>21</v>
      </c>
    </row>
    <row r="159" spans="1:8" x14ac:dyDescent="0.15">
      <c r="A159" s="1"/>
      <c r="B159" s="65" t="s">
        <v>159</v>
      </c>
      <c r="C159" s="67" t="s">
        <v>418</v>
      </c>
      <c r="D159" s="149">
        <v>3600.61</v>
      </c>
      <c r="E159" s="149">
        <v>3475.87</v>
      </c>
      <c r="F159" s="93">
        <v>96.535587025531783</v>
      </c>
      <c r="G159" s="80">
        <v>1</v>
      </c>
      <c r="H159" s="80">
        <v>42</v>
      </c>
    </row>
    <row r="160" spans="1:8" x14ac:dyDescent="0.15">
      <c r="A160" s="1"/>
      <c r="B160" s="49" t="s">
        <v>160</v>
      </c>
      <c r="C160" s="52" t="s">
        <v>419</v>
      </c>
      <c r="D160" s="143">
        <v>5926.17</v>
      </c>
      <c r="E160" s="143">
        <v>5781.73</v>
      </c>
      <c r="F160" s="88">
        <v>97.562675387307479</v>
      </c>
      <c r="G160" s="75">
        <v>1</v>
      </c>
      <c r="H160" s="75">
        <v>41</v>
      </c>
    </row>
    <row r="161" spans="1:8" x14ac:dyDescent="0.15">
      <c r="A161" s="1"/>
      <c r="B161" s="65" t="s">
        <v>161</v>
      </c>
      <c r="C161" s="67" t="s">
        <v>420</v>
      </c>
      <c r="D161" s="149">
        <v>2026.44</v>
      </c>
      <c r="E161" s="149">
        <v>1873.56</v>
      </c>
      <c r="F161" s="93">
        <v>92.455735180908377</v>
      </c>
      <c r="G161" s="80">
        <v>1</v>
      </c>
      <c r="H161" s="80">
        <v>10</v>
      </c>
    </row>
    <row r="162" spans="1:8" x14ac:dyDescent="0.15">
      <c r="A162" s="1"/>
      <c r="B162" s="49" t="s">
        <v>162</v>
      </c>
      <c r="C162" s="52" t="s">
        <v>421</v>
      </c>
      <c r="D162" s="143">
        <v>662.58</v>
      </c>
      <c r="E162" s="143">
        <v>638.07000000000005</v>
      </c>
      <c r="F162" s="88">
        <v>96.300824051435299</v>
      </c>
      <c r="G162" s="75">
        <v>1</v>
      </c>
      <c r="H162" s="75">
        <v>4</v>
      </c>
    </row>
    <row r="163" spans="1:8" x14ac:dyDescent="0.15">
      <c r="A163" s="1"/>
      <c r="B163" s="65" t="s">
        <v>163</v>
      </c>
      <c r="C163" s="67" t="s">
        <v>422</v>
      </c>
      <c r="D163" s="149">
        <v>1069.82</v>
      </c>
      <c r="E163" s="149">
        <v>1069.82</v>
      </c>
      <c r="F163" s="93">
        <v>100</v>
      </c>
      <c r="G163" s="80">
        <v>1</v>
      </c>
      <c r="H163" s="80">
        <v>5</v>
      </c>
    </row>
    <row r="164" spans="1:8" x14ac:dyDescent="0.15">
      <c r="A164" s="1"/>
      <c r="B164" s="49" t="s">
        <v>164</v>
      </c>
      <c r="C164" s="52" t="s">
        <v>423</v>
      </c>
      <c r="D164" s="143">
        <v>1759.11</v>
      </c>
      <c r="E164" s="143">
        <v>1759.11</v>
      </c>
      <c r="F164" s="88">
        <v>100</v>
      </c>
      <c r="G164" s="75">
        <v>1</v>
      </c>
      <c r="H164" s="75">
        <v>10</v>
      </c>
    </row>
    <row r="165" spans="1:8" x14ac:dyDescent="0.15">
      <c r="A165" s="1"/>
      <c r="B165" s="65" t="s">
        <v>165</v>
      </c>
      <c r="C165" s="67" t="s">
        <v>526</v>
      </c>
      <c r="D165" s="149">
        <v>517.53</v>
      </c>
      <c r="E165" s="149">
        <v>500.06</v>
      </c>
      <c r="F165" s="93">
        <v>96.624350279210873</v>
      </c>
      <c r="G165" s="80">
        <v>1</v>
      </c>
      <c r="H165" s="80">
        <v>2</v>
      </c>
    </row>
    <row r="166" spans="1:8" x14ac:dyDescent="0.15">
      <c r="A166" s="1"/>
      <c r="B166" s="49" t="s">
        <v>166</v>
      </c>
      <c r="C166" s="52" t="s">
        <v>424</v>
      </c>
      <c r="D166" s="143">
        <v>1459.86</v>
      </c>
      <c r="E166" s="143">
        <v>1459.86</v>
      </c>
      <c r="F166" s="88">
        <v>100</v>
      </c>
      <c r="G166" s="75">
        <v>1</v>
      </c>
      <c r="H166" s="75">
        <v>7</v>
      </c>
    </row>
    <row r="167" spans="1:8" x14ac:dyDescent="0.15">
      <c r="A167" s="1"/>
      <c r="B167" s="65" t="s">
        <v>167</v>
      </c>
      <c r="C167" s="67" t="s">
        <v>425</v>
      </c>
      <c r="D167" s="149">
        <v>1162.55</v>
      </c>
      <c r="E167" s="149">
        <v>1137.23</v>
      </c>
      <c r="F167" s="93">
        <v>97.822029160036124</v>
      </c>
      <c r="G167" s="80">
        <v>1</v>
      </c>
      <c r="H167" s="80">
        <v>6</v>
      </c>
    </row>
    <row r="168" spans="1:8" x14ac:dyDescent="0.15">
      <c r="A168" s="1"/>
      <c r="B168" s="49" t="s">
        <v>168</v>
      </c>
      <c r="C168" s="52" t="s">
        <v>426</v>
      </c>
      <c r="D168" s="143">
        <v>578.17999999999995</v>
      </c>
      <c r="E168" s="143">
        <v>578.17999999999995</v>
      </c>
      <c r="F168" s="88">
        <v>100</v>
      </c>
      <c r="G168" s="75">
        <v>1</v>
      </c>
      <c r="H168" s="75">
        <v>3</v>
      </c>
    </row>
    <row r="169" spans="1:8" x14ac:dyDescent="0.15">
      <c r="A169" s="1"/>
      <c r="B169" s="65" t="s">
        <v>169</v>
      </c>
      <c r="C169" s="67" t="s">
        <v>427</v>
      </c>
      <c r="D169" s="149">
        <v>507.11</v>
      </c>
      <c r="E169" s="149">
        <v>507.11</v>
      </c>
      <c r="F169" s="93">
        <v>100</v>
      </c>
      <c r="G169" s="80">
        <v>1</v>
      </c>
      <c r="H169" s="80">
        <v>2</v>
      </c>
    </row>
    <row r="170" spans="1:8" x14ac:dyDescent="0.15">
      <c r="A170" s="1"/>
      <c r="B170" s="49" t="s">
        <v>170</v>
      </c>
      <c r="C170" s="52" t="s">
        <v>428</v>
      </c>
      <c r="D170" s="143">
        <v>1053.3900000000001</v>
      </c>
      <c r="E170" s="143">
        <v>1012.18</v>
      </c>
      <c r="F170" s="88">
        <v>96.087868690608403</v>
      </c>
      <c r="G170" s="75">
        <v>1</v>
      </c>
      <c r="H170" s="75">
        <v>4</v>
      </c>
    </row>
    <row r="171" spans="1:8" x14ac:dyDescent="0.15">
      <c r="A171" s="1"/>
      <c r="B171" s="65" t="s">
        <v>171</v>
      </c>
      <c r="C171" s="67" t="s">
        <v>429</v>
      </c>
      <c r="D171" s="149">
        <v>1755.52</v>
      </c>
      <c r="E171" s="149">
        <v>1703.96</v>
      </c>
      <c r="F171" s="93">
        <v>97.062978490703614</v>
      </c>
      <c r="G171" s="80">
        <v>1</v>
      </c>
      <c r="H171" s="80">
        <v>6</v>
      </c>
    </row>
    <row r="172" spans="1:8" x14ac:dyDescent="0.15">
      <c r="A172" s="1"/>
      <c r="B172" s="49" t="s">
        <v>172</v>
      </c>
      <c r="C172" s="52" t="s">
        <v>430</v>
      </c>
      <c r="D172" s="143">
        <v>2853.82</v>
      </c>
      <c r="E172" s="143">
        <v>2794.83</v>
      </c>
      <c r="F172" s="88">
        <v>97.932946016216846</v>
      </c>
      <c r="G172" s="75">
        <v>1</v>
      </c>
      <c r="H172" s="75">
        <v>23</v>
      </c>
    </row>
    <row r="173" spans="1:8" x14ac:dyDescent="0.15">
      <c r="A173" s="1"/>
      <c r="B173" s="65" t="s">
        <v>173</v>
      </c>
      <c r="C173" s="67" t="s">
        <v>431</v>
      </c>
      <c r="D173" s="149">
        <v>1018.72</v>
      </c>
      <c r="E173" s="149">
        <v>988.28</v>
      </c>
      <c r="F173" s="93">
        <v>97.011936547824718</v>
      </c>
      <c r="G173" s="80">
        <v>1</v>
      </c>
      <c r="H173" s="80">
        <v>4</v>
      </c>
    </row>
    <row r="174" spans="1:8" x14ac:dyDescent="0.15">
      <c r="A174" s="1"/>
      <c r="B174" s="49" t="s">
        <v>174</v>
      </c>
      <c r="C174" s="52" t="s">
        <v>432</v>
      </c>
      <c r="D174" s="143">
        <v>1774.0100000000002</v>
      </c>
      <c r="E174" s="143">
        <v>1706.63</v>
      </c>
      <c r="F174" s="88">
        <v>96.201825243375168</v>
      </c>
      <c r="G174" s="75">
        <v>1</v>
      </c>
      <c r="H174" s="75">
        <v>10</v>
      </c>
    </row>
    <row r="175" spans="1:8" x14ac:dyDescent="0.15">
      <c r="A175" s="1"/>
      <c r="B175" s="65" t="s">
        <v>175</v>
      </c>
      <c r="C175" s="67" t="s">
        <v>527</v>
      </c>
      <c r="D175" s="149">
        <v>810.98</v>
      </c>
      <c r="E175" s="149">
        <v>810.98</v>
      </c>
      <c r="F175" s="93">
        <v>100</v>
      </c>
      <c r="G175" s="80">
        <v>1</v>
      </c>
      <c r="H175" s="80">
        <v>9</v>
      </c>
    </row>
    <row r="176" spans="1:8" x14ac:dyDescent="0.15">
      <c r="A176" s="1"/>
      <c r="B176" s="49" t="s">
        <v>176</v>
      </c>
      <c r="C176" s="52" t="s">
        <v>433</v>
      </c>
      <c r="D176" s="143">
        <v>874.15</v>
      </c>
      <c r="E176" s="143">
        <v>874.15</v>
      </c>
      <c r="F176" s="88">
        <v>100</v>
      </c>
      <c r="G176" s="75">
        <v>1</v>
      </c>
      <c r="H176" s="75">
        <v>5</v>
      </c>
    </row>
    <row r="177" spans="1:8" x14ac:dyDescent="0.15">
      <c r="A177" s="1"/>
      <c r="B177" s="65" t="s">
        <v>177</v>
      </c>
      <c r="C177" s="67" t="s">
        <v>434</v>
      </c>
      <c r="D177" s="149">
        <v>1049.73</v>
      </c>
      <c r="E177" s="149">
        <v>1049.73</v>
      </c>
      <c r="F177" s="93">
        <v>100</v>
      </c>
      <c r="G177" s="80">
        <v>1</v>
      </c>
      <c r="H177" s="80">
        <v>4</v>
      </c>
    </row>
    <row r="178" spans="1:8" x14ac:dyDescent="0.15">
      <c r="A178" s="1"/>
      <c r="B178" s="49" t="s">
        <v>178</v>
      </c>
      <c r="C178" s="52" t="s">
        <v>435</v>
      </c>
      <c r="D178" s="143">
        <v>835.05</v>
      </c>
      <c r="E178" s="143">
        <v>784.95</v>
      </c>
      <c r="F178" s="88">
        <v>94.000359259924565</v>
      </c>
      <c r="G178" s="75">
        <v>1</v>
      </c>
      <c r="H178" s="75">
        <v>3</v>
      </c>
    </row>
    <row r="179" spans="1:8" x14ac:dyDescent="0.15">
      <c r="A179" s="1"/>
      <c r="B179" s="65" t="s">
        <v>179</v>
      </c>
      <c r="C179" s="67" t="s">
        <v>436</v>
      </c>
      <c r="D179" s="149">
        <v>576.20000000000005</v>
      </c>
      <c r="E179" s="149">
        <v>576.20000000000005</v>
      </c>
      <c r="F179" s="93">
        <v>100</v>
      </c>
      <c r="G179" s="80">
        <v>1</v>
      </c>
      <c r="H179" s="80">
        <v>2</v>
      </c>
    </row>
    <row r="180" spans="1:8" x14ac:dyDescent="0.15">
      <c r="A180" s="1"/>
      <c r="B180" s="49" t="s">
        <v>180</v>
      </c>
      <c r="C180" s="52" t="s">
        <v>528</v>
      </c>
      <c r="D180" s="143">
        <v>1384.45</v>
      </c>
      <c r="E180" s="143">
        <v>1229.6500000000001</v>
      </c>
      <c r="F180" s="88">
        <v>88.818664451587281</v>
      </c>
      <c r="G180" s="75">
        <v>1</v>
      </c>
      <c r="H180" s="75">
        <v>4</v>
      </c>
    </row>
    <row r="181" spans="1:8" x14ac:dyDescent="0.15">
      <c r="A181" s="1"/>
      <c r="B181" s="65" t="s">
        <v>181</v>
      </c>
      <c r="C181" s="67" t="s">
        <v>437</v>
      </c>
      <c r="D181" s="149">
        <v>1027.44</v>
      </c>
      <c r="E181" s="149">
        <v>1002.34</v>
      </c>
      <c r="F181" s="93">
        <v>97.557034960678962</v>
      </c>
      <c r="G181" s="80">
        <v>1</v>
      </c>
      <c r="H181" s="80">
        <v>5</v>
      </c>
    </row>
    <row r="182" spans="1:8" x14ac:dyDescent="0.15">
      <c r="A182" s="1"/>
      <c r="B182" s="49" t="s">
        <v>182</v>
      </c>
      <c r="C182" s="52" t="s">
        <v>438</v>
      </c>
      <c r="D182" s="143">
        <v>1773.05</v>
      </c>
      <c r="E182" s="143">
        <v>1704.42</v>
      </c>
      <c r="F182" s="88">
        <v>96.129268774146254</v>
      </c>
      <c r="G182" s="75">
        <v>1</v>
      </c>
      <c r="H182" s="75">
        <v>10</v>
      </c>
    </row>
    <row r="183" spans="1:8" x14ac:dyDescent="0.15">
      <c r="A183" s="1"/>
      <c r="B183" s="65" t="s">
        <v>183</v>
      </c>
      <c r="C183" s="67" t="s">
        <v>439</v>
      </c>
      <c r="D183" s="149">
        <v>961.25</v>
      </c>
      <c r="E183" s="149">
        <v>941.54</v>
      </c>
      <c r="F183" s="93">
        <v>97.949544863459039</v>
      </c>
      <c r="G183" s="80">
        <v>1</v>
      </c>
      <c r="H183" s="80">
        <v>8</v>
      </c>
    </row>
    <row r="184" spans="1:8" x14ac:dyDescent="0.15">
      <c r="A184" s="1"/>
      <c r="B184" s="49" t="s">
        <v>184</v>
      </c>
      <c r="C184" s="52" t="s">
        <v>440</v>
      </c>
      <c r="D184" s="143">
        <v>2106.16</v>
      </c>
      <c r="E184" s="143">
        <v>1999.37</v>
      </c>
      <c r="F184" s="88">
        <v>94.929634975500448</v>
      </c>
      <c r="G184" s="75">
        <v>1</v>
      </c>
      <c r="H184" s="75">
        <v>10</v>
      </c>
    </row>
    <row r="185" spans="1:8" x14ac:dyDescent="0.15">
      <c r="A185" s="1"/>
      <c r="B185" s="65" t="s">
        <v>185</v>
      </c>
      <c r="C185" s="67" t="s">
        <v>441</v>
      </c>
      <c r="D185" s="149">
        <v>1794.85</v>
      </c>
      <c r="E185" s="149">
        <v>1778.84</v>
      </c>
      <c r="F185" s="93">
        <v>99.108003454327658</v>
      </c>
      <c r="G185" s="80">
        <v>1</v>
      </c>
      <c r="H185" s="80">
        <v>8</v>
      </c>
    </row>
    <row r="186" spans="1:8" x14ac:dyDescent="0.15">
      <c r="A186" s="1"/>
      <c r="B186" s="49" t="s">
        <v>186</v>
      </c>
      <c r="C186" s="52" t="s">
        <v>442</v>
      </c>
      <c r="D186" s="143">
        <v>1536.59</v>
      </c>
      <c r="E186" s="143">
        <v>1503.97</v>
      </c>
      <c r="F186" s="88">
        <v>97.877117513455119</v>
      </c>
      <c r="G186" s="75">
        <v>1</v>
      </c>
      <c r="H186" s="75">
        <v>8</v>
      </c>
    </row>
    <row r="187" spans="1:8" x14ac:dyDescent="0.15">
      <c r="A187" s="1"/>
      <c r="B187" s="65" t="s">
        <v>187</v>
      </c>
      <c r="C187" s="67" t="s">
        <v>443</v>
      </c>
      <c r="D187" s="149">
        <v>1190.7</v>
      </c>
      <c r="E187" s="149">
        <v>1168.6500000000001</v>
      </c>
      <c r="F187" s="93">
        <v>98.148148148148152</v>
      </c>
      <c r="G187" s="80">
        <v>1</v>
      </c>
      <c r="H187" s="80">
        <v>7</v>
      </c>
    </row>
    <row r="188" spans="1:8" x14ac:dyDescent="0.15">
      <c r="A188" s="1"/>
      <c r="B188" s="49" t="s">
        <v>188</v>
      </c>
      <c r="C188" s="52" t="s">
        <v>444</v>
      </c>
      <c r="D188" s="143">
        <v>1100.17</v>
      </c>
      <c r="E188" s="143">
        <v>1078.73</v>
      </c>
      <c r="F188" s="88">
        <v>98.051210267504104</v>
      </c>
      <c r="G188" s="75">
        <v>1</v>
      </c>
      <c r="H188" s="75">
        <v>6</v>
      </c>
    </row>
    <row r="189" spans="1:8" x14ac:dyDescent="0.15">
      <c r="A189" s="1"/>
      <c r="B189" s="65" t="s">
        <v>189</v>
      </c>
      <c r="C189" s="67" t="s">
        <v>445</v>
      </c>
      <c r="D189" s="149">
        <v>2282.62</v>
      </c>
      <c r="E189" s="149">
        <v>2092.31</v>
      </c>
      <c r="F189" s="93">
        <v>91.662650813538832</v>
      </c>
      <c r="G189" s="80">
        <v>1</v>
      </c>
      <c r="H189" s="80">
        <v>12</v>
      </c>
    </row>
    <row r="190" spans="1:8" x14ac:dyDescent="0.15">
      <c r="A190" s="1"/>
      <c r="B190" s="49" t="s">
        <v>190</v>
      </c>
      <c r="C190" s="52" t="s">
        <v>529</v>
      </c>
      <c r="D190" s="143">
        <v>801.3</v>
      </c>
      <c r="E190" s="143">
        <v>744.7</v>
      </c>
      <c r="F190" s="88">
        <v>92.936478222887814</v>
      </c>
      <c r="G190" s="75">
        <v>1</v>
      </c>
      <c r="H190" s="75">
        <v>2</v>
      </c>
    </row>
    <row r="191" spans="1:8" x14ac:dyDescent="0.15">
      <c r="A191" s="1"/>
      <c r="B191" s="65" t="s">
        <v>191</v>
      </c>
      <c r="C191" s="67" t="s">
        <v>446</v>
      </c>
      <c r="D191" s="149">
        <v>818.75</v>
      </c>
      <c r="E191" s="149">
        <v>818.75</v>
      </c>
      <c r="F191" s="93">
        <v>100</v>
      </c>
      <c r="G191" s="80">
        <v>1</v>
      </c>
      <c r="H191" s="80">
        <v>4</v>
      </c>
    </row>
    <row r="192" spans="1:8" x14ac:dyDescent="0.15">
      <c r="A192" s="1"/>
      <c r="B192" s="49" t="s">
        <v>192</v>
      </c>
      <c r="C192" s="52" t="s">
        <v>447</v>
      </c>
      <c r="D192" s="143">
        <v>1746.2</v>
      </c>
      <c r="E192" s="143">
        <v>1746.2</v>
      </c>
      <c r="F192" s="88">
        <v>100</v>
      </c>
      <c r="G192" s="75">
        <v>1</v>
      </c>
      <c r="H192" s="75">
        <v>6</v>
      </c>
    </row>
    <row r="193" spans="1:8" x14ac:dyDescent="0.15">
      <c r="A193" s="1"/>
      <c r="B193" s="65" t="s">
        <v>193</v>
      </c>
      <c r="C193" s="67" t="s">
        <v>448</v>
      </c>
      <c r="D193" s="149">
        <v>543.09</v>
      </c>
      <c r="E193" s="149">
        <v>516.61</v>
      </c>
      <c r="F193" s="93">
        <v>95.12419672614115</v>
      </c>
      <c r="G193" s="80">
        <v>1</v>
      </c>
      <c r="H193" s="80">
        <v>3</v>
      </c>
    </row>
    <row r="194" spans="1:8" x14ac:dyDescent="0.15">
      <c r="A194" s="1"/>
      <c r="B194" s="49" t="s">
        <v>194</v>
      </c>
      <c r="C194" s="52" t="s">
        <v>449</v>
      </c>
      <c r="D194" s="143">
        <v>2225.33</v>
      </c>
      <c r="E194" s="143">
        <v>2198.02</v>
      </c>
      <c r="F194" s="88">
        <v>98.772766286348542</v>
      </c>
      <c r="G194" s="75">
        <v>1</v>
      </c>
      <c r="H194" s="75">
        <v>12</v>
      </c>
    </row>
    <row r="195" spans="1:8" x14ac:dyDescent="0.15">
      <c r="A195" s="1"/>
      <c r="B195" s="65" t="s">
        <v>195</v>
      </c>
      <c r="C195" s="67" t="s">
        <v>450</v>
      </c>
      <c r="D195" s="149">
        <v>944.99</v>
      </c>
      <c r="E195" s="149">
        <v>864.93</v>
      </c>
      <c r="F195" s="93">
        <v>91.527952676747887</v>
      </c>
      <c r="G195" s="80">
        <v>1</v>
      </c>
      <c r="H195" s="80">
        <v>4</v>
      </c>
    </row>
    <row r="196" spans="1:8" x14ac:dyDescent="0.15">
      <c r="A196" s="1"/>
      <c r="B196" s="49" t="s">
        <v>196</v>
      </c>
      <c r="C196" s="52" t="s">
        <v>451</v>
      </c>
      <c r="D196" s="143">
        <v>991.94</v>
      </c>
      <c r="E196" s="143">
        <v>953.47</v>
      </c>
      <c r="F196" s="88">
        <v>96.121741234348846</v>
      </c>
      <c r="G196" s="75">
        <v>1</v>
      </c>
      <c r="H196" s="75">
        <v>5</v>
      </c>
    </row>
    <row r="197" spans="1:8" x14ac:dyDescent="0.15">
      <c r="A197" s="1"/>
      <c r="B197" s="65" t="s">
        <v>197</v>
      </c>
      <c r="C197" s="67" t="s">
        <v>452</v>
      </c>
      <c r="D197" s="149">
        <v>4376.95</v>
      </c>
      <c r="E197" s="149">
        <v>4347.8599999999997</v>
      </c>
      <c r="F197" s="93">
        <v>99.335381944047796</v>
      </c>
      <c r="G197" s="80">
        <v>1</v>
      </c>
      <c r="H197" s="80">
        <v>21</v>
      </c>
    </row>
    <row r="198" spans="1:8" x14ac:dyDescent="0.15">
      <c r="A198" s="1"/>
      <c r="B198" s="49" t="s">
        <v>198</v>
      </c>
      <c r="C198" s="52" t="s">
        <v>453</v>
      </c>
      <c r="D198" s="143">
        <v>3207.92</v>
      </c>
      <c r="E198" s="143">
        <v>3022.72</v>
      </c>
      <c r="F198" s="88">
        <v>94.226788697972509</v>
      </c>
      <c r="G198" s="75">
        <v>1</v>
      </c>
      <c r="H198" s="75">
        <v>19</v>
      </c>
    </row>
    <row r="199" spans="1:8" x14ac:dyDescent="0.15">
      <c r="A199" s="1"/>
      <c r="B199" s="65" t="s">
        <v>199</v>
      </c>
      <c r="C199" s="67" t="s">
        <v>454</v>
      </c>
      <c r="D199" s="149">
        <v>1117.3399999999999</v>
      </c>
      <c r="E199" s="149">
        <v>1093.54</v>
      </c>
      <c r="F199" s="93">
        <v>97.86994111013658</v>
      </c>
      <c r="G199" s="80">
        <v>1</v>
      </c>
      <c r="H199" s="80">
        <v>7</v>
      </c>
    </row>
    <row r="200" spans="1:8" x14ac:dyDescent="0.15">
      <c r="A200" s="1"/>
      <c r="B200" s="49" t="s">
        <v>200</v>
      </c>
      <c r="C200" s="52" t="s">
        <v>455</v>
      </c>
      <c r="D200" s="143">
        <v>813.52</v>
      </c>
      <c r="E200" s="143">
        <v>813.52</v>
      </c>
      <c r="F200" s="88">
        <v>100</v>
      </c>
      <c r="G200" s="75">
        <v>1</v>
      </c>
      <c r="H200" s="75">
        <v>5</v>
      </c>
    </row>
    <row r="201" spans="1:8" x14ac:dyDescent="0.15">
      <c r="A201" s="1"/>
      <c r="B201" s="65" t="s">
        <v>201</v>
      </c>
      <c r="C201" s="67" t="s">
        <v>456</v>
      </c>
      <c r="D201" s="149">
        <v>1108.9100000000001</v>
      </c>
      <c r="E201" s="149">
        <v>1068.6099999999999</v>
      </c>
      <c r="F201" s="93">
        <v>96.365800651089799</v>
      </c>
      <c r="G201" s="80">
        <v>1</v>
      </c>
      <c r="H201" s="80">
        <v>2</v>
      </c>
    </row>
    <row r="202" spans="1:8" x14ac:dyDescent="0.15">
      <c r="A202" s="1"/>
      <c r="B202" s="49" t="s">
        <v>202</v>
      </c>
      <c r="C202" s="52" t="s">
        <v>457</v>
      </c>
      <c r="D202" s="143">
        <v>1886.5</v>
      </c>
      <c r="E202" s="143">
        <v>1837.2</v>
      </c>
      <c r="F202" s="88">
        <v>97.386694937715347</v>
      </c>
      <c r="G202" s="75">
        <v>1</v>
      </c>
      <c r="H202" s="75">
        <v>10</v>
      </c>
    </row>
    <row r="203" spans="1:8" x14ac:dyDescent="0.15">
      <c r="A203" s="1"/>
      <c r="B203" s="65" t="s">
        <v>203</v>
      </c>
      <c r="C203" s="67" t="s">
        <v>458</v>
      </c>
      <c r="D203" s="149">
        <v>991.62</v>
      </c>
      <c r="E203" s="149">
        <v>991.62</v>
      </c>
      <c r="F203" s="93">
        <v>100</v>
      </c>
      <c r="G203" s="80">
        <v>1</v>
      </c>
      <c r="H203" s="80">
        <v>8</v>
      </c>
    </row>
    <row r="204" spans="1:8" x14ac:dyDescent="0.15">
      <c r="A204" s="1"/>
      <c r="B204" s="49" t="s">
        <v>204</v>
      </c>
      <c r="C204" s="52" t="s">
        <v>459</v>
      </c>
      <c r="D204" s="143">
        <v>1095.9100000000001</v>
      </c>
      <c r="E204" s="143">
        <v>1074.6099999999999</v>
      </c>
      <c r="F204" s="88">
        <v>98.05640974167585</v>
      </c>
      <c r="G204" s="75">
        <v>1</v>
      </c>
      <c r="H204" s="75">
        <v>6</v>
      </c>
    </row>
    <row r="205" spans="1:8" x14ac:dyDescent="0.15">
      <c r="A205" s="1"/>
      <c r="B205" s="65" t="s">
        <v>205</v>
      </c>
      <c r="C205" s="67" t="s">
        <v>460</v>
      </c>
      <c r="D205" s="149">
        <v>905.81</v>
      </c>
      <c r="E205" s="149">
        <v>865.64</v>
      </c>
      <c r="F205" s="93">
        <v>95.565295150197059</v>
      </c>
      <c r="G205" s="80">
        <v>1</v>
      </c>
      <c r="H205" s="80">
        <v>4</v>
      </c>
    </row>
    <row r="206" spans="1:8" x14ac:dyDescent="0.15">
      <c r="A206" s="1"/>
      <c r="B206" s="49" t="s">
        <v>206</v>
      </c>
      <c r="C206" s="52" t="s">
        <v>461</v>
      </c>
      <c r="D206" s="143">
        <v>1437.84</v>
      </c>
      <c r="E206" s="143">
        <v>1416.7</v>
      </c>
      <c r="F206" s="88">
        <v>98.529739053023988</v>
      </c>
      <c r="G206" s="75">
        <v>1</v>
      </c>
      <c r="H206" s="75">
        <v>8</v>
      </c>
    </row>
    <row r="207" spans="1:8" x14ac:dyDescent="0.15">
      <c r="A207" s="1"/>
      <c r="B207" s="65" t="s">
        <v>207</v>
      </c>
      <c r="C207" s="67" t="s">
        <v>462</v>
      </c>
      <c r="D207" s="149">
        <v>1884.62</v>
      </c>
      <c r="E207" s="149">
        <v>1860.4</v>
      </c>
      <c r="F207" s="93">
        <v>98.714860290138077</v>
      </c>
      <c r="G207" s="80">
        <v>1</v>
      </c>
      <c r="H207" s="80">
        <v>7</v>
      </c>
    </row>
    <row r="208" spans="1:8" x14ac:dyDescent="0.15">
      <c r="A208" s="1"/>
      <c r="B208" s="49" t="s">
        <v>208</v>
      </c>
      <c r="C208" s="52" t="s">
        <v>530</v>
      </c>
      <c r="D208" s="143">
        <v>872.49</v>
      </c>
      <c r="E208" s="143">
        <v>827.5</v>
      </c>
      <c r="F208" s="88">
        <v>94.843493908239637</v>
      </c>
      <c r="G208" s="75">
        <v>1</v>
      </c>
      <c r="H208" s="75">
        <v>3</v>
      </c>
    </row>
    <row r="209" spans="1:8" x14ac:dyDescent="0.15">
      <c r="A209" s="1"/>
      <c r="B209" s="65" t="s">
        <v>209</v>
      </c>
      <c r="C209" s="67" t="s">
        <v>463</v>
      </c>
      <c r="D209" s="149">
        <v>1742.6399999999996</v>
      </c>
      <c r="E209" s="149">
        <v>1742.64</v>
      </c>
      <c r="F209" s="93">
        <v>100.00000000000003</v>
      </c>
      <c r="G209" s="80">
        <v>1</v>
      </c>
      <c r="H209" s="80">
        <v>7</v>
      </c>
    </row>
    <row r="210" spans="1:8" x14ac:dyDescent="0.15">
      <c r="A210" s="1"/>
      <c r="B210" s="49" t="s">
        <v>210</v>
      </c>
      <c r="C210" s="52" t="s">
        <v>464</v>
      </c>
      <c r="D210" s="143">
        <v>876.7</v>
      </c>
      <c r="E210" s="143">
        <v>793.55</v>
      </c>
      <c r="F210" s="88">
        <v>90.515569750199603</v>
      </c>
      <c r="G210" s="75">
        <v>1</v>
      </c>
      <c r="H210" s="75">
        <v>3</v>
      </c>
    </row>
    <row r="211" spans="1:8" x14ac:dyDescent="0.15">
      <c r="A211" s="1"/>
      <c r="B211" s="65" t="s">
        <v>211</v>
      </c>
      <c r="C211" s="67" t="s">
        <v>465</v>
      </c>
      <c r="D211" s="149">
        <v>4141.5600000000004</v>
      </c>
      <c r="E211" s="149">
        <v>4101.9799999999996</v>
      </c>
      <c r="F211" s="93">
        <v>99.044321463409901</v>
      </c>
      <c r="G211" s="80">
        <v>1</v>
      </c>
      <c r="H211" s="80">
        <v>37</v>
      </c>
    </row>
    <row r="212" spans="1:8" x14ac:dyDescent="0.15">
      <c r="A212" s="1"/>
      <c r="B212" s="49" t="s">
        <v>212</v>
      </c>
      <c r="C212" s="52" t="s">
        <v>466</v>
      </c>
      <c r="D212" s="143">
        <v>5999.8</v>
      </c>
      <c r="E212" s="143">
        <v>5757.8</v>
      </c>
      <c r="F212" s="88">
        <v>95.966532217740593</v>
      </c>
      <c r="G212" s="75">
        <v>1</v>
      </c>
      <c r="H212" s="75">
        <v>15</v>
      </c>
    </row>
    <row r="213" spans="1:8" x14ac:dyDescent="0.15">
      <c r="A213" s="1"/>
      <c r="B213" s="65" t="s">
        <v>213</v>
      </c>
      <c r="C213" s="67" t="s">
        <v>467</v>
      </c>
      <c r="D213" s="149">
        <v>2961.0600000000004</v>
      </c>
      <c r="E213" s="149">
        <v>2908.86</v>
      </c>
      <c r="F213" s="93">
        <v>98.237117788899909</v>
      </c>
      <c r="G213" s="80">
        <v>1</v>
      </c>
      <c r="H213" s="80">
        <v>17</v>
      </c>
    </row>
    <row r="214" spans="1:8" x14ac:dyDescent="0.15">
      <c r="A214" s="1"/>
      <c r="B214" s="49" t="s">
        <v>214</v>
      </c>
      <c r="C214" s="52" t="s">
        <v>468</v>
      </c>
      <c r="D214" s="143">
        <v>1604.72</v>
      </c>
      <c r="E214" s="143">
        <v>1562.34</v>
      </c>
      <c r="F214" s="88">
        <v>97.359040829552811</v>
      </c>
      <c r="G214" s="75">
        <v>1</v>
      </c>
      <c r="H214" s="75">
        <v>7</v>
      </c>
    </row>
    <row r="215" spans="1:8" x14ac:dyDescent="0.15">
      <c r="A215" s="1"/>
      <c r="B215" s="65" t="s">
        <v>215</v>
      </c>
      <c r="C215" s="67" t="s">
        <v>469</v>
      </c>
      <c r="D215" s="149">
        <v>2610.0500000000006</v>
      </c>
      <c r="E215" s="149">
        <v>2610.0500000000002</v>
      </c>
      <c r="F215" s="93">
        <v>99.999999999999972</v>
      </c>
      <c r="G215" s="80">
        <v>1</v>
      </c>
      <c r="H215" s="80">
        <v>37</v>
      </c>
    </row>
    <row r="216" spans="1:8" x14ac:dyDescent="0.15">
      <c r="A216" s="1"/>
      <c r="B216" s="49" t="s">
        <v>216</v>
      </c>
      <c r="C216" s="52" t="s">
        <v>470</v>
      </c>
      <c r="D216" s="143">
        <v>3692.44</v>
      </c>
      <c r="E216" s="143">
        <v>3692.44</v>
      </c>
      <c r="F216" s="88">
        <v>100</v>
      </c>
      <c r="G216" s="75">
        <v>1</v>
      </c>
      <c r="H216" s="75">
        <v>30</v>
      </c>
    </row>
    <row r="217" spans="1:8" x14ac:dyDescent="0.15">
      <c r="A217" s="1"/>
      <c r="B217" s="65" t="s">
        <v>217</v>
      </c>
      <c r="C217" s="67" t="s">
        <v>471</v>
      </c>
      <c r="D217" s="149">
        <v>1706.46</v>
      </c>
      <c r="E217" s="149">
        <v>1615.91</v>
      </c>
      <c r="F217" s="93">
        <v>94.693693376932359</v>
      </c>
      <c r="G217" s="80">
        <v>1</v>
      </c>
      <c r="H217" s="80">
        <v>8</v>
      </c>
    </row>
    <row r="218" spans="1:8" x14ac:dyDescent="0.15">
      <c r="A218" s="1"/>
      <c r="B218" s="49" t="s">
        <v>218</v>
      </c>
      <c r="C218" s="52" t="s">
        <v>472</v>
      </c>
      <c r="D218" s="143">
        <v>1708.19</v>
      </c>
      <c r="E218" s="143">
        <v>982.91</v>
      </c>
      <c r="F218" s="88">
        <v>57.541022954121026</v>
      </c>
      <c r="G218" s="75">
        <v>1</v>
      </c>
      <c r="H218" s="75">
        <v>9</v>
      </c>
    </row>
    <row r="219" spans="1:8" x14ac:dyDescent="0.15">
      <c r="A219" s="1"/>
      <c r="B219" s="65" t="s">
        <v>219</v>
      </c>
      <c r="C219" s="67" t="s">
        <v>473</v>
      </c>
      <c r="D219" s="149">
        <v>952.06</v>
      </c>
      <c r="E219" s="149">
        <v>898.69</v>
      </c>
      <c r="F219" s="93">
        <v>94.394260865911832</v>
      </c>
      <c r="G219" s="80">
        <v>1</v>
      </c>
      <c r="H219" s="80">
        <v>4</v>
      </c>
    </row>
    <row r="220" spans="1:8" x14ac:dyDescent="0.15">
      <c r="A220" s="1"/>
      <c r="B220" s="49" t="s">
        <v>220</v>
      </c>
      <c r="C220" s="52" t="s">
        <v>531</v>
      </c>
      <c r="D220" s="143">
        <v>437.94</v>
      </c>
      <c r="E220" s="143">
        <v>405.5</v>
      </c>
      <c r="F220" s="88">
        <v>92.592592592592595</v>
      </c>
      <c r="G220" s="75">
        <v>1</v>
      </c>
      <c r="H220" s="75">
        <v>2</v>
      </c>
    </row>
    <row r="221" spans="1:8" x14ac:dyDescent="0.15">
      <c r="A221" s="1"/>
      <c r="B221" s="65" t="s">
        <v>221</v>
      </c>
      <c r="C221" s="67" t="s">
        <v>474</v>
      </c>
      <c r="D221" s="149">
        <v>1264.8399999999999</v>
      </c>
      <c r="E221" s="149">
        <v>1222.8399999999999</v>
      </c>
      <c r="F221" s="93">
        <v>96.679421903165618</v>
      </c>
      <c r="G221" s="80">
        <v>1</v>
      </c>
      <c r="H221" s="80">
        <v>8</v>
      </c>
    </row>
    <row r="222" spans="1:8" x14ac:dyDescent="0.15">
      <c r="A222" s="1"/>
      <c r="B222" s="49" t="s">
        <v>222</v>
      </c>
      <c r="C222" s="52" t="s">
        <v>475</v>
      </c>
      <c r="D222" s="143">
        <v>1151.3599999999999</v>
      </c>
      <c r="E222" s="143">
        <v>1107.1199999999999</v>
      </c>
      <c r="F222" s="88">
        <v>96.157587548638134</v>
      </c>
      <c r="G222" s="75">
        <v>1</v>
      </c>
      <c r="H222" s="75">
        <v>6</v>
      </c>
    </row>
    <row r="223" spans="1:8" x14ac:dyDescent="0.15">
      <c r="A223" s="1"/>
      <c r="B223" s="65" t="s">
        <v>223</v>
      </c>
      <c r="C223" s="67" t="s">
        <v>476</v>
      </c>
      <c r="D223" s="149">
        <v>1244</v>
      </c>
      <c r="E223" s="149">
        <v>1244</v>
      </c>
      <c r="F223" s="93">
        <v>100</v>
      </c>
      <c r="G223" s="80">
        <v>1</v>
      </c>
      <c r="H223" s="80">
        <v>4</v>
      </c>
    </row>
    <row r="224" spans="1:8" x14ac:dyDescent="0.15">
      <c r="A224" s="1"/>
      <c r="B224" s="49" t="s">
        <v>224</v>
      </c>
      <c r="C224" s="52" t="s">
        <v>477</v>
      </c>
      <c r="D224" s="143">
        <v>778.19</v>
      </c>
      <c r="E224" s="143">
        <v>757.19</v>
      </c>
      <c r="F224" s="88">
        <v>97.301430241971758</v>
      </c>
      <c r="G224" s="75">
        <v>1</v>
      </c>
      <c r="H224" s="75">
        <v>4</v>
      </c>
    </row>
    <row r="225" spans="1:8" x14ac:dyDescent="0.15">
      <c r="A225" s="1"/>
      <c r="B225" s="65" t="s">
        <v>225</v>
      </c>
      <c r="C225" s="67" t="s">
        <v>478</v>
      </c>
      <c r="D225" s="149">
        <v>927.33</v>
      </c>
      <c r="E225" s="149">
        <v>766.06</v>
      </c>
      <c r="F225" s="93">
        <v>82.609211391845392</v>
      </c>
      <c r="G225" s="80">
        <v>1</v>
      </c>
      <c r="H225" s="80">
        <v>5</v>
      </c>
    </row>
    <row r="226" spans="1:8" x14ac:dyDescent="0.15">
      <c r="A226" s="1"/>
      <c r="B226" s="49" t="s">
        <v>226</v>
      </c>
      <c r="C226" s="52" t="s">
        <v>479</v>
      </c>
      <c r="D226" s="143">
        <v>1766.47</v>
      </c>
      <c r="E226" s="143">
        <v>1651.67</v>
      </c>
      <c r="F226" s="88">
        <v>93.501163337050727</v>
      </c>
      <c r="G226" s="75">
        <v>1</v>
      </c>
      <c r="H226" s="75">
        <v>7</v>
      </c>
    </row>
    <row r="227" spans="1:8" x14ac:dyDescent="0.15">
      <c r="A227" s="1"/>
      <c r="B227" s="65" t="s">
        <v>227</v>
      </c>
      <c r="C227" s="67" t="s">
        <v>480</v>
      </c>
      <c r="D227" s="149">
        <v>1237.8</v>
      </c>
      <c r="E227" s="149">
        <v>1114.02</v>
      </c>
      <c r="F227" s="93">
        <v>90</v>
      </c>
      <c r="G227" s="80">
        <v>1</v>
      </c>
      <c r="H227" s="80">
        <v>7</v>
      </c>
    </row>
    <row r="228" spans="1:8" x14ac:dyDescent="0.15">
      <c r="A228" s="1"/>
      <c r="B228" s="49" t="s">
        <v>228</v>
      </c>
      <c r="C228" s="52" t="s">
        <v>481</v>
      </c>
      <c r="D228" s="143">
        <v>2477.11</v>
      </c>
      <c r="E228" s="143">
        <v>2436.25</v>
      </c>
      <c r="F228" s="88">
        <v>98.350497151922994</v>
      </c>
      <c r="G228" s="75">
        <v>1</v>
      </c>
      <c r="H228" s="75">
        <v>27</v>
      </c>
    </row>
    <row r="229" spans="1:8" x14ac:dyDescent="0.15">
      <c r="A229" s="1"/>
      <c r="B229" s="65" t="s">
        <v>229</v>
      </c>
      <c r="C229" s="67" t="s">
        <v>482</v>
      </c>
      <c r="D229" s="149">
        <v>992.75</v>
      </c>
      <c r="E229" s="149">
        <v>967.63</v>
      </c>
      <c r="F229" s="93">
        <v>97.469654998740879</v>
      </c>
      <c r="G229" s="80">
        <v>1</v>
      </c>
      <c r="H229" s="80">
        <v>6</v>
      </c>
    </row>
    <row r="230" spans="1:8" x14ac:dyDescent="0.15">
      <c r="A230" s="1"/>
      <c r="B230" s="49" t="s">
        <v>230</v>
      </c>
      <c r="C230" s="52" t="s">
        <v>483</v>
      </c>
      <c r="D230" s="143">
        <v>1192.07</v>
      </c>
      <c r="E230" s="143">
        <v>1192.07</v>
      </c>
      <c r="F230" s="88">
        <v>100</v>
      </c>
      <c r="G230" s="75">
        <v>1</v>
      </c>
      <c r="H230" s="75">
        <v>6</v>
      </c>
    </row>
    <row r="231" spans="1:8" x14ac:dyDescent="0.15">
      <c r="A231" s="1"/>
      <c r="B231" s="65" t="s">
        <v>231</v>
      </c>
      <c r="C231" s="67" t="s">
        <v>484</v>
      </c>
      <c r="D231" s="149">
        <v>1861.56</v>
      </c>
      <c r="E231" s="149">
        <v>1836.57</v>
      </c>
      <c r="F231" s="93">
        <v>98.657577515632042</v>
      </c>
      <c r="G231" s="80">
        <v>1</v>
      </c>
      <c r="H231" s="80">
        <v>9</v>
      </c>
    </row>
    <row r="232" spans="1:8" x14ac:dyDescent="0.15">
      <c r="A232" s="1"/>
      <c r="B232" s="49" t="s">
        <v>232</v>
      </c>
      <c r="C232" s="52" t="s">
        <v>485</v>
      </c>
      <c r="D232" s="143">
        <v>1967.54</v>
      </c>
      <c r="E232" s="143">
        <v>1740.85</v>
      </c>
      <c r="F232" s="88">
        <v>88.478506154893921</v>
      </c>
      <c r="G232" s="75">
        <v>1</v>
      </c>
      <c r="H232" s="75">
        <v>7</v>
      </c>
    </row>
    <row r="233" spans="1:8" x14ac:dyDescent="0.15">
      <c r="A233" s="1"/>
      <c r="B233" s="65" t="s">
        <v>233</v>
      </c>
      <c r="C233" s="67" t="s">
        <v>486</v>
      </c>
      <c r="D233" s="149">
        <v>2990.68</v>
      </c>
      <c r="E233" s="149">
        <v>2826.27</v>
      </c>
      <c r="F233" s="93">
        <v>94.502588040178154</v>
      </c>
      <c r="G233" s="80">
        <v>1</v>
      </c>
      <c r="H233" s="80">
        <v>5</v>
      </c>
    </row>
    <row r="234" spans="1:8" x14ac:dyDescent="0.15">
      <c r="A234" s="1"/>
      <c r="B234" s="49" t="s">
        <v>234</v>
      </c>
      <c r="C234" s="52" t="s">
        <v>532</v>
      </c>
      <c r="D234" s="143">
        <v>1518.58</v>
      </c>
      <c r="E234" s="143">
        <v>1483.48</v>
      </c>
      <c r="F234" s="88">
        <v>97.688630167656626</v>
      </c>
      <c r="G234" s="75">
        <v>1</v>
      </c>
      <c r="H234" s="75">
        <v>2</v>
      </c>
    </row>
    <row r="235" spans="1:8" x14ac:dyDescent="0.15">
      <c r="A235" s="1"/>
      <c r="B235" s="65" t="s">
        <v>235</v>
      </c>
      <c r="C235" s="67" t="s">
        <v>487</v>
      </c>
      <c r="D235" s="149">
        <v>1155.5999999999999</v>
      </c>
      <c r="E235" s="149">
        <v>1118.7</v>
      </c>
      <c r="F235" s="93">
        <v>96.806853582554524</v>
      </c>
      <c r="G235" s="80">
        <v>1</v>
      </c>
      <c r="H235" s="80">
        <v>2</v>
      </c>
    </row>
    <row r="236" spans="1:8" x14ac:dyDescent="0.15">
      <c r="A236" s="1"/>
      <c r="B236" s="49" t="s">
        <v>236</v>
      </c>
      <c r="C236" s="52" t="s">
        <v>488</v>
      </c>
      <c r="D236" s="143">
        <v>1850.2</v>
      </c>
      <c r="E236" s="143">
        <v>1850.2</v>
      </c>
      <c r="F236" s="88">
        <v>100</v>
      </c>
      <c r="G236" s="75">
        <v>1</v>
      </c>
      <c r="H236" s="75">
        <v>4</v>
      </c>
    </row>
    <row r="237" spans="1:8" x14ac:dyDescent="0.15">
      <c r="A237" s="1"/>
      <c r="B237" s="65" t="s">
        <v>237</v>
      </c>
      <c r="C237" s="67" t="s">
        <v>489</v>
      </c>
      <c r="D237" s="149">
        <v>1148.72</v>
      </c>
      <c r="E237" s="149">
        <v>1148.72</v>
      </c>
      <c r="F237" s="93">
        <v>100</v>
      </c>
      <c r="G237" s="80">
        <v>1</v>
      </c>
      <c r="H237" s="80">
        <v>2</v>
      </c>
    </row>
    <row r="238" spans="1:8" x14ac:dyDescent="0.15">
      <c r="A238" s="1"/>
      <c r="B238" s="49" t="s">
        <v>238</v>
      </c>
      <c r="C238" s="52" t="s">
        <v>490</v>
      </c>
      <c r="D238" s="143">
        <v>1851.39</v>
      </c>
      <c r="E238" s="143">
        <v>1820.52</v>
      </c>
      <c r="F238" s="88">
        <v>98.332604151475365</v>
      </c>
      <c r="G238" s="75">
        <v>1</v>
      </c>
      <c r="H238" s="75">
        <v>4</v>
      </c>
    </row>
    <row r="239" spans="1:8" x14ac:dyDescent="0.15">
      <c r="A239" s="1"/>
      <c r="B239" s="65" t="s">
        <v>239</v>
      </c>
      <c r="C239" s="67" t="s">
        <v>491</v>
      </c>
      <c r="D239" s="149">
        <v>2114.5300000000002</v>
      </c>
      <c r="E239" s="149">
        <v>1898.49</v>
      </c>
      <c r="F239" s="93">
        <v>89.783072361233934</v>
      </c>
      <c r="G239" s="80">
        <v>1</v>
      </c>
      <c r="H239" s="80">
        <v>3</v>
      </c>
    </row>
    <row r="240" spans="1:8" x14ac:dyDescent="0.15">
      <c r="A240" s="1"/>
      <c r="B240" s="49" t="s">
        <v>240</v>
      </c>
      <c r="C240" s="52" t="s">
        <v>492</v>
      </c>
      <c r="D240" s="143">
        <v>1494.36</v>
      </c>
      <c r="E240" s="143">
        <v>1494.36</v>
      </c>
      <c r="F240" s="88">
        <v>100</v>
      </c>
      <c r="G240" s="75">
        <v>1</v>
      </c>
      <c r="H240" s="75">
        <v>3</v>
      </c>
    </row>
    <row r="241" spans="1:8" x14ac:dyDescent="0.15">
      <c r="A241" s="1"/>
      <c r="B241" s="65" t="s">
        <v>241</v>
      </c>
      <c r="C241" s="67" t="s">
        <v>493</v>
      </c>
      <c r="D241" s="149">
        <v>1007.3</v>
      </c>
      <c r="E241" s="149">
        <v>1007.3</v>
      </c>
      <c r="F241" s="93">
        <v>100</v>
      </c>
      <c r="G241" s="80">
        <v>1</v>
      </c>
      <c r="H241" s="80">
        <v>2</v>
      </c>
    </row>
    <row r="242" spans="1:8" x14ac:dyDescent="0.15">
      <c r="A242" s="1"/>
      <c r="B242" s="49" t="s">
        <v>242</v>
      </c>
      <c r="C242" s="52" t="s">
        <v>494</v>
      </c>
      <c r="D242" s="143">
        <v>911.07</v>
      </c>
      <c r="E242" s="143">
        <v>776.82</v>
      </c>
      <c r="F242" s="88">
        <v>85.264579011491975</v>
      </c>
      <c r="G242" s="75">
        <v>1</v>
      </c>
      <c r="H242" s="75">
        <v>1</v>
      </c>
    </row>
    <row r="243" spans="1:8" x14ac:dyDescent="0.15">
      <c r="A243" s="1"/>
      <c r="B243" s="65" t="s">
        <v>243</v>
      </c>
      <c r="C243" s="67" t="s">
        <v>495</v>
      </c>
      <c r="D243" s="149">
        <v>1773.9</v>
      </c>
      <c r="E243" s="149">
        <v>1773.9</v>
      </c>
      <c r="F243" s="93">
        <v>100</v>
      </c>
      <c r="G243" s="80">
        <v>1</v>
      </c>
      <c r="H243" s="80">
        <v>3</v>
      </c>
    </row>
    <row r="244" spans="1:8" x14ac:dyDescent="0.15">
      <c r="A244" s="1"/>
      <c r="B244" s="49" t="s">
        <v>244</v>
      </c>
      <c r="C244" s="52" t="s">
        <v>496</v>
      </c>
      <c r="D244" s="143">
        <v>2439.9</v>
      </c>
      <c r="E244" s="143">
        <v>2317.4699999999998</v>
      </c>
      <c r="F244" s="88">
        <v>94.982171400467223</v>
      </c>
      <c r="G244" s="75">
        <v>1</v>
      </c>
      <c r="H244" s="75">
        <v>4</v>
      </c>
    </row>
    <row r="245" spans="1:8" x14ac:dyDescent="0.15">
      <c r="A245" s="1"/>
      <c r="B245" s="65" t="s">
        <v>245</v>
      </c>
      <c r="C245" s="67" t="s">
        <v>497</v>
      </c>
      <c r="D245" s="149">
        <v>15552.59</v>
      </c>
      <c r="E245" s="149">
        <v>15129.53</v>
      </c>
      <c r="F245" s="93">
        <v>97.279809986632458</v>
      </c>
      <c r="G245" s="80">
        <v>1</v>
      </c>
      <c r="H245" s="80">
        <v>24</v>
      </c>
    </row>
    <row r="246" spans="1:8" x14ac:dyDescent="0.15">
      <c r="A246" s="1"/>
      <c r="B246" s="49" t="s">
        <v>246</v>
      </c>
      <c r="C246" s="52" t="s">
        <v>498</v>
      </c>
      <c r="D246" s="143">
        <v>5094.29</v>
      </c>
      <c r="E246" s="143">
        <v>4992.29</v>
      </c>
      <c r="F246" s="88">
        <v>97.997758274460239</v>
      </c>
      <c r="G246" s="75">
        <v>1</v>
      </c>
      <c r="H246" s="75">
        <v>14</v>
      </c>
    </row>
    <row r="247" spans="1:8" x14ac:dyDescent="0.15">
      <c r="A247" s="1"/>
      <c r="B247" s="65" t="s">
        <v>247</v>
      </c>
      <c r="C247" s="67" t="s">
        <v>499</v>
      </c>
      <c r="D247" s="149">
        <v>3411.24</v>
      </c>
      <c r="E247" s="149">
        <v>3411.24</v>
      </c>
      <c r="F247" s="93">
        <v>100</v>
      </c>
      <c r="G247" s="80">
        <v>1</v>
      </c>
      <c r="H247" s="80">
        <v>13</v>
      </c>
    </row>
    <row r="248" spans="1:8" x14ac:dyDescent="0.15">
      <c r="A248" s="1"/>
      <c r="B248" s="49" t="s">
        <v>248</v>
      </c>
      <c r="C248" s="52" t="s">
        <v>500</v>
      </c>
      <c r="D248" s="143">
        <v>1380.21</v>
      </c>
      <c r="E248" s="143">
        <v>1318.95</v>
      </c>
      <c r="F248" s="88">
        <v>95.561544982285312</v>
      </c>
      <c r="G248" s="75">
        <v>1</v>
      </c>
      <c r="H248" s="75">
        <v>5</v>
      </c>
    </row>
    <row r="249" spans="1:8" x14ac:dyDescent="0.15">
      <c r="A249" s="1"/>
      <c r="B249" s="65" t="s">
        <v>249</v>
      </c>
      <c r="C249" s="67" t="s">
        <v>501</v>
      </c>
      <c r="D249" s="149">
        <v>4251.91</v>
      </c>
      <c r="E249" s="149">
        <v>4077.19</v>
      </c>
      <c r="F249" s="93">
        <v>95.890787904729876</v>
      </c>
      <c r="G249" s="80">
        <v>1</v>
      </c>
      <c r="H249" s="80">
        <v>14</v>
      </c>
    </row>
    <row r="250" spans="1:8" x14ac:dyDescent="0.15">
      <c r="A250" s="1"/>
      <c r="B250" s="49" t="s">
        <v>250</v>
      </c>
      <c r="C250" s="52" t="s">
        <v>502</v>
      </c>
      <c r="D250" s="143">
        <v>1571.04</v>
      </c>
      <c r="E250" s="143">
        <v>1540.92</v>
      </c>
      <c r="F250" s="88">
        <v>98.082798655667588</v>
      </c>
      <c r="G250" s="75">
        <v>1</v>
      </c>
      <c r="H250" s="75">
        <v>7</v>
      </c>
    </row>
    <row r="251" spans="1:8" x14ac:dyDescent="0.15">
      <c r="A251" s="1"/>
      <c r="B251" s="65" t="s">
        <v>251</v>
      </c>
      <c r="C251" s="67" t="s">
        <v>503</v>
      </c>
      <c r="D251" s="149">
        <v>1391.02</v>
      </c>
      <c r="E251" s="149">
        <v>1391.02</v>
      </c>
      <c r="F251" s="93">
        <v>100</v>
      </c>
      <c r="G251" s="80">
        <v>1</v>
      </c>
      <c r="H251" s="80">
        <v>7</v>
      </c>
    </row>
    <row r="252" spans="1:8" x14ac:dyDescent="0.15">
      <c r="A252" s="1"/>
      <c r="B252" s="49" t="s">
        <v>252</v>
      </c>
      <c r="C252" s="52" t="s">
        <v>504</v>
      </c>
      <c r="D252" s="143">
        <v>2502.11</v>
      </c>
      <c r="E252" s="143">
        <v>2285.62</v>
      </c>
      <c r="F252" s="88">
        <v>91.347702539057025</v>
      </c>
      <c r="G252" s="75">
        <v>1</v>
      </c>
      <c r="H252" s="75">
        <v>6</v>
      </c>
    </row>
    <row r="253" spans="1:8" x14ac:dyDescent="0.15">
      <c r="A253" s="1"/>
      <c r="B253" s="65" t="s">
        <v>253</v>
      </c>
      <c r="C253" s="67" t="s">
        <v>505</v>
      </c>
      <c r="D253" s="149">
        <v>3541.4300000000003</v>
      </c>
      <c r="E253" s="149">
        <v>3474.2</v>
      </c>
      <c r="F253" s="93">
        <v>98.101614319639225</v>
      </c>
      <c r="G253" s="80">
        <v>1</v>
      </c>
      <c r="H253" s="80">
        <v>12</v>
      </c>
    </row>
    <row r="254" spans="1:8" x14ac:dyDescent="0.15">
      <c r="A254" s="1"/>
      <c r="B254" s="49" t="s">
        <v>254</v>
      </c>
      <c r="C254" s="52" t="s">
        <v>506</v>
      </c>
      <c r="D254" s="143">
        <v>7543.0999999999995</v>
      </c>
      <c r="E254" s="143">
        <v>7233.81</v>
      </c>
      <c r="F254" s="88">
        <v>95.89969641128981</v>
      </c>
      <c r="G254" s="75">
        <v>1</v>
      </c>
      <c r="H254" s="75">
        <v>21</v>
      </c>
    </row>
    <row r="255" spans="1:8" x14ac:dyDescent="0.15">
      <c r="A255" s="1"/>
      <c r="B255" s="65" t="s">
        <v>255</v>
      </c>
      <c r="C255" s="67" t="s">
        <v>507</v>
      </c>
      <c r="D255" s="149">
        <v>1189.1199999999999</v>
      </c>
      <c r="E255" s="149">
        <v>1164.1199999999999</v>
      </c>
      <c r="F255" s="93">
        <v>97.897604951560808</v>
      </c>
      <c r="G255" s="80">
        <v>1</v>
      </c>
      <c r="H255" s="80">
        <v>3</v>
      </c>
    </row>
    <row r="256" spans="1:8" x14ac:dyDescent="0.15">
      <c r="A256" s="1"/>
      <c r="B256" s="49" t="s">
        <v>256</v>
      </c>
      <c r="C256" s="52" t="s">
        <v>508</v>
      </c>
      <c r="D256" s="143">
        <v>1392</v>
      </c>
      <c r="E256" s="143">
        <v>1296</v>
      </c>
      <c r="F256" s="88">
        <v>93.103448275862064</v>
      </c>
      <c r="G256" s="75">
        <v>1</v>
      </c>
      <c r="H256" s="75">
        <v>5</v>
      </c>
    </row>
    <row r="257" spans="1:8" x14ac:dyDescent="0.15">
      <c r="A257" s="1"/>
      <c r="B257" s="65" t="s">
        <v>257</v>
      </c>
      <c r="C257" s="67" t="s">
        <v>509</v>
      </c>
      <c r="D257" s="149">
        <v>2151.67</v>
      </c>
      <c r="E257" s="149">
        <v>2026.84</v>
      </c>
      <c r="F257" s="93">
        <v>94.198459800991785</v>
      </c>
      <c r="G257" s="80">
        <v>1</v>
      </c>
      <c r="H257" s="80">
        <v>7</v>
      </c>
    </row>
    <row r="258" spans="1:8" x14ac:dyDescent="0.15">
      <c r="A258" s="1"/>
      <c r="B258" s="49" t="s">
        <v>258</v>
      </c>
      <c r="C258" s="52" t="s">
        <v>510</v>
      </c>
      <c r="D258" s="143">
        <v>2373.1000000000004</v>
      </c>
      <c r="E258" s="143">
        <v>2237.6799999999998</v>
      </c>
      <c r="F258" s="88">
        <v>94.293540095234064</v>
      </c>
      <c r="G258" s="75">
        <v>1</v>
      </c>
      <c r="H258" s="75">
        <v>3</v>
      </c>
    </row>
    <row r="259" spans="1:8" x14ac:dyDescent="0.15">
      <c r="A259" s="1"/>
      <c r="B259" s="65" t="s">
        <v>259</v>
      </c>
      <c r="C259" s="67" t="s">
        <v>511</v>
      </c>
      <c r="D259" s="149">
        <v>3909.9</v>
      </c>
      <c r="E259" s="149">
        <v>3695.64</v>
      </c>
      <c r="F259" s="93">
        <v>94.52006445177625</v>
      </c>
      <c r="G259" s="80">
        <v>1</v>
      </c>
      <c r="H259" s="80">
        <v>8</v>
      </c>
    </row>
    <row r="260" spans="1:8" x14ac:dyDescent="0.15">
      <c r="A260" s="1"/>
      <c r="B260" s="49" t="s">
        <v>260</v>
      </c>
      <c r="C260" s="52" t="s">
        <v>512</v>
      </c>
      <c r="D260" s="143">
        <v>2176.23</v>
      </c>
      <c r="E260" s="143">
        <v>2176.23</v>
      </c>
      <c r="F260" s="88">
        <v>100</v>
      </c>
      <c r="G260" s="75">
        <v>1</v>
      </c>
      <c r="H260" s="75">
        <v>0</v>
      </c>
    </row>
    <row r="261" spans="1:8" x14ac:dyDescent="0.15">
      <c r="A261" s="1"/>
      <c r="B261" s="65" t="s">
        <v>261</v>
      </c>
      <c r="C261" s="67" t="s">
        <v>513</v>
      </c>
      <c r="D261" s="149">
        <v>897.84</v>
      </c>
      <c r="E261" s="149">
        <v>872.85</v>
      </c>
      <c r="F261" s="93">
        <v>97.216653301256343</v>
      </c>
      <c r="G261" s="80">
        <v>1</v>
      </c>
      <c r="H261" s="80">
        <v>1</v>
      </c>
    </row>
    <row r="262" spans="1:8" x14ac:dyDescent="0.15">
      <c r="A262" s="1"/>
      <c r="B262" s="49" t="s">
        <v>262</v>
      </c>
      <c r="C262" s="52" t="s">
        <v>514</v>
      </c>
      <c r="D262" s="143">
        <v>1222.3399999999999</v>
      </c>
      <c r="E262" s="143">
        <v>1222.3399999999999</v>
      </c>
      <c r="F262" s="88">
        <v>100</v>
      </c>
      <c r="G262" s="75">
        <v>1</v>
      </c>
      <c r="H262" s="75">
        <v>1</v>
      </c>
    </row>
    <row r="263" spans="1:8" x14ac:dyDescent="0.15">
      <c r="A263" s="1"/>
      <c r="B263" s="65" t="s">
        <v>263</v>
      </c>
      <c r="C263" s="67" t="s">
        <v>515</v>
      </c>
      <c r="D263" s="149">
        <v>1854.13</v>
      </c>
      <c r="E263" s="149">
        <v>1821.87</v>
      </c>
      <c r="F263" s="93">
        <v>98.260100424457818</v>
      </c>
      <c r="G263" s="80">
        <v>1</v>
      </c>
      <c r="H263" s="80">
        <v>0</v>
      </c>
    </row>
    <row r="264" spans="1:8" x14ac:dyDescent="0.15">
      <c r="A264" s="1"/>
      <c r="B264" s="66" t="s">
        <v>264</v>
      </c>
      <c r="C264" s="68" t="s">
        <v>516</v>
      </c>
      <c r="D264" s="150">
        <v>1740.7</v>
      </c>
      <c r="E264" s="150">
        <v>1708.44</v>
      </c>
      <c r="F264" s="94">
        <v>98.146722582868961</v>
      </c>
      <c r="G264" s="81">
        <v>1</v>
      </c>
      <c r="H264" s="81">
        <v>4</v>
      </c>
    </row>
    <row r="266" spans="1:8" x14ac:dyDescent="0.15">
      <c r="B266" s="1651" t="s">
        <v>550</v>
      </c>
      <c r="C266" s="1652"/>
      <c r="D266" s="308">
        <f>SUM(D4:D264)</f>
        <v>1658140.971735538</v>
      </c>
      <c r="E266" s="308">
        <f>SUM(E4:E264)</f>
        <v>1639978.0017355378</v>
      </c>
      <c r="F266" s="309">
        <f>E266/D266*100</f>
        <v>98.904618466728465</v>
      </c>
      <c r="G266" s="307">
        <f>SUM(G4:G264)</f>
        <v>1329</v>
      </c>
      <c r="H266" s="307">
        <v>33357</v>
      </c>
    </row>
    <row r="267" spans="1:8" x14ac:dyDescent="0.15">
      <c r="B267" s="1653" t="s">
        <v>551</v>
      </c>
      <c r="C267" s="1654"/>
      <c r="D267" s="152">
        <f>SUM(D4:D58)</f>
        <v>430937.13000000006</v>
      </c>
      <c r="E267" s="152">
        <f>SUM(E4:E58)</f>
        <v>423627.42000000004</v>
      </c>
      <c r="F267" s="159">
        <f t="shared" ref="F267:F270" si="0">E267/D267*100</f>
        <v>98.303764170889607</v>
      </c>
      <c r="G267" s="151">
        <f>SUM(G4:G58)</f>
        <v>877</v>
      </c>
      <c r="H267" s="151">
        <v>22048</v>
      </c>
    </row>
    <row r="268" spans="1:8" x14ac:dyDescent="0.15">
      <c r="B268" s="1655" t="s">
        <v>552</v>
      </c>
      <c r="C268" s="1656"/>
      <c r="D268" s="154">
        <f>SUM(D59:D97)</f>
        <v>298662.09173553705</v>
      </c>
      <c r="E268" s="154">
        <f>SUM(E59:E97)</f>
        <v>296456.61173553707</v>
      </c>
      <c r="F268" s="160">
        <f t="shared" si="0"/>
        <v>99.261546724197956</v>
      </c>
      <c r="G268" s="153">
        <f>SUM(G59:G97)</f>
        <v>275</v>
      </c>
      <c r="H268" s="153">
        <v>6162</v>
      </c>
    </row>
    <row r="269" spans="1:8" x14ac:dyDescent="0.15">
      <c r="B269" s="1657" t="s">
        <v>553</v>
      </c>
      <c r="C269" s="1658"/>
      <c r="D269" s="156">
        <f>SUM(D98:D116)</f>
        <v>653140.68000000005</v>
      </c>
      <c r="E269" s="156">
        <f>SUM(E98:E116)</f>
        <v>653140.68000000005</v>
      </c>
      <c r="F269" s="161">
        <f t="shared" si="0"/>
        <v>100</v>
      </c>
      <c r="G269" s="155">
        <f>SUM(G98:G116)</f>
        <v>29</v>
      </c>
      <c r="H269" s="155">
        <v>3811</v>
      </c>
    </row>
    <row r="270" spans="1:8" x14ac:dyDescent="0.15">
      <c r="B270" s="1659" t="s">
        <v>554</v>
      </c>
      <c r="C270" s="1660"/>
      <c r="D270" s="158">
        <f>SUM(D117:D264)</f>
        <v>275401.06999999995</v>
      </c>
      <c r="E270" s="158">
        <f>SUM(E117:E264)</f>
        <v>266753.28999999992</v>
      </c>
      <c r="F270" s="162">
        <f t="shared" si="0"/>
        <v>96.85993231616709</v>
      </c>
      <c r="G270" s="157">
        <f>SUM(G117:G264)</f>
        <v>148</v>
      </c>
      <c r="H270" s="157">
        <v>1335</v>
      </c>
    </row>
    <row r="271" spans="1:8" x14ac:dyDescent="0.25">
      <c r="B271" s="19" t="s">
        <v>593</v>
      </c>
    </row>
  </sheetData>
  <mergeCells count="5">
    <mergeCell ref="B266:C266"/>
    <mergeCell ref="B267:C267"/>
    <mergeCell ref="B268:C268"/>
    <mergeCell ref="B269:C269"/>
    <mergeCell ref="B270:C270"/>
  </mergeCells>
  <phoneticPr fontId="2"/>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0">
    <pageSetUpPr fitToPage="1"/>
  </sheetPr>
  <dimension ref="A1:L263"/>
  <sheetViews>
    <sheetView showGridLines="0" zoomScale="85" zoomScaleNormal="85" workbookViewId="0">
      <pane ySplit="3" topLeftCell="A4" activePane="bottomLeft" state="frozen"/>
      <selection pane="bottomLeft"/>
    </sheetView>
  </sheetViews>
  <sheetFormatPr defaultColWidth="9" defaultRowHeight="15.75" x14ac:dyDescent="0.15"/>
  <cols>
    <col min="1" max="1" width="3.5" style="415" customWidth="1"/>
    <col min="2" max="2" width="14.375" style="415" customWidth="1"/>
    <col min="3" max="3" width="44.875" style="415" bestFit="1" customWidth="1"/>
    <col min="4" max="5" width="24" style="437" customWidth="1"/>
    <col min="6" max="6" width="18.875" style="437" customWidth="1"/>
    <col min="7" max="8" width="17.125" style="437" customWidth="1"/>
    <col min="9" max="16384" width="9" style="415"/>
  </cols>
  <sheetData>
    <row r="1" spans="1:12" x14ac:dyDescent="0.15">
      <c r="A1" s="1"/>
      <c r="B1" s="1"/>
      <c r="C1" s="1"/>
      <c r="D1" s="3"/>
      <c r="E1" s="3"/>
      <c r="F1" s="3"/>
      <c r="G1" s="3"/>
      <c r="H1" s="3"/>
    </row>
    <row r="2" spans="1:12" s="420" customFormat="1" ht="16.149999999999999" customHeight="1" x14ac:dyDescent="0.15">
      <c r="A2" s="135"/>
      <c r="B2" s="416" t="s">
        <v>699</v>
      </c>
      <c r="C2" s="417" t="s">
        <v>533</v>
      </c>
      <c r="D2" s="418" t="s">
        <v>1028</v>
      </c>
      <c r="E2" s="418" t="s">
        <v>560</v>
      </c>
      <c r="F2" s="418" t="s">
        <v>561</v>
      </c>
      <c r="G2" s="419" t="s">
        <v>562</v>
      </c>
      <c r="H2" s="419" t="s">
        <v>563</v>
      </c>
    </row>
    <row r="3" spans="1:12" s="420" customFormat="1" ht="16.149999999999999" customHeight="1" x14ac:dyDescent="0.15">
      <c r="A3" s="135"/>
      <c r="B3" s="320"/>
      <c r="C3" s="40"/>
      <c r="D3" s="42" t="s">
        <v>0</v>
      </c>
      <c r="E3" s="42" t="s">
        <v>0</v>
      </c>
      <c r="F3" s="42" t="s">
        <v>274</v>
      </c>
      <c r="G3" s="42"/>
      <c r="H3" s="276" t="s">
        <v>1029</v>
      </c>
    </row>
    <row r="4" spans="1:12" s="27" customFormat="1" ht="16.149999999999999" customHeight="1" x14ac:dyDescent="0.15">
      <c r="B4" s="311" t="s">
        <v>6</v>
      </c>
      <c r="C4" s="357" t="s">
        <v>720</v>
      </c>
      <c r="D4" s="438">
        <v>31500.89</v>
      </c>
      <c r="E4" s="438">
        <v>30546.639999999999</v>
      </c>
      <c r="F4" s="359">
        <v>97</v>
      </c>
      <c r="G4" s="358">
        <v>100</v>
      </c>
      <c r="H4" s="460">
        <v>2749</v>
      </c>
      <c r="K4" s="28"/>
      <c r="L4" s="29"/>
    </row>
    <row r="5" spans="1:12" s="27" customFormat="1" ht="16.149999999999999" customHeight="1" x14ac:dyDescent="0.15">
      <c r="B5" s="311" t="s">
        <v>3</v>
      </c>
      <c r="C5" s="360" t="s">
        <v>828</v>
      </c>
      <c r="D5" s="439">
        <v>25127.119999999999</v>
      </c>
      <c r="E5" s="440">
        <v>25127.119999999999</v>
      </c>
      <c r="F5" s="362">
        <v>100</v>
      </c>
      <c r="G5" s="361">
        <v>6</v>
      </c>
      <c r="H5" s="461" t="s">
        <v>555</v>
      </c>
      <c r="K5" s="28"/>
      <c r="L5" s="29"/>
    </row>
    <row r="6" spans="1:12" s="27" customFormat="1" ht="16.149999999999999" customHeight="1" x14ac:dyDescent="0.15">
      <c r="B6" s="311" t="s">
        <v>7</v>
      </c>
      <c r="C6" s="132" t="s">
        <v>721</v>
      </c>
      <c r="D6" s="441">
        <v>16384.189999999999</v>
      </c>
      <c r="E6" s="442">
        <v>16188.4</v>
      </c>
      <c r="F6" s="95">
        <v>98.805006533737711</v>
      </c>
      <c r="G6" s="363">
        <v>2</v>
      </c>
      <c r="H6" s="462" t="s">
        <v>555</v>
      </c>
      <c r="K6" s="28"/>
      <c r="L6" s="29"/>
    </row>
    <row r="7" spans="1:12" s="27" customFormat="1" ht="16.149999999999999" customHeight="1" x14ac:dyDescent="0.15">
      <c r="B7" s="311" t="s">
        <v>4</v>
      </c>
      <c r="C7" s="360" t="s">
        <v>829</v>
      </c>
      <c r="D7" s="439">
        <v>9770.1</v>
      </c>
      <c r="E7" s="440">
        <v>9770.1</v>
      </c>
      <c r="F7" s="362">
        <v>100</v>
      </c>
      <c r="G7" s="361">
        <v>16</v>
      </c>
      <c r="H7" s="461">
        <v>486</v>
      </c>
      <c r="K7" s="28"/>
      <c r="L7" s="29"/>
    </row>
    <row r="8" spans="1:12" s="27" customFormat="1" ht="16.149999999999999" customHeight="1" x14ac:dyDescent="0.15">
      <c r="B8" s="311" t="s">
        <v>8</v>
      </c>
      <c r="C8" s="132" t="s">
        <v>722</v>
      </c>
      <c r="D8" s="441">
        <v>18051.599999999999</v>
      </c>
      <c r="E8" s="442">
        <v>17417.849999999999</v>
      </c>
      <c r="F8" s="95">
        <v>96.48923087150169</v>
      </c>
      <c r="G8" s="363">
        <v>21</v>
      </c>
      <c r="H8" s="462">
        <v>692</v>
      </c>
      <c r="K8" s="28"/>
      <c r="L8" s="29"/>
    </row>
    <row r="9" spans="1:12" s="27" customFormat="1" ht="16.149999999999999" customHeight="1" x14ac:dyDescent="0.15">
      <c r="B9" s="311" t="s">
        <v>5</v>
      </c>
      <c r="C9" s="360" t="s">
        <v>830</v>
      </c>
      <c r="D9" s="439">
        <v>6709.22</v>
      </c>
      <c r="E9" s="440">
        <v>6709.22</v>
      </c>
      <c r="F9" s="362">
        <v>100</v>
      </c>
      <c r="G9" s="361">
        <v>18</v>
      </c>
      <c r="H9" s="461">
        <v>437</v>
      </c>
      <c r="K9" s="28"/>
      <c r="L9" s="29"/>
    </row>
    <row r="10" spans="1:12" s="27" customFormat="1" ht="16.149999999999999" customHeight="1" x14ac:dyDescent="0.15">
      <c r="B10" s="311" t="s">
        <v>9</v>
      </c>
      <c r="C10" s="132" t="s">
        <v>723</v>
      </c>
      <c r="D10" s="441">
        <v>3489.09</v>
      </c>
      <c r="E10" s="442">
        <v>3489.09</v>
      </c>
      <c r="F10" s="95">
        <v>100</v>
      </c>
      <c r="G10" s="363">
        <v>7</v>
      </c>
      <c r="H10" s="462">
        <v>419</v>
      </c>
      <c r="K10" s="28"/>
      <c r="L10" s="29"/>
    </row>
    <row r="11" spans="1:12" s="27" customFormat="1" ht="16.149999999999999" customHeight="1" x14ac:dyDescent="0.15">
      <c r="B11" s="311" t="s">
        <v>10</v>
      </c>
      <c r="C11" s="360" t="s">
        <v>831</v>
      </c>
      <c r="D11" s="439">
        <v>8821.24</v>
      </c>
      <c r="E11" s="440">
        <v>8821.24</v>
      </c>
      <c r="F11" s="362">
        <v>100</v>
      </c>
      <c r="G11" s="361">
        <v>1</v>
      </c>
      <c r="H11" s="461" t="s">
        <v>555</v>
      </c>
      <c r="K11" s="28"/>
      <c r="L11" s="29"/>
    </row>
    <row r="12" spans="1:12" s="27" customFormat="1" ht="16.149999999999999" customHeight="1" x14ac:dyDescent="0.15">
      <c r="B12" s="311" t="s">
        <v>11</v>
      </c>
      <c r="C12" s="132" t="s">
        <v>832</v>
      </c>
      <c r="D12" s="441">
        <v>8165.1</v>
      </c>
      <c r="E12" s="442">
        <v>8165.1</v>
      </c>
      <c r="F12" s="95">
        <v>100</v>
      </c>
      <c r="G12" s="363">
        <v>11</v>
      </c>
      <c r="H12" s="462">
        <v>331</v>
      </c>
      <c r="K12" s="28"/>
      <c r="L12" s="29"/>
    </row>
    <row r="13" spans="1:12" s="27" customFormat="1" ht="16.149999999999999" customHeight="1" x14ac:dyDescent="0.15">
      <c r="B13" s="311" t="s">
        <v>12</v>
      </c>
      <c r="C13" s="360" t="s">
        <v>833</v>
      </c>
      <c r="D13" s="439">
        <v>5675.81</v>
      </c>
      <c r="E13" s="440">
        <v>5675.81</v>
      </c>
      <c r="F13" s="362">
        <v>100</v>
      </c>
      <c r="G13" s="361">
        <v>20</v>
      </c>
      <c r="H13" s="461">
        <v>429</v>
      </c>
      <c r="K13" s="28"/>
      <c r="L13" s="29"/>
    </row>
    <row r="14" spans="1:12" s="27" customFormat="1" ht="16.149999999999999" customHeight="1" x14ac:dyDescent="0.15">
      <c r="B14" s="311" t="s">
        <v>13</v>
      </c>
      <c r="C14" s="132" t="s">
        <v>724</v>
      </c>
      <c r="D14" s="441">
        <v>3358</v>
      </c>
      <c r="E14" s="442">
        <v>3358</v>
      </c>
      <c r="F14" s="95">
        <v>100</v>
      </c>
      <c r="G14" s="363">
        <v>7</v>
      </c>
      <c r="H14" s="462">
        <v>205</v>
      </c>
      <c r="K14" s="28"/>
      <c r="L14" s="29"/>
    </row>
    <row r="15" spans="1:12" s="27" customFormat="1" ht="16.149999999999999" customHeight="1" x14ac:dyDescent="0.15">
      <c r="B15" s="311" t="s">
        <v>15</v>
      </c>
      <c r="C15" s="360" t="s">
        <v>835</v>
      </c>
      <c r="D15" s="439">
        <v>4117.26</v>
      </c>
      <c r="E15" s="440">
        <v>4117.26</v>
      </c>
      <c r="F15" s="362">
        <v>100</v>
      </c>
      <c r="G15" s="361">
        <v>7</v>
      </c>
      <c r="H15" s="461">
        <v>201</v>
      </c>
      <c r="K15" s="28"/>
      <c r="L15" s="29"/>
    </row>
    <row r="16" spans="1:12" s="27" customFormat="1" ht="16.149999999999999" customHeight="1" x14ac:dyDescent="0.15">
      <c r="B16" s="311" t="s">
        <v>17</v>
      </c>
      <c r="C16" s="132" t="s">
        <v>837</v>
      </c>
      <c r="D16" s="441">
        <v>4160.9399999999996</v>
      </c>
      <c r="E16" s="442">
        <v>4160.9399999999996</v>
      </c>
      <c r="F16" s="95">
        <v>100</v>
      </c>
      <c r="G16" s="363">
        <v>3</v>
      </c>
      <c r="H16" s="462">
        <v>263</v>
      </c>
      <c r="K16" s="28"/>
      <c r="L16" s="29"/>
    </row>
    <row r="17" spans="2:12" s="27" customFormat="1" ht="16.149999999999999" customHeight="1" x14ac:dyDescent="0.15">
      <c r="B17" s="311" t="s">
        <v>18</v>
      </c>
      <c r="C17" s="360" t="s">
        <v>838</v>
      </c>
      <c r="D17" s="439">
        <v>2450.06</v>
      </c>
      <c r="E17" s="440">
        <v>2450.06</v>
      </c>
      <c r="F17" s="362">
        <v>100</v>
      </c>
      <c r="G17" s="361">
        <v>7</v>
      </c>
      <c r="H17" s="461">
        <v>208</v>
      </c>
      <c r="K17" s="28"/>
      <c r="L17" s="29"/>
    </row>
    <row r="18" spans="2:12" s="27" customFormat="1" ht="16.149999999999999" customHeight="1" x14ac:dyDescent="0.15">
      <c r="B18" s="311" t="s">
        <v>19</v>
      </c>
      <c r="C18" s="132" t="s">
        <v>725</v>
      </c>
      <c r="D18" s="441">
        <v>3472.7</v>
      </c>
      <c r="E18" s="442">
        <v>3472.7</v>
      </c>
      <c r="F18" s="95">
        <v>100</v>
      </c>
      <c r="G18" s="363">
        <v>9</v>
      </c>
      <c r="H18" s="462">
        <v>248</v>
      </c>
      <c r="K18" s="28"/>
      <c r="L18" s="29"/>
    </row>
    <row r="19" spans="2:12" s="27" customFormat="1" ht="16.149999999999999" customHeight="1" x14ac:dyDescent="0.15">
      <c r="B19" s="311" t="s">
        <v>20</v>
      </c>
      <c r="C19" s="360" t="s">
        <v>839</v>
      </c>
      <c r="D19" s="439">
        <v>5545.13</v>
      </c>
      <c r="E19" s="440">
        <v>5545.13</v>
      </c>
      <c r="F19" s="362">
        <v>100</v>
      </c>
      <c r="G19" s="361">
        <v>12</v>
      </c>
      <c r="H19" s="461">
        <v>360</v>
      </c>
      <c r="K19" s="28"/>
      <c r="L19" s="29"/>
    </row>
    <row r="20" spans="2:12" s="27" customFormat="1" ht="16.149999999999999" customHeight="1" x14ac:dyDescent="0.15">
      <c r="B20" s="311" t="s">
        <v>21</v>
      </c>
      <c r="C20" s="132" t="s">
        <v>726</v>
      </c>
      <c r="D20" s="441">
        <v>4554.9799999999996</v>
      </c>
      <c r="E20" s="442">
        <v>4554.9799999999996</v>
      </c>
      <c r="F20" s="95">
        <v>100</v>
      </c>
      <c r="G20" s="363">
        <v>6</v>
      </c>
      <c r="H20" s="462">
        <v>165</v>
      </c>
      <c r="K20" s="28"/>
      <c r="L20" s="29"/>
    </row>
    <row r="21" spans="2:12" s="27" customFormat="1" ht="16.149999999999999" customHeight="1" x14ac:dyDescent="0.15">
      <c r="B21" s="311" t="s">
        <v>22</v>
      </c>
      <c r="C21" s="360" t="s">
        <v>840</v>
      </c>
      <c r="D21" s="439">
        <v>3037.37</v>
      </c>
      <c r="E21" s="440">
        <v>3037.37</v>
      </c>
      <c r="F21" s="362">
        <v>100</v>
      </c>
      <c r="G21" s="361">
        <v>5</v>
      </c>
      <c r="H21" s="461">
        <v>177</v>
      </c>
      <c r="K21" s="28"/>
      <c r="L21" s="29"/>
    </row>
    <row r="22" spans="2:12" s="27" customFormat="1" ht="16.149999999999999" customHeight="1" x14ac:dyDescent="0.15">
      <c r="B22" s="311" t="s">
        <v>23</v>
      </c>
      <c r="C22" s="132" t="s">
        <v>841</v>
      </c>
      <c r="D22" s="441">
        <v>2854.83</v>
      </c>
      <c r="E22" s="442">
        <v>2854.83</v>
      </c>
      <c r="F22" s="95">
        <v>100</v>
      </c>
      <c r="G22" s="363">
        <v>8</v>
      </c>
      <c r="H22" s="462">
        <v>134</v>
      </c>
      <c r="K22" s="28"/>
      <c r="L22" s="29"/>
    </row>
    <row r="23" spans="2:12" s="27" customFormat="1" ht="16.149999999999999" customHeight="1" x14ac:dyDescent="0.15">
      <c r="B23" s="311" t="s">
        <v>24</v>
      </c>
      <c r="C23" s="360" t="s">
        <v>842</v>
      </c>
      <c r="D23" s="439">
        <v>4076.38</v>
      </c>
      <c r="E23" s="440">
        <v>4076.38</v>
      </c>
      <c r="F23" s="362">
        <v>100</v>
      </c>
      <c r="G23" s="361">
        <v>8</v>
      </c>
      <c r="H23" s="461">
        <v>180</v>
      </c>
      <c r="K23" s="28"/>
      <c r="L23" s="29"/>
    </row>
    <row r="24" spans="2:12" s="27" customFormat="1" ht="16.149999999999999" customHeight="1" x14ac:dyDescent="0.15">
      <c r="B24" s="311" t="s">
        <v>25</v>
      </c>
      <c r="C24" s="132" t="s">
        <v>727</v>
      </c>
      <c r="D24" s="441">
        <v>3361.48</v>
      </c>
      <c r="E24" s="442">
        <v>3361.48</v>
      </c>
      <c r="F24" s="95">
        <v>100</v>
      </c>
      <c r="G24" s="363">
        <v>15</v>
      </c>
      <c r="H24" s="462">
        <v>169</v>
      </c>
      <c r="K24" s="28"/>
      <c r="L24" s="29"/>
    </row>
    <row r="25" spans="2:12" s="27" customFormat="1" ht="16.149999999999999" customHeight="1" x14ac:dyDescent="0.15">
      <c r="B25" s="311" t="s">
        <v>26</v>
      </c>
      <c r="C25" s="360" t="s">
        <v>843</v>
      </c>
      <c r="D25" s="439">
        <v>2074.66</v>
      </c>
      <c r="E25" s="440">
        <v>2074.66</v>
      </c>
      <c r="F25" s="362">
        <v>100</v>
      </c>
      <c r="G25" s="361">
        <v>8</v>
      </c>
      <c r="H25" s="461">
        <v>149</v>
      </c>
      <c r="K25" s="28"/>
      <c r="L25" s="29"/>
    </row>
    <row r="26" spans="2:12" s="27" customFormat="1" ht="16.149999999999999" customHeight="1" x14ac:dyDescent="0.15">
      <c r="B26" s="311" t="s">
        <v>28</v>
      </c>
      <c r="C26" s="132" t="s">
        <v>728</v>
      </c>
      <c r="D26" s="441">
        <v>2054.21</v>
      </c>
      <c r="E26" s="442">
        <v>2054.21</v>
      </c>
      <c r="F26" s="95">
        <v>100</v>
      </c>
      <c r="G26" s="363">
        <v>9</v>
      </c>
      <c r="H26" s="462">
        <v>119</v>
      </c>
      <c r="K26" s="28"/>
      <c r="L26" s="29"/>
    </row>
    <row r="27" spans="2:12" s="27" customFormat="1" ht="16.149999999999999" customHeight="1" x14ac:dyDescent="0.15">
      <c r="B27" s="311" t="s">
        <v>30</v>
      </c>
      <c r="C27" s="360" t="s">
        <v>844</v>
      </c>
      <c r="D27" s="439">
        <v>1859.43</v>
      </c>
      <c r="E27" s="440">
        <v>1859.43</v>
      </c>
      <c r="F27" s="362">
        <v>100</v>
      </c>
      <c r="G27" s="361">
        <v>7</v>
      </c>
      <c r="H27" s="461">
        <v>100</v>
      </c>
      <c r="K27" s="28"/>
      <c r="L27" s="29"/>
    </row>
    <row r="28" spans="2:12" s="27" customFormat="1" ht="16.149999999999999" customHeight="1" x14ac:dyDescent="0.15">
      <c r="B28" s="311" t="s">
        <v>31</v>
      </c>
      <c r="C28" s="132" t="s">
        <v>729</v>
      </c>
      <c r="D28" s="441">
        <v>4869.8100000000004</v>
      </c>
      <c r="E28" s="442">
        <v>4869.8100000000004</v>
      </c>
      <c r="F28" s="95">
        <v>100</v>
      </c>
      <c r="G28" s="363">
        <v>9</v>
      </c>
      <c r="H28" s="462">
        <v>443</v>
      </c>
      <c r="K28" s="28"/>
      <c r="L28" s="29"/>
    </row>
    <row r="29" spans="2:12" s="27" customFormat="1" ht="16.149999999999999" customHeight="1" x14ac:dyDescent="0.15">
      <c r="B29" s="311" t="s">
        <v>32</v>
      </c>
      <c r="C29" s="360" t="s">
        <v>845</v>
      </c>
      <c r="D29" s="439">
        <v>13847.84</v>
      </c>
      <c r="E29" s="440">
        <v>13275.2</v>
      </c>
      <c r="F29" s="362">
        <v>95.864770245756745</v>
      </c>
      <c r="G29" s="361">
        <v>22</v>
      </c>
      <c r="H29" s="461">
        <v>366</v>
      </c>
      <c r="K29" s="28"/>
      <c r="L29" s="29"/>
    </row>
    <row r="30" spans="2:12" s="27" customFormat="1" ht="16.149999999999999" customHeight="1" x14ac:dyDescent="0.15">
      <c r="B30" s="311" t="s">
        <v>33</v>
      </c>
      <c r="C30" s="132" t="s">
        <v>730</v>
      </c>
      <c r="D30" s="441">
        <v>3820.09</v>
      </c>
      <c r="E30" s="442">
        <v>3820.09</v>
      </c>
      <c r="F30" s="95">
        <v>100</v>
      </c>
      <c r="G30" s="363">
        <v>1</v>
      </c>
      <c r="H30" s="462" t="s">
        <v>555</v>
      </c>
      <c r="K30" s="28"/>
      <c r="L30" s="29"/>
    </row>
    <row r="31" spans="2:12" s="27" customFormat="1" ht="16.149999999999999" customHeight="1" x14ac:dyDescent="0.15">
      <c r="B31" s="311" t="s">
        <v>36</v>
      </c>
      <c r="C31" s="360" t="s">
        <v>846</v>
      </c>
      <c r="D31" s="439">
        <v>3900.85</v>
      </c>
      <c r="E31" s="440">
        <v>3844.98</v>
      </c>
      <c r="F31" s="362">
        <v>98.567748054911107</v>
      </c>
      <c r="G31" s="361">
        <v>10</v>
      </c>
      <c r="H31" s="461">
        <v>137</v>
      </c>
      <c r="K31" s="28"/>
      <c r="L31" s="29"/>
    </row>
    <row r="32" spans="2:12" s="27" customFormat="1" ht="16.149999999999999" customHeight="1" x14ac:dyDescent="0.15">
      <c r="B32" s="311" t="s">
        <v>37</v>
      </c>
      <c r="C32" s="132" t="s">
        <v>847</v>
      </c>
      <c r="D32" s="441">
        <v>1936.4</v>
      </c>
      <c r="E32" s="442">
        <v>1936.4</v>
      </c>
      <c r="F32" s="95">
        <v>100</v>
      </c>
      <c r="G32" s="363">
        <v>8</v>
      </c>
      <c r="H32" s="462">
        <v>111</v>
      </c>
      <c r="K32" s="28"/>
      <c r="L32" s="29"/>
    </row>
    <row r="33" spans="2:12" s="27" customFormat="1" ht="16.149999999999999" customHeight="1" x14ac:dyDescent="0.15">
      <c r="B33" s="311" t="s">
        <v>38</v>
      </c>
      <c r="C33" s="360" t="s">
        <v>848</v>
      </c>
      <c r="D33" s="439">
        <v>6851.48</v>
      </c>
      <c r="E33" s="440">
        <v>6851.48</v>
      </c>
      <c r="F33" s="362">
        <v>100</v>
      </c>
      <c r="G33" s="361">
        <v>17</v>
      </c>
      <c r="H33" s="461">
        <v>263</v>
      </c>
      <c r="K33" s="28"/>
      <c r="L33" s="29"/>
    </row>
    <row r="34" spans="2:12" s="27" customFormat="1" ht="16.149999999999999" customHeight="1" x14ac:dyDescent="0.15">
      <c r="B34" s="311" t="s">
        <v>39</v>
      </c>
      <c r="C34" s="132" t="s">
        <v>731</v>
      </c>
      <c r="D34" s="441">
        <v>8266.67</v>
      </c>
      <c r="E34" s="442">
        <v>8266.67</v>
      </c>
      <c r="F34" s="95">
        <v>100</v>
      </c>
      <c r="G34" s="363">
        <v>32</v>
      </c>
      <c r="H34" s="462">
        <v>522</v>
      </c>
      <c r="K34" s="28"/>
      <c r="L34" s="29"/>
    </row>
    <row r="35" spans="2:12" s="27" customFormat="1" ht="16.149999999999999" customHeight="1" x14ac:dyDescent="0.15">
      <c r="B35" s="311" t="s">
        <v>40</v>
      </c>
      <c r="C35" s="360" t="s">
        <v>849</v>
      </c>
      <c r="D35" s="439">
        <v>6866.6</v>
      </c>
      <c r="E35" s="440">
        <v>6866.6</v>
      </c>
      <c r="F35" s="362">
        <v>100</v>
      </c>
      <c r="G35" s="361">
        <v>37</v>
      </c>
      <c r="H35" s="461">
        <v>311</v>
      </c>
      <c r="K35" s="28"/>
      <c r="L35" s="29"/>
    </row>
    <row r="36" spans="2:12" s="27" customFormat="1" ht="16.149999999999999" customHeight="1" x14ac:dyDescent="0.15">
      <c r="B36" s="311" t="s">
        <v>41</v>
      </c>
      <c r="C36" s="132" t="s">
        <v>732</v>
      </c>
      <c r="D36" s="441">
        <v>8074.83</v>
      </c>
      <c r="E36" s="442">
        <v>8074.83</v>
      </c>
      <c r="F36" s="95">
        <v>100</v>
      </c>
      <c r="G36" s="363">
        <v>9</v>
      </c>
      <c r="H36" s="462">
        <v>114</v>
      </c>
      <c r="K36" s="28"/>
      <c r="L36" s="29"/>
    </row>
    <row r="37" spans="2:12" s="27" customFormat="1" ht="16.149999999999999" customHeight="1" x14ac:dyDescent="0.15">
      <c r="B37" s="311" t="s">
        <v>733</v>
      </c>
      <c r="C37" s="360" t="s">
        <v>850</v>
      </c>
      <c r="D37" s="439">
        <v>4019.84</v>
      </c>
      <c r="E37" s="440">
        <v>4019.84</v>
      </c>
      <c r="F37" s="362">
        <v>100</v>
      </c>
      <c r="G37" s="361">
        <v>11</v>
      </c>
      <c r="H37" s="461">
        <v>291</v>
      </c>
      <c r="K37" s="28"/>
      <c r="L37" s="29"/>
    </row>
    <row r="38" spans="2:12" s="27" customFormat="1" ht="16.149999999999999" customHeight="1" x14ac:dyDescent="0.15">
      <c r="B38" s="311" t="s">
        <v>734</v>
      </c>
      <c r="C38" s="132" t="s">
        <v>735</v>
      </c>
      <c r="D38" s="441">
        <v>2055.5300000000002</v>
      </c>
      <c r="E38" s="442">
        <v>2055.5300000000002</v>
      </c>
      <c r="F38" s="95">
        <v>100</v>
      </c>
      <c r="G38" s="363">
        <v>7</v>
      </c>
      <c r="H38" s="462">
        <v>142</v>
      </c>
      <c r="K38" s="28"/>
      <c r="L38" s="29"/>
    </row>
    <row r="39" spans="2:12" s="27" customFormat="1" ht="16.149999999999999" customHeight="1" x14ac:dyDescent="0.15">
      <c r="B39" s="311" t="s">
        <v>736</v>
      </c>
      <c r="C39" s="360" t="s">
        <v>851</v>
      </c>
      <c r="D39" s="439">
        <v>2667.77</v>
      </c>
      <c r="E39" s="440">
        <v>2667.77</v>
      </c>
      <c r="F39" s="362">
        <v>100</v>
      </c>
      <c r="G39" s="361">
        <v>1</v>
      </c>
      <c r="H39" s="461" t="s">
        <v>555</v>
      </c>
      <c r="K39" s="28"/>
      <c r="L39" s="29"/>
    </row>
    <row r="40" spans="2:12" s="27" customFormat="1" ht="16.149999999999999" customHeight="1" x14ac:dyDescent="0.15">
      <c r="B40" s="311" t="s">
        <v>43</v>
      </c>
      <c r="C40" s="132" t="s">
        <v>737</v>
      </c>
      <c r="D40" s="441">
        <v>13642.16</v>
      </c>
      <c r="E40" s="442">
        <v>13642.16</v>
      </c>
      <c r="F40" s="95">
        <v>100</v>
      </c>
      <c r="G40" s="363">
        <v>50</v>
      </c>
      <c r="H40" s="462">
        <v>450</v>
      </c>
      <c r="K40" s="28"/>
      <c r="L40" s="29"/>
    </row>
    <row r="41" spans="2:12" s="27" customFormat="1" ht="16.149999999999999" customHeight="1" x14ac:dyDescent="0.15">
      <c r="B41" s="311" t="s">
        <v>44</v>
      </c>
      <c r="C41" s="360" t="s">
        <v>852</v>
      </c>
      <c r="D41" s="439">
        <v>6559.34</v>
      </c>
      <c r="E41" s="440">
        <v>6559.34</v>
      </c>
      <c r="F41" s="362">
        <v>100</v>
      </c>
      <c r="G41" s="361">
        <v>4</v>
      </c>
      <c r="H41" s="461">
        <v>264</v>
      </c>
      <c r="K41" s="28"/>
      <c r="L41" s="29"/>
    </row>
    <row r="42" spans="2:12" s="27" customFormat="1" ht="16.149999999999999" customHeight="1" x14ac:dyDescent="0.15">
      <c r="B42" s="311" t="s">
        <v>46</v>
      </c>
      <c r="C42" s="132" t="s">
        <v>853</v>
      </c>
      <c r="D42" s="441">
        <v>6033.7</v>
      </c>
      <c r="E42" s="442">
        <v>5938.49</v>
      </c>
      <c r="F42" s="95">
        <v>98.422029600411022</v>
      </c>
      <c r="G42" s="363">
        <v>38</v>
      </c>
      <c r="H42" s="462">
        <v>167</v>
      </c>
      <c r="K42" s="28"/>
      <c r="L42" s="29"/>
    </row>
    <row r="43" spans="2:12" s="27" customFormat="1" ht="16.149999999999999" customHeight="1" x14ac:dyDescent="0.15">
      <c r="B43" s="311" t="s">
        <v>47</v>
      </c>
      <c r="C43" s="360" t="s">
        <v>855</v>
      </c>
      <c r="D43" s="439">
        <v>5882.2</v>
      </c>
      <c r="E43" s="440">
        <v>5720.54</v>
      </c>
      <c r="F43" s="362">
        <v>97.251708544422158</v>
      </c>
      <c r="G43" s="361">
        <v>30</v>
      </c>
      <c r="H43" s="461">
        <v>172</v>
      </c>
      <c r="K43" s="28"/>
      <c r="L43" s="29"/>
    </row>
    <row r="44" spans="2:12" s="27" customFormat="1" ht="16.149999999999999" customHeight="1" x14ac:dyDescent="0.15">
      <c r="B44" s="311" t="s">
        <v>48</v>
      </c>
      <c r="C44" s="132" t="s">
        <v>738</v>
      </c>
      <c r="D44" s="441">
        <v>3282.9</v>
      </c>
      <c r="E44" s="442">
        <v>2965.93</v>
      </c>
      <c r="F44" s="95">
        <v>90.344817082457581</v>
      </c>
      <c r="G44" s="363">
        <v>14</v>
      </c>
      <c r="H44" s="462">
        <v>83</v>
      </c>
      <c r="K44" s="28"/>
      <c r="L44" s="29"/>
    </row>
    <row r="45" spans="2:12" s="27" customFormat="1" ht="16.149999999999999" customHeight="1" x14ac:dyDescent="0.15">
      <c r="B45" s="311" t="s">
        <v>49</v>
      </c>
      <c r="C45" s="360" t="s">
        <v>856</v>
      </c>
      <c r="D45" s="439">
        <v>4655.74</v>
      </c>
      <c r="E45" s="440">
        <v>4655.74</v>
      </c>
      <c r="F45" s="362">
        <v>100</v>
      </c>
      <c r="G45" s="361">
        <v>17</v>
      </c>
      <c r="H45" s="461">
        <v>172</v>
      </c>
      <c r="K45" s="28"/>
      <c r="L45" s="29"/>
    </row>
    <row r="46" spans="2:12" s="27" customFormat="1" ht="16.149999999999999" customHeight="1" x14ac:dyDescent="0.15">
      <c r="B46" s="311" t="s">
        <v>50</v>
      </c>
      <c r="C46" s="132" t="s">
        <v>739</v>
      </c>
      <c r="D46" s="441">
        <v>34616.839999999997</v>
      </c>
      <c r="E46" s="442">
        <v>34616.839999999997</v>
      </c>
      <c r="F46" s="95">
        <v>100</v>
      </c>
      <c r="G46" s="363">
        <v>1</v>
      </c>
      <c r="H46" s="462" t="s">
        <v>555</v>
      </c>
      <c r="K46" s="28"/>
      <c r="L46" s="29"/>
    </row>
    <row r="47" spans="2:12" s="27" customFormat="1" ht="16.149999999999999" customHeight="1" x14ac:dyDescent="0.15">
      <c r="B47" s="311" t="s">
        <v>51</v>
      </c>
      <c r="C47" s="360" t="s">
        <v>857</v>
      </c>
      <c r="D47" s="439">
        <v>21171.040000000001</v>
      </c>
      <c r="E47" s="440">
        <v>21108.7</v>
      </c>
      <c r="F47" s="362">
        <v>99.705541154331584</v>
      </c>
      <c r="G47" s="361">
        <v>43</v>
      </c>
      <c r="H47" s="461">
        <v>704</v>
      </c>
      <c r="K47" s="28"/>
      <c r="L47" s="29"/>
    </row>
    <row r="48" spans="2:12" s="27" customFormat="1" ht="16.149999999999999" customHeight="1" x14ac:dyDescent="0.15">
      <c r="B48" s="311" t="s">
        <v>52</v>
      </c>
      <c r="C48" s="132" t="s">
        <v>740</v>
      </c>
      <c r="D48" s="441">
        <v>16977.79</v>
      </c>
      <c r="E48" s="442">
        <v>16977.79</v>
      </c>
      <c r="F48" s="95">
        <v>100</v>
      </c>
      <c r="G48" s="363">
        <v>24</v>
      </c>
      <c r="H48" s="462">
        <v>534</v>
      </c>
      <c r="K48" s="28"/>
      <c r="L48" s="29"/>
    </row>
    <row r="49" spans="2:12" s="27" customFormat="1" ht="16.149999999999999" customHeight="1" x14ac:dyDescent="0.15">
      <c r="B49" s="311" t="s">
        <v>53</v>
      </c>
      <c r="C49" s="360" t="s">
        <v>858</v>
      </c>
      <c r="D49" s="439">
        <v>5213.0200000000004</v>
      </c>
      <c r="E49" s="440">
        <v>5213.0200000000004</v>
      </c>
      <c r="F49" s="362">
        <v>100</v>
      </c>
      <c r="G49" s="361">
        <v>16</v>
      </c>
      <c r="H49" s="461">
        <v>268</v>
      </c>
      <c r="K49" s="28"/>
      <c r="L49" s="29"/>
    </row>
    <row r="50" spans="2:12" s="27" customFormat="1" ht="16.149999999999999" customHeight="1" x14ac:dyDescent="0.15">
      <c r="B50" s="311" t="s">
        <v>54</v>
      </c>
      <c r="C50" s="132" t="s">
        <v>859</v>
      </c>
      <c r="D50" s="441">
        <v>11558.68</v>
      </c>
      <c r="E50" s="442">
        <v>11558.68</v>
      </c>
      <c r="F50" s="95">
        <v>100</v>
      </c>
      <c r="G50" s="363">
        <v>19</v>
      </c>
      <c r="H50" s="462">
        <v>326</v>
      </c>
      <c r="K50" s="28"/>
      <c r="L50" s="29"/>
    </row>
    <row r="51" spans="2:12" s="27" customFormat="1" ht="16.149999999999999" customHeight="1" x14ac:dyDescent="0.15">
      <c r="B51" s="311" t="s">
        <v>55</v>
      </c>
      <c r="C51" s="360" t="s">
        <v>860</v>
      </c>
      <c r="D51" s="439">
        <v>7828.17</v>
      </c>
      <c r="E51" s="440">
        <v>7828.17</v>
      </c>
      <c r="F51" s="362">
        <v>100</v>
      </c>
      <c r="G51" s="361">
        <v>20</v>
      </c>
      <c r="H51" s="461">
        <v>230</v>
      </c>
      <c r="K51" s="28"/>
      <c r="L51" s="29"/>
    </row>
    <row r="52" spans="2:12" s="27" customFormat="1" ht="16.149999999999999" customHeight="1" x14ac:dyDescent="0.15">
      <c r="B52" s="311" t="s">
        <v>56</v>
      </c>
      <c r="C52" s="132" t="s">
        <v>741</v>
      </c>
      <c r="D52" s="441">
        <v>7520.72</v>
      </c>
      <c r="E52" s="442">
        <v>7520.72</v>
      </c>
      <c r="F52" s="95">
        <v>100</v>
      </c>
      <c r="G52" s="363">
        <v>54</v>
      </c>
      <c r="H52" s="462">
        <v>276</v>
      </c>
      <c r="K52" s="28"/>
      <c r="L52" s="29"/>
    </row>
    <row r="53" spans="2:12" s="27" customFormat="1" ht="16.149999999999999" customHeight="1" thickBot="1" x14ac:dyDescent="0.2">
      <c r="B53" s="323" t="s">
        <v>57</v>
      </c>
      <c r="C53" s="364" t="s">
        <v>861</v>
      </c>
      <c r="D53" s="443">
        <v>3751.85</v>
      </c>
      <c r="E53" s="444">
        <v>3673.03</v>
      </c>
      <c r="F53" s="366">
        <v>97.89916974292683</v>
      </c>
      <c r="G53" s="365">
        <v>24</v>
      </c>
      <c r="H53" s="463">
        <v>106</v>
      </c>
      <c r="K53" s="28"/>
      <c r="L53" s="29"/>
    </row>
    <row r="54" spans="2:12" s="27" customFormat="1" ht="16.149999999999999" customHeight="1" thickTop="1" x14ac:dyDescent="0.15">
      <c r="B54" s="324" t="s">
        <v>58</v>
      </c>
      <c r="C54" s="367" t="s">
        <v>862</v>
      </c>
      <c r="D54" s="445">
        <v>39719.979999999974</v>
      </c>
      <c r="E54" s="445">
        <v>38627.099999999977</v>
      </c>
      <c r="F54" s="368">
        <v>97.2</v>
      </c>
      <c r="G54" s="325">
        <v>105</v>
      </c>
      <c r="H54" s="464">
        <v>811</v>
      </c>
      <c r="K54" s="28"/>
      <c r="L54" s="29"/>
    </row>
    <row r="55" spans="2:12" s="27" customFormat="1" ht="16.149999999999999" customHeight="1" x14ac:dyDescent="0.15">
      <c r="B55" s="324" t="s">
        <v>59</v>
      </c>
      <c r="C55" s="360" t="s">
        <v>863</v>
      </c>
      <c r="D55" s="439">
        <v>29383.65</v>
      </c>
      <c r="E55" s="440">
        <v>29383.65</v>
      </c>
      <c r="F55" s="362">
        <v>100</v>
      </c>
      <c r="G55" s="361">
        <v>1</v>
      </c>
      <c r="H55" s="461" t="s">
        <v>555</v>
      </c>
      <c r="K55" s="28"/>
      <c r="L55" s="29"/>
    </row>
    <row r="56" spans="2:12" s="27" customFormat="1" ht="16.149999999999999" customHeight="1" x14ac:dyDescent="0.15">
      <c r="B56" s="324" t="s">
        <v>60</v>
      </c>
      <c r="C56" s="367" t="s">
        <v>742</v>
      </c>
      <c r="D56" s="445">
        <v>6295.22</v>
      </c>
      <c r="E56" s="445">
        <v>6295.22</v>
      </c>
      <c r="F56" s="368">
        <v>100</v>
      </c>
      <c r="G56" s="325">
        <v>11</v>
      </c>
      <c r="H56" s="464">
        <v>370</v>
      </c>
      <c r="K56" s="28"/>
      <c r="L56" s="29"/>
    </row>
    <row r="57" spans="2:12" s="27" customFormat="1" ht="16.149999999999999" customHeight="1" x14ac:dyDescent="0.15">
      <c r="B57" s="324" t="s">
        <v>61</v>
      </c>
      <c r="C57" s="360" t="s">
        <v>864</v>
      </c>
      <c r="D57" s="439">
        <v>18810.310000000001</v>
      </c>
      <c r="E57" s="440">
        <v>18810.310000000001</v>
      </c>
      <c r="F57" s="362">
        <v>100</v>
      </c>
      <c r="G57" s="361">
        <v>1</v>
      </c>
      <c r="H57" s="461" t="s">
        <v>555</v>
      </c>
      <c r="K57" s="28"/>
      <c r="L57" s="29"/>
    </row>
    <row r="58" spans="2:12" s="27" customFormat="1" ht="16.149999999999999" customHeight="1" x14ac:dyDescent="0.15">
      <c r="B58" s="324" t="s">
        <v>62</v>
      </c>
      <c r="C58" s="367" t="s">
        <v>743</v>
      </c>
      <c r="D58" s="445">
        <v>3611.5899999999997</v>
      </c>
      <c r="E58" s="445">
        <v>3490.6</v>
      </c>
      <c r="F58" s="368">
        <v>96.6</v>
      </c>
      <c r="G58" s="325">
        <v>13</v>
      </c>
      <c r="H58" s="464">
        <v>473</v>
      </c>
      <c r="K58" s="28"/>
      <c r="L58" s="29"/>
    </row>
    <row r="59" spans="2:12" s="27" customFormat="1" ht="16.149999999999999" customHeight="1" x14ac:dyDescent="0.15">
      <c r="B59" s="324" t="s">
        <v>63</v>
      </c>
      <c r="C59" s="360" t="s">
        <v>865</v>
      </c>
      <c r="D59" s="439">
        <v>2693.9300000000003</v>
      </c>
      <c r="E59" s="440">
        <v>2693.9300000000003</v>
      </c>
      <c r="F59" s="362">
        <v>100</v>
      </c>
      <c r="G59" s="361">
        <v>13</v>
      </c>
      <c r="H59" s="461">
        <v>235</v>
      </c>
      <c r="K59" s="28"/>
      <c r="L59" s="29"/>
    </row>
    <row r="60" spans="2:12" s="27" customFormat="1" ht="16.149999999999999" customHeight="1" x14ac:dyDescent="0.15">
      <c r="B60" s="324" t="s">
        <v>64</v>
      </c>
      <c r="C60" s="367" t="s">
        <v>744</v>
      </c>
      <c r="D60" s="445">
        <v>2891.32</v>
      </c>
      <c r="E60" s="445">
        <v>2891.32</v>
      </c>
      <c r="F60" s="368">
        <v>100</v>
      </c>
      <c r="G60" s="325">
        <v>7</v>
      </c>
      <c r="H60" s="464">
        <v>124</v>
      </c>
      <c r="K60" s="28"/>
      <c r="L60" s="29"/>
    </row>
    <row r="61" spans="2:12" s="27" customFormat="1" ht="16.149999999999999" customHeight="1" x14ac:dyDescent="0.15">
      <c r="B61" s="324" t="s">
        <v>65</v>
      </c>
      <c r="C61" s="360" t="s">
        <v>866</v>
      </c>
      <c r="D61" s="439">
        <v>14367.98</v>
      </c>
      <c r="E61" s="440">
        <v>14367.98</v>
      </c>
      <c r="F61" s="362">
        <v>100</v>
      </c>
      <c r="G61" s="361">
        <v>1</v>
      </c>
      <c r="H61" s="461" t="s">
        <v>555</v>
      </c>
      <c r="K61" s="28"/>
      <c r="L61" s="29"/>
    </row>
    <row r="62" spans="2:12" s="27" customFormat="1" ht="16.149999999999999" customHeight="1" x14ac:dyDescent="0.15">
      <c r="B62" s="324" t="s">
        <v>66</v>
      </c>
      <c r="C62" s="367" t="s">
        <v>745</v>
      </c>
      <c r="D62" s="445">
        <v>12385.18</v>
      </c>
      <c r="E62" s="445">
        <v>12385.18</v>
      </c>
      <c r="F62" s="368">
        <v>100</v>
      </c>
      <c r="G62" s="325">
        <v>1</v>
      </c>
      <c r="H62" s="464" t="s">
        <v>555</v>
      </c>
      <c r="K62" s="28"/>
      <c r="L62" s="29"/>
    </row>
    <row r="63" spans="2:12" s="27" customFormat="1" ht="16.149999999999999" customHeight="1" x14ac:dyDescent="0.15">
      <c r="B63" s="324" t="s">
        <v>67</v>
      </c>
      <c r="C63" s="360" t="s">
        <v>867</v>
      </c>
      <c r="D63" s="439">
        <v>7480.63</v>
      </c>
      <c r="E63" s="440">
        <v>7480.63</v>
      </c>
      <c r="F63" s="362">
        <v>100</v>
      </c>
      <c r="G63" s="361">
        <v>1</v>
      </c>
      <c r="H63" s="461" t="s">
        <v>555</v>
      </c>
      <c r="K63" s="28"/>
      <c r="L63" s="29"/>
    </row>
    <row r="64" spans="2:12" s="27" customFormat="1" ht="16.149999999999999" customHeight="1" x14ac:dyDescent="0.15">
      <c r="B64" s="324" t="s">
        <v>68</v>
      </c>
      <c r="C64" s="367" t="s">
        <v>746</v>
      </c>
      <c r="D64" s="445">
        <v>1791.3399999999997</v>
      </c>
      <c r="E64" s="445">
        <v>1791.3399999999997</v>
      </c>
      <c r="F64" s="368">
        <v>100</v>
      </c>
      <c r="G64" s="325">
        <v>10</v>
      </c>
      <c r="H64" s="464">
        <v>127</v>
      </c>
      <c r="K64" s="28"/>
      <c r="L64" s="29"/>
    </row>
    <row r="65" spans="2:12" s="27" customFormat="1" ht="16.149999999999999" customHeight="1" x14ac:dyDescent="0.15">
      <c r="B65" s="324" t="s">
        <v>69</v>
      </c>
      <c r="C65" s="360" t="s">
        <v>868</v>
      </c>
      <c r="D65" s="439">
        <v>2286.4699999999998</v>
      </c>
      <c r="E65" s="440">
        <v>2286.4699999999998</v>
      </c>
      <c r="F65" s="362">
        <v>100</v>
      </c>
      <c r="G65" s="361">
        <v>1</v>
      </c>
      <c r="H65" s="461" t="s">
        <v>555</v>
      </c>
      <c r="K65" s="28"/>
      <c r="L65" s="29"/>
    </row>
    <row r="66" spans="2:12" s="27" customFormat="1" ht="16.149999999999999" customHeight="1" x14ac:dyDescent="0.15">
      <c r="B66" s="324" t="s">
        <v>70</v>
      </c>
      <c r="C66" s="367" t="s">
        <v>747</v>
      </c>
      <c r="D66" s="445">
        <v>2457.36</v>
      </c>
      <c r="E66" s="445">
        <v>2457.36</v>
      </c>
      <c r="F66" s="368">
        <v>100</v>
      </c>
      <c r="G66" s="325">
        <v>7</v>
      </c>
      <c r="H66" s="464">
        <v>119</v>
      </c>
      <c r="K66" s="28"/>
      <c r="L66" s="29"/>
    </row>
    <row r="67" spans="2:12" s="27" customFormat="1" ht="16.149999999999999" customHeight="1" x14ac:dyDescent="0.15">
      <c r="B67" s="324" t="s">
        <v>71</v>
      </c>
      <c r="C67" s="360" t="s">
        <v>869</v>
      </c>
      <c r="D67" s="439">
        <v>6217.85</v>
      </c>
      <c r="E67" s="440">
        <v>6217.85</v>
      </c>
      <c r="F67" s="362">
        <v>100</v>
      </c>
      <c r="G67" s="361">
        <v>1</v>
      </c>
      <c r="H67" s="461" t="s">
        <v>555</v>
      </c>
      <c r="K67" s="28"/>
      <c r="L67" s="29"/>
    </row>
    <row r="68" spans="2:12" s="27" customFormat="1" ht="16.149999999999999" customHeight="1" x14ac:dyDescent="0.15">
      <c r="B68" s="324" t="s">
        <v>72</v>
      </c>
      <c r="C68" s="367" t="s">
        <v>748</v>
      </c>
      <c r="D68" s="445">
        <v>3381.19</v>
      </c>
      <c r="E68" s="445">
        <v>3381.19</v>
      </c>
      <c r="F68" s="368">
        <v>100</v>
      </c>
      <c r="G68" s="325">
        <v>1</v>
      </c>
      <c r="H68" s="464" t="s">
        <v>555</v>
      </c>
      <c r="K68" s="28"/>
      <c r="L68" s="29"/>
    </row>
    <row r="69" spans="2:12" s="27" customFormat="1" ht="16.149999999999999" customHeight="1" x14ac:dyDescent="0.15">
      <c r="B69" s="324" t="s">
        <v>73</v>
      </c>
      <c r="C69" s="360" t="s">
        <v>872</v>
      </c>
      <c r="D69" s="439">
        <v>4183.63</v>
      </c>
      <c r="E69" s="440">
        <v>4183.63</v>
      </c>
      <c r="F69" s="362">
        <v>100</v>
      </c>
      <c r="G69" s="361">
        <v>1</v>
      </c>
      <c r="H69" s="461" t="s">
        <v>555</v>
      </c>
      <c r="K69" s="28"/>
      <c r="L69" s="29"/>
    </row>
    <row r="70" spans="2:12" s="27" customFormat="1" ht="16.149999999999999" customHeight="1" x14ac:dyDescent="0.15">
      <c r="B70" s="324" t="s">
        <v>74</v>
      </c>
      <c r="C70" s="367" t="s">
        <v>749</v>
      </c>
      <c r="D70" s="445">
        <v>1421.31</v>
      </c>
      <c r="E70" s="445">
        <v>1421.31</v>
      </c>
      <c r="F70" s="368">
        <v>100</v>
      </c>
      <c r="G70" s="325">
        <v>1</v>
      </c>
      <c r="H70" s="464" t="s">
        <v>555</v>
      </c>
      <c r="K70" s="28"/>
      <c r="L70" s="29"/>
    </row>
    <row r="71" spans="2:12" s="27" customFormat="1" ht="16.149999999999999" customHeight="1" x14ac:dyDescent="0.15">
      <c r="B71" s="324" t="s">
        <v>75</v>
      </c>
      <c r="C71" s="360" t="s">
        <v>875</v>
      </c>
      <c r="D71" s="439">
        <v>1725.61</v>
      </c>
      <c r="E71" s="440">
        <v>1725.61</v>
      </c>
      <c r="F71" s="362">
        <v>100</v>
      </c>
      <c r="G71" s="361">
        <v>1</v>
      </c>
      <c r="H71" s="461" t="s">
        <v>555</v>
      </c>
      <c r="K71" s="28"/>
      <c r="L71" s="29"/>
    </row>
    <row r="72" spans="2:12" s="27" customFormat="1" ht="16.149999999999999" customHeight="1" x14ac:dyDescent="0.15">
      <c r="B72" s="324" t="s">
        <v>76</v>
      </c>
      <c r="C72" s="367" t="s">
        <v>750</v>
      </c>
      <c r="D72" s="445">
        <v>3057.02</v>
      </c>
      <c r="E72" s="445">
        <v>3057.02</v>
      </c>
      <c r="F72" s="368">
        <v>100</v>
      </c>
      <c r="G72" s="325">
        <v>1</v>
      </c>
      <c r="H72" s="464" t="s">
        <v>555</v>
      </c>
      <c r="K72" s="28"/>
      <c r="L72" s="29"/>
    </row>
    <row r="73" spans="2:12" s="27" customFormat="1" ht="16.149999999999999" customHeight="1" x14ac:dyDescent="0.15">
      <c r="B73" s="324" t="s">
        <v>77</v>
      </c>
      <c r="C73" s="360" t="s">
        <v>878</v>
      </c>
      <c r="D73" s="439">
        <v>1923.64</v>
      </c>
      <c r="E73" s="440">
        <v>1923.64</v>
      </c>
      <c r="F73" s="362">
        <v>100</v>
      </c>
      <c r="G73" s="361">
        <v>1</v>
      </c>
      <c r="H73" s="461" t="s">
        <v>555</v>
      </c>
      <c r="K73" s="28"/>
      <c r="L73" s="29"/>
    </row>
    <row r="74" spans="2:12" s="27" customFormat="1" ht="16.149999999999999" customHeight="1" x14ac:dyDescent="0.15">
      <c r="B74" s="324" t="s">
        <v>78</v>
      </c>
      <c r="C74" s="367" t="s">
        <v>751</v>
      </c>
      <c r="D74" s="445">
        <v>1930.05</v>
      </c>
      <c r="E74" s="445">
        <v>1930.05</v>
      </c>
      <c r="F74" s="368">
        <v>100</v>
      </c>
      <c r="G74" s="325">
        <v>1</v>
      </c>
      <c r="H74" s="464" t="s">
        <v>555</v>
      </c>
      <c r="K74" s="28"/>
      <c r="L74" s="29"/>
    </row>
    <row r="75" spans="2:12" s="27" customFormat="1" ht="16.149999999999999" customHeight="1" x14ac:dyDescent="0.15">
      <c r="B75" s="324" t="s">
        <v>79</v>
      </c>
      <c r="C75" s="360" t="s">
        <v>879</v>
      </c>
      <c r="D75" s="439">
        <v>4105</v>
      </c>
      <c r="E75" s="440">
        <v>4105</v>
      </c>
      <c r="F75" s="362">
        <v>100</v>
      </c>
      <c r="G75" s="361">
        <v>1</v>
      </c>
      <c r="H75" s="461" t="s">
        <v>555</v>
      </c>
      <c r="K75" s="28"/>
      <c r="L75" s="29"/>
    </row>
    <row r="76" spans="2:12" s="27" customFormat="1" ht="16.149999999999999" customHeight="1" x14ac:dyDescent="0.15">
      <c r="B76" s="324" t="s">
        <v>80</v>
      </c>
      <c r="C76" s="367" t="s">
        <v>752</v>
      </c>
      <c r="D76" s="445">
        <v>1305.78</v>
      </c>
      <c r="E76" s="445">
        <v>1305.78</v>
      </c>
      <c r="F76" s="368">
        <v>100</v>
      </c>
      <c r="G76" s="325">
        <v>1</v>
      </c>
      <c r="H76" s="464" t="s">
        <v>555</v>
      </c>
      <c r="K76" s="28"/>
      <c r="L76" s="29"/>
    </row>
    <row r="77" spans="2:12" s="27" customFormat="1" ht="16.149999999999999" customHeight="1" x14ac:dyDescent="0.15">
      <c r="B77" s="324" t="s">
        <v>81</v>
      </c>
      <c r="C77" s="360" t="s">
        <v>880</v>
      </c>
      <c r="D77" s="439">
        <v>1831</v>
      </c>
      <c r="E77" s="440">
        <v>1831</v>
      </c>
      <c r="F77" s="362">
        <v>100</v>
      </c>
      <c r="G77" s="361">
        <v>1</v>
      </c>
      <c r="H77" s="461" t="s">
        <v>555</v>
      </c>
      <c r="K77" s="28"/>
      <c r="L77" s="29"/>
    </row>
    <row r="78" spans="2:12" s="27" customFormat="1" ht="16.149999999999999" customHeight="1" x14ac:dyDescent="0.15">
      <c r="B78" s="324" t="s">
        <v>82</v>
      </c>
      <c r="C78" s="367" t="s">
        <v>753</v>
      </c>
      <c r="D78" s="445">
        <v>989.77</v>
      </c>
      <c r="E78" s="445">
        <v>989.77</v>
      </c>
      <c r="F78" s="368">
        <v>100</v>
      </c>
      <c r="G78" s="325">
        <v>1</v>
      </c>
      <c r="H78" s="464" t="s">
        <v>555</v>
      </c>
      <c r="K78" s="28"/>
      <c r="L78" s="29"/>
    </row>
    <row r="79" spans="2:12" s="27" customFormat="1" ht="16.149999999999999" customHeight="1" x14ac:dyDescent="0.15">
      <c r="B79" s="324" t="s">
        <v>83</v>
      </c>
      <c r="C79" s="360" t="s">
        <v>882</v>
      </c>
      <c r="D79" s="439">
        <v>2783.79</v>
      </c>
      <c r="E79" s="440">
        <v>2783.79</v>
      </c>
      <c r="F79" s="362">
        <v>100</v>
      </c>
      <c r="G79" s="361">
        <v>1</v>
      </c>
      <c r="H79" s="461" t="s">
        <v>555</v>
      </c>
      <c r="K79" s="28"/>
      <c r="L79" s="29"/>
    </row>
    <row r="80" spans="2:12" s="27" customFormat="1" ht="16.149999999999999" customHeight="1" x14ac:dyDescent="0.15">
      <c r="B80" s="324" t="s">
        <v>84</v>
      </c>
      <c r="C80" s="367" t="s">
        <v>754</v>
      </c>
      <c r="D80" s="445">
        <v>1646.97</v>
      </c>
      <c r="E80" s="445">
        <v>1646.97</v>
      </c>
      <c r="F80" s="368">
        <v>100</v>
      </c>
      <c r="G80" s="325">
        <v>1</v>
      </c>
      <c r="H80" s="464" t="s">
        <v>555</v>
      </c>
      <c r="K80" s="28"/>
      <c r="L80" s="29"/>
    </row>
    <row r="81" spans="2:12" s="27" customFormat="1" ht="16.149999999999999" customHeight="1" x14ac:dyDescent="0.15">
      <c r="B81" s="324" t="s">
        <v>85</v>
      </c>
      <c r="C81" s="360" t="s">
        <v>883</v>
      </c>
      <c r="D81" s="439">
        <v>2462.4</v>
      </c>
      <c r="E81" s="440">
        <v>2462.4</v>
      </c>
      <c r="F81" s="362">
        <v>100</v>
      </c>
      <c r="G81" s="361">
        <v>1</v>
      </c>
      <c r="H81" s="461" t="s">
        <v>555</v>
      </c>
      <c r="K81" s="28"/>
      <c r="L81" s="29"/>
    </row>
    <row r="82" spans="2:12" s="27" customFormat="1" ht="16.149999999999999" customHeight="1" x14ac:dyDescent="0.15">
      <c r="B82" s="324" t="s">
        <v>86</v>
      </c>
      <c r="C82" s="367" t="s">
        <v>755</v>
      </c>
      <c r="D82" s="445">
        <v>892.56</v>
      </c>
      <c r="E82" s="445">
        <v>892.56</v>
      </c>
      <c r="F82" s="368">
        <v>100</v>
      </c>
      <c r="G82" s="325">
        <v>1</v>
      </c>
      <c r="H82" s="464" t="s">
        <v>555</v>
      </c>
      <c r="K82" s="28"/>
      <c r="L82" s="29"/>
    </row>
    <row r="83" spans="2:12" s="27" customFormat="1" ht="16.149999999999999" customHeight="1" x14ac:dyDescent="0.15">
      <c r="B83" s="324" t="s">
        <v>87</v>
      </c>
      <c r="C83" s="360" t="s">
        <v>884</v>
      </c>
      <c r="D83" s="439">
        <v>1793</v>
      </c>
      <c r="E83" s="440">
        <v>1793</v>
      </c>
      <c r="F83" s="362">
        <v>100</v>
      </c>
      <c r="G83" s="361">
        <v>1</v>
      </c>
      <c r="H83" s="461" t="s">
        <v>555</v>
      </c>
      <c r="K83" s="28"/>
      <c r="L83" s="29"/>
    </row>
    <row r="84" spans="2:12" s="27" customFormat="1" ht="16.149999999999999" customHeight="1" x14ac:dyDescent="0.15">
      <c r="B84" s="324" t="s">
        <v>88</v>
      </c>
      <c r="C84" s="367" t="s">
        <v>756</v>
      </c>
      <c r="D84" s="445">
        <v>2042.08</v>
      </c>
      <c r="E84" s="445">
        <v>2042.08</v>
      </c>
      <c r="F84" s="368">
        <v>100</v>
      </c>
      <c r="G84" s="325">
        <v>1</v>
      </c>
      <c r="H84" s="464" t="s">
        <v>555</v>
      </c>
      <c r="K84" s="28"/>
      <c r="L84" s="29"/>
    </row>
    <row r="85" spans="2:12" s="27" customFormat="1" ht="16.149999999999999" customHeight="1" x14ac:dyDescent="0.15">
      <c r="B85" s="324" t="s">
        <v>89</v>
      </c>
      <c r="C85" s="360" t="s">
        <v>885</v>
      </c>
      <c r="D85" s="439">
        <v>1277.06</v>
      </c>
      <c r="E85" s="440">
        <v>1277.06</v>
      </c>
      <c r="F85" s="362">
        <v>100</v>
      </c>
      <c r="G85" s="361">
        <v>10</v>
      </c>
      <c r="H85" s="461">
        <v>93</v>
      </c>
      <c r="K85" s="28"/>
      <c r="L85" s="29"/>
    </row>
    <row r="86" spans="2:12" s="27" customFormat="1" ht="16.149999999999999" customHeight="1" x14ac:dyDescent="0.15">
      <c r="B86" s="324" t="s">
        <v>90</v>
      </c>
      <c r="C86" s="367" t="s">
        <v>757</v>
      </c>
      <c r="D86" s="445">
        <v>9819.4199999999964</v>
      </c>
      <c r="E86" s="445">
        <v>9675.0999999999967</v>
      </c>
      <c r="F86" s="368">
        <v>98.5</v>
      </c>
      <c r="G86" s="325">
        <v>45</v>
      </c>
      <c r="H86" s="464">
        <v>624</v>
      </c>
      <c r="K86" s="28"/>
      <c r="L86" s="29"/>
    </row>
    <row r="87" spans="2:12" s="27" customFormat="1" ht="16.149999999999999" customHeight="1" x14ac:dyDescent="0.15">
      <c r="B87" s="324" t="s">
        <v>91</v>
      </c>
      <c r="C87" s="360" t="s">
        <v>886</v>
      </c>
      <c r="D87" s="439">
        <v>24399.119999999999</v>
      </c>
      <c r="E87" s="440">
        <v>24399.119999999999</v>
      </c>
      <c r="F87" s="362">
        <v>100</v>
      </c>
      <c r="G87" s="361">
        <v>1</v>
      </c>
      <c r="H87" s="461" t="s">
        <v>555</v>
      </c>
      <c r="K87" s="28"/>
      <c r="L87" s="29"/>
    </row>
    <row r="88" spans="2:12" s="27" customFormat="1" ht="16.149999999999999" customHeight="1" x14ac:dyDescent="0.15">
      <c r="B88" s="324" t="s">
        <v>92</v>
      </c>
      <c r="C88" s="367" t="s">
        <v>758</v>
      </c>
      <c r="D88" s="445">
        <f>14941.54+5856.5</f>
        <v>20798.04</v>
      </c>
      <c r="E88" s="445">
        <f>14941.54+5856.5</f>
        <v>20798.04</v>
      </c>
      <c r="F88" s="368">
        <v>100</v>
      </c>
      <c r="G88" s="325">
        <v>1</v>
      </c>
      <c r="H88" s="464" t="s">
        <v>555</v>
      </c>
      <c r="K88" s="28"/>
      <c r="L88" s="29"/>
    </row>
    <row r="89" spans="2:12" s="27" customFormat="1" ht="16.149999999999999" customHeight="1" x14ac:dyDescent="0.15">
      <c r="B89" s="324" t="s">
        <v>93</v>
      </c>
      <c r="C89" s="360" t="s">
        <v>888</v>
      </c>
      <c r="D89" s="439">
        <v>34198.01</v>
      </c>
      <c r="E89" s="440">
        <v>34198.010000000009</v>
      </c>
      <c r="F89" s="362">
        <v>100</v>
      </c>
      <c r="G89" s="361">
        <v>1</v>
      </c>
      <c r="H89" s="461" t="s">
        <v>555</v>
      </c>
      <c r="K89" s="28"/>
      <c r="L89" s="29"/>
    </row>
    <row r="90" spans="2:12" s="27" customFormat="1" ht="16.149999999999999" customHeight="1" x14ac:dyDescent="0.15">
      <c r="B90" s="324" t="s">
        <v>94</v>
      </c>
      <c r="C90" s="367" t="s">
        <v>759</v>
      </c>
      <c r="D90" s="445">
        <v>11714.36</v>
      </c>
      <c r="E90" s="445">
        <v>11714.36</v>
      </c>
      <c r="F90" s="368">
        <v>100</v>
      </c>
      <c r="G90" s="325">
        <v>1</v>
      </c>
      <c r="H90" s="464" t="s">
        <v>555</v>
      </c>
      <c r="K90" s="28"/>
      <c r="L90" s="29"/>
    </row>
    <row r="91" spans="2:12" s="27" customFormat="1" ht="16.149999999999999" customHeight="1" x14ac:dyDescent="0.15">
      <c r="B91" s="324" t="s">
        <v>95</v>
      </c>
      <c r="C91" s="360" t="s">
        <v>891</v>
      </c>
      <c r="D91" s="439">
        <v>4627.3500000000004</v>
      </c>
      <c r="E91" s="440">
        <v>4271.58</v>
      </c>
      <c r="F91" s="362">
        <v>92.300000000000011</v>
      </c>
      <c r="G91" s="361">
        <v>6</v>
      </c>
      <c r="H91" s="461">
        <v>294</v>
      </c>
      <c r="K91" s="28"/>
      <c r="L91" s="29"/>
    </row>
    <row r="92" spans="2:12" s="27" customFormat="1" ht="16.149999999999999" customHeight="1" thickBot="1" x14ac:dyDescent="0.2">
      <c r="B92" s="370" t="s">
        <v>96</v>
      </c>
      <c r="C92" s="371" t="s">
        <v>760</v>
      </c>
      <c r="D92" s="446">
        <v>4030.37</v>
      </c>
      <c r="E92" s="446">
        <v>3937.22</v>
      </c>
      <c r="F92" s="372">
        <v>97.7</v>
      </c>
      <c r="G92" s="327">
        <v>17</v>
      </c>
      <c r="H92" s="465">
        <v>252</v>
      </c>
      <c r="K92" s="28"/>
      <c r="L92" s="29"/>
    </row>
    <row r="93" spans="2:12" s="27" customFormat="1" ht="16.149999999999999" customHeight="1" thickTop="1" x14ac:dyDescent="0.15">
      <c r="B93" s="329" t="s">
        <v>98</v>
      </c>
      <c r="C93" s="360" t="s">
        <v>893</v>
      </c>
      <c r="D93" s="439">
        <v>70045.850000000006</v>
      </c>
      <c r="E93" s="440">
        <v>70045.850000000006</v>
      </c>
      <c r="F93" s="362">
        <v>100</v>
      </c>
      <c r="G93" s="361">
        <v>2</v>
      </c>
      <c r="H93" s="461" t="s">
        <v>555</v>
      </c>
      <c r="K93" s="28"/>
      <c r="L93" s="29"/>
    </row>
    <row r="94" spans="2:12" s="27" customFormat="1" ht="16.149999999999999" customHeight="1" x14ac:dyDescent="0.15">
      <c r="B94" s="329" t="s">
        <v>99</v>
      </c>
      <c r="C94" s="367" t="s">
        <v>761</v>
      </c>
      <c r="D94" s="445">
        <v>52794.55</v>
      </c>
      <c r="E94" s="445">
        <v>52794.55</v>
      </c>
      <c r="F94" s="368">
        <v>100</v>
      </c>
      <c r="G94" s="325">
        <v>2</v>
      </c>
      <c r="H94" s="464" t="s">
        <v>555</v>
      </c>
      <c r="K94" s="28"/>
      <c r="L94" s="29"/>
    </row>
    <row r="95" spans="2:12" s="27" customFormat="1" ht="16.149999999999999" customHeight="1" x14ac:dyDescent="0.15">
      <c r="B95" s="329" t="s">
        <v>100</v>
      </c>
      <c r="C95" s="360" t="s">
        <v>896</v>
      </c>
      <c r="D95" s="439">
        <v>71645.490000000005</v>
      </c>
      <c r="E95" s="440">
        <v>71645.490000000005</v>
      </c>
      <c r="F95" s="362">
        <v>100</v>
      </c>
      <c r="G95" s="361">
        <v>2</v>
      </c>
      <c r="H95" s="461" t="s">
        <v>555</v>
      </c>
      <c r="K95" s="28"/>
      <c r="L95" s="29"/>
    </row>
    <row r="96" spans="2:12" s="27" customFormat="1" ht="16.149999999999999" customHeight="1" x14ac:dyDescent="0.15">
      <c r="B96" s="329" t="s">
        <v>101</v>
      </c>
      <c r="C96" s="367" t="s">
        <v>762</v>
      </c>
      <c r="D96" s="445">
        <v>47995.23</v>
      </c>
      <c r="E96" s="445">
        <v>47995.23</v>
      </c>
      <c r="F96" s="368">
        <v>100</v>
      </c>
      <c r="G96" s="325">
        <v>2</v>
      </c>
      <c r="H96" s="464" t="s">
        <v>555</v>
      </c>
      <c r="K96" s="28"/>
      <c r="L96" s="29"/>
    </row>
    <row r="97" spans="2:12" s="27" customFormat="1" ht="16.149999999999999" customHeight="1" x14ac:dyDescent="0.15">
      <c r="B97" s="329" t="s">
        <v>102</v>
      </c>
      <c r="C97" s="360" t="s">
        <v>898</v>
      </c>
      <c r="D97" s="439">
        <v>50450</v>
      </c>
      <c r="E97" s="440">
        <v>50450</v>
      </c>
      <c r="F97" s="362">
        <v>100</v>
      </c>
      <c r="G97" s="361">
        <v>1</v>
      </c>
      <c r="H97" s="461" t="s">
        <v>555</v>
      </c>
      <c r="K97" s="28"/>
      <c r="L97" s="29"/>
    </row>
    <row r="98" spans="2:12" s="27" customFormat="1" ht="16.149999999999999" customHeight="1" x14ac:dyDescent="0.15">
      <c r="B98" s="329" t="s">
        <v>103</v>
      </c>
      <c r="C98" s="367" t="s">
        <v>763</v>
      </c>
      <c r="D98" s="445">
        <v>57448.03</v>
      </c>
      <c r="E98" s="445">
        <v>57448.03</v>
      </c>
      <c r="F98" s="368">
        <v>100</v>
      </c>
      <c r="G98" s="325">
        <v>1</v>
      </c>
      <c r="H98" s="464" t="s">
        <v>555</v>
      </c>
      <c r="K98" s="28"/>
      <c r="L98" s="29"/>
    </row>
    <row r="99" spans="2:12" s="27" customFormat="1" ht="16.149999999999999" customHeight="1" x14ac:dyDescent="0.15">
      <c r="B99" s="329" t="s">
        <v>104</v>
      </c>
      <c r="C99" s="360" t="s">
        <v>899</v>
      </c>
      <c r="D99" s="439">
        <v>34837.65</v>
      </c>
      <c r="E99" s="440">
        <v>34837.65</v>
      </c>
      <c r="F99" s="362">
        <v>100</v>
      </c>
      <c r="G99" s="361">
        <v>6</v>
      </c>
      <c r="H99" s="461">
        <v>221</v>
      </c>
      <c r="K99" s="28"/>
      <c r="L99" s="29"/>
    </row>
    <row r="100" spans="2:12" s="27" customFormat="1" ht="16.149999999999999" customHeight="1" x14ac:dyDescent="0.15">
      <c r="B100" s="329" t="s">
        <v>105</v>
      </c>
      <c r="C100" s="367" t="s">
        <v>764</v>
      </c>
      <c r="D100" s="445">
        <v>29630.48</v>
      </c>
      <c r="E100" s="445">
        <v>29630.48</v>
      </c>
      <c r="F100" s="368">
        <v>100</v>
      </c>
      <c r="G100" s="325">
        <v>1</v>
      </c>
      <c r="H100" s="464" t="s">
        <v>555</v>
      </c>
      <c r="K100" s="28"/>
      <c r="L100" s="29"/>
    </row>
    <row r="101" spans="2:12" s="27" customFormat="1" ht="16.149999999999999" customHeight="1" x14ac:dyDescent="0.15">
      <c r="B101" s="329" t="s">
        <v>106</v>
      </c>
      <c r="C101" s="360" t="s">
        <v>900</v>
      </c>
      <c r="D101" s="439">
        <v>30328.41</v>
      </c>
      <c r="E101" s="440">
        <v>30328.41</v>
      </c>
      <c r="F101" s="362">
        <v>100</v>
      </c>
      <c r="G101" s="361">
        <v>2</v>
      </c>
      <c r="H101" s="461" t="s">
        <v>555</v>
      </c>
      <c r="K101" s="28"/>
      <c r="L101" s="29"/>
    </row>
    <row r="102" spans="2:12" s="27" customFormat="1" ht="16.149999999999999" customHeight="1" x14ac:dyDescent="0.15">
      <c r="B102" s="329" t="s">
        <v>107</v>
      </c>
      <c r="C102" s="367" t="s">
        <v>765</v>
      </c>
      <c r="D102" s="445">
        <v>24931.11</v>
      </c>
      <c r="E102" s="445">
        <v>24931.11</v>
      </c>
      <c r="F102" s="368">
        <v>100</v>
      </c>
      <c r="G102" s="325">
        <v>1</v>
      </c>
      <c r="H102" s="464" t="s">
        <v>555</v>
      </c>
      <c r="K102" s="28"/>
      <c r="L102" s="29"/>
    </row>
    <row r="103" spans="2:12" s="27" customFormat="1" ht="16.149999999999999" customHeight="1" x14ac:dyDescent="0.15">
      <c r="B103" s="329" t="s">
        <v>108</v>
      </c>
      <c r="C103" s="360" t="s">
        <v>902</v>
      </c>
      <c r="D103" s="439">
        <v>24888.68</v>
      </c>
      <c r="E103" s="440">
        <v>24888.68</v>
      </c>
      <c r="F103" s="362">
        <v>100</v>
      </c>
      <c r="G103" s="361">
        <v>1</v>
      </c>
      <c r="H103" s="461" t="s">
        <v>555</v>
      </c>
      <c r="K103" s="28"/>
      <c r="L103" s="29"/>
    </row>
    <row r="104" spans="2:12" s="27" customFormat="1" ht="16.149999999999999" customHeight="1" x14ac:dyDescent="0.15">
      <c r="B104" s="329" t="s">
        <v>109</v>
      </c>
      <c r="C104" s="367" t="s">
        <v>766</v>
      </c>
      <c r="D104" s="445">
        <v>13648.7</v>
      </c>
      <c r="E104" s="445">
        <v>13648.7</v>
      </c>
      <c r="F104" s="368">
        <v>100</v>
      </c>
      <c r="G104" s="325">
        <v>1</v>
      </c>
      <c r="H104" s="464" t="s">
        <v>555</v>
      </c>
      <c r="K104" s="28"/>
      <c r="L104" s="29"/>
    </row>
    <row r="105" spans="2:12" s="27" customFormat="1" ht="16.149999999999999" customHeight="1" x14ac:dyDescent="0.15">
      <c r="B105" s="329" t="s">
        <v>110</v>
      </c>
      <c r="C105" s="360" t="s">
        <v>903</v>
      </c>
      <c r="D105" s="439">
        <v>12003.57</v>
      </c>
      <c r="E105" s="440">
        <v>12003.57</v>
      </c>
      <c r="F105" s="362">
        <v>100</v>
      </c>
      <c r="G105" s="361">
        <v>1</v>
      </c>
      <c r="H105" s="461" t="s">
        <v>555</v>
      </c>
      <c r="K105" s="28"/>
      <c r="L105" s="29"/>
    </row>
    <row r="106" spans="2:12" s="27" customFormat="1" ht="16.149999999999999" customHeight="1" x14ac:dyDescent="0.15">
      <c r="B106" s="329" t="s">
        <v>111</v>
      </c>
      <c r="C106" s="367" t="s">
        <v>767</v>
      </c>
      <c r="D106" s="445">
        <v>9825.52</v>
      </c>
      <c r="E106" s="445">
        <v>9825.52</v>
      </c>
      <c r="F106" s="368">
        <v>100</v>
      </c>
      <c r="G106" s="325">
        <v>1</v>
      </c>
      <c r="H106" s="464" t="s">
        <v>555</v>
      </c>
      <c r="K106" s="28"/>
      <c r="L106" s="29"/>
    </row>
    <row r="107" spans="2:12" s="27" customFormat="1" ht="16.149999999999999" customHeight="1" x14ac:dyDescent="0.15">
      <c r="B107" s="329" t="s">
        <v>112</v>
      </c>
      <c r="C107" s="360" t="s">
        <v>905</v>
      </c>
      <c r="D107" s="439">
        <v>42840.91</v>
      </c>
      <c r="E107" s="440">
        <v>42840.91</v>
      </c>
      <c r="F107" s="362">
        <v>100</v>
      </c>
      <c r="G107" s="361">
        <v>1</v>
      </c>
      <c r="H107" s="461" t="s">
        <v>555</v>
      </c>
      <c r="K107" s="28"/>
      <c r="L107" s="29"/>
    </row>
    <row r="108" spans="2:12" s="27" customFormat="1" ht="16.149999999999999" customHeight="1" x14ac:dyDescent="0.15">
      <c r="B108" s="329" t="s">
        <v>113</v>
      </c>
      <c r="C108" s="367" t="s">
        <v>768</v>
      </c>
      <c r="D108" s="445">
        <v>42328</v>
      </c>
      <c r="E108" s="445">
        <v>42328</v>
      </c>
      <c r="F108" s="368">
        <v>100</v>
      </c>
      <c r="G108" s="325">
        <v>1</v>
      </c>
      <c r="H108" s="464" t="s">
        <v>555</v>
      </c>
      <c r="K108" s="28"/>
      <c r="L108" s="29"/>
    </row>
    <row r="109" spans="2:12" s="27" customFormat="1" ht="16.149999999999999" customHeight="1" x14ac:dyDescent="0.15">
      <c r="B109" s="329" t="s">
        <v>907</v>
      </c>
      <c r="C109" s="360" t="s">
        <v>908</v>
      </c>
      <c r="D109" s="439">
        <v>23584.720000000001</v>
      </c>
      <c r="E109" s="440">
        <v>23584.720000000001</v>
      </c>
      <c r="F109" s="362">
        <v>100</v>
      </c>
      <c r="G109" s="361">
        <v>1</v>
      </c>
      <c r="H109" s="461" t="s">
        <v>555</v>
      </c>
      <c r="K109" s="28"/>
      <c r="L109" s="29"/>
    </row>
    <row r="110" spans="2:12" s="27" customFormat="1" ht="16.149999999999999" customHeight="1" x14ac:dyDescent="0.15">
      <c r="B110" s="329" t="s">
        <v>115</v>
      </c>
      <c r="C110" s="367" t="s">
        <v>769</v>
      </c>
      <c r="D110" s="445">
        <v>9397.3799999999992</v>
      </c>
      <c r="E110" s="445">
        <v>9397.3799999999992</v>
      </c>
      <c r="F110" s="368">
        <v>100</v>
      </c>
      <c r="G110" s="325">
        <v>1</v>
      </c>
      <c r="H110" s="464" t="s">
        <v>555</v>
      </c>
      <c r="K110" s="28"/>
      <c r="L110" s="29"/>
    </row>
    <row r="111" spans="2:12" s="27" customFormat="1" ht="16.149999999999999" customHeight="1" x14ac:dyDescent="0.15">
      <c r="B111" s="329" t="s">
        <v>909</v>
      </c>
      <c r="C111" s="360" t="s">
        <v>910</v>
      </c>
      <c r="D111" s="439">
        <v>4592</v>
      </c>
      <c r="E111" s="440">
        <v>4592</v>
      </c>
      <c r="F111" s="362">
        <v>100</v>
      </c>
      <c r="G111" s="361">
        <v>1</v>
      </c>
      <c r="H111" s="461" t="s">
        <v>555</v>
      </c>
      <c r="K111" s="28"/>
      <c r="L111" s="29"/>
    </row>
    <row r="112" spans="2:12" s="27" customFormat="1" ht="16.149999999999999" customHeight="1" thickBot="1" x14ac:dyDescent="0.2">
      <c r="B112" s="374" t="s">
        <v>911</v>
      </c>
      <c r="C112" s="371" t="s">
        <v>770</v>
      </c>
      <c r="D112" s="446">
        <v>19847.63</v>
      </c>
      <c r="E112" s="446">
        <v>19847.63</v>
      </c>
      <c r="F112" s="372">
        <v>100</v>
      </c>
      <c r="G112" s="327">
        <v>1</v>
      </c>
      <c r="H112" s="465" t="s">
        <v>555</v>
      </c>
      <c r="K112" s="28"/>
      <c r="L112" s="29"/>
    </row>
    <row r="113" spans="2:12" s="27" customFormat="1" ht="16.149999999999999" customHeight="1" thickTop="1" x14ac:dyDescent="0.15">
      <c r="B113" s="375" t="s">
        <v>912</v>
      </c>
      <c r="C113" s="360" t="s">
        <v>913</v>
      </c>
      <c r="D113" s="439">
        <v>2950.1099999999997</v>
      </c>
      <c r="E113" s="440">
        <v>2874.63</v>
      </c>
      <c r="F113" s="362">
        <v>97.441451335712927</v>
      </c>
      <c r="G113" s="361">
        <v>1</v>
      </c>
      <c r="H113" s="461">
        <v>37.999000000000002</v>
      </c>
      <c r="K113" s="28"/>
      <c r="L113" s="29"/>
    </row>
    <row r="114" spans="2:12" s="27" customFormat="1" ht="16.149999999999999" customHeight="1" x14ac:dyDescent="0.15">
      <c r="B114" s="312" t="s">
        <v>118</v>
      </c>
      <c r="C114" s="331" t="s">
        <v>914</v>
      </c>
      <c r="D114" s="447">
        <v>1151.3399999999999</v>
      </c>
      <c r="E114" s="447">
        <v>1127.51</v>
      </c>
      <c r="F114" s="376">
        <v>97.930237809856351</v>
      </c>
      <c r="G114" s="330">
        <v>1</v>
      </c>
      <c r="H114" s="466">
        <v>6.9020000000000001</v>
      </c>
      <c r="K114" s="28"/>
      <c r="L114" s="29"/>
    </row>
    <row r="115" spans="2:12" s="27" customFormat="1" ht="16.149999999999999" customHeight="1" x14ac:dyDescent="0.15">
      <c r="B115" s="312" t="s">
        <v>119</v>
      </c>
      <c r="C115" s="360" t="s">
        <v>915</v>
      </c>
      <c r="D115" s="439">
        <v>958.98</v>
      </c>
      <c r="E115" s="440">
        <v>913.08</v>
      </c>
      <c r="F115" s="362">
        <v>95.213664518550971</v>
      </c>
      <c r="G115" s="361">
        <v>1</v>
      </c>
      <c r="H115" s="461">
        <v>4.3600000000000003</v>
      </c>
      <c r="K115" s="28"/>
      <c r="L115" s="29"/>
    </row>
    <row r="116" spans="2:12" s="27" customFormat="1" ht="16.149999999999999" customHeight="1" x14ac:dyDescent="0.15">
      <c r="B116" s="312" t="s">
        <v>120</v>
      </c>
      <c r="C116" s="331" t="s">
        <v>916</v>
      </c>
      <c r="D116" s="447">
        <v>638.70000000000005</v>
      </c>
      <c r="E116" s="447">
        <v>638.70000000000005</v>
      </c>
      <c r="F116" s="376">
        <v>100</v>
      </c>
      <c r="G116" s="330">
        <v>1</v>
      </c>
      <c r="H116" s="466">
        <v>5.335</v>
      </c>
      <c r="K116" s="28"/>
      <c r="L116" s="29"/>
    </row>
    <row r="117" spans="2:12" s="27" customFormat="1" ht="16.149999999999999" customHeight="1" x14ac:dyDescent="0.15">
      <c r="B117" s="312" t="s">
        <v>121</v>
      </c>
      <c r="C117" s="360" t="s">
        <v>917</v>
      </c>
      <c r="D117" s="439">
        <v>934.39</v>
      </c>
      <c r="E117" s="440">
        <v>912.79</v>
      </c>
      <c r="F117" s="362">
        <v>97.68833142477979</v>
      </c>
      <c r="G117" s="361">
        <v>1</v>
      </c>
      <c r="H117" s="461">
        <v>5.96</v>
      </c>
      <c r="K117" s="28"/>
      <c r="L117" s="29"/>
    </row>
    <row r="118" spans="2:12" s="27" customFormat="1" ht="16.149999999999999" customHeight="1" x14ac:dyDescent="0.15">
      <c r="B118" s="312" t="s">
        <v>122</v>
      </c>
      <c r="C118" s="331" t="s">
        <v>1032</v>
      </c>
      <c r="D118" s="447">
        <v>855.23</v>
      </c>
      <c r="E118" s="447">
        <v>788.91</v>
      </c>
      <c r="F118" s="376">
        <v>92.245360897068622</v>
      </c>
      <c r="G118" s="330">
        <v>1</v>
      </c>
      <c r="H118" s="466">
        <v>6.0039999999999996</v>
      </c>
      <c r="K118" s="28"/>
      <c r="L118" s="29"/>
    </row>
    <row r="119" spans="2:12" s="27" customFormat="1" ht="16.149999999999999" customHeight="1" x14ac:dyDescent="0.15">
      <c r="B119" s="312" t="s">
        <v>123</v>
      </c>
      <c r="C119" s="360" t="s">
        <v>1033</v>
      </c>
      <c r="D119" s="439">
        <v>3055.21</v>
      </c>
      <c r="E119" s="440">
        <v>3005.62</v>
      </c>
      <c r="F119" s="362">
        <v>98.376870984318586</v>
      </c>
      <c r="G119" s="361">
        <v>1</v>
      </c>
      <c r="H119" s="461">
        <v>15.647</v>
      </c>
      <c r="K119" s="28"/>
      <c r="L119" s="29"/>
    </row>
    <row r="120" spans="2:12" s="27" customFormat="1" ht="16.149999999999999" customHeight="1" x14ac:dyDescent="0.15">
      <c r="B120" s="312" t="s">
        <v>124</v>
      </c>
      <c r="C120" s="331" t="s">
        <v>1034</v>
      </c>
      <c r="D120" s="447">
        <v>1793.43</v>
      </c>
      <c r="E120" s="447">
        <v>1793.43</v>
      </c>
      <c r="F120" s="376">
        <v>100</v>
      </c>
      <c r="G120" s="330">
        <v>1</v>
      </c>
      <c r="H120" s="466">
        <v>3.0870000000000002</v>
      </c>
      <c r="K120" s="28"/>
      <c r="L120" s="29"/>
    </row>
    <row r="121" spans="2:12" s="27" customFormat="1" ht="16.149999999999999" customHeight="1" x14ac:dyDescent="0.15">
      <c r="B121" s="312" t="s">
        <v>125</v>
      </c>
      <c r="C121" s="360" t="s">
        <v>1035</v>
      </c>
      <c r="D121" s="439">
        <v>1450.91</v>
      </c>
      <c r="E121" s="440">
        <v>1409.84</v>
      </c>
      <c r="F121" s="362">
        <v>97.169362675837917</v>
      </c>
      <c r="G121" s="361">
        <v>1</v>
      </c>
      <c r="H121" s="461">
        <v>7.1619999999999999</v>
      </c>
      <c r="K121" s="28"/>
      <c r="L121" s="29"/>
    </row>
    <row r="122" spans="2:12" s="27" customFormat="1" ht="16.149999999999999" customHeight="1" x14ac:dyDescent="0.15">
      <c r="B122" s="312" t="s">
        <v>126</v>
      </c>
      <c r="C122" s="331" t="s">
        <v>1036</v>
      </c>
      <c r="D122" s="447">
        <v>1102.2</v>
      </c>
      <c r="E122" s="447">
        <v>1081.76</v>
      </c>
      <c r="F122" s="376">
        <v>98.145527127563042</v>
      </c>
      <c r="G122" s="330">
        <v>1</v>
      </c>
      <c r="H122" s="466">
        <v>9.0702879999999997</v>
      </c>
      <c r="K122" s="28"/>
      <c r="L122" s="29"/>
    </row>
    <row r="123" spans="2:12" s="27" customFormat="1" ht="16.149999999999999" customHeight="1" x14ac:dyDescent="0.15">
      <c r="B123" s="312" t="s">
        <v>127</v>
      </c>
      <c r="C123" s="360" t="s">
        <v>1037</v>
      </c>
      <c r="D123" s="439">
        <v>1277.82</v>
      </c>
      <c r="E123" s="440">
        <v>1251.5899999999999</v>
      </c>
      <c r="F123" s="362">
        <v>97.947285220140543</v>
      </c>
      <c r="G123" s="361">
        <v>1</v>
      </c>
      <c r="H123" s="461">
        <v>6.9329999999999998</v>
      </c>
      <c r="K123" s="28"/>
      <c r="L123" s="29"/>
    </row>
    <row r="124" spans="2:12" s="27" customFormat="1" ht="16.149999999999999" customHeight="1" x14ac:dyDescent="0.15">
      <c r="B124" s="312" t="s">
        <v>128</v>
      </c>
      <c r="C124" s="331" t="s">
        <v>1038</v>
      </c>
      <c r="D124" s="447">
        <v>1541.64</v>
      </c>
      <c r="E124" s="447">
        <v>1434.36</v>
      </c>
      <c r="F124" s="376">
        <v>93.041176928465774</v>
      </c>
      <c r="G124" s="330">
        <v>1</v>
      </c>
      <c r="H124" s="466">
        <v>7.5110000000000001</v>
      </c>
      <c r="K124" s="28"/>
      <c r="L124" s="29"/>
    </row>
    <row r="125" spans="2:12" s="27" customFormat="1" ht="16.149999999999999" customHeight="1" x14ac:dyDescent="0.15">
      <c r="B125" s="312" t="s">
        <v>129</v>
      </c>
      <c r="C125" s="360" t="s">
        <v>1039</v>
      </c>
      <c r="D125" s="439">
        <v>4051.72</v>
      </c>
      <c r="E125" s="440">
        <v>3914.31</v>
      </c>
      <c r="F125" s="362">
        <v>96.608600791762512</v>
      </c>
      <c r="G125" s="361">
        <v>1</v>
      </c>
      <c r="H125" s="461">
        <v>24.586500000000001</v>
      </c>
      <c r="K125" s="28"/>
      <c r="L125" s="29"/>
    </row>
    <row r="126" spans="2:12" s="27" customFormat="1" ht="16.149999999999999" customHeight="1" x14ac:dyDescent="0.15">
      <c r="B126" s="312" t="s">
        <v>130</v>
      </c>
      <c r="C126" s="331" t="s">
        <v>1040</v>
      </c>
      <c r="D126" s="447">
        <v>752.09</v>
      </c>
      <c r="E126" s="447">
        <v>730.85</v>
      </c>
      <c r="F126" s="376">
        <v>97.175869909186403</v>
      </c>
      <c r="G126" s="330">
        <v>1</v>
      </c>
      <c r="H126" s="466">
        <v>2.976</v>
      </c>
      <c r="K126" s="28"/>
      <c r="L126" s="29"/>
    </row>
    <row r="127" spans="2:12" s="27" customFormat="1" ht="16.149999999999999" customHeight="1" x14ac:dyDescent="0.15">
      <c r="B127" s="312" t="s">
        <v>131</v>
      </c>
      <c r="C127" s="360" t="s">
        <v>1041</v>
      </c>
      <c r="D127" s="439">
        <v>1209.56</v>
      </c>
      <c r="E127" s="440">
        <v>1209.56</v>
      </c>
      <c r="F127" s="362">
        <v>100</v>
      </c>
      <c r="G127" s="361">
        <v>1</v>
      </c>
      <c r="H127" s="461">
        <v>9.8790999999999993</v>
      </c>
      <c r="K127" s="28"/>
      <c r="L127" s="29"/>
    </row>
    <row r="128" spans="2:12" s="27" customFormat="1" ht="16.149999999999999" customHeight="1" x14ac:dyDescent="0.15">
      <c r="B128" s="312" t="s">
        <v>132</v>
      </c>
      <c r="C128" s="331" t="s">
        <v>1042</v>
      </c>
      <c r="D128" s="447">
        <v>830.55</v>
      </c>
      <c r="E128" s="447">
        <v>809.99</v>
      </c>
      <c r="F128" s="376">
        <v>97.524531936668481</v>
      </c>
      <c r="G128" s="330">
        <v>1</v>
      </c>
      <c r="H128" s="466">
        <v>4.6219999999999999</v>
      </c>
      <c r="K128" s="28"/>
      <c r="L128" s="29"/>
    </row>
    <row r="129" spans="2:12" s="27" customFormat="1" ht="16.149999999999999" customHeight="1" x14ac:dyDescent="0.15">
      <c r="B129" s="312" t="s">
        <v>133</v>
      </c>
      <c r="C129" s="360" t="s">
        <v>1043</v>
      </c>
      <c r="D129" s="439">
        <v>1191.08</v>
      </c>
      <c r="E129" s="440">
        <v>1148.74</v>
      </c>
      <c r="F129" s="362">
        <v>96.44524297276422</v>
      </c>
      <c r="G129" s="361">
        <v>1</v>
      </c>
      <c r="H129" s="461">
        <v>7.6710000000000003</v>
      </c>
      <c r="K129" s="28"/>
      <c r="L129" s="29"/>
    </row>
    <row r="130" spans="2:12" s="27" customFormat="1" ht="16.149999999999999" customHeight="1" x14ac:dyDescent="0.15">
      <c r="B130" s="312" t="s">
        <v>134</v>
      </c>
      <c r="C130" s="331" t="s">
        <v>1044</v>
      </c>
      <c r="D130" s="447">
        <v>2222.0499999999993</v>
      </c>
      <c r="E130" s="447">
        <v>2222.0500000000002</v>
      </c>
      <c r="F130" s="376">
        <v>100.00000000000004</v>
      </c>
      <c r="G130" s="330">
        <v>1</v>
      </c>
      <c r="H130" s="466">
        <v>14.298287999999999</v>
      </c>
      <c r="K130" s="28"/>
      <c r="L130" s="29"/>
    </row>
    <row r="131" spans="2:12" s="27" customFormat="1" ht="16.149999999999999" customHeight="1" x14ac:dyDescent="0.15">
      <c r="B131" s="312" t="s">
        <v>135</v>
      </c>
      <c r="C131" s="360" t="s">
        <v>1045</v>
      </c>
      <c r="D131" s="439">
        <v>2685.39</v>
      </c>
      <c r="E131" s="440">
        <v>2583.15</v>
      </c>
      <c r="F131" s="362">
        <v>96.192731781975809</v>
      </c>
      <c r="G131" s="361">
        <v>1</v>
      </c>
      <c r="H131" s="461">
        <v>16.769003999999999</v>
      </c>
      <c r="K131" s="28"/>
      <c r="L131" s="29"/>
    </row>
    <row r="132" spans="2:12" s="27" customFormat="1" ht="16.149999999999999" customHeight="1" x14ac:dyDescent="0.15">
      <c r="B132" s="312" t="s">
        <v>136</v>
      </c>
      <c r="C132" s="331" t="s">
        <v>1046</v>
      </c>
      <c r="D132" s="447">
        <v>3118.12</v>
      </c>
      <c r="E132" s="447">
        <v>2968.95</v>
      </c>
      <c r="F132" s="376">
        <v>95.216027606378191</v>
      </c>
      <c r="G132" s="330">
        <v>1</v>
      </c>
      <c r="H132" s="466">
        <v>16.819500000000001</v>
      </c>
      <c r="K132" s="28"/>
      <c r="L132" s="29"/>
    </row>
    <row r="133" spans="2:12" s="27" customFormat="1" ht="16.149999999999999" customHeight="1" x14ac:dyDescent="0.15">
      <c r="B133" s="312" t="s">
        <v>137</v>
      </c>
      <c r="C133" s="360" t="s">
        <v>1047</v>
      </c>
      <c r="D133" s="439">
        <v>4872.17</v>
      </c>
      <c r="E133" s="440">
        <v>4872.17</v>
      </c>
      <c r="F133" s="362">
        <v>100</v>
      </c>
      <c r="G133" s="361">
        <v>1</v>
      </c>
      <c r="H133" s="461">
        <v>15.2</v>
      </c>
      <c r="K133" s="28"/>
      <c r="L133" s="29"/>
    </row>
    <row r="134" spans="2:12" s="27" customFormat="1" ht="16.149999999999999" customHeight="1" x14ac:dyDescent="0.15">
      <c r="B134" s="312" t="s">
        <v>138</v>
      </c>
      <c r="C134" s="331" t="s">
        <v>1048</v>
      </c>
      <c r="D134" s="447">
        <v>2219.7399999999971</v>
      </c>
      <c r="E134" s="447">
        <v>2184.12</v>
      </c>
      <c r="F134" s="376">
        <v>98.395307558543024</v>
      </c>
      <c r="G134" s="330">
        <v>1</v>
      </c>
      <c r="H134" s="466">
        <v>21.430800000000001</v>
      </c>
      <c r="K134" s="28"/>
      <c r="L134" s="29"/>
    </row>
    <row r="135" spans="2:12" s="27" customFormat="1" ht="16.149999999999999" customHeight="1" x14ac:dyDescent="0.15">
      <c r="B135" s="312" t="s">
        <v>139</v>
      </c>
      <c r="C135" s="360" t="s">
        <v>1049</v>
      </c>
      <c r="D135" s="439">
        <v>1222.1300000000001</v>
      </c>
      <c r="E135" s="440">
        <v>1189.33</v>
      </c>
      <c r="F135" s="362">
        <v>97.3161611285215</v>
      </c>
      <c r="G135" s="361">
        <v>1</v>
      </c>
      <c r="H135" s="461">
        <v>6.899</v>
      </c>
      <c r="K135" s="28"/>
      <c r="L135" s="29"/>
    </row>
    <row r="136" spans="2:12" s="27" customFormat="1" ht="16.149999999999999" customHeight="1" x14ac:dyDescent="0.15">
      <c r="B136" s="312" t="s">
        <v>140</v>
      </c>
      <c r="C136" s="331" t="s">
        <v>1050</v>
      </c>
      <c r="D136" s="447">
        <v>1062.05</v>
      </c>
      <c r="E136" s="447">
        <v>974.07</v>
      </c>
      <c r="F136" s="376">
        <v>91.716020902970669</v>
      </c>
      <c r="G136" s="330">
        <v>1</v>
      </c>
      <c r="H136" s="466">
        <v>5.2949999999999999</v>
      </c>
      <c r="K136" s="28"/>
      <c r="L136" s="29"/>
    </row>
    <row r="137" spans="2:12" s="27" customFormat="1" ht="16.149999999999999" customHeight="1" x14ac:dyDescent="0.15">
      <c r="B137" s="312" t="s">
        <v>141</v>
      </c>
      <c r="C137" s="360" t="s">
        <v>1051</v>
      </c>
      <c r="D137" s="439">
        <v>1107.3599999999999</v>
      </c>
      <c r="E137" s="440">
        <v>1084.56</v>
      </c>
      <c r="F137" s="362">
        <v>97.941048981361078</v>
      </c>
      <c r="G137" s="361">
        <v>1</v>
      </c>
      <c r="H137" s="461">
        <v>7.2629999999999999</v>
      </c>
      <c r="K137" s="28"/>
      <c r="L137" s="29"/>
    </row>
    <row r="138" spans="2:12" s="27" customFormat="1" ht="16.149999999999999" customHeight="1" x14ac:dyDescent="0.15">
      <c r="B138" s="312" t="s">
        <v>142</v>
      </c>
      <c r="C138" s="331" t="s">
        <v>1052</v>
      </c>
      <c r="D138" s="447">
        <v>1905.39</v>
      </c>
      <c r="E138" s="447">
        <v>1905.39</v>
      </c>
      <c r="F138" s="376">
        <v>100</v>
      </c>
      <c r="G138" s="330">
        <v>1</v>
      </c>
      <c r="H138" s="466">
        <v>9.7469999999999999</v>
      </c>
      <c r="K138" s="28"/>
      <c r="L138" s="29"/>
    </row>
    <row r="139" spans="2:12" s="27" customFormat="1" ht="16.149999999999999" customHeight="1" x14ac:dyDescent="0.15">
      <c r="B139" s="312" t="s">
        <v>144</v>
      </c>
      <c r="C139" s="360" t="s">
        <v>1053</v>
      </c>
      <c r="D139" s="439">
        <v>439.56</v>
      </c>
      <c r="E139" s="440">
        <v>439.56</v>
      </c>
      <c r="F139" s="362">
        <v>100</v>
      </c>
      <c r="G139" s="361">
        <v>1</v>
      </c>
      <c r="H139" s="461">
        <v>2.2349999999999999</v>
      </c>
      <c r="K139" s="28"/>
      <c r="L139" s="29"/>
    </row>
    <row r="140" spans="2:12" s="27" customFormat="1" ht="16.149999999999999" customHeight="1" x14ac:dyDescent="0.15">
      <c r="B140" s="312" t="s">
        <v>145</v>
      </c>
      <c r="C140" s="331" t="s">
        <v>1054</v>
      </c>
      <c r="D140" s="447">
        <v>1184.81</v>
      </c>
      <c r="E140" s="447">
        <v>1123</v>
      </c>
      <c r="F140" s="376">
        <v>94.783129784522416</v>
      </c>
      <c r="G140" s="330">
        <v>1</v>
      </c>
      <c r="H140" s="466">
        <v>6.407</v>
      </c>
      <c r="K140" s="28"/>
      <c r="L140" s="29"/>
    </row>
    <row r="141" spans="2:12" s="27" customFormat="1" ht="16.149999999999999" customHeight="1" x14ac:dyDescent="0.15">
      <c r="B141" s="312" t="s">
        <v>146</v>
      </c>
      <c r="C141" s="360" t="s">
        <v>1055</v>
      </c>
      <c r="D141" s="439">
        <v>1277.04</v>
      </c>
      <c r="E141" s="440">
        <v>1231.68</v>
      </c>
      <c r="F141" s="362">
        <v>96.448036083442972</v>
      </c>
      <c r="G141" s="361">
        <v>1</v>
      </c>
      <c r="H141" s="461">
        <v>6.6529999999999996</v>
      </c>
      <c r="K141" s="28"/>
      <c r="L141" s="29"/>
    </row>
    <row r="142" spans="2:12" s="27" customFormat="1" ht="16.149999999999999" customHeight="1" x14ac:dyDescent="0.15">
      <c r="B142" s="312" t="s">
        <v>147</v>
      </c>
      <c r="C142" s="331" t="s">
        <v>1056</v>
      </c>
      <c r="D142" s="447">
        <v>793.87</v>
      </c>
      <c r="E142" s="447">
        <v>793.87</v>
      </c>
      <c r="F142" s="376">
        <v>100</v>
      </c>
      <c r="G142" s="330">
        <v>1</v>
      </c>
      <c r="H142" s="466">
        <v>5.4470000000000001</v>
      </c>
      <c r="K142" s="28"/>
      <c r="L142" s="29"/>
    </row>
    <row r="143" spans="2:12" s="27" customFormat="1" ht="16.149999999999999" customHeight="1" x14ac:dyDescent="0.15">
      <c r="B143" s="312" t="s">
        <v>148</v>
      </c>
      <c r="C143" s="360" t="s">
        <v>1057</v>
      </c>
      <c r="D143" s="439">
        <v>2087.6999999999998</v>
      </c>
      <c r="E143" s="440">
        <v>2043.01</v>
      </c>
      <c r="F143" s="362">
        <v>97.859366767255835</v>
      </c>
      <c r="G143" s="361">
        <v>1</v>
      </c>
      <c r="H143" s="461">
        <v>16.742000000000001</v>
      </c>
      <c r="K143" s="28"/>
      <c r="L143" s="29"/>
    </row>
    <row r="144" spans="2:12" s="27" customFormat="1" ht="16.149999999999999" customHeight="1" x14ac:dyDescent="0.15">
      <c r="B144" s="312" t="s">
        <v>149</v>
      </c>
      <c r="C144" s="331" t="s">
        <v>1058</v>
      </c>
      <c r="D144" s="447">
        <v>1444.4</v>
      </c>
      <c r="E144" s="447">
        <v>1396.04</v>
      </c>
      <c r="F144" s="376">
        <v>96.651896981445574</v>
      </c>
      <c r="G144" s="330">
        <v>1</v>
      </c>
      <c r="H144" s="466">
        <v>6.6319999999999997</v>
      </c>
      <c r="K144" s="28"/>
      <c r="L144" s="29"/>
    </row>
    <row r="145" spans="2:12" s="27" customFormat="1" ht="16.149999999999999" customHeight="1" x14ac:dyDescent="0.15">
      <c r="B145" s="312" t="s">
        <v>150</v>
      </c>
      <c r="C145" s="360" t="s">
        <v>1059</v>
      </c>
      <c r="D145" s="439">
        <v>1302.42</v>
      </c>
      <c r="E145" s="440">
        <v>1169.52</v>
      </c>
      <c r="F145" s="362">
        <v>89.795918367346928</v>
      </c>
      <c r="G145" s="361">
        <v>1</v>
      </c>
      <c r="H145" s="461">
        <v>8.6869999999999994</v>
      </c>
      <c r="K145" s="28"/>
      <c r="L145" s="29"/>
    </row>
    <row r="146" spans="2:12" s="27" customFormat="1" ht="16.149999999999999" customHeight="1" x14ac:dyDescent="0.15">
      <c r="B146" s="312" t="s">
        <v>151</v>
      </c>
      <c r="C146" s="331" t="s">
        <v>1060</v>
      </c>
      <c r="D146" s="447">
        <v>1008.39</v>
      </c>
      <c r="E146" s="447">
        <v>986.39</v>
      </c>
      <c r="F146" s="376">
        <v>97.81830442586697</v>
      </c>
      <c r="G146" s="330">
        <v>1</v>
      </c>
      <c r="H146" s="466">
        <v>4.5359999999999996</v>
      </c>
      <c r="K146" s="28"/>
      <c r="L146" s="29"/>
    </row>
    <row r="147" spans="2:12" s="27" customFormat="1" ht="16.149999999999999" customHeight="1" x14ac:dyDescent="0.15">
      <c r="B147" s="312" t="s">
        <v>152</v>
      </c>
      <c r="C147" s="360" t="s">
        <v>1061</v>
      </c>
      <c r="D147" s="439">
        <v>655.27</v>
      </c>
      <c r="E147" s="440">
        <v>620.12</v>
      </c>
      <c r="F147" s="362">
        <v>94.635798983625079</v>
      </c>
      <c r="G147" s="361">
        <v>1</v>
      </c>
      <c r="H147" s="461">
        <v>2.9950000000000001</v>
      </c>
      <c r="K147" s="28"/>
      <c r="L147" s="29"/>
    </row>
    <row r="148" spans="2:12" s="27" customFormat="1" ht="16.149999999999999" customHeight="1" x14ac:dyDescent="0.15">
      <c r="B148" s="312" t="s">
        <v>153</v>
      </c>
      <c r="C148" s="331" t="s">
        <v>1062</v>
      </c>
      <c r="D148" s="447">
        <v>453.77</v>
      </c>
      <c r="E148" s="447">
        <v>435.49</v>
      </c>
      <c r="F148" s="376">
        <v>95.971527425788409</v>
      </c>
      <c r="G148" s="330">
        <v>1</v>
      </c>
      <c r="H148" s="466">
        <v>3.04</v>
      </c>
      <c r="K148" s="28"/>
      <c r="L148" s="29"/>
    </row>
    <row r="149" spans="2:12" s="27" customFormat="1" ht="16.149999999999999" customHeight="1" x14ac:dyDescent="0.15">
      <c r="B149" s="312" t="s">
        <v>154</v>
      </c>
      <c r="C149" s="360" t="s">
        <v>1063</v>
      </c>
      <c r="D149" s="439">
        <v>2955.74</v>
      </c>
      <c r="E149" s="440">
        <v>2841.49</v>
      </c>
      <c r="F149" s="362">
        <v>96.13463971797249</v>
      </c>
      <c r="G149" s="361">
        <v>1</v>
      </c>
      <c r="H149" s="461">
        <v>15.884</v>
      </c>
      <c r="K149" s="28"/>
      <c r="L149" s="29"/>
    </row>
    <row r="150" spans="2:12" s="27" customFormat="1" ht="16.149999999999999" customHeight="1" x14ac:dyDescent="0.15">
      <c r="B150" s="312" t="s">
        <v>155</v>
      </c>
      <c r="C150" s="331" t="s">
        <v>1064</v>
      </c>
      <c r="D150" s="447">
        <v>1464.14</v>
      </c>
      <c r="E150" s="447">
        <v>1430.78</v>
      </c>
      <c r="F150" s="376">
        <v>97.721529361946253</v>
      </c>
      <c r="G150" s="330">
        <v>1</v>
      </c>
      <c r="H150" s="466">
        <v>11.944000000000001</v>
      </c>
      <c r="K150" s="28"/>
      <c r="L150" s="29"/>
    </row>
    <row r="151" spans="2:12" s="27" customFormat="1" ht="16.149999999999999" customHeight="1" x14ac:dyDescent="0.15">
      <c r="B151" s="312" t="s">
        <v>156</v>
      </c>
      <c r="C151" s="360" t="s">
        <v>1065</v>
      </c>
      <c r="D151" s="439">
        <v>1109.8699999999999</v>
      </c>
      <c r="E151" s="440">
        <v>1061.99</v>
      </c>
      <c r="F151" s="362">
        <v>95.685981241046264</v>
      </c>
      <c r="G151" s="361">
        <v>1</v>
      </c>
      <c r="H151" s="461">
        <v>10.819000000000001</v>
      </c>
      <c r="K151" s="28"/>
      <c r="L151" s="29"/>
    </row>
    <row r="152" spans="2:12" s="27" customFormat="1" ht="16.149999999999999" customHeight="1" x14ac:dyDescent="0.15">
      <c r="B152" s="312" t="s">
        <v>157</v>
      </c>
      <c r="C152" s="331" t="s">
        <v>1066</v>
      </c>
      <c r="D152" s="447">
        <v>2393.4499999999998</v>
      </c>
      <c r="E152" s="447">
        <v>2247.3000000000002</v>
      </c>
      <c r="F152" s="376">
        <v>93.893751697340676</v>
      </c>
      <c r="G152" s="330">
        <v>1</v>
      </c>
      <c r="H152" s="466">
        <v>36.420872000000003</v>
      </c>
      <c r="K152" s="28"/>
      <c r="L152" s="29"/>
    </row>
    <row r="153" spans="2:12" s="27" customFormat="1" ht="16.149999999999999" customHeight="1" x14ac:dyDescent="0.15">
      <c r="B153" s="312" t="s">
        <v>158</v>
      </c>
      <c r="C153" s="360" t="s">
        <v>1067</v>
      </c>
      <c r="D153" s="439">
        <v>4524</v>
      </c>
      <c r="E153" s="440">
        <v>4356.3599999999997</v>
      </c>
      <c r="F153" s="362">
        <v>96.294429708222808</v>
      </c>
      <c r="G153" s="361">
        <v>1</v>
      </c>
      <c r="H153" s="461">
        <v>20.388999999999999</v>
      </c>
      <c r="K153" s="28"/>
      <c r="L153" s="29"/>
    </row>
    <row r="154" spans="2:12" s="27" customFormat="1" ht="16.149999999999999" customHeight="1" x14ac:dyDescent="0.15">
      <c r="B154" s="312" t="s">
        <v>159</v>
      </c>
      <c r="C154" s="331" t="s">
        <v>1068</v>
      </c>
      <c r="D154" s="447">
        <v>3600.61</v>
      </c>
      <c r="E154" s="447">
        <v>3421.91</v>
      </c>
      <c r="F154" s="376">
        <v>95.036952072010024</v>
      </c>
      <c r="G154" s="330">
        <v>1</v>
      </c>
      <c r="H154" s="466">
        <v>41.36788</v>
      </c>
      <c r="K154" s="28"/>
      <c r="L154" s="29"/>
    </row>
    <row r="155" spans="2:12" s="27" customFormat="1" ht="16.149999999999999" customHeight="1" x14ac:dyDescent="0.15">
      <c r="B155" s="312" t="s">
        <v>160</v>
      </c>
      <c r="C155" s="360" t="s">
        <v>1069</v>
      </c>
      <c r="D155" s="439">
        <v>5926.17</v>
      </c>
      <c r="E155" s="440">
        <v>5741.8</v>
      </c>
      <c r="F155" s="362">
        <v>96.888884389074221</v>
      </c>
      <c r="G155" s="361">
        <v>1</v>
      </c>
      <c r="H155" s="461">
        <v>39.7455</v>
      </c>
      <c r="K155" s="28"/>
      <c r="L155" s="29"/>
    </row>
    <row r="156" spans="2:12" s="27" customFormat="1" ht="16.149999999999999" customHeight="1" x14ac:dyDescent="0.15">
      <c r="B156" s="312" t="s">
        <v>161</v>
      </c>
      <c r="C156" s="331" t="s">
        <v>1070</v>
      </c>
      <c r="D156" s="447">
        <v>2026.44</v>
      </c>
      <c r="E156" s="447">
        <v>1994.76</v>
      </c>
      <c r="F156" s="376">
        <v>98.436667258838156</v>
      </c>
      <c r="G156" s="330">
        <v>1</v>
      </c>
      <c r="H156" s="466">
        <v>10.266</v>
      </c>
      <c r="K156" s="28"/>
      <c r="L156" s="29"/>
    </row>
    <row r="157" spans="2:12" s="27" customFormat="1" ht="16.149999999999999" customHeight="1" x14ac:dyDescent="0.15">
      <c r="B157" s="312" t="s">
        <v>162</v>
      </c>
      <c r="C157" s="360" t="s">
        <v>1071</v>
      </c>
      <c r="D157" s="439">
        <v>662.58</v>
      </c>
      <c r="E157" s="440">
        <v>662.58</v>
      </c>
      <c r="F157" s="362">
        <v>100</v>
      </c>
      <c r="G157" s="361">
        <v>1</v>
      </c>
      <c r="H157" s="461">
        <v>4.1719999999999997</v>
      </c>
      <c r="K157" s="28"/>
      <c r="L157" s="29"/>
    </row>
    <row r="158" spans="2:12" s="27" customFormat="1" ht="16.149999999999999" customHeight="1" x14ac:dyDescent="0.15">
      <c r="B158" s="312" t="s">
        <v>163</v>
      </c>
      <c r="C158" s="331" t="s">
        <v>1072</v>
      </c>
      <c r="D158" s="447">
        <v>1069.82</v>
      </c>
      <c r="E158" s="447">
        <v>1069.82</v>
      </c>
      <c r="F158" s="376">
        <v>100</v>
      </c>
      <c r="G158" s="330">
        <v>1</v>
      </c>
      <c r="H158" s="466">
        <v>4.7605000000000004</v>
      </c>
      <c r="K158" s="28"/>
      <c r="L158" s="29"/>
    </row>
    <row r="159" spans="2:12" s="27" customFormat="1" ht="16.149999999999999" customHeight="1" x14ac:dyDescent="0.15">
      <c r="B159" s="312" t="s">
        <v>164</v>
      </c>
      <c r="C159" s="360" t="s">
        <v>1073</v>
      </c>
      <c r="D159" s="439">
        <v>1759.11</v>
      </c>
      <c r="E159" s="440">
        <v>1698.69</v>
      </c>
      <c r="F159" s="362">
        <v>96.565308593550157</v>
      </c>
      <c r="G159" s="361">
        <v>1</v>
      </c>
      <c r="H159" s="461">
        <v>8.9529999999999994</v>
      </c>
      <c r="K159" s="28"/>
      <c r="L159" s="29"/>
    </row>
    <row r="160" spans="2:12" s="27" customFormat="1" ht="16.149999999999999" customHeight="1" x14ac:dyDescent="0.15">
      <c r="B160" s="312" t="s">
        <v>166</v>
      </c>
      <c r="C160" s="331" t="s">
        <v>1074</v>
      </c>
      <c r="D160" s="447">
        <v>1459.86</v>
      </c>
      <c r="E160" s="447">
        <v>1436.27</v>
      </c>
      <c r="F160" s="376">
        <v>98.384091625224343</v>
      </c>
      <c r="G160" s="330">
        <v>1</v>
      </c>
      <c r="H160" s="466">
        <v>6.8609999999999998</v>
      </c>
      <c r="K160" s="28"/>
      <c r="L160" s="29"/>
    </row>
    <row r="161" spans="2:12" s="27" customFormat="1" ht="16.149999999999999" customHeight="1" x14ac:dyDescent="0.15">
      <c r="B161" s="312" t="s">
        <v>167</v>
      </c>
      <c r="C161" s="360" t="s">
        <v>1075</v>
      </c>
      <c r="D161" s="439">
        <v>1162.55</v>
      </c>
      <c r="E161" s="440">
        <v>1114.55</v>
      </c>
      <c r="F161" s="362">
        <v>95.871145327082701</v>
      </c>
      <c r="G161" s="361">
        <v>1</v>
      </c>
      <c r="H161" s="461">
        <v>5.625</v>
      </c>
      <c r="K161" s="28"/>
      <c r="L161" s="29"/>
    </row>
    <row r="162" spans="2:12" s="27" customFormat="1" ht="16.149999999999999" customHeight="1" x14ac:dyDescent="0.15">
      <c r="B162" s="312" t="s">
        <v>168</v>
      </c>
      <c r="C162" s="331" t="s">
        <v>1076</v>
      </c>
      <c r="D162" s="447">
        <v>578.17999999999995</v>
      </c>
      <c r="E162" s="447">
        <v>578.17999999999995</v>
      </c>
      <c r="F162" s="376">
        <v>100</v>
      </c>
      <c r="G162" s="330">
        <v>1</v>
      </c>
      <c r="H162" s="466">
        <v>2.855</v>
      </c>
      <c r="K162" s="28"/>
      <c r="L162" s="29"/>
    </row>
    <row r="163" spans="2:12" s="27" customFormat="1" ht="16.149999999999999" customHeight="1" x14ac:dyDescent="0.15">
      <c r="B163" s="312" t="s">
        <v>169</v>
      </c>
      <c r="C163" s="360" t="s">
        <v>1077</v>
      </c>
      <c r="D163" s="439">
        <v>507.11</v>
      </c>
      <c r="E163" s="440">
        <v>488.65</v>
      </c>
      <c r="F163" s="362">
        <v>96.359764153733892</v>
      </c>
      <c r="G163" s="361">
        <v>1</v>
      </c>
      <c r="H163" s="461">
        <v>1.8720000000000001</v>
      </c>
      <c r="K163" s="28"/>
      <c r="L163" s="29"/>
    </row>
    <row r="164" spans="2:12" s="27" customFormat="1" ht="16.149999999999999" customHeight="1" x14ac:dyDescent="0.15">
      <c r="B164" s="312" t="s">
        <v>170</v>
      </c>
      <c r="C164" s="331" t="s">
        <v>1078</v>
      </c>
      <c r="D164" s="447">
        <v>1053.3900000000001</v>
      </c>
      <c r="E164" s="447">
        <v>1027.45</v>
      </c>
      <c r="F164" s="376">
        <v>97.537474249803012</v>
      </c>
      <c r="G164" s="330">
        <v>1</v>
      </c>
      <c r="H164" s="466">
        <v>3.827</v>
      </c>
      <c r="K164" s="28"/>
      <c r="L164" s="29"/>
    </row>
    <row r="165" spans="2:12" s="27" customFormat="1" ht="16.149999999999999" customHeight="1" x14ac:dyDescent="0.15">
      <c r="B165" s="312" t="s">
        <v>171</v>
      </c>
      <c r="C165" s="360" t="s">
        <v>1079</v>
      </c>
      <c r="D165" s="439">
        <v>1755.52</v>
      </c>
      <c r="E165" s="440">
        <v>1703.96</v>
      </c>
      <c r="F165" s="362">
        <v>97.062978490703614</v>
      </c>
      <c r="G165" s="361">
        <v>1</v>
      </c>
      <c r="H165" s="461">
        <v>5.617</v>
      </c>
      <c r="K165" s="28"/>
      <c r="L165" s="29"/>
    </row>
    <row r="166" spans="2:12" s="27" customFormat="1" ht="16.149999999999999" customHeight="1" x14ac:dyDescent="0.15">
      <c r="B166" s="312" t="s">
        <v>172</v>
      </c>
      <c r="C166" s="331" t="s">
        <v>1080</v>
      </c>
      <c r="D166" s="447">
        <v>2853.82</v>
      </c>
      <c r="E166" s="447">
        <v>2813.47</v>
      </c>
      <c r="F166" s="376">
        <v>98.58610564086031</v>
      </c>
      <c r="G166" s="330">
        <v>1</v>
      </c>
      <c r="H166" s="466">
        <v>23.282</v>
      </c>
      <c r="K166" s="28"/>
      <c r="L166" s="29"/>
    </row>
    <row r="167" spans="2:12" s="27" customFormat="1" ht="16.149999999999999" customHeight="1" x14ac:dyDescent="0.15">
      <c r="B167" s="312" t="s">
        <v>173</v>
      </c>
      <c r="C167" s="360" t="s">
        <v>1081</v>
      </c>
      <c r="D167" s="439">
        <v>1018.72</v>
      </c>
      <c r="E167" s="440">
        <v>1001.34</v>
      </c>
      <c r="F167" s="362">
        <v>98.293937490183765</v>
      </c>
      <c r="G167" s="361">
        <v>1</v>
      </c>
      <c r="H167" s="461">
        <v>3.9434999999999998</v>
      </c>
      <c r="K167" s="28"/>
      <c r="L167" s="29"/>
    </row>
    <row r="168" spans="2:12" s="27" customFormat="1" ht="16.149999999999999" customHeight="1" x14ac:dyDescent="0.15">
      <c r="B168" s="312" t="s">
        <v>174</v>
      </c>
      <c r="C168" s="331" t="s">
        <v>1082</v>
      </c>
      <c r="D168" s="447">
        <v>1774.0100000000002</v>
      </c>
      <c r="E168" s="447">
        <v>1722.72</v>
      </c>
      <c r="F168" s="376">
        <v>97.108809984160175</v>
      </c>
      <c r="G168" s="330">
        <v>1</v>
      </c>
      <c r="H168" s="466">
        <v>10.2623</v>
      </c>
      <c r="K168" s="28"/>
      <c r="L168" s="29"/>
    </row>
    <row r="169" spans="2:12" s="27" customFormat="1" ht="16.149999999999999" customHeight="1" x14ac:dyDescent="0.15">
      <c r="B169" s="312" t="s">
        <v>176</v>
      </c>
      <c r="C169" s="360" t="s">
        <v>1083</v>
      </c>
      <c r="D169" s="439">
        <v>874.15</v>
      </c>
      <c r="E169" s="440">
        <v>848.75</v>
      </c>
      <c r="F169" s="362">
        <v>97.094320196762567</v>
      </c>
      <c r="G169" s="361">
        <v>1</v>
      </c>
      <c r="H169" s="461">
        <v>5.1589999999999998</v>
      </c>
      <c r="K169" s="28"/>
      <c r="L169" s="29"/>
    </row>
    <row r="170" spans="2:12" s="27" customFormat="1" ht="16.149999999999999" customHeight="1" x14ac:dyDescent="0.15">
      <c r="B170" s="312" t="s">
        <v>177</v>
      </c>
      <c r="C170" s="331" t="s">
        <v>1084</v>
      </c>
      <c r="D170" s="447">
        <v>1049.73</v>
      </c>
      <c r="E170" s="447">
        <v>1024.6199999999999</v>
      </c>
      <c r="F170" s="376">
        <v>97.607956331628117</v>
      </c>
      <c r="G170" s="330">
        <v>1</v>
      </c>
      <c r="H170" s="466">
        <v>3.823</v>
      </c>
      <c r="K170" s="28"/>
      <c r="L170" s="29"/>
    </row>
    <row r="171" spans="2:12" s="27" customFormat="1" ht="16.149999999999999" customHeight="1" x14ac:dyDescent="0.15">
      <c r="B171" s="312" t="s">
        <v>178</v>
      </c>
      <c r="C171" s="360" t="s">
        <v>1085</v>
      </c>
      <c r="D171" s="439">
        <v>835.05</v>
      </c>
      <c r="E171" s="440">
        <v>784.92</v>
      </c>
      <c r="F171" s="362">
        <v>93.996766660679</v>
      </c>
      <c r="G171" s="361">
        <v>1</v>
      </c>
      <c r="H171" s="461">
        <v>3.3525</v>
      </c>
      <c r="K171" s="28"/>
      <c r="L171" s="29"/>
    </row>
    <row r="172" spans="2:12" s="27" customFormat="1" ht="16.149999999999999" customHeight="1" x14ac:dyDescent="0.15">
      <c r="B172" s="312" t="s">
        <v>179</v>
      </c>
      <c r="C172" s="331" t="s">
        <v>1086</v>
      </c>
      <c r="D172" s="447">
        <v>576.20000000000005</v>
      </c>
      <c r="E172" s="447">
        <v>576.20000000000005</v>
      </c>
      <c r="F172" s="376">
        <v>100</v>
      </c>
      <c r="G172" s="330">
        <v>1</v>
      </c>
      <c r="H172" s="466">
        <v>1.764</v>
      </c>
      <c r="K172" s="28"/>
      <c r="L172" s="29"/>
    </row>
    <row r="173" spans="2:12" s="27" customFormat="1" ht="16.149999999999999" customHeight="1" x14ac:dyDescent="0.15">
      <c r="B173" s="312" t="s">
        <v>181</v>
      </c>
      <c r="C173" s="360" t="s">
        <v>1087</v>
      </c>
      <c r="D173" s="439">
        <v>1027.44</v>
      </c>
      <c r="E173" s="440">
        <v>1001.28</v>
      </c>
      <c r="F173" s="362">
        <v>97.453865919177758</v>
      </c>
      <c r="G173" s="361">
        <v>1</v>
      </c>
      <c r="H173" s="461">
        <v>5.17</v>
      </c>
      <c r="K173" s="28"/>
      <c r="L173" s="29"/>
    </row>
    <row r="174" spans="2:12" s="27" customFormat="1" ht="16.149999999999999" customHeight="1" x14ac:dyDescent="0.15">
      <c r="B174" s="312" t="s">
        <v>182</v>
      </c>
      <c r="C174" s="331" t="s">
        <v>1088</v>
      </c>
      <c r="D174" s="447">
        <v>1773.05</v>
      </c>
      <c r="E174" s="447">
        <v>1648.93</v>
      </c>
      <c r="F174" s="376">
        <v>92.999633400073321</v>
      </c>
      <c r="G174" s="330">
        <v>1</v>
      </c>
      <c r="H174" s="466">
        <v>9.0459999999999994</v>
      </c>
      <c r="K174" s="28"/>
      <c r="L174" s="29"/>
    </row>
    <row r="175" spans="2:12" s="27" customFormat="1" ht="16.149999999999999" customHeight="1" x14ac:dyDescent="0.15">
      <c r="B175" s="312" t="s">
        <v>183</v>
      </c>
      <c r="C175" s="360" t="s">
        <v>1089</v>
      </c>
      <c r="D175" s="439">
        <v>961.25</v>
      </c>
      <c r="E175" s="440">
        <v>941.54</v>
      </c>
      <c r="F175" s="362">
        <v>97.949544863459039</v>
      </c>
      <c r="G175" s="361">
        <v>1</v>
      </c>
      <c r="H175" s="461">
        <v>7.6920000000000002</v>
      </c>
      <c r="K175" s="28"/>
      <c r="L175" s="29"/>
    </row>
    <row r="176" spans="2:12" s="27" customFormat="1" ht="16.149999999999999" customHeight="1" x14ac:dyDescent="0.15">
      <c r="B176" s="312" t="s">
        <v>184</v>
      </c>
      <c r="C176" s="331" t="s">
        <v>1090</v>
      </c>
      <c r="D176" s="447">
        <v>2106.16</v>
      </c>
      <c r="E176" s="447">
        <v>2000.2</v>
      </c>
      <c r="F176" s="376">
        <v>94.969043187602082</v>
      </c>
      <c r="G176" s="330">
        <v>1</v>
      </c>
      <c r="H176" s="466">
        <v>10.566000000000001</v>
      </c>
      <c r="K176" s="28"/>
      <c r="L176" s="29"/>
    </row>
    <row r="177" spans="2:12" s="27" customFormat="1" ht="16.149999999999999" customHeight="1" x14ac:dyDescent="0.15">
      <c r="B177" s="312" t="s">
        <v>185</v>
      </c>
      <c r="C177" s="360" t="s">
        <v>1091</v>
      </c>
      <c r="D177" s="439">
        <v>1794.85</v>
      </c>
      <c r="E177" s="440">
        <v>1778.84</v>
      </c>
      <c r="F177" s="362">
        <v>99.108003454327658</v>
      </c>
      <c r="G177" s="361">
        <v>1</v>
      </c>
      <c r="H177" s="461">
        <v>7.4894999999999996</v>
      </c>
      <c r="K177" s="28"/>
      <c r="L177" s="29"/>
    </row>
    <row r="178" spans="2:12" s="27" customFormat="1" ht="16.149999999999999" customHeight="1" x14ac:dyDescent="0.15">
      <c r="B178" s="312" t="s">
        <v>186</v>
      </c>
      <c r="C178" s="331" t="s">
        <v>1092</v>
      </c>
      <c r="D178" s="447">
        <v>1536.59</v>
      </c>
      <c r="E178" s="447">
        <v>1470.03</v>
      </c>
      <c r="F178" s="376">
        <v>95.668330524082549</v>
      </c>
      <c r="G178" s="330">
        <v>1</v>
      </c>
      <c r="H178" s="466">
        <v>7.5540000000000003</v>
      </c>
      <c r="K178" s="28"/>
      <c r="L178" s="29"/>
    </row>
    <row r="179" spans="2:12" s="27" customFormat="1" ht="16.149999999999999" customHeight="1" x14ac:dyDescent="0.15">
      <c r="B179" s="312" t="s">
        <v>187</v>
      </c>
      <c r="C179" s="360" t="s">
        <v>1093</v>
      </c>
      <c r="D179" s="439">
        <v>1190.7</v>
      </c>
      <c r="E179" s="440">
        <v>1146.5999999999999</v>
      </c>
      <c r="F179" s="362">
        <v>96.296296296296276</v>
      </c>
      <c r="G179" s="361">
        <v>1</v>
      </c>
      <c r="H179" s="461">
        <v>6.7930000000000001</v>
      </c>
      <c r="K179" s="28"/>
      <c r="L179" s="29"/>
    </row>
    <row r="180" spans="2:12" s="27" customFormat="1" ht="16.149999999999999" customHeight="1" x14ac:dyDescent="0.15">
      <c r="B180" s="312" t="s">
        <v>188</v>
      </c>
      <c r="C180" s="331" t="s">
        <v>1094</v>
      </c>
      <c r="D180" s="447">
        <v>1100.17</v>
      </c>
      <c r="E180" s="447">
        <v>1047.31</v>
      </c>
      <c r="F180" s="376">
        <v>95.195288000945297</v>
      </c>
      <c r="G180" s="330">
        <v>1</v>
      </c>
      <c r="H180" s="466">
        <v>4.99</v>
      </c>
      <c r="K180" s="28"/>
      <c r="L180" s="29"/>
    </row>
    <row r="181" spans="2:12" s="27" customFormat="1" ht="16.149999999999999" customHeight="1" x14ac:dyDescent="0.15">
      <c r="B181" s="312" t="s">
        <v>189</v>
      </c>
      <c r="C181" s="360" t="s">
        <v>1095</v>
      </c>
      <c r="D181" s="439">
        <v>2282.62</v>
      </c>
      <c r="E181" s="440">
        <v>2155.37</v>
      </c>
      <c r="F181" s="362">
        <v>94.425265703446044</v>
      </c>
      <c r="G181" s="361">
        <v>1</v>
      </c>
      <c r="H181" s="461">
        <v>11.452</v>
      </c>
      <c r="K181" s="28"/>
      <c r="L181" s="29"/>
    </row>
    <row r="182" spans="2:12" s="27" customFormat="1" ht="16.149999999999999" customHeight="1" x14ac:dyDescent="0.15">
      <c r="B182" s="312" t="s">
        <v>191</v>
      </c>
      <c r="C182" s="331" t="s">
        <v>1096</v>
      </c>
      <c r="D182" s="447">
        <v>818.75</v>
      </c>
      <c r="E182" s="447">
        <v>818.75</v>
      </c>
      <c r="F182" s="376">
        <v>100</v>
      </c>
      <c r="G182" s="330">
        <v>1</v>
      </c>
      <c r="H182" s="466">
        <v>3.4660000000000002</v>
      </c>
      <c r="K182" s="28"/>
      <c r="L182" s="29"/>
    </row>
    <row r="183" spans="2:12" s="27" customFormat="1" ht="16.149999999999999" customHeight="1" x14ac:dyDescent="0.15">
      <c r="B183" s="312" t="s">
        <v>192</v>
      </c>
      <c r="C183" s="360" t="s">
        <v>1097</v>
      </c>
      <c r="D183" s="439">
        <v>1746.25</v>
      </c>
      <c r="E183" s="440">
        <v>1730.19</v>
      </c>
      <c r="F183" s="362">
        <v>99.08031496062992</v>
      </c>
      <c r="G183" s="361">
        <v>1</v>
      </c>
      <c r="H183" s="461">
        <v>5.3045</v>
      </c>
      <c r="K183" s="28"/>
      <c r="L183" s="29"/>
    </row>
    <row r="184" spans="2:12" s="27" customFormat="1" ht="16.149999999999999" customHeight="1" x14ac:dyDescent="0.15">
      <c r="B184" s="312" t="s">
        <v>193</v>
      </c>
      <c r="C184" s="331" t="s">
        <v>1098</v>
      </c>
      <c r="D184" s="447">
        <v>543.09</v>
      </c>
      <c r="E184" s="447">
        <v>521.77</v>
      </c>
      <c r="F184" s="376">
        <v>96.074315490986749</v>
      </c>
      <c r="G184" s="330">
        <v>1</v>
      </c>
      <c r="H184" s="466">
        <v>2.6040000000000001</v>
      </c>
      <c r="K184" s="28"/>
      <c r="L184" s="29"/>
    </row>
    <row r="185" spans="2:12" s="27" customFormat="1" ht="16.149999999999999" customHeight="1" x14ac:dyDescent="0.15">
      <c r="B185" s="312" t="s">
        <v>194</v>
      </c>
      <c r="C185" s="360" t="s">
        <v>1099</v>
      </c>
      <c r="D185" s="439">
        <v>2225.33</v>
      </c>
      <c r="E185" s="440">
        <v>2154.13</v>
      </c>
      <c r="F185" s="362">
        <v>96.800474536360909</v>
      </c>
      <c r="G185" s="361">
        <v>1</v>
      </c>
      <c r="H185" s="461">
        <v>11.257</v>
      </c>
      <c r="K185" s="28"/>
      <c r="L185" s="29"/>
    </row>
    <row r="186" spans="2:12" s="27" customFormat="1" ht="16.149999999999999" customHeight="1" x14ac:dyDescent="0.15">
      <c r="B186" s="312" t="s">
        <v>195</v>
      </c>
      <c r="C186" s="331" t="s">
        <v>1100</v>
      </c>
      <c r="D186" s="447">
        <v>944.99</v>
      </c>
      <c r="E186" s="447">
        <v>944.99</v>
      </c>
      <c r="F186" s="376">
        <v>100</v>
      </c>
      <c r="G186" s="330">
        <v>1</v>
      </c>
      <c r="H186" s="466">
        <v>4.6180000000000003</v>
      </c>
      <c r="K186" s="28"/>
      <c r="L186" s="29"/>
    </row>
    <row r="187" spans="2:12" s="27" customFormat="1" ht="16.149999999999999" customHeight="1" x14ac:dyDescent="0.15">
      <c r="B187" s="312" t="s">
        <v>196</v>
      </c>
      <c r="C187" s="360" t="s">
        <v>1101</v>
      </c>
      <c r="D187" s="439">
        <v>991.94</v>
      </c>
      <c r="E187" s="440">
        <v>939.16</v>
      </c>
      <c r="F187" s="362">
        <v>94.679113656067898</v>
      </c>
      <c r="G187" s="361">
        <v>1</v>
      </c>
      <c r="H187" s="461">
        <v>4.7039999999999997</v>
      </c>
      <c r="K187" s="28"/>
      <c r="L187" s="29"/>
    </row>
    <row r="188" spans="2:12" s="27" customFormat="1" ht="16.149999999999999" customHeight="1" x14ac:dyDescent="0.15">
      <c r="B188" s="312" t="s">
        <v>197</v>
      </c>
      <c r="C188" s="331" t="s">
        <v>1102</v>
      </c>
      <c r="D188" s="447">
        <v>4376.95</v>
      </c>
      <c r="E188" s="447">
        <v>4245.4799999999996</v>
      </c>
      <c r="F188" s="376">
        <v>96.996310216018003</v>
      </c>
      <c r="G188" s="330">
        <v>1</v>
      </c>
      <c r="H188" s="466">
        <v>21.193000000000001</v>
      </c>
      <c r="K188" s="28"/>
      <c r="L188" s="29"/>
    </row>
    <row r="189" spans="2:12" s="27" customFormat="1" ht="16.149999999999999" customHeight="1" x14ac:dyDescent="0.15">
      <c r="B189" s="312" t="s">
        <v>198</v>
      </c>
      <c r="C189" s="360" t="s">
        <v>1103</v>
      </c>
      <c r="D189" s="439">
        <v>3207.92</v>
      </c>
      <c r="E189" s="440">
        <v>3047.39</v>
      </c>
      <c r="F189" s="362">
        <v>94.995822838474766</v>
      </c>
      <c r="G189" s="361">
        <v>1</v>
      </c>
      <c r="H189" s="461">
        <v>18.557469999999999</v>
      </c>
      <c r="K189" s="28"/>
      <c r="L189" s="29"/>
    </row>
    <row r="190" spans="2:12" s="27" customFormat="1" ht="16.149999999999999" customHeight="1" x14ac:dyDescent="0.15">
      <c r="B190" s="312" t="s">
        <v>199</v>
      </c>
      <c r="C190" s="331" t="s">
        <v>1104</v>
      </c>
      <c r="D190" s="447">
        <v>1117.3399999999999</v>
      </c>
      <c r="E190" s="447">
        <v>1095.08</v>
      </c>
      <c r="F190" s="376">
        <v>98.007768450068909</v>
      </c>
      <c r="G190" s="330">
        <v>1</v>
      </c>
      <c r="H190" s="466">
        <v>7.2789999999999999</v>
      </c>
      <c r="K190" s="28"/>
      <c r="L190" s="29"/>
    </row>
    <row r="191" spans="2:12" s="27" customFormat="1" ht="16.149999999999999" customHeight="1" x14ac:dyDescent="0.15">
      <c r="B191" s="312" t="s">
        <v>200</v>
      </c>
      <c r="C191" s="360" t="s">
        <v>1105</v>
      </c>
      <c r="D191" s="439">
        <v>813.52</v>
      </c>
      <c r="E191" s="440">
        <v>753.01</v>
      </c>
      <c r="F191" s="362">
        <v>92.56195299439473</v>
      </c>
      <c r="G191" s="361">
        <v>1</v>
      </c>
      <c r="H191" s="461">
        <v>4.6749999999999998</v>
      </c>
      <c r="K191" s="28"/>
      <c r="L191" s="29"/>
    </row>
    <row r="192" spans="2:12" s="27" customFormat="1" ht="16.149999999999999" customHeight="1" x14ac:dyDescent="0.15">
      <c r="B192" s="312" t="s">
        <v>201</v>
      </c>
      <c r="C192" s="331" t="s">
        <v>1106</v>
      </c>
      <c r="D192" s="447">
        <v>1108.9100000000001</v>
      </c>
      <c r="E192" s="447">
        <v>1068.6099999999999</v>
      </c>
      <c r="F192" s="376">
        <v>96.365800651089799</v>
      </c>
      <c r="G192" s="330">
        <v>1</v>
      </c>
      <c r="H192" s="466">
        <v>2.1120000000000001</v>
      </c>
      <c r="K192" s="28"/>
      <c r="L192" s="29"/>
    </row>
    <row r="193" spans="2:12" s="27" customFormat="1" ht="16.149999999999999" customHeight="1" x14ac:dyDescent="0.15">
      <c r="B193" s="312" t="s">
        <v>202</v>
      </c>
      <c r="C193" s="360" t="s">
        <v>1107</v>
      </c>
      <c r="D193" s="439">
        <v>1886.5</v>
      </c>
      <c r="E193" s="440">
        <v>1837.2</v>
      </c>
      <c r="F193" s="362">
        <v>97.386694937715347</v>
      </c>
      <c r="G193" s="361">
        <v>1</v>
      </c>
      <c r="H193" s="461">
        <v>9.3089999999999993</v>
      </c>
      <c r="K193" s="28"/>
      <c r="L193" s="29"/>
    </row>
    <row r="194" spans="2:12" s="27" customFormat="1" ht="16.149999999999999" customHeight="1" x14ac:dyDescent="0.15">
      <c r="B194" s="312" t="s">
        <v>203</v>
      </c>
      <c r="C194" s="331" t="s">
        <v>1108</v>
      </c>
      <c r="D194" s="447">
        <v>991.62</v>
      </c>
      <c r="E194" s="447">
        <v>991.62</v>
      </c>
      <c r="F194" s="376">
        <v>100</v>
      </c>
      <c r="G194" s="330">
        <v>1</v>
      </c>
      <c r="H194" s="466">
        <v>7.742</v>
      </c>
      <c r="K194" s="28"/>
      <c r="L194" s="29"/>
    </row>
    <row r="195" spans="2:12" s="27" customFormat="1" ht="16.149999999999999" customHeight="1" x14ac:dyDescent="0.15">
      <c r="B195" s="312" t="s">
        <v>204</v>
      </c>
      <c r="C195" s="360" t="s">
        <v>1109</v>
      </c>
      <c r="D195" s="439">
        <v>1095.9100000000001</v>
      </c>
      <c r="E195" s="440">
        <v>1075.25</v>
      </c>
      <c r="F195" s="362">
        <v>98.114808697794516</v>
      </c>
      <c r="G195" s="361">
        <v>1</v>
      </c>
      <c r="H195" s="461">
        <v>6.0250000000000004</v>
      </c>
      <c r="K195" s="28"/>
      <c r="L195" s="29"/>
    </row>
    <row r="196" spans="2:12" s="27" customFormat="1" ht="16.149999999999999" customHeight="1" x14ac:dyDescent="0.15">
      <c r="B196" s="312" t="s">
        <v>205</v>
      </c>
      <c r="C196" s="331" t="s">
        <v>1110</v>
      </c>
      <c r="D196" s="447">
        <v>905.81</v>
      </c>
      <c r="E196" s="447">
        <v>865.6</v>
      </c>
      <c r="F196" s="376">
        <v>95.560879213080014</v>
      </c>
      <c r="G196" s="330">
        <v>1</v>
      </c>
      <c r="H196" s="466">
        <v>4.1820000000000004</v>
      </c>
      <c r="K196" s="28"/>
      <c r="L196" s="29"/>
    </row>
    <row r="197" spans="2:12" s="27" customFormat="1" ht="16.149999999999999" customHeight="1" x14ac:dyDescent="0.15">
      <c r="B197" s="312" t="s">
        <v>206</v>
      </c>
      <c r="C197" s="360" t="s">
        <v>1111</v>
      </c>
      <c r="D197" s="439">
        <v>1437.84</v>
      </c>
      <c r="E197" s="440">
        <v>1416.7</v>
      </c>
      <c r="F197" s="362">
        <v>98.529739053023988</v>
      </c>
      <c r="G197" s="361">
        <v>1</v>
      </c>
      <c r="H197" s="461">
        <v>7.71</v>
      </c>
      <c r="K197" s="28"/>
      <c r="L197" s="29"/>
    </row>
    <row r="198" spans="2:12" s="27" customFormat="1" ht="16.149999999999999" customHeight="1" x14ac:dyDescent="0.15">
      <c r="B198" s="312" t="s">
        <v>207</v>
      </c>
      <c r="C198" s="331" t="s">
        <v>1112</v>
      </c>
      <c r="D198" s="447">
        <v>1884.62</v>
      </c>
      <c r="E198" s="447">
        <v>1884.62</v>
      </c>
      <c r="F198" s="376">
        <v>100</v>
      </c>
      <c r="G198" s="330">
        <v>1</v>
      </c>
      <c r="H198" s="466">
        <v>6.8354999999999997</v>
      </c>
      <c r="K198" s="28"/>
      <c r="L198" s="29"/>
    </row>
    <row r="199" spans="2:12" s="27" customFormat="1" ht="16.149999999999999" customHeight="1" x14ac:dyDescent="0.15">
      <c r="B199" s="312" t="s">
        <v>209</v>
      </c>
      <c r="C199" s="360" t="s">
        <v>1113</v>
      </c>
      <c r="D199" s="439">
        <v>1742.6399999999996</v>
      </c>
      <c r="E199" s="440">
        <v>1720.47</v>
      </c>
      <c r="F199" s="362">
        <v>98.727792315108132</v>
      </c>
      <c r="G199" s="361">
        <v>1</v>
      </c>
      <c r="H199" s="461">
        <v>6.2662000000000004</v>
      </c>
      <c r="K199" s="28"/>
      <c r="L199" s="29"/>
    </row>
    <row r="200" spans="2:12" s="27" customFormat="1" ht="16.149999999999999" customHeight="1" x14ac:dyDescent="0.15">
      <c r="B200" s="312" t="s">
        <v>210</v>
      </c>
      <c r="C200" s="331" t="s">
        <v>1114</v>
      </c>
      <c r="D200" s="447">
        <v>876.7</v>
      </c>
      <c r="E200" s="447">
        <v>838.6</v>
      </c>
      <c r="F200" s="376">
        <v>95.654157636591762</v>
      </c>
      <c r="G200" s="330">
        <v>1</v>
      </c>
      <c r="H200" s="466">
        <v>2.8719999999999999</v>
      </c>
      <c r="K200" s="28"/>
      <c r="L200" s="29"/>
    </row>
    <row r="201" spans="2:12" s="27" customFormat="1" ht="16.149999999999999" customHeight="1" x14ac:dyDescent="0.15">
      <c r="B201" s="312" t="s">
        <v>211</v>
      </c>
      <c r="C201" s="360" t="s">
        <v>1115</v>
      </c>
      <c r="D201" s="439">
        <v>4141.5600000000004</v>
      </c>
      <c r="E201" s="440">
        <v>3950.12</v>
      </c>
      <c r="F201" s="362">
        <v>95.377587189368242</v>
      </c>
      <c r="G201" s="361">
        <v>1</v>
      </c>
      <c r="H201" s="461">
        <v>35.710999999999999</v>
      </c>
      <c r="K201" s="28"/>
      <c r="L201" s="29"/>
    </row>
    <row r="202" spans="2:12" s="27" customFormat="1" ht="16.149999999999999" customHeight="1" x14ac:dyDescent="0.15">
      <c r="B202" s="312" t="s">
        <v>212</v>
      </c>
      <c r="C202" s="331" t="s">
        <v>1116</v>
      </c>
      <c r="D202" s="447">
        <v>5999.8</v>
      </c>
      <c r="E202" s="447">
        <v>5559.7</v>
      </c>
      <c r="F202" s="376">
        <v>92.664755491849732</v>
      </c>
      <c r="G202" s="330">
        <v>1</v>
      </c>
      <c r="H202" s="466">
        <v>14.25</v>
      </c>
      <c r="K202" s="28"/>
      <c r="L202" s="29"/>
    </row>
    <row r="203" spans="2:12" s="27" customFormat="1" ht="16.149999999999999" customHeight="1" x14ac:dyDescent="0.15">
      <c r="B203" s="312" t="s">
        <v>213</v>
      </c>
      <c r="C203" s="360" t="s">
        <v>1117</v>
      </c>
      <c r="D203" s="439">
        <v>2961.0600000000004</v>
      </c>
      <c r="E203" s="440">
        <v>2908.86</v>
      </c>
      <c r="F203" s="362">
        <v>98.237117788899909</v>
      </c>
      <c r="G203" s="361">
        <v>1</v>
      </c>
      <c r="H203" s="461">
        <v>17.489287999999998</v>
      </c>
      <c r="K203" s="28"/>
      <c r="L203" s="29"/>
    </row>
    <row r="204" spans="2:12" s="27" customFormat="1" ht="16.149999999999999" customHeight="1" x14ac:dyDescent="0.15">
      <c r="B204" s="312" t="s">
        <v>214</v>
      </c>
      <c r="C204" s="331" t="s">
        <v>1118</v>
      </c>
      <c r="D204" s="447">
        <v>1604.72</v>
      </c>
      <c r="E204" s="447">
        <v>1517.04</v>
      </c>
      <c r="F204" s="376">
        <v>94.536118450570811</v>
      </c>
      <c r="G204" s="330">
        <v>1</v>
      </c>
      <c r="H204" s="466">
        <v>6.899</v>
      </c>
      <c r="K204" s="28"/>
      <c r="L204" s="29"/>
    </row>
    <row r="205" spans="2:12" s="27" customFormat="1" ht="16.149999999999999" customHeight="1" x14ac:dyDescent="0.15">
      <c r="B205" s="312" t="s">
        <v>215</v>
      </c>
      <c r="C205" s="360" t="s">
        <v>1119</v>
      </c>
      <c r="D205" s="439">
        <v>2610.0500000000006</v>
      </c>
      <c r="E205" s="440">
        <v>2565.09</v>
      </c>
      <c r="F205" s="362">
        <v>98.277427635485893</v>
      </c>
      <c r="G205" s="361">
        <v>1</v>
      </c>
      <c r="H205" s="461">
        <v>36.4054</v>
      </c>
      <c r="K205" s="28"/>
      <c r="L205" s="29"/>
    </row>
    <row r="206" spans="2:12" s="27" customFormat="1" ht="16.149999999999999" customHeight="1" x14ac:dyDescent="0.15">
      <c r="B206" s="312" t="s">
        <v>216</v>
      </c>
      <c r="C206" s="331" t="s">
        <v>1120</v>
      </c>
      <c r="D206" s="447">
        <v>3692.44</v>
      </c>
      <c r="E206" s="447">
        <v>3692.44</v>
      </c>
      <c r="F206" s="376">
        <v>100</v>
      </c>
      <c r="G206" s="330">
        <v>1</v>
      </c>
      <c r="H206" s="466">
        <v>29.254619999999999</v>
      </c>
      <c r="K206" s="28"/>
      <c r="L206" s="29"/>
    </row>
    <row r="207" spans="2:12" s="27" customFormat="1" ht="16.149999999999999" customHeight="1" x14ac:dyDescent="0.15">
      <c r="B207" s="312" t="s">
        <v>217</v>
      </c>
      <c r="C207" s="360" t="s">
        <v>1121</v>
      </c>
      <c r="D207" s="439">
        <v>1706.46</v>
      </c>
      <c r="E207" s="440">
        <v>1633.75</v>
      </c>
      <c r="F207" s="362">
        <v>95.739132473072914</v>
      </c>
      <c r="G207" s="361">
        <v>1</v>
      </c>
      <c r="H207" s="461">
        <v>7.3365</v>
      </c>
      <c r="K207" s="28"/>
      <c r="L207" s="29"/>
    </row>
    <row r="208" spans="2:12" s="27" customFormat="1" ht="16.149999999999999" customHeight="1" x14ac:dyDescent="0.15">
      <c r="B208" s="312" t="s">
        <v>218</v>
      </c>
      <c r="C208" s="331" t="s">
        <v>1122</v>
      </c>
      <c r="D208" s="447">
        <v>1708.19</v>
      </c>
      <c r="E208" s="447">
        <v>1708.19</v>
      </c>
      <c r="F208" s="376">
        <v>100</v>
      </c>
      <c r="G208" s="330">
        <v>1</v>
      </c>
      <c r="H208" s="466">
        <v>11.443528000000001</v>
      </c>
      <c r="K208" s="28"/>
      <c r="L208" s="29"/>
    </row>
    <row r="209" spans="2:12" s="27" customFormat="1" ht="16.149999999999999" customHeight="1" x14ac:dyDescent="0.15">
      <c r="B209" s="312" t="s">
        <v>219</v>
      </c>
      <c r="C209" s="360" t="s">
        <v>1123</v>
      </c>
      <c r="D209" s="439">
        <v>952.06</v>
      </c>
      <c r="E209" s="440">
        <v>913.29</v>
      </c>
      <c r="F209" s="362">
        <v>95.927777661071772</v>
      </c>
      <c r="G209" s="361">
        <v>1</v>
      </c>
      <c r="H209" s="461">
        <v>3.9620000000000002</v>
      </c>
      <c r="K209" s="28"/>
      <c r="L209" s="29"/>
    </row>
    <row r="210" spans="2:12" s="27" customFormat="1" ht="16.149999999999999" customHeight="1" x14ac:dyDescent="0.15">
      <c r="B210" s="312" t="s">
        <v>221</v>
      </c>
      <c r="C210" s="331" t="s">
        <v>1124</v>
      </c>
      <c r="D210" s="447">
        <v>1264.8399999999999</v>
      </c>
      <c r="E210" s="447">
        <v>1243.47</v>
      </c>
      <c r="F210" s="376">
        <v>98.310458239777375</v>
      </c>
      <c r="G210" s="330">
        <v>1</v>
      </c>
      <c r="H210" s="466">
        <v>7.7450000000000001</v>
      </c>
      <c r="K210" s="28"/>
      <c r="L210" s="29"/>
    </row>
    <row r="211" spans="2:12" s="27" customFormat="1" ht="16.149999999999999" customHeight="1" x14ac:dyDescent="0.15">
      <c r="B211" s="312" t="s">
        <v>222</v>
      </c>
      <c r="C211" s="360" t="s">
        <v>1125</v>
      </c>
      <c r="D211" s="439">
        <v>1151.3599999999999</v>
      </c>
      <c r="E211" s="440">
        <v>1129.24</v>
      </c>
      <c r="F211" s="362">
        <v>98.078793774319067</v>
      </c>
      <c r="G211" s="361">
        <v>1</v>
      </c>
      <c r="H211" s="461">
        <v>5.4065000000000003</v>
      </c>
      <c r="K211" s="28"/>
      <c r="L211" s="29"/>
    </row>
    <row r="212" spans="2:12" s="27" customFormat="1" ht="16.149999999999999" customHeight="1" x14ac:dyDescent="0.15">
      <c r="B212" s="312" t="s">
        <v>223</v>
      </c>
      <c r="C212" s="331" t="s">
        <v>1126</v>
      </c>
      <c r="D212" s="447">
        <v>1244</v>
      </c>
      <c r="E212" s="447">
        <v>1244</v>
      </c>
      <c r="F212" s="376">
        <v>100</v>
      </c>
      <c r="G212" s="330">
        <v>1</v>
      </c>
      <c r="H212" s="466">
        <v>3.6539999999999999</v>
      </c>
      <c r="K212" s="28"/>
      <c r="L212" s="29"/>
    </row>
    <row r="213" spans="2:12" s="27" customFormat="1" ht="16.149999999999999" customHeight="1" x14ac:dyDescent="0.15">
      <c r="B213" s="312" t="s">
        <v>224</v>
      </c>
      <c r="C213" s="360" t="s">
        <v>1127</v>
      </c>
      <c r="D213" s="439">
        <v>778.19</v>
      </c>
      <c r="E213" s="440">
        <v>736.19</v>
      </c>
      <c r="F213" s="362">
        <v>94.602860483943502</v>
      </c>
      <c r="G213" s="361">
        <v>1</v>
      </c>
      <c r="H213" s="461">
        <v>4.0019999999999998</v>
      </c>
      <c r="K213" s="28"/>
      <c r="L213" s="29"/>
    </row>
    <row r="214" spans="2:12" s="27" customFormat="1" ht="16.149999999999999" customHeight="1" x14ac:dyDescent="0.15">
      <c r="B214" s="312" t="s">
        <v>225</v>
      </c>
      <c r="C214" s="331" t="s">
        <v>1128</v>
      </c>
      <c r="D214" s="447">
        <v>927.33</v>
      </c>
      <c r="E214" s="447">
        <v>927.33</v>
      </c>
      <c r="F214" s="376">
        <v>100</v>
      </c>
      <c r="G214" s="330">
        <v>1</v>
      </c>
      <c r="H214" s="466">
        <v>5.4870000000000001</v>
      </c>
      <c r="K214" s="28"/>
      <c r="L214" s="29"/>
    </row>
    <row r="215" spans="2:12" s="27" customFormat="1" ht="16.149999999999999" customHeight="1" x14ac:dyDescent="0.15">
      <c r="B215" s="312" t="s">
        <v>226</v>
      </c>
      <c r="C215" s="360" t="s">
        <v>1129</v>
      </c>
      <c r="D215" s="439">
        <v>1766.47</v>
      </c>
      <c r="E215" s="440">
        <v>1720.65</v>
      </c>
      <c r="F215" s="362">
        <v>97.40612634236642</v>
      </c>
      <c r="G215" s="361">
        <v>1</v>
      </c>
      <c r="H215" s="461">
        <v>7.3594999999999997</v>
      </c>
      <c r="K215" s="28"/>
      <c r="L215" s="29"/>
    </row>
    <row r="216" spans="2:12" s="27" customFormat="1" ht="16.149999999999999" customHeight="1" x14ac:dyDescent="0.15">
      <c r="B216" s="312" t="s">
        <v>227</v>
      </c>
      <c r="C216" s="331" t="s">
        <v>1130</v>
      </c>
      <c r="D216" s="447">
        <v>1237.8</v>
      </c>
      <c r="E216" s="447">
        <v>1196.54</v>
      </c>
      <c r="F216" s="376">
        <v>96.666666666666671</v>
      </c>
      <c r="G216" s="330">
        <v>1</v>
      </c>
      <c r="H216" s="466">
        <v>6.8140000000000001</v>
      </c>
      <c r="K216" s="28"/>
      <c r="L216" s="29"/>
    </row>
    <row r="217" spans="2:12" s="27" customFormat="1" ht="16.149999999999999" customHeight="1" x14ac:dyDescent="0.15">
      <c r="B217" s="312" t="s">
        <v>228</v>
      </c>
      <c r="C217" s="360" t="s">
        <v>1131</v>
      </c>
      <c r="D217" s="439">
        <v>2477.11</v>
      </c>
      <c r="E217" s="440">
        <v>2436.25</v>
      </c>
      <c r="F217" s="362">
        <v>98.350497151922994</v>
      </c>
      <c r="G217" s="361">
        <v>1</v>
      </c>
      <c r="H217" s="461">
        <v>26.787880000000001</v>
      </c>
      <c r="K217" s="28"/>
      <c r="L217" s="29"/>
    </row>
    <row r="218" spans="2:12" s="27" customFormat="1" ht="16.149999999999999" customHeight="1" x14ac:dyDescent="0.15">
      <c r="B218" s="312" t="s">
        <v>229</v>
      </c>
      <c r="C218" s="331" t="s">
        <v>1132</v>
      </c>
      <c r="D218" s="447">
        <v>992.75</v>
      </c>
      <c r="E218" s="447">
        <v>992.75</v>
      </c>
      <c r="F218" s="376">
        <v>100</v>
      </c>
      <c r="G218" s="330">
        <v>1</v>
      </c>
      <c r="H218" s="466">
        <v>6.0279999999999996</v>
      </c>
      <c r="K218" s="28"/>
      <c r="L218" s="29"/>
    </row>
    <row r="219" spans="2:12" s="27" customFormat="1" ht="16.149999999999999" customHeight="1" x14ac:dyDescent="0.15">
      <c r="B219" s="312" t="s">
        <v>230</v>
      </c>
      <c r="C219" s="360" t="s">
        <v>1133</v>
      </c>
      <c r="D219" s="439">
        <v>1192.07</v>
      </c>
      <c r="E219" s="440">
        <v>1109.9000000000001</v>
      </c>
      <c r="F219" s="362">
        <v>93.106948417458725</v>
      </c>
      <c r="G219" s="361">
        <v>1</v>
      </c>
      <c r="H219" s="461">
        <v>5.5620000000000003</v>
      </c>
      <c r="K219" s="28"/>
      <c r="L219" s="29"/>
    </row>
    <row r="220" spans="2:12" s="27" customFormat="1" ht="16.149999999999999" customHeight="1" x14ac:dyDescent="0.15">
      <c r="B220" s="312" t="s">
        <v>795</v>
      </c>
      <c r="C220" s="331" t="s">
        <v>1134</v>
      </c>
      <c r="D220" s="447">
        <v>1106.3800000000001</v>
      </c>
      <c r="E220" s="447">
        <v>1022.65</v>
      </c>
      <c r="F220" s="376">
        <v>92.432075778665549</v>
      </c>
      <c r="G220" s="330">
        <v>1</v>
      </c>
      <c r="H220" s="466">
        <v>5.117</v>
      </c>
      <c r="K220" s="28"/>
      <c r="L220" s="29"/>
    </row>
    <row r="221" spans="2:12" s="27" customFormat="1" ht="16.149999999999999" customHeight="1" x14ac:dyDescent="0.15">
      <c r="B221" s="312" t="s">
        <v>231</v>
      </c>
      <c r="C221" s="360" t="s">
        <v>1135</v>
      </c>
      <c r="D221" s="439">
        <v>1861.56</v>
      </c>
      <c r="E221" s="440">
        <v>1861.56</v>
      </c>
      <c r="F221" s="362">
        <v>100</v>
      </c>
      <c r="G221" s="361">
        <v>1</v>
      </c>
      <c r="H221" s="461">
        <v>9.1959999999999997</v>
      </c>
      <c r="K221" s="28"/>
      <c r="L221" s="29"/>
    </row>
    <row r="222" spans="2:12" s="27" customFormat="1" ht="16.149999999999999" customHeight="1" x14ac:dyDescent="0.15">
      <c r="B222" s="312" t="s">
        <v>232</v>
      </c>
      <c r="C222" s="331" t="s">
        <v>1136</v>
      </c>
      <c r="D222" s="447">
        <v>1967.54</v>
      </c>
      <c r="E222" s="447">
        <v>1967.54</v>
      </c>
      <c r="F222" s="376">
        <v>100</v>
      </c>
      <c r="G222" s="330">
        <v>1</v>
      </c>
      <c r="H222" s="466">
        <v>8.1880000000000006</v>
      </c>
      <c r="K222" s="28"/>
      <c r="L222" s="29"/>
    </row>
    <row r="223" spans="2:12" s="27" customFormat="1" ht="16.149999999999999" customHeight="1" x14ac:dyDescent="0.15">
      <c r="B223" s="312" t="s">
        <v>233</v>
      </c>
      <c r="C223" s="360" t="s">
        <v>1137</v>
      </c>
      <c r="D223" s="439">
        <v>2990.68</v>
      </c>
      <c r="E223" s="440">
        <v>2908.82</v>
      </c>
      <c r="F223" s="362">
        <v>97.262829858092488</v>
      </c>
      <c r="G223" s="361">
        <v>1</v>
      </c>
      <c r="H223" s="461">
        <v>5.35</v>
      </c>
      <c r="K223" s="28"/>
      <c r="L223" s="29"/>
    </row>
    <row r="224" spans="2:12" s="27" customFormat="1" ht="16.149999999999999" customHeight="1" x14ac:dyDescent="0.15">
      <c r="B224" s="312" t="s">
        <v>235</v>
      </c>
      <c r="C224" s="331" t="s">
        <v>1138</v>
      </c>
      <c r="D224" s="447">
        <v>1155.5999999999999</v>
      </c>
      <c r="E224" s="447">
        <v>1155.5999999999999</v>
      </c>
      <c r="F224" s="376">
        <v>100</v>
      </c>
      <c r="G224" s="330">
        <v>1</v>
      </c>
      <c r="H224" s="466">
        <v>2.0156999999999998</v>
      </c>
      <c r="K224" s="28"/>
      <c r="L224" s="29"/>
    </row>
    <row r="225" spans="2:12" s="27" customFormat="1" ht="16.149999999999999" customHeight="1" x14ac:dyDescent="0.15">
      <c r="B225" s="312" t="s">
        <v>236</v>
      </c>
      <c r="C225" s="360" t="s">
        <v>1139</v>
      </c>
      <c r="D225" s="439">
        <v>1850.2</v>
      </c>
      <c r="E225" s="440">
        <v>1850.2</v>
      </c>
      <c r="F225" s="362">
        <v>100</v>
      </c>
      <c r="G225" s="361">
        <v>1</v>
      </c>
      <c r="H225" s="461">
        <v>3.5329999999999999</v>
      </c>
      <c r="K225" s="28"/>
      <c r="L225" s="29"/>
    </row>
    <row r="226" spans="2:12" s="27" customFormat="1" ht="16.149999999999999" customHeight="1" x14ac:dyDescent="0.15">
      <c r="B226" s="312" t="s">
        <v>237</v>
      </c>
      <c r="C226" s="331" t="s">
        <v>1140</v>
      </c>
      <c r="D226" s="447">
        <v>1148.72</v>
      </c>
      <c r="E226" s="447">
        <v>1148.72</v>
      </c>
      <c r="F226" s="376">
        <v>100</v>
      </c>
      <c r="G226" s="330">
        <v>1</v>
      </c>
      <c r="H226" s="466">
        <v>2.294</v>
      </c>
      <c r="K226" s="28"/>
      <c r="L226" s="29"/>
    </row>
    <row r="227" spans="2:12" s="27" customFormat="1" ht="16.149999999999999" customHeight="1" x14ac:dyDescent="0.15">
      <c r="B227" s="312" t="s">
        <v>238</v>
      </c>
      <c r="C227" s="360" t="s">
        <v>1141</v>
      </c>
      <c r="D227" s="439">
        <v>1851.39</v>
      </c>
      <c r="E227" s="440">
        <v>1851.39</v>
      </c>
      <c r="F227" s="362">
        <v>100</v>
      </c>
      <c r="G227" s="361">
        <v>1</v>
      </c>
      <c r="H227" s="461">
        <v>3.6429999999999998</v>
      </c>
      <c r="K227" s="28"/>
      <c r="L227" s="29"/>
    </row>
    <row r="228" spans="2:12" s="27" customFormat="1" ht="16.149999999999999" customHeight="1" x14ac:dyDescent="0.15">
      <c r="B228" s="312" t="s">
        <v>239</v>
      </c>
      <c r="C228" s="331" t="s">
        <v>1142</v>
      </c>
      <c r="D228" s="447">
        <v>2114.5300000000002</v>
      </c>
      <c r="E228" s="447">
        <v>2068.9299999999998</v>
      </c>
      <c r="F228" s="376">
        <v>97.843492407296168</v>
      </c>
      <c r="G228" s="330">
        <v>1</v>
      </c>
      <c r="H228" s="466">
        <v>3.2330000000000001</v>
      </c>
      <c r="K228" s="28"/>
      <c r="L228" s="29"/>
    </row>
    <row r="229" spans="2:12" s="27" customFormat="1" ht="16.149999999999999" customHeight="1" x14ac:dyDescent="0.15">
      <c r="B229" s="312" t="s">
        <v>240</v>
      </c>
      <c r="C229" s="360" t="s">
        <v>1143</v>
      </c>
      <c r="D229" s="439">
        <v>1494.36</v>
      </c>
      <c r="E229" s="440">
        <v>1446.48</v>
      </c>
      <c r="F229" s="362">
        <v>96.795952782462066</v>
      </c>
      <c r="G229" s="361">
        <v>1</v>
      </c>
      <c r="H229" s="461">
        <v>2.5750000000000002</v>
      </c>
      <c r="K229" s="28"/>
      <c r="L229" s="29"/>
    </row>
    <row r="230" spans="2:12" s="27" customFormat="1" ht="16.149999999999999" customHeight="1" x14ac:dyDescent="0.15">
      <c r="B230" s="312" t="s">
        <v>241</v>
      </c>
      <c r="C230" s="331" t="s">
        <v>1144</v>
      </c>
      <c r="D230" s="447">
        <v>1007.3</v>
      </c>
      <c r="E230" s="447">
        <v>1007.3</v>
      </c>
      <c r="F230" s="376">
        <v>100</v>
      </c>
      <c r="G230" s="330">
        <v>1</v>
      </c>
      <c r="H230" s="466">
        <v>1.8075000000000001</v>
      </c>
      <c r="K230" s="28"/>
      <c r="L230" s="29"/>
    </row>
    <row r="231" spans="2:12" s="27" customFormat="1" ht="16.149999999999999" customHeight="1" x14ac:dyDescent="0.15">
      <c r="B231" s="312" t="s">
        <v>242</v>
      </c>
      <c r="C231" s="360" t="s">
        <v>1145</v>
      </c>
      <c r="D231" s="439">
        <v>911.07</v>
      </c>
      <c r="E231" s="440">
        <v>877.53</v>
      </c>
      <c r="F231" s="362">
        <v>96.318614376502339</v>
      </c>
      <c r="G231" s="361">
        <v>1</v>
      </c>
      <c r="H231" s="461">
        <v>1.4810000000000001</v>
      </c>
      <c r="K231" s="28"/>
      <c r="L231" s="29"/>
    </row>
    <row r="232" spans="2:12" s="27" customFormat="1" ht="16.149999999999999" customHeight="1" x14ac:dyDescent="0.15">
      <c r="B232" s="312" t="s">
        <v>243</v>
      </c>
      <c r="C232" s="331" t="s">
        <v>1146</v>
      </c>
      <c r="D232" s="447">
        <v>1773.9</v>
      </c>
      <c r="E232" s="447">
        <v>1576.8</v>
      </c>
      <c r="F232" s="376">
        <v>88.888888888888886</v>
      </c>
      <c r="G232" s="330">
        <v>1</v>
      </c>
      <c r="H232" s="466">
        <v>2.6869999999999998</v>
      </c>
      <c r="K232" s="28"/>
      <c r="L232" s="29"/>
    </row>
    <row r="233" spans="2:12" s="27" customFormat="1" ht="16.149999999999999" customHeight="1" x14ac:dyDescent="0.15">
      <c r="B233" s="312" t="s">
        <v>244</v>
      </c>
      <c r="C233" s="360" t="s">
        <v>1147</v>
      </c>
      <c r="D233" s="439">
        <v>2439.9</v>
      </c>
      <c r="E233" s="440">
        <v>2211.67</v>
      </c>
      <c r="F233" s="362">
        <v>90.645928111807862</v>
      </c>
      <c r="G233" s="361">
        <v>1</v>
      </c>
      <c r="H233" s="461">
        <v>3.6305000000000001</v>
      </c>
      <c r="K233" s="28"/>
      <c r="L233" s="29"/>
    </row>
    <row r="234" spans="2:12" s="27" customFormat="1" ht="16.149999999999999" customHeight="1" x14ac:dyDescent="0.15">
      <c r="B234" s="312" t="s">
        <v>245</v>
      </c>
      <c r="C234" s="331" t="s">
        <v>1148</v>
      </c>
      <c r="D234" s="447">
        <v>15552.59</v>
      </c>
      <c r="E234" s="447">
        <v>14509.54</v>
      </c>
      <c r="F234" s="376">
        <v>93.29340000604401</v>
      </c>
      <c r="G234" s="330">
        <v>1</v>
      </c>
      <c r="H234" s="466">
        <v>22.991</v>
      </c>
      <c r="K234" s="28"/>
      <c r="L234" s="29"/>
    </row>
    <row r="235" spans="2:12" s="27" customFormat="1" ht="16.149999999999999" customHeight="1" x14ac:dyDescent="0.15">
      <c r="B235" s="312" t="s">
        <v>246</v>
      </c>
      <c r="C235" s="360" t="s">
        <v>1149</v>
      </c>
      <c r="D235" s="439">
        <v>5094.29</v>
      </c>
      <c r="E235" s="440">
        <v>4957.1899999999996</v>
      </c>
      <c r="F235" s="362">
        <v>97.308751563024472</v>
      </c>
      <c r="G235" s="361">
        <v>1</v>
      </c>
      <c r="H235" s="461">
        <v>14.097</v>
      </c>
      <c r="K235" s="28"/>
      <c r="L235" s="29"/>
    </row>
    <row r="236" spans="2:12" s="27" customFormat="1" ht="16.149999999999999" customHeight="1" x14ac:dyDescent="0.15">
      <c r="B236" s="312" t="s">
        <v>247</v>
      </c>
      <c r="C236" s="331" t="s">
        <v>1150</v>
      </c>
      <c r="D236" s="447">
        <v>3411.24</v>
      </c>
      <c r="E236" s="447">
        <v>3411.24</v>
      </c>
      <c r="F236" s="376">
        <v>100</v>
      </c>
      <c r="G236" s="330">
        <v>1</v>
      </c>
      <c r="H236" s="466">
        <v>12.928000000000001</v>
      </c>
      <c r="K236" s="28"/>
      <c r="L236" s="29"/>
    </row>
    <row r="237" spans="2:12" s="27" customFormat="1" ht="16.149999999999999" customHeight="1" x14ac:dyDescent="0.15">
      <c r="B237" s="312" t="s">
        <v>248</v>
      </c>
      <c r="C237" s="360" t="s">
        <v>1151</v>
      </c>
      <c r="D237" s="439">
        <v>1380.21</v>
      </c>
      <c r="E237" s="440">
        <v>1380.21</v>
      </c>
      <c r="F237" s="362">
        <v>100</v>
      </c>
      <c r="G237" s="361">
        <v>1</v>
      </c>
      <c r="H237" s="461">
        <v>5.67</v>
      </c>
      <c r="K237" s="28"/>
      <c r="L237" s="29"/>
    </row>
    <row r="238" spans="2:12" s="27" customFormat="1" ht="16.149999999999999" customHeight="1" x14ac:dyDescent="0.15">
      <c r="B238" s="312" t="s">
        <v>249</v>
      </c>
      <c r="C238" s="331" t="s">
        <v>1152</v>
      </c>
      <c r="D238" s="447">
        <v>4251.91</v>
      </c>
      <c r="E238" s="447">
        <v>3830.73</v>
      </c>
      <c r="F238" s="376">
        <v>90.094334075744783</v>
      </c>
      <c r="G238" s="330">
        <v>1</v>
      </c>
      <c r="H238" s="466">
        <v>12.7224</v>
      </c>
      <c r="K238" s="28"/>
      <c r="L238" s="29"/>
    </row>
    <row r="239" spans="2:12" s="27" customFormat="1" ht="16.149999999999999" customHeight="1" x14ac:dyDescent="0.15">
      <c r="B239" s="312" t="s">
        <v>250</v>
      </c>
      <c r="C239" s="360" t="s">
        <v>1153</v>
      </c>
      <c r="D239" s="439">
        <v>1571.04</v>
      </c>
      <c r="E239" s="440">
        <v>1480.68</v>
      </c>
      <c r="F239" s="362">
        <v>94.24839596700275</v>
      </c>
      <c r="G239" s="361">
        <v>1</v>
      </c>
      <c r="H239" s="461">
        <v>7.0010000000000003</v>
      </c>
      <c r="K239" s="28"/>
      <c r="L239" s="29"/>
    </row>
    <row r="240" spans="2:12" s="27" customFormat="1" ht="16.149999999999999" customHeight="1" x14ac:dyDescent="0.15">
      <c r="B240" s="312" t="s">
        <v>251</v>
      </c>
      <c r="C240" s="331" t="s">
        <v>1154</v>
      </c>
      <c r="D240" s="447">
        <v>1391.02</v>
      </c>
      <c r="E240" s="447">
        <v>1367.05</v>
      </c>
      <c r="F240" s="376">
        <v>98.276804071832174</v>
      </c>
      <c r="G240" s="330">
        <v>1</v>
      </c>
      <c r="H240" s="466">
        <v>6.61</v>
      </c>
      <c r="K240" s="28"/>
      <c r="L240" s="29"/>
    </row>
    <row r="241" spans="2:12" s="27" customFormat="1" ht="16.149999999999999" customHeight="1" x14ac:dyDescent="0.15">
      <c r="B241" s="312" t="s">
        <v>252</v>
      </c>
      <c r="C241" s="360" t="s">
        <v>1155</v>
      </c>
      <c r="D241" s="439">
        <v>2502.11</v>
      </c>
      <c r="E241" s="440">
        <v>2454.14</v>
      </c>
      <c r="F241" s="362">
        <v>98.082818101522307</v>
      </c>
      <c r="G241" s="361">
        <v>1</v>
      </c>
      <c r="H241" s="461">
        <v>6.0739999999999998</v>
      </c>
      <c r="K241" s="28"/>
      <c r="L241" s="29"/>
    </row>
    <row r="242" spans="2:12" s="27" customFormat="1" ht="16.149999999999999" customHeight="1" x14ac:dyDescent="0.15">
      <c r="B242" s="312" t="s">
        <v>253</v>
      </c>
      <c r="C242" s="331" t="s">
        <v>1156</v>
      </c>
      <c r="D242" s="447">
        <v>3541.4300000000003</v>
      </c>
      <c r="E242" s="447">
        <v>3270.77</v>
      </c>
      <c r="F242" s="376">
        <v>92.357324583572165</v>
      </c>
      <c r="G242" s="330">
        <v>1</v>
      </c>
      <c r="H242" s="466">
        <v>11.270200000000001</v>
      </c>
      <c r="K242" s="28"/>
      <c r="L242" s="29"/>
    </row>
    <row r="243" spans="2:12" s="27" customFormat="1" ht="16.149999999999999" customHeight="1" x14ac:dyDescent="0.15">
      <c r="B243" s="312" t="s">
        <v>254</v>
      </c>
      <c r="C243" s="360" t="s">
        <v>1157</v>
      </c>
      <c r="D243" s="439">
        <v>7543.0999999999995</v>
      </c>
      <c r="E243" s="440">
        <v>6989.35</v>
      </c>
      <c r="F243" s="362">
        <v>92.658853786904601</v>
      </c>
      <c r="G243" s="361">
        <v>1</v>
      </c>
      <c r="H243" s="461">
        <v>19.829799999999999</v>
      </c>
      <c r="K243" s="28"/>
      <c r="L243" s="29"/>
    </row>
    <row r="244" spans="2:12" s="27" customFormat="1" ht="16.149999999999999" customHeight="1" x14ac:dyDescent="0.15">
      <c r="B244" s="312" t="s">
        <v>255</v>
      </c>
      <c r="C244" s="331" t="s">
        <v>1158</v>
      </c>
      <c r="D244" s="447">
        <v>1189.1199999999999</v>
      </c>
      <c r="E244" s="447">
        <v>1091.2</v>
      </c>
      <c r="F244" s="376">
        <v>91.765339074273427</v>
      </c>
      <c r="G244" s="330">
        <v>1</v>
      </c>
      <c r="H244" s="466">
        <v>3.0880000000000001</v>
      </c>
      <c r="K244" s="28"/>
      <c r="L244" s="29"/>
    </row>
    <row r="245" spans="2:12" s="27" customFormat="1" ht="16.149999999999999" customHeight="1" x14ac:dyDescent="0.15">
      <c r="B245" s="312" t="s">
        <v>256</v>
      </c>
      <c r="C245" s="360" t="s">
        <v>1159</v>
      </c>
      <c r="D245" s="439">
        <v>1392</v>
      </c>
      <c r="E245" s="440">
        <v>1392</v>
      </c>
      <c r="F245" s="362">
        <v>100</v>
      </c>
      <c r="G245" s="361">
        <v>1</v>
      </c>
      <c r="H245" s="461">
        <v>4.7990000000000004</v>
      </c>
      <c r="K245" s="28"/>
      <c r="L245" s="29"/>
    </row>
    <row r="246" spans="2:12" s="27" customFormat="1" ht="16.149999999999999" customHeight="1" x14ac:dyDescent="0.15">
      <c r="B246" s="312" t="s">
        <v>257</v>
      </c>
      <c r="C246" s="331" t="s">
        <v>1160</v>
      </c>
      <c r="D246" s="447">
        <v>2151.67</v>
      </c>
      <c r="E246" s="447">
        <v>2074.91</v>
      </c>
      <c r="F246" s="376">
        <v>96.432538446880784</v>
      </c>
      <c r="G246" s="330">
        <v>1</v>
      </c>
      <c r="H246" s="466">
        <v>6.593</v>
      </c>
      <c r="K246" s="28"/>
      <c r="L246" s="29"/>
    </row>
    <row r="247" spans="2:12" s="27" customFormat="1" ht="16.149999999999999" customHeight="1" x14ac:dyDescent="0.15">
      <c r="B247" s="312" t="s">
        <v>258</v>
      </c>
      <c r="C247" s="360" t="s">
        <v>1161</v>
      </c>
      <c r="D247" s="439">
        <v>2373.1000000000004</v>
      </c>
      <c r="E247" s="440">
        <v>2163.98</v>
      </c>
      <c r="F247" s="362">
        <v>91.187897686570295</v>
      </c>
      <c r="G247" s="361">
        <v>1</v>
      </c>
      <c r="H247" s="461">
        <v>2.6032000000000002</v>
      </c>
      <c r="K247" s="28"/>
      <c r="L247" s="29"/>
    </row>
    <row r="248" spans="2:12" s="27" customFormat="1" ht="16.149999999999999" customHeight="1" x14ac:dyDescent="0.15">
      <c r="B248" s="312" t="s">
        <v>259</v>
      </c>
      <c r="C248" s="331" t="s">
        <v>1162</v>
      </c>
      <c r="D248" s="447">
        <v>3909.9</v>
      </c>
      <c r="E248" s="447">
        <v>3868.78</v>
      </c>
      <c r="F248" s="376">
        <v>98.94831069848334</v>
      </c>
      <c r="G248" s="330">
        <v>1</v>
      </c>
      <c r="H248" s="466">
        <v>8.0779999999999994</v>
      </c>
      <c r="K248" s="28"/>
      <c r="L248" s="29"/>
    </row>
    <row r="249" spans="2:12" s="27" customFormat="1" ht="16.149999999999999" customHeight="1" x14ac:dyDescent="0.15">
      <c r="B249" s="312" t="s">
        <v>260</v>
      </c>
      <c r="C249" s="360" t="s">
        <v>1163</v>
      </c>
      <c r="D249" s="439">
        <v>2176.23</v>
      </c>
      <c r="E249" s="440">
        <v>2143.2199999999998</v>
      </c>
      <c r="F249" s="362">
        <v>98.48315665164067</v>
      </c>
      <c r="G249" s="361">
        <v>1</v>
      </c>
      <c r="H249" s="461">
        <v>6.6000000000000003E-2</v>
      </c>
      <c r="K249" s="28"/>
      <c r="L249" s="29"/>
    </row>
    <row r="250" spans="2:12" s="27" customFormat="1" ht="16.149999999999999" customHeight="1" x14ac:dyDescent="0.15">
      <c r="B250" s="312" t="s">
        <v>261</v>
      </c>
      <c r="C250" s="331" t="s">
        <v>1164</v>
      </c>
      <c r="D250" s="447">
        <v>897.84</v>
      </c>
      <c r="E250" s="447">
        <v>897.84</v>
      </c>
      <c r="F250" s="376">
        <v>100</v>
      </c>
      <c r="G250" s="330">
        <v>1</v>
      </c>
      <c r="H250" s="466">
        <v>0.501</v>
      </c>
      <c r="K250" s="28"/>
      <c r="L250" s="29"/>
    </row>
    <row r="251" spans="2:12" s="27" customFormat="1" ht="16.149999999999999" customHeight="1" x14ac:dyDescent="0.15">
      <c r="B251" s="312" t="s">
        <v>262</v>
      </c>
      <c r="C251" s="360" t="s">
        <v>1165</v>
      </c>
      <c r="D251" s="439">
        <v>1222.3399999999999</v>
      </c>
      <c r="E251" s="440">
        <v>1165.54</v>
      </c>
      <c r="F251" s="362">
        <v>95.353175057676268</v>
      </c>
      <c r="G251" s="361">
        <v>1</v>
      </c>
      <c r="H251" s="461">
        <v>1.03</v>
      </c>
      <c r="K251" s="28"/>
      <c r="L251" s="29"/>
    </row>
    <row r="252" spans="2:12" s="27" customFormat="1" ht="16.149999999999999" customHeight="1" x14ac:dyDescent="0.15">
      <c r="B252" s="312" t="s">
        <v>263</v>
      </c>
      <c r="C252" s="331" t="s">
        <v>1166</v>
      </c>
      <c r="D252" s="447">
        <v>1854.13</v>
      </c>
      <c r="E252" s="447">
        <v>1733.62</v>
      </c>
      <c r="F252" s="376">
        <v>93.500455739349448</v>
      </c>
      <c r="G252" s="330">
        <v>1</v>
      </c>
      <c r="H252" s="466">
        <v>0</v>
      </c>
      <c r="K252" s="28"/>
      <c r="L252" s="29"/>
    </row>
    <row r="253" spans="2:12" s="27" customFormat="1" ht="16.149999999999999" customHeight="1" x14ac:dyDescent="0.15">
      <c r="B253" s="312" t="s">
        <v>264</v>
      </c>
      <c r="C253" s="360" t="s">
        <v>1167</v>
      </c>
      <c r="D253" s="439">
        <v>1740.7</v>
      </c>
      <c r="E253" s="440">
        <v>1716.27</v>
      </c>
      <c r="F253" s="362">
        <v>98.596541621186873</v>
      </c>
      <c r="G253" s="361">
        <v>1</v>
      </c>
      <c r="H253" s="461">
        <v>3.4809999999999999</v>
      </c>
      <c r="K253" s="28"/>
      <c r="L253" s="29"/>
    </row>
    <row r="254" spans="2:12" s="27" customFormat="1" ht="16.149999999999999" customHeight="1" thickBot="1" x14ac:dyDescent="0.2">
      <c r="B254" s="336" t="s">
        <v>803</v>
      </c>
      <c r="C254" s="485" t="s">
        <v>1025</v>
      </c>
      <c r="D254" s="486">
        <v>2287.0700000000002</v>
      </c>
      <c r="E254" s="487">
        <v>1816.79</v>
      </c>
      <c r="F254" s="488">
        <v>79.437446164743534</v>
      </c>
      <c r="G254" s="489">
        <v>1</v>
      </c>
      <c r="H254" s="490">
        <v>6.29</v>
      </c>
      <c r="K254" s="28"/>
      <c r="L254" s="29"/>
    </row>
    <row r="255" spans="2:12" s="27" customFormat="1" ht="16.149999999999999" customHeight="1" thickTop="1" x14ac:dyDescent="0.15">
      <c r="B255" s="492" t="s">
        <v>804</v>
      </c>
      <c r="C255" s="493" t="s">
        <v>1180</v>
      </c>
      <c r="D255" s="494">
        <v>14431.35</v>
      </c>
      <c r="E255" s="495">
        <v>14431.35</v>
      </c>
      <c r="F255" s="496">
        <v>100</v>
      </c>
      <c r="G255" s="497">
        <v>1</v>
      </c>
      <c r="H255" s="498" t="s">
        <v>555</v>
      </c>
      <c r="K255" s="28"/>
      <c r="L255" s="29"/>
    </row>
    <row r="256" spans="2:12" x14ac:dyDescent="0.15">
      <c r="B256" s="491"/>
      <c r="C256" s="491"/>
      <c r="D256" s="421"/>
      <c r="E256" s="340"/>
      <c r="F256" s="340"/>
      <c r="G256" s="340"/>
      <c r="H256" s="340"/>
    </row>
    <row r="257" spans="2:8" s="27" customFormat="1" ht="16.149999999999999" customHeight="1" x14ac:dyDescent="0.15">
      <c r="B257" s="422" t="s">
        <v>1026</v>
      </c>
      <c r="C257" s="423"/>
      <c r="D257" s="424">
        <f>SUM(D258:D262)</f>
        <v>1654570.95</v>
      </c>
      <c r="E257" s="425">
        <v>1640102.0699999998</v>
      </c>
      <c r="F257" s="426">
        <v>99.1</v>
      </c>
      <c r="G257" s="107">
        <v>1276</v>
      </c>
      <c r="H257" s="107">
        <v>33495</v>
      </c>
    </row>
    <row r="258" spans="2:8" s="27" customFormat="1" ht="16.149999999999999" customHeight="1" x14ac:dyDescent="0.15">
      <c r="B258" s="427" t="s">
        <v>551</v>
      </c>
      <c r="C258" s="428"/>
      <c r="D258" s="429">
        <v>396543.65</v>
      </c>
      <c r="E258" s="430">
        <v>393416.35</v>
      </c>
      <c r="F258" s="431">
        <v>99.210999999999999</v>
      </c>
      <c r="G258" s="386">
        <v>831</v>
      </c>
      <c r="H258" s="432" t="s">
        <v>269</v>
      </c>
    </row>
    <row r="259" spans="2:8" s="27" customFormat="1" ht="16.149999999999999" customHeight="1" x14ac:dyDescent="0.15">
      <c r="B259" s="387" t="s">
        <v>552</v>
      </c>
      <c r="C259" s="388"/>
      <c r="D259" s="433">
        <v>298731.33999999997</v>
      </c>
      <c r="E259" s="433">
        <v>297279.99999999988</v>
      </c>
      <c r="F259" s="390">
        <v>99.395071839466198</v>
      </c>
      <c r="G259" s="389">
        <v>272</v>
      </c>
      <c r="H259" s="392" t="s">
        <v>870</v>
      </c>
    </row>
    <row r="260" spans="2:8" s="27" customFormat="1" ht="16.149999999999999" customHeight="1" x14ac:dyDescent="0.15">
      <c r="B260" s="394" t="s">
        <v>553</v>
      </c>
      <c r="C260" s="346"/>
      <c r="D260" s="434">
        <v>673063.91</v>
      </c>
      <c r="E260" s="434">
        <v>673063.91</v>
      </c>
      <c r="F260" s="396">
        <v>100</v>
      </c>
      <c r="G260" s="395">
        <v>30</v>
      </c>
      <c r="H260" s="398" t="s">
        <v>269</v>
      </c>
    </row>
    <row r="261" spans="2:8" s="27" customFormat="1" ht="16.149999999999999" customHeight="1" x14ac:dyDescent="0.15">
      <c r="B261" s="400" t="s">
        <v>1027</v>
      </c>
      <c r="C261" s="401"/>
      <c r="D261" s="435">
        <v>271800.69999999995</v>
      </c>
      <c r="E261" s="435">
        <v>261910.46000000005</v>
      </c>
      <c r="F261" s="403">
        <v>96.361216141091703</v>
      </c>
      <c r="G261" s="402">
        <v>142</v>
      </c>
      <c r="H261" s="405" t="s">
        <v>269</v>
      </c>
    </row>
    <row r="262" spans="2:8" s="27" customFormat="1" ht="16.149999999999999" customHeight="1" x14ac:dyDescent="0.15">
      <c r="B262" s="407" t="s">
        <v>1030</v>
      </c>
      <c r="C262" s="408"/>
      <c r="D262" s="436">
        <v>14431.35</v>
      </c>
      <c r="E262" s="436">
        <v>14431.35</v>
      </c>
      <c r="F262" s="410">
        <v>100</v>
      </c>
      <c r="G262" s="409">
        <v>1</v>
      </c>
      <c r="H262" s="412" t="s">
        <v>275</v>
      </c>
    </row>
    <row r="263" spans="2:8" x14ac:dyDescent="0.25">
      <c r="B263" s="19" t="s">
        <v>593</v>
      </c>
      <c r="C263" s="244"/>
      <c r="D263" s="340"/>
      <c r="E263" s="340"/>
      <c r="F263" s="340"/>
      <c r="G263" s="340"/>
      <c r="H263" s="340"/>
    </row>
  </sheetData>
  <sheetProtection password="DD24" sheet="1" objects="1" scenarios="1"/>
  <phoneticPr fontId="2"/>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K50"/>
  <sheetViews>
    <sheetView showGridLines="0" zoomScaleNormal="100" workbookViewId="0">
      <pane ySplit="4" topLeftCell="A5" activePane="bottomLeft" state="frozen"/>
      <selection pane="bottomLeft"/>
    </sheetView>
  </sheetViews>
  <sheetFormatPr defaultColWidth="9" defaultRowHeight="15.75" x14ac:dyDescent="0.15"/>
  <cols>
    <col min="1" max="1" width="3.5" style="5" customWidth="1"/>
    <col min="2" max="2" width="45.5" style="5" customWidth="1"/>
    <col min="3" max="3" width="16.875" style="5" customWidth="1"/>
    <col min="4" max="11" width="17.5" style="5" customWidth="1"/>
    <col min="12" max="16384" width="9" style="5"/>
  </cols>
  <sheetData>
    <row r="1" spans="1:11" ht="16.899999999999999" customHeight="1" x14ac:dyDescent="0.15">
      <c r="A1" s="1"/>
      <c r="B1" s="1"/>
      <c r="C1" s="1"/>
      <c r="D1" s="1"/>
      <c r="E1" s="1"/>
      <c r="F1" s="1"/>
    </row>
    <row r="2" spans="1:11" s="6" customFormat="1" ht="18.600000000000001" customHeight="1" x14ac:dyDescent="0.15">
      <c r="A2" s="135"/>
      <c r="B2" s="1606"/>
      <c r="C2" s="1607"/>
      <c r="D2" s="854" t="s">
        <v>696</v>
      </c>
      <c r="E2" s="854" t="s">
        <v>711</v>
      </c>
      <c r="F2" s="854" t="s">
        <v>1390</v>
      </c>
      <c r="G2" s="855" t="s">
        <v>1617</v>
      </c>
      <c r="H2" s="855" t="s">
        <v>1620</v>
      </c>
      <c r="I2" s="855" t="s">
        <v>1858</v>
      </c>
      <c r="J2" s="855" t="s">
        <v>2097</v>
      </c>
      <c r="K2" s="855" t="s">
        <v>2311</v>
      </c>
    </row>
    <row r="3" spans="1:11" s="198" customFormat="1" ht="18.600000000000001" customHeight="1" x14ac:dyDescent="0.15">
      <c r="A3" s="135"/>
      <c r="B3" s="1608"/>
      <c r="C3" s="1609"/>
      <c r="D3" s="856" t="s">
        <v>697</v>
      </c>
      <c r="E3" s="856" t="s">
        <v>712</v>
      </c>
      <c r="F3" s="856" t="s">
        <v>1391</v>
      </c>
      <c r="G3" s="856" t="s">
        <v>1618</v>
      </c>
      <c r="H3" s="856" t="s">
        <v>1621</v>
      </c>
      <c r="I3" s="856" t="s">
        <v>1856</v>
      </c>
      <c r="J3" s="856" t="s">
        <v>2098</v>
      </c>
      <c r="K3" s="856" t="s">
        <v>2312</v>
      </c>
    </row>
    <row r="4" spans="1:11" s="198" customFormat="1" ht="18.600000000000001" customHeight="1" x14ac:dyDescent="0.15">
      <c r="A4" s="135"/>
      <c r="B4" s="1610"/>
      <c r="C4" s="1611"/>
      <c r="D4" s="857" t="s">
        <v>698</v>
      </c>
      <c r="E4" s="857" t="s">
        <v>713</v>
      </c>
      <c r="F4" s="857" t="s">
        <v>1392</v>
      </c>
      <c r="G4" s="858" t="s">
        <v>1619</v>
      </c>
      <c r="H4" s="858" t="s">
        <v>1622</v>
      </c>
      <c r="I4" s="858" t="s">
        <v>1857</v>
      </c>
      <c r="J4" s="858" t="s">
        <v>2099</v>
      </c>
      <c r="K4" s="858" t="s">
        <v>2313</v>
      </c>
    </row>
    <row r="5" spans="1:11" ht="18.600000000000001" customHeight="1" x14ac:dyDescent="0.15">
      <c r="A5" s="246"/>
      <c r="B5" s="300" t="s">
        <v>2046</v>
      </c>
      <c r="C5" s="303" t="s">
        <v>2092</v>
      </c>
      <c r="D5" s="245">
        <v>152</v>
      </c>
      <c r="E5" s="245">
        <v>184</v>
      </c>
      <c r="F5" s="245">
        <v>181</v>
      </c>
      <c r="G5" s="853">
        <v>184</v>
      </c>
      <c r="H5" s="853">
        <v>181</v>
      </c>
      <c r="I5" s="853">
        <v>184</v>
      </c>
      <c r="J5" s="853">
        <v>181</v>
      </c>
      <c r="K5" s="853">
        <v>184</v>
      </c>
    </row>
    <row r="6" spans="1:11" ht="18.600000000000001" customHeight="1" x14ac:dyDescent="0.15">
      <c r="A6" s="246"/>
      <c r="B6" s="301" t="s">
        <v>2047</v>
      </c>
      <c r="C6" s="304" t="s">
        <v>2048</v>
      </c>
      <c r="D6" s="242">
        <v>24313</v>
      </c>
      <c r="E6" s="242">
        <v>30976</v>
      </c>
      <c r="F6" s="242">
        <v>34714</v>
      </c>
      <c r="G6" s="242">
        <v>38139</v>
      </c>
      <c r="H6" s="242">
        <v>34218</v>
      </c>
      <c r="I6" s="242">
        <v>34731</v>
      </c>
      <c r="J6" s="242">
        <v>35428</v>
      </c>
      <c r="K6" s="242">
        <v>36617</v>
      </c>
    </row>
    <row r="7" spans="1:11" ht="18.600000000000001" customHeight="1" x14ac:dyDescent="0.15">
      <c r="A7" s="246"/>
      <c r="B7" s="302" t="s">
        <v>2309</v>
      </c>
      <c r="C7" s="305" t="s">
        <v>2048</v>
      </c>
      <c r="D7" s="243" t="s">
        <v>97</v>
      </c>
      <c r="E7" s="243">
        <v>1442</v>
      </c>
      <c r="F7" s="243" t="s">
        <v>97</v>
      </c>
      <c r="G7" s="243">
        <v>3107</v>
      </c>
      <c r="H7" s="243">
        <v>587</v>
      </c>
      <c r="I7" s="243" t="s">
        <v>97</v>
      </c>
      <c r="J7" s="243">
        <v>685</v>
      </c>
      <c r="K7" s="243">
        <v>6</v>
      </c>
    </row>
    <row r="8" spans="1:11" ht="18.600000000000001" customHeight="1" x14ac:dyDescent="0.15">
      <c r="A8" s="246"/>
      <c r="B8" s="301" t="s">
        <v>2049</v>
      </c>
      <c r="C8" s="304" t="s">
        <v>2048</v>
      </c>
      <c r="D8" s="242">
        <v>16237</v>
      </c>
      <c r="E8" s="242">
        <v>20248</v>
      </c>
      <c r="F8" s="242">
        <v>23680</v>
      </c>
      <c r="G8" s="242">
        <v>23931</v>
      </c>
      <c r="H8" s="242">
        <v>23583</v>
      </c>
      <c r="I8" s="242">
        <v>24475</v>
      </c>
      <c r="J8" s="242">
        <v>24677</v>
      </c>
      <c r="K8" s="242">
        <v>25859</v>
      </c>
    </row>
    <row r="9" spans="1:11" ht="18.600000000000001" customHeight="1" x14ac:dyDescent="0.15">
      <c r="A9" s="246"/>
      <c r="B9" s="302" t="s">
        <v>666</v>
      </c>
      <c r="C9" s="305" t="s">
        <v>2048</v>
      </c>
      <c r="D9" s="243">
        <v>3471</v>
      </c>
      <c r="E9" s="243">
        <v>4205</v>
      </c>
      <c r="F9" s="243">
        <v>4757</v>
      </c>
      <c r="G9" s="243">
        <v>4862</v>
      </c>
      <c r="H9" s="243">
        <v>4737</v>
      </c>
      <c r="I9" s="243">
        <v>4901</v>
      </c>
      <c r="J9" s="243">
        <v>4911</v>
      </c>
      <c r="K9" s="243">
        <v>5135</v>
      </c>
    </row>
    <row r="10" spans="1:11" ht="18.600000000000001" customHeight="1" x14ac:dyDescent="0.15">
      <c r="A10" s="246"/>
      <c r="B10" s="301" t="s">
        <v>2050</v>
      </c>
      <c r="C10" s="304" t="s">
        <v>2051</v>
      </c>
      <c r="D10" s="247">
        <v>4.9000000000000004</v>
      </c>
      <c r="E10" s="247">
        <v>5.0999999999999996</v>
      </c>
      <c r="F10" s="247">
        <v>5.0999999999999996</v>
      </c>
      <c r="G10" s="247">
        <v>5.0999999999999996</v>
      </c>
      <c r="H10" s="247">
        <v>5.0999999999999996</v>
      </c>
      <c r="I10" s="247">
        <v>5.0999999999999996</v>
      </c>
      <c r="J10" s="247">
        <v>5.0999999999999996</v>
      </c>
      <c r="K10" s="247">
        <v>5.0999999999999996</v>
      </c>
    </row>
    <row r="11" spans="1:11" ht="18.600000000000001" customHeight="1" x14ac:dyDescent="0.15">
      <c r="A11" s="246"/>
      <c r="B11" s="302" t="s">
        <v>2052</v>
      </c>
      <c r="C11" s="305" t="s">
        <v>2051</v>
      </c>
      <c r="D11" s="248">
        <v>3.9</v>
      </c>
      <c r="E11" s="248">
        <v>4.0999999999999996</v>
      </c>
      <c r="F11" s="248">
        <v>4.0999999999999996</v>
      </c>
      <c r="G11" s="248">
        <v>4</v>
      </c>
      <c r="H11" s="248">
        <v>4.0999999999999996</v>
      </c>
      <c r="I11" s="248">
        <v>4.0999999999999996</v>
      </c>
      <c r="J11" s="248">
        <v>4.0999999999999996</v>
      </c>
      <c r="K11" s="248">
        <v>4.0999999999999996</v>
      </c>
    </row>
    <row r="12" spans="1:11" ht="18.600000000000001" customHeight="1" x14ac:dyDescent="0.15">
      <c r="A12" s="246"/>
      <c r="B12" s="301" t="s">
        <v>2053</v>
      </c>
      <c r="C12" s="304" t="s">
        <v>2051</v>
      </c>
      <c r="D12" s="247">
        <v>4.0621851625661831</v>
      </c>
      <c r="E12" s="247">
        <v>4</v>
      </c>
      <c r="F12" s="247">
        <v>4.0571356296207224</v>
      </c>
      <c r="G12" s="247">
        <v>4.4406197777264262</v>
      </c>
      <c r="H12" s="247">
        <v>4.4467123842041696</v>
      </c>
      <c r="I12" s="247">
        <v>4.3450183876158661</v>
      </c>
      <c r="J12" s="247">
        <v>4.4000000000000004</v>
      </c>
      <c r="K12" s="247">
        <v>3.9</v>
      </c>
    </row>
    <row r="13" spans="1:11" x14ac:dyDescent="0.15">
      <c r="A13" s="246"/>
      <c r="B13" s="302" t="s">
        <v>2054</v>
      </c>
      <c r="C13" s="305" t="s">
        <v>2048</v>
      </c>
      <c r="D13" s="1325">
        <v>6483</v>
      </c>
      <c r="E13" s="1325">
        <v>11682</v>
      </c>
      <c r="F13" s="1325">
        <v>11244</v>
      </c>
      <c r="G13" s="1325">
        <v>15735</v>
      </c>
      <c r="H13" s="1325">
        <v>13212</v>
      </c>
      <c r="I13" s="1325">
        <v>13285</v>
      </c>
      <c r="J13" s="1325">
        <v>14056</v>
      </c>
      <c r="K13" s="1325">
        <v>14265</v>
      </c>
    </row>
    <row r="14" spans="1:11" x14ac:dyDescent="0.15">
      <c r="A14" s="246"/>
      <c r="B14" s="301" t="s">
        <v>2055</v>
      </c>
      <c r="C14" s="304" t="s">
        <v>2048</v>
      </c>
      <c r="D14" s="242">
        <v>4048</v>
      </c>
      <c r="E14" s="242">
        <v>9355</v>
      </c>
      <c r="F14" s="242">
        <v>8670</v>
      </c>
      <c r="G14" s="242">
        <v>13190</v>
      </c>
      <c r="H14" s="242">
        <v>10714</v>
      </c>
      <c r="I14" s="242">
        <v>10709</v>
      </c>
      <c r="J14" s="242">
        <v>11560</v>
      </c>
      <c r="K14" s="242">
        <v>11690</v>
      </c>
    </row>
    <row r="15" spans="1:11" x14ac:dyDescent="0.15">
      <c r="A15" s="246"/>
      <c r="B15" s="302" t="s">
        <v>2056</v>
      </c>
      <c r="C15" s="305" t="s">
        <v>2048</v>
      </c>
      <c r="D15" s="243">
        <v>8259</v>
      </c>
      <c r="E15" s="243">
        <v>11300</v>
      </c>
      <c r="F15" s="243">
        <v>12666</v>
      </c>
      <c r="G15" s="243">
        <v>12704</v>
      </c>
      <c r="H15" s="243">
        <v>12745</v>
      </c>
      <c r="I15" s="243">
        <v>13328</v>
      </c>
      <c r="J15" s="243">
        <v>13518</v>
      </c>
      <c r="K15" s="243">
        <v>14592</v>
      </c>
    </row>
    <row r="16" spans="1:11" x14ac:dyDescent="0.15">
      <c r="A16" s="246"/>
      <c r="B16" s="301" t="s">
        <v>2057</v>
      </c>
      <c r="C16" s="304" t="s">
        <v>2051</v>
      </c>
      <c r="D16" s="247">
        <v>29.1</v>
      </c>
      <c r="E16" s="247">
        <v>98.3</v>
      </c>
      <c r="F16" s="247">
        <v>100</v>
      </c>
      <c r="G16" s="247">
        <v>96.3</v>
      </c>
      <c r="H16" s="247">
        <v>102.4</v>
      </c>
      <c r="I16" s="247">
        <v>99.9</v>
      </c>
      <c r="J16" s="247">
        <v>98</v>
      </c>
      <c r="K16" s="247">
        <v>100</v>
      </c>
    </row>
    <row r="17" spans="1:11" x14ac:dyDescent="0.15">
      <c r="A17" s="246"/>
      <c r="B17" s="302" t="s">
        <v>2058</v>
      </c>
      <c r="C17" s="305" t="s">
        <v>2059</v>
      </c>
      <c r="D17" s="243">
        <v>2219</v>
      </c>
      <c r="E17" s="243">
        <v>3036</v>
      </c>
      <c r="F17" s="243">
        <v>3028</v>
      </c>
      <c r="G17" s="243">
        <v>3037</v>
      </c>
      <c r="H17" s="243">
        <v>3047</v>
      </c>
      <c r="I17" s="243">
        <v>3084</v>
      </c>
      <c r="J17" s="243">
        <v>3128</v>
      </c>
      <c r="K17" s="243">
        <v>3209</v>
      </c>
    </row>
    <row r="18" spans="1:11" x14ac:dyDescent="0.15">
      <c r="A18" s="246"/>
      <c r="B18" s="301" t="s">
        <v>2060</v>
      </c>
      <c r="C18" s="304" t="s">
        <v>2059</v>
      </c>
      <c r="D18" s="242">
        <v>317</v>
      </c>
      <c r="E18" s="242">
        <v>2473</v>
      </c>
      <c r="F18" s="242">
        <v>2073</v>
      </c>
      <c r="G18" s="242">
        <v>3037</v>
      </c>
      <c r="H18" s="242">
        <v>2624</v>
      </c>
      <c r="I18" s="242">
        <v>2478</v>
      </c>
      <c r="J18" s="242">
        <v>2623</v>
      </c>
      <c r="K18" s="242">
        <v>2571</v>
      </c>
    </row>
    <row r="19" spans="1:11" x14ac:dyDescent="0.15">
      <c r="A19" s="246"/>
      <c r="B19" s="302" t="s">
        <v>2061</v>
      </c>
      <c r="C19" s="305" t="s">
        <v>2059</v>
      </c>
      <c r="D19" s="243">
        <v>1649</v>
      </c>
      <c r="E19" s="243" t="s">
        <v>97</v>
      </c>
      <c r="F19" s="243">
        <v>646</v>
      </c>
      <c r="G19" s="243" t="s">
        <v>97</v>
      </c>
      <c r="H19" s="243">
        <v>284</v>
      </c>
      <c r="I19" s="243">
        <v>306</v>
      </c>
      <c r="J19" s="243">
        <v>361</v>
      </c>
      <c r="K19" s="243">
        <v>342</v>
      </c>
    </row>
    <row r="20" spans="1:11" x14ac:dyDescent="0.15">
      <c r="A20" s="246"/>
      <c r="B20" s="301" t="s">
        <v>2062</v>
      </c>
      <c r="C20" s="304" t="s">
        <v>2059</v>
      </c>
      <c r="D20" s="242">
        <v>253</v>
      </c>
      <c r="E20" s="242">
        <v>563</v>
      </c>
      <c r="F20" s="242">
        <v>309</v>
      </c>
      <c r="G20" s="242" t="s">
        <v>97</v>
      </c>
      <c r="H20" s="242">
        <v>139</v>
      </c>
      <c r="I20" s="242">
        <v>300</v>
      </c>
      <c r="J20" s="242">
        <v>144</v>
      </c>
      <c r="K20" s="242">
        <v>296</v>
      </c>
    </row>
    <row r="21" spans="1:11" x14ac:dyDescent="0.15">
      <c r="A21" s="246"/>
      <c r="B21" s="302" t="s">
        <v>2063</v>
      </c>
      <c r="C21" s="305" t="s">
        <v>2048</v>
      </c>
      <c r="D21" s="1437">
        <v>11812</v>
      </c>
      <c r="E21" s="1437">
        <v>14772</v>
      </c>
      <c r="F21" s="1437">
        <v>17696</v>
      </c>
      <c r="G21" s="243">
        <v>17568</v>
      </c>
      <c r="H21" s="243">
        <v>17489</v>
      </c>
      <c r="I21" s="243">
        <v>18282</v>
      </c>
      <c r="J21" s="243">
        <v>18392</v>
      </c>
      <c r="K21" s="243">
        <v>19447</v>
      </c>
    </row>
    <row r="22" spans="1:11" x14ac:dyDescent="0.15">
      <c r="A22" s="246"/>
      <c r="B22" s="301" t="s">
        <v>2064</v>
      </c>
      <c r="C22" s="304" t="s">
        <v>2059</v>
      </c>
      <c r="D22" s="242">
        <v>3173</v>
      </c>
      <c r="E22" s="242">
        <v>3968</v>
      </c>
      <c r="F22" s="242">
        <v>4230</v>
      </c>
      <c r="G22" s="242">
        <v>4199</v>
      </c>
      <c r="H22" s="242">
        <v>4181</v>
      </c>
      <c r="I22" s="242">
        <v>4230</v>
      </c>
      <c r="J22" s="242">
        <v>4255</v>
      </c>
      <c r="K22" s="242">
        <v>4276</v>
      </c>
    </row>
    <row r="23" spans="1:11" x14ac:dyDescent="0.15">
      <c r="A23" s="246"/>
      <c r="B23" s="302" t="s">
        <v>2065</v>
      </c>
      <c r="C23" s="305" t="s">
        <v>2051</v>
      </c>
      <c r="D23" s="1438">
        <v>69.918195686685252</v>
      </c>
      <c r="E23" s="1438">
        <v>76.49443658742382</v>
      </c>
      <c r="F23" s="1438">
        <v>71.575892461175513</v>
      </c>
      <c r="G23" s="248">
        <v>72.312208035806975</v>
      </c>
      <c r="H23" s="248">
        <v>72.876490040423192</v>
      </c>
      <c r="I23" s="248">
        <v>72.901263060012482</v>
      </c>
      <c r="J23" s="248">
        <v>73.5</v>
      </c>
      <c r="K23" s="248">
        <v>75</v>
      </c>
    </row>
    <row r="24" spans="1:11" x14ac:dyDescent="0.15">
      <c r="A24" s="246"/>
      <c r="B24" s="301" t="s">
        <v>2066</v>
      </c>
      <c r="C24" s="304" t="s">
        <v>2048</v>
      </c>
      <c r="D24" s="242">
        <v>2335</v>
      </c>
      <c r="E24" s="242">
        <v>3212</v>
      </c>
      <c r="F24" s="242">
        <v>3679</v>
      </c>
      <c r="G24" s="1326">
        <v>2521</v>
      </c>
      <c r="H24" s="1326">
        <v>1999</v>
      </c>
      <c r="I24" s="1326">
        <v>3255</v>
      </c>
      <c r="J24" s="1326">
        <v>2358</v>
      </c>
      <c r="K24" s="1326">
        <v>2535</v>
      </c>
    </row>
    <row r="25" spans="1:11" x14ac:dyDescent="0.15">
      <c r="A25" s="246"/>
      <c r="B25" s="302" t="s">
        <v>2067</v>
      </c>
      <c r="C25" s="305" t="s">
        <v>2048</v>
      </c>
      <c r="D25" s="1437">
        <v>9477</v>
      </c>
      <c r="E25" s="1437">
        <v>11559</v>
      </c>
      <c r="F25" s="1437">
        <v>14016</v>
      </c>
      <c r="G25" s="1325">
        <v>15047</v>
      </c>
      <c r="H25" s="1325">
        <v>15490</v>
      </c>
      <c r="I25" s="1325">
        <v>15027</v>
      </c>
      <c r="J25" s="1325">
        <v>16034</v>
      </c>
      <c r="K25" s="1325">
        <v>16912</v>
      </c>
    </row>
    <row r="26" spans="1:11" x14ac:dyDescent="0.15">
      <c r="A26" s="246"/>
      <c r="B26" s="301" t="s">
        <v>2068</v>
      </c>
      <c r="C26" s="304" t="s">
        <v>2059</v>
      </c>
      <c r="D26" s="242">
        <v>2546</v>
      </c>
      <c r="E26" s="242">
        <v>3105</v>
      </c>
      <c r="F26" s="242">
        <v>3350</v>
      </c>
      <c r="G26" s="1326">
        <v>3597</v>
      </c>
      <c r="H26" s="1326">
        <v>3703</v>
      </c>
      <c r="I26" s="1326">
        <v>3477</v>
      </c>
      <c r="J26" s="1326">
        <v>3710</v>
      </c>
      <c r="K26" s="1326">
        <v>3719</v>
      </c>
    </row>
    <row r="27" spans="1:11" x14ac:dyDescent="0.15">
      <c r="A27" s="246"/>
      <c r="B27" s="302" t="s">
        <v>2069</v>
      </c>
      <c r="C27" s="305" t="s">
        <v>2051</v>
      </c>
      <c r="D27" s="1438">
        <v>87.147865347525439</v>
      </c>
      <c r="E27" s="1438">
        <v>97.751709910497624</v>
      </c>
      <c r="F27" s="1438">
        <v>90.366679439543049</v>
      </c>
      <c r="G27" s="248">
        <v>84.428303906929102</v>
      </c>
      <c r="H27" s="248">
        <v>82.282143858116314</v>
      </c>
      <c r="I27" s="248">
        <v>88.695019926740542</v>
      </c>
      <c r="J27" s="248">
        <v>84.3</v>
      </c>
      <c r="K27" s="248">
        <v>86.3</v>
      </c>
    </row>
    <row r="28" spans="1:11" x14ac:dyDescent="0.15">
      <c r="A28" s="246"/>
      <c r="B28" s="301" t="s">
        <v>2096</v>
      </c>
      <c r="C28" s="304" t="s">
        <v>2048</v>
      </c>
      <c r="D28" s="242">
        <v>13518</v>
      </c>
      <c r="E28" s="242">
        <v>17885</v>
      </c>
      <c r="F28" s="242">
        <v>19864</v>
      </c>
      <c r="G28" s="1326">
        <v>22834</v>
      </c>
      <c r="H28" s="1326">
        <v>20138</v>
      </c>
      <c r="I28" s="1326">
        <v>20375</v>
      </c>
      <c r="J28" s="1326">
        <v>21111</v>
      </c>
      <c r="K28" s="1326">
        <v>21549</v>
      </c>
    </row>
    <row r="29" spans="1:11" x14ac:dyDescent="0.15">
      <c r="A29" s="246"/>
      <c r="B29" s="302" t="s">
        <v>2070</v>
      </c>
      <c r="C29" s="305" t="s">
        <v>2048</v>
      </c>
      <c r="D29" s="1325">
        <v>928297</v>
      </c>
      <c r="E29" s="1325">
        <v>935964</v>
      </c>
      <c r="F29" s="1325">
        <v>1105979</v>
      </c>
      <c r="G29" s="1325">
        <v>1095828</v>
      </c>
      <c r="H29" s="1325">
        <v>1089820</v>
      </c>
      <c r="I29" s="1325">
        <v>1118644</v>
      </c>
      <c r="J29" s="1325">
        <v>1117851</v>
      </c>
      <c r="K29" s="1325">
        <v>1164767</v>
      </c>
    </row>
    <row r="30" spans="1:11" s="1191" customFormat="1" x14ac:dyDescent="0.15">
      <c r="A30" s="1193"/>
      <c r="B30" s="301" t="s">
        <v>2071</v>
      </c>
      <c r="C30" s="304" t="s">
        <v>2048</v>
      </c>
      <c r="D30" s="1326">
        <v>403164</v>
      </c>
      <c r="E30" s="1326">
        <v>409771</v>
      </c>
      <c r="F30" s="1326">
        <v>498784</v>
      </c>
      <c r="G30" s="1326">
        <v>488741</v>
      </c>
      <c r="H30" s="1326">
        <v>486198</v>
      </c>
      <c r="I30" s="1326">
        <v>497155</v>
      </c>
      <c r="J30" s="1326">
        <v>497112</v>
      </c>
      <c r="K30" s="1326">
        <v>510770</v>
      </c>
    </row>
    <row r="31" spans="1:11" s="1191" customFormat="1" x14ac:dyDescent="0.15">
      <c r="A31" s="1193"/>
      <c r="B31" s="302" t="s">
        <v>2072</v>
      </c>
      <c r="C31" s="305" t="s">
        <v>2048</v>
      </c>
      <c r="D31" s="1325">
        <v>477601</v>
      </c>
      <c r="E31" s="1325">
        <v>479311</v>
      </c>
      <c r="F31" s="1325">
        <v>556104</v>
      </c>
      <c r="G31" s="1325">
        <v>556649</v>
      </c>
      <c r="H31" s="1325">
        <v>555090</v>
      </c>
      <c r="I31" s="1325">
        <v>571836</v>
      </c>
      <c r="J31" s="1325">
        <v>569843</v>
      </c>
      <c r="K31" s="1325">
        <v>600910</v>
      </c>
    </row>
    <row r="32" spans="1:11" s="1191" customFormat="1" x14ac:dyDescent="0.15">
      <c r="A32" s="1193"/>
      <c r="B32" s="301" t="s">
        <v>2073</v>
      </c>
      <c r="C32" s="304" t="s">
        <v>2051</v>
      </c>
      <c r="D32" s="247">
        <v>43.4</v>
      </c>
      <c r="E32" s="247">
        <v>43.8</v>
      </c>
      <c r="F32" s="247">
        <v>45.1</v>
      </c>
      <c r="G32" s="247">
        <v>44.6</v>
      </c>
      <c r="H32" s="247">
        <v>44.6</v>
      </c>
      <c r="I32" s="247">
        <v>44.4</v>
      </c>
      <c r="J32" s="247">
        <v>44.5</v>
      </c>
      <c r="K32" s="247">
        <v>43.9</v>
      </c>
    </row>
    <row r="33" spans="1:11" s="1191" customFormat="1" x14ac:dyDescent="0.15">
      <c r="A33" s="1193"/>
      <c r="B33" s="302" t="s">
        <v>2074</v>
      </c>
      <c r="C33" s="305" t="s">
        <v>2075</v>
      </c>
      <c r="D33" s="1325">
        <v>3722010</v>
      </c>
      <c r="E33" s="1325">
        <v>3722010</v>
      </c>
      <c r="F33" s="1325">
        <v>4183130</v>
      </c>
      <c r="G33" s="1325">
        <v>4183130</v>
      </c>
      <c r="H33" s="1325">
        <v>4183130</v>
      </c>
      <c r="I33" s="1325">
        <v>4321800</v>
      </c>
      <c r="J33" s="1325">
        <v>4321800</v>
      </c>
      <c r="K33" s="1325">
        <v>4547300</v>
      </c>
    </row>
    <row r="34" spans="1:11" s="1191" customFormat="1" x14ac:dyDescent="0.15">
      <c r="A34" s="1193"/>
      <c r="B34" s="301" t="s">
        <v>2076</v>
      </c>
      <c r="C34" s="304" t="s">
        <v>2059</v>
      </c>
      <c r="D34" s="1326">
        <v>126099</v>
      </c>
      <c r="E34" s="1326">
        <v>125741</v>
      </c>
      <c r="F34" s="1326">
        <v>129911</v>
      </c>
      <c r="G34" s="1326">
        <v>130032</v>
      </c>
      <c r="H34" s="1326">
        <v>129650</v>
      </c>
      <c r="I34" s="1326">
        <v>129230</v>
      </c>
      <c r="J34" s="1326">
        <v>128725</v>
      </c>
      <c r="K34" s="1326">
        <v>128937</v>
      </c>
    </row>
    <row r="35" spans="1:11" s="1191" customFormat="1" x14ac:dyDescent="0.15">
      <c r="A35" s="1193"/>
      <c r="B35" s="302" t="s">
        <v>2077</v>
      </c>
      <c r="C35" s="305" t="s">
        <v>2059</v>
      </c>
      <c r="D35" s="1325">
        <v>136514</v>
      </c>
      <c r="E35" s="1325">
        <v>139790</v>
      </c>
      <c r="F35" s="1325">
        <v>145600</v>
      </c>
      <c r="G35" s="1325">
        <v>148912</v>
      </c>
      <c r="H35" s="1325">
        <v>150308</v>
      </c>
      <c r="I35" s="1325">
        <v>150918</v>
      </c>
      <c r="J35" s="1439">
        <v>153512</v>
      </c>
      <c r="K35" s="1439">
        <v>156215</v>
      </c>
    </row>
    <row r="36" spans="1:11" s="1191" customFormat="1" x14ac:dyDescent="0.15">
      <c r="A36" s="1193"/>
      <c r="B36" s="301" t="s">
        <v>2078</v>
      </c>
      <c r="C36" s="304" t="s">
        <v>2051</v>
      </c>
      <c r="D36" s="247">
        <v>1</v>
      </c>
      <c r="E36" s="247">
        <v>2</v>
      </c>
      <c r="F36" s="247">
        <v>1.7</v>
      </c>
      <c r="G36" s="247">
        <v>2.4</v>
      </c>
      <c r="H36" s="247">
        <v>2</v>
      </c>
      <c r="I36" s="247">
        <v>1.9</v>
      </c>
      <c r="J36" s="247">
        <v>2.1</v>
      </c>
      <c r="K36" s="247">
        <v>2</v>
      </c>
    </row>
    <row r="37" spans="1:11" s="1191" customFormat="1" ht="16.5" thickBot="1" x14ac:dyDescent="0.2">
      <c r="A37" s="1193"/>
      <c r="B37" s="1327" t="s">
        <v>2093</v>
      </c>
      <c r="C37" s="1329" t="s">
        <v>2094</v>
      </c>
      <c r="D37" s="1328">
        <v>2</v>
      </c>
      <c r="E37" s="1328">
        <v>3.9</v>
      </c>
      <c r="F37" s="1328">
        <v>3.4</v>
      </c>
      <c r="G37" s="1328">
        <v>4.7</v>
      </c>
      <c r="H37" s="1328">
        <v>3.9</v>
      </c>
      <c r="I37" s="1328">
        <v>3.8</v>
      </c>
      <c r="J37" s="1328">
        <v>4.0999999999999996</v>
      </c>
      <c r="K37" s="1328">
        <v>4</v>
      </c>
    </row>
    <row r="38" spans="1:11" ht="16.5" thickTop="1" x14ac:dyDescent="0.15">
      <c r="A38" s="246"/>
      <c r="B38" s="301" t="s">
        <v>2079</v>
      </c>
      <c r="C38" s="304" t="s">
        <v>2080</v>
      </c>
      <c r="D38" s="1326">
        <v>261</v>
      </c>
      <c r="E38" s="1326">
        <v>252</v>
      </c>
      <c r="F38" s="1326">
        <v>272</v>
      </c>
      <c r="G38" s="1326">
        <v>268</v>
      </c>
      <c r="H38" s="1326">
        <v>271</v>
      </c>
      <c r="I38" s="1326">
        <v>281</v>
      </c>
      <c r="J38" s="1326">
        <v>278</v>
      </c>
      <c r="K38" s="1326">
        <v>289</v>
      </c>
    </row>
    <row r="39" spans="1:11" x14ac:dyDescent="0.15">
      <c r="A39" s="246"/>
      <c r="B39" s="302" t="s">
        <v>2081</v>
      </c>
      <c r="C39" s="305" t="s">
        <v>2048</v>
      </c>
      <c r="D39" s="1325">
        <v>792658</v>
      </c>
      <c r="E39" s="1325">
        <v>784607</v>
      </c>
      <c r="F39" s="1325">
        <v>932896</v>
      </c>
      <c r="G39" s="1325">
        <v>927318</v>
      </c>
      <c r="H39" s="1325">
        <v>922568</v>
      </c>
      <c r="I39" s="1325">
        <v>955984</v>
      </c>
      <c r="J39" s="1325">
        <v>960345</v>
      </c>
      <c r="K39" s="1325">
        <v>1011279</v>
      </c>
    </row>
    <row r="40" spans="1:11" x14ac:dyDescent="0.15">
      <c r="A40" s="246"/>
      <c r="B40" s="301" t="s">
        <v>2082</v>
      </c>
      <c r="C40" s="304" t="s">
        <v>2048</v>
      </c>
      <c r="D40" s="1326">
        <v>790306</v>
      </c>
      <c r="E40" s="1326">
        <v>782457</v>
      </c>
      <c r="F40" s="1326">
        <v>928836</v>
      </c>
      <c r="G40" s="1326">
        <v>923155</v>
      </c>
      <c r="H40" s="1326">
        <v>914834</v>
      </c>
      <c r="I40" s="1326">
        <v>947449</v>
      </c>
      <c r="J40" s="1326">
        <v>949867</v>
      </c>
      <c r="K40" s="1326">
        <v>999049</v>
      </c>
    </row>
    <row r="41" spans="1:11" x14ac:dyDescent="0.15">
      <c r="A41" s="246"/>
      <c r="B41" s="302" t="s">
        <v>2083</v>
      </c>
      <c r="C41" s="305" t="s">
        <v>2048</v>
      </c>
      <c r="D41" s="1325">
        <v>829072</v>
      </c>
      <c r="E41" s="1325">
        <v>834749</v>
      </c>
      <c r="F41" s="1325">
        <v>994463</v>
      </c>
      <c r="G41" s="1325">
        <v>1002130</v>
      </c>
      <c r="H41" s="1325">
        <v>1001250</v>
      </c>
      <c r="I41" s="1325">
        <v>1041183</v>
      </c>
      <c r="J41" s="1325">
        <v>1056994</v>
      </c>
      <c r="K41" s="1325">
        <v>1123089</v>
      </c>
    </row>
    <row r="42" spans="1:11" x14ac:dyDescent="0.15">
      <c r="A42" s="246"/>
      <c r="B42" s="301" t="s">
        <v>2084</v>
      </c>
      <c r="C42" s="304" t="s">
        <v>2048</v>
      </c>
      <c r="D42" s="1326">
        <v>38765</v>
      </c>
      <c r="E42" s="1326">
        <v>52291</v>
      </c>
      <c r="F42" s="1326">
        <v>65626</v>
      </c>
      <c r="G42" s="1326">
        <v>78974</v>
      </c>
      <c r="H42" s="1326">
        <v>86415</v>
      </c>
      <c r="I42" s="1326">
        <v>93733</v>
      </c>
      <c r="J42" s="1326">
        <v>107126</v>
      </c>
      <c r="K42" s="1326">
        <v>124039</v>
      </c>
    </row>
    <row r="43" spans="1:11" x14ac:dyDescent="0.15">
      <c r="A43" s="246"/>
      <c r="B43" s="302" t="s">
        <v>2091</v>
      </c>
      <c r="C43" s="305" t="s">
        <v>2085</v>
      </c>
      <c r="D43" s="1324">
        <v>1658140.97</v>
      </c>
      <c r="E43" s="1324">
        <v>1654570.95</v>
      </c>
      <c r="F43" s="1324">
        <v>1968528.97</v>
      </c>
      <c r="G43" s="1324">
        <v>1847370.18</v>
      </c>
      <c r="H43" s="1324">
        <v>1791262.45</v>
      </c>
      <c r="I43" s="1324">
        <v>1866013.42</v>
      </c>
      <c r="J43" s="1324">
        <v>1878805.8085862002</v>
      </c>
      <c r="K43" s="1324">
        <v>1961144.37</v>
      </c>
    </row>
    <row r="44" spans="1:11" x14ac:dyDescent="0.15">
      <c r="A44" s="246"/>
      <c r="B44" s="301" t="s">
        <v>2086</v>
      </c>
      <c r="C44" s="304" t="s">
        <v>2085</v>
      </c>
      <c r="D44" s="249">
        <v>430937.13</v>
      </c>
      <c r="E44" s="249">
        <v>396543.65</v>
      </c>
      <c r="F44" s="249">
        <v>505397.96</v>
      </c>
      <c r="G44" s="249">
        <v>463728.42</v>
      </c>
      <c r="H44" s="249">
        <v>468209.87</v>
      </c>
      <c r="I44" s="249">
        <v>471890.37</v>
      </c>
      <c r="J44" s="249">
        <v>471890.37</v>
      </c>
      <c r="K44" s="249">
        <v>483569.91</v>
      </c>
    </row>
    <row r="45" spans="1:11" x14ac:dyDescent="0.15">
      <c r="A45" s="246"/>
      <c r="B45" s="302" t="s">
        <v>2087</v>
      </c>
      <c r="C45" s="305" t="s">
        <v>2085</v>
      </c>
      <c r="D45" s="1324">
        <v>298662.09000000003</v>
      </c>
      <c r="E45" s="1324">
        <v>298731.34000000003</v>
      </c>
      <c r="F45" s="1324">
        <v>428123.28</v>
      </c>
      <c r="G45" s="1324">
        <v>376183.16</v>
      </c>
      <c r="H45" s="1324">
        <v>345918.65</v>
      </c>
      <c r="I45" s="1324">
        <v>345929.59</v>
      </c>
      <c r="J45" s="1324">
        <v>360878.86858620006</v>
      </c>
      <c r="K45" s="1324">
        <v>370436.66</v>
      </c>
    </row>
    <row r="46" spans="1:11" x14ac:dyDescent="0.15">
      <c r="A46" s="246"/>
      <c r="B46" s="301" t="s">
        <v>2088</v>
      </c>
      <c r="C46" s="304" t="s">
        <v>2085</v>
      </c>
      <c r="D46" s="249">
        <v>653140.68000000005</v>
      </c>
      <c r="E46" s="249">
        <v>673063.91</v>
      </c>
      <c r="F46" s="249">
        <v>723603.17</v>
      </c>
      <c r="G46" s="249">
        <v>692103.03</v>
      </c>
      <c r="H46" s="249">
        <v>661774.62</v>
      </c>
      <c r="I46" s="249">
        <v>719286.24</v>
      </c>
      <c r="J46" s="249">
        <v>719286.24</v>
      </c>
      <c r="K46" s="249">
        <v>777037.51</v>
      </c>
    </row>
    <row r="47" spans="1:11" x14ac:dyDescent="0.15">
      <c r="A47" s="246"/>
      <c r="B47" s="302" t="s">
        <v>2089</v>
      </c>
      <c r="C47" s="305" t="s">
        <v>2085</v>
      </c>
      <c r="D47" s="1324">
        <v>275401.07</v>
      </c>
      <c r="E47" s="1324">
        <v>271800.7</v>
      </c>
      <c r="F47" s="1324">
        <v>296973.21000000002</v>
      </c>
      <c r="G47" s="1324">
        <v>300924.21999999997</v>
      </c>
      <c r="H47" s="1324">
        <v>300927.96000000002</v>
      </c>
      <c r="I47" s="1324">
        <v>310050.51</v>
      </c>
      <c r="J47" s="1324">
        <v>307893.61999999988</v>
      </c>
      <c r="K47" s="1324">
        <v>307892.71999999997</v>
      </c>
    </row>
    <row r="48" spans="1:11" x14ac:dyDescent="0.15">
      <c r="A48" s="246"/>
      <c r="B48" s="301" t="s">
        <v>2095</v>
      </c>
      <c r="C48" s="304" t="s">
        <v>2085</v>
      </c>
      <c r="D48" s="249" t="s">
        <v>97</v>
      </c>
      <c r="E48" s="249" t="s">
        <v>97</v>
      </c>
      <c r="F48" s="249" t="s">
        <v>97</v>
      </c>
      <c r="G48" s="249" t="s">
        <v>97</v>
      </c>
      <c r="H48" s="249" t="s">
        <v>97</v>
      </c>
      <c r="I48" s="249">
        <v>4425.3599999999997</v>
      </c>
      <c r="J48" s="249">
        <v>4425.3599999999997</v>
      </c>
      <c r="K48" s="249">
        <v>7776.22</v>
      </c>
    </row>
    <row r="49" spans="1:11" x14ac:dyDescent="0.15">
      <c r="A49" s="246"/>
      <c r="B49" s="302" t="s">
        <v>2090</v>
      </c>
      <c r="C49" s="305" t="s">
        <v>2085</v>
      </c>
      <c r="D49" s="1324" t="s">
        <v>97</v>
      </c>
      <c r="E49" s="1324">
        <v>14431.35</v>
      </c>
      <c r="F49" s="1324">
        <v>14431.35</v>
      </c>
      <c r="G49" s="1324">
        <v>14431.35</v>
      </c>
      <c r="H49" s="1324">
        <v>14431.35</v>
      </c>
      <c r="I49" s="1324">
        <v>14431.35</v>
      </c>
      <c r="J49" s="1324">
        <v>14431.35</v>
      </c>
      <c r="K49" s="1324">
        <v>14431.35</v>
      </c>
    </row>
    <row r="50" spans="1:11" x14ac:dyDescent="0.15">
      <c r="B50" s="244"/>
      <c r="C50" s="244"/>
      <c r="D50" s="244"/>
      <c r="E50" s="244"/>
      <c r="F50" s="244"/>
    </row>
  </sheetData>
  <sheetProtection password="DD24" sheet="1" objects="1" scenarios="1"/>
  <mergeCells count="3">
    <mergeCell ref="B2:C2"/>
    <mergeCell ref="B3:C3"/>
    <mergeCell ref="B4:C4"/>
  </mergeCells>
  <phoneticPr fontId="2"/>
  <pageMargins left="0.78740157480314965" right="0.78740157480314965" top="0.39370078740157483" bottom="0.39370078740157483" header="0.51181102362204722" footer="0.51181102362204722"/>
  <pageSetup paperSize="8" scale="94"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M462"/>
  <sheetViews>
    <sheetView showGridLines="0" zoomScaleNormal="100" zoomScaleSheetLayoutView="85" workbookViewId="0">
      <pane ySplit="2" topLeftCell="A3" activePane="bottomLeft" state="frozen"/>
      <selection pane="bottomLeft"/>
    </sheetView>
  </sheetViews>
  <sheetFormatPr defaultColWidth="9" defaultRowHeight="15.75" x14ac:dyDescent="0.15"/>
  <cols>
    <col min="1" max="1" width="3.5" style="5" customWidth="1"/>
    <col min="2" max="2" width="48.5" style="5" customWidth="1"/>
    <col min="3" max="3" width="27.75" style="192" customWidth="1"/>
    <col min="4" max="4" width="27.75" style="5" customWidth="1"/>
    <col min="5" max="5" width="27.875" style="5" customWidth="1"/>
    <col min="6" max="6" width="27.375" style="5" customWidth="1"/>
    <col min="7" max="7" width="27.375" style="7" customWidth="1"/>
    <col min="8" max="8" width="27.5" style="8" customWidth="1"/>
    <col min="9" max="10" width="27.375" style="8" customWidth="1"/>
    <col min="11" max="12" width="13.375" style="9" customWidth="1"/>
    <col min="13" max="16384" width="9" style="5"/>
  </cols>
  <sheetData>
    <row r="1" spans="1:12" x14ac:dyDescent="0.15">
      <c r="A1" s="1"/>
      <c r="B1" s="1"/>
      <c r="C1" s="1"/>
      <c r="D1" s="1"/>
      <c r="E1" s="1"/>
      <c r="F1" s="1"/>
      <c r="G1" s="2"/>
      <c r="H1" s="3"/>
      <c r="I1" s="3"/>
      <c r="J1" s="3"/>
      <c r="K1" s="4"/>
      <c r="L1" s="4"/>
    </row>
    <row r="2" spans="1:12" x14ac:dyDescent="0.15">
      <c r="A2" s="1"/>
      <c r="B2" s="238" t="s">
        <v>533</v>
      </c>
      <c r="C2" s="1612" t="s">
        <v>1826</v>
      </c>
      <c r="D2" s="1613"/>
      <c r="E2" s="212" t="s">
        <v>701</v>
      </c>
      <c r="F2" s="1"/>
      <c r="G2" s="2"/>
      <c r="H2" s="3"/>
      <c r="I2" s="3"/>
      <c r="J2" s="3"/>
      <c r="K2" s="4"/>
      <c r="L2" s="4"/>
    </row>
    <row r="3" spans="1:12" s="192" customFormat="1" x14ac:dyDescent="0.15">
      <c r="A3" s="1"/>
      <c r="B3" s="239"/>
      <c r="C3" s="414" t="str">
        <f>VLOOKUP(C2,B55:C343,2,FALSE)</f>
        <v>Of-T-001</v>
      </c>
      <c r="D3" s="1195"/>
      <c r="E3" s="1"/>
      <c r="F3" s="1"/>
      <c r="G3" s="2"/>
      <c r="H3" s="3"/>
      <c r="I3" s="3"/>
      <c r="J3" s="3"/>
      <c r="K3" s="4"/>
      <c r="L3" s="4"/>
    </row>
    <row r="4" spans="1:12" x14ac:dyDescent="0.15">
      <c r="A4" s="1"/>
      <c r="B4" s="135" t="s">
        <v>641</v>
      </c>
      <c r="C4" s="1196"/>
      <c r="D4" s="1196"/>
      <c r="E4" s="1"/>
      <c r="F4" s="1"/>
      <c r="G4" s="2"/>
      <c r="H4" s="3"/>
      <c r="I4" s="3"/>
      <c r="J4" s="3"/>
      <c r="K4" s="4"/>
      <c r="L4" s="4"/>
    </row>
    <row r="5" spans="1:12" x14ac:dyDescent="0.15">
      <c r="A5" s="1"/>
      <c r="B5" s="292" t="s">
        <v>642</v>
      </c>
      <c r="C5" s="1616" t="str">
        <f>VLOOKUP($C$3,'3_All Propertoes（#8）'!$B$4:$P$300,3,FALSE)</f>
        <v>Shinjuku Ward, Tokyo</v>
      </c>
      <c r="D5" s="1617"/>
      <c r="E5" s="1"/>
      <c r="F5" s="1"/>
      <c r="G5" s="2"/>
      <c r="I5" s="3"/>
      <c r="J5" s="3"/>
      <c r="K5" s="4"/>
      <c r="L5" s="4"/>
    </row>
    <row r="6" spans="1:12" ht="31.15" customHeight="1" x14ac:dyDescent="0.15">
      <c r="A6" s="1"/>
      <c r="B6" s="292" t="s">
        <v>643</v>
      </c>
      <c r="C6" s="1618" t="str">
        <f>VLOOKUP($C$3,'3_All Propertoes（#8）'!$B$4:$P$300,4,FALSE)</f>
        <v>Nomura Real Estate Development Co., Ltd.</v>
      </c>
      <c r="D6" s="1619"/>
      <c r="E6" s="1556" t="str">
        <f>IFERROR(IF(FIND("（Note）",C6),"（Note）As of October 1, 2019, the property management company in Musashiurawa Shopping Square has been changed to Geo-Akamatsu Co., Ltd. and PRIME PLACE Co., Ltd."),"")</f>
        <v/>
      </c>
      <c r="F6" s="1"/>
      <c r="G6" s="2"/>
      <c r="H6" s="3"/>
      <c r="I6" s="3"/>
      <c r="J6" s="3"/>
      <c r="K6" s="4"/>
      <c r="L6" s="4"/>
    </row>
    <row r="7" spans="1:12" x14ac:dyDescent="0.15">
      <c r="A7" s="1"/>
      <c r="B7" s="292" t="s">
        <v>644</v>
      </c>
      <c r="C7" s="1620">
        <f>VLOOKUP($C$3,'3_All Propertoes（#8）'!$B$4:$P$300,5,FALSE)</f>
        <v>43900</v>
      </c>
      <c r="D7" s="1621"/>
      <c r="E7" s="1"/>
      <c r="F7" s="1"/>
      <c r="G7" s="2"/>
      <c r="H7" s="3"/>
      <c r="I7" s="3"/>
      <c r="J7" s="3"/>
      <c r="K7" s="4"/>
      <c r="L7" s="4"/>
    </row>
    <row r="8" spans="1:12" s="250" customFormat="1" x14ac:dyDescent="0.15">
      <c r="A8" s="1"/>
      <c r="B8" s="292" t="s">
        <v>645</v>
      </c>
      <c r="C8" s="1620">
        <f>VLOOKUP($C$3,'3_All Propertoes（#8）'!$B$4:$P$300,6,FALSE)</f>
        <v>43900</v>
      </c>
      <c r="D8" s="1621"/>
      <c r="E8" s="1"/>
      <c r="F8" s="1"/>
      <c r="G8" s="2"/>
      <c r="H8" s="3"/>
      <c r="I8" s="3"/>
      <c r="J8" s="3"/>
      <c r="K8" s="4"/>
      <c r="L8" s="4"/>
    </row>
    <row r="9" spans="1:12" x14ac:dyDescent="0.15">
      <c r="A9" s="1"/>
      <c r="B9" s="292" t="s">
        <v>646</v>
      </c>
      <c r="C9" s="1620" t="str">
        <f>VLOOKUP($C$3,'3_All Propertoes（#8）'!$B$4:$P$300,7,FALSE)</f>
        <v>-</v>
      </c>
      <c r="D9" s="1621"/>
      <c r="E9" s="1"/>
      <c r="F9" s="1"/>
      <c r="G9" s="2"/>
      <c r="H9" s="3"/>
      <c r="I9" s="3"/>
      <c r="J9" s="3"/>
      <c r="K9" s="4"/>
      <c r="L9" s="4"/>
    </row>
    <row r="10" spans="1:12" x14ac:dyDescent="0.15">
      <c r="A10" s="1"/>
      <c r="B10" s="292" t="s">
        <v>647</v>
      </c>
      <c r="C10" s="1622">
        <f>VLOOKUP($C$3,'3_All Propertoes（#8）'!$B$4:$P$300,9,FALSE)</f>
        <v>117258.88</v>
      </c>
      <c r="D10" s="1623"/>
      <c r="E10" s="1"/>
      <c r="F10" s="1"/>
      <c r="G10" s="2"/>
      <c r="H10" s="3"/>
      <c r="I10" s="3"/>
      <c r="J10" s="3"/>
      <c r="K10" s="4"/>
      <c r="L10" s="4"/>
    </row>
    <row r="11" spans="1:12" s="250" customFormat="1" x14ac:dyDescent="0.15">
      <c r="A11" s="1"/>
      <c r="B11" s="292" t="s">
        <v>648</v>
      </c>
      <c r="C11" s="1622">
        <f>VLOOKUP($C$3,'3_All Propertoes（#8）'!$B$4:$P$300,10,FALSE)</f>
        <v>28641</v>
      </c>
      <c r="D11" s="1623"/>
      <c r="E11" s="1"/>
      <c r="F11" s="1"/>
      <c r="G11" s="2"/>
      <c r="H11" s="3"/>
      <c r="I11" s="3"/>
      <c r="J11" s="3"/>
      <c r="K11" s="4"/>
      <c r="L11" s="4"/>
    </row>
    <row r="12" spans="1:12" ht="15" customHeight="1" x14ac:dyDescent="0.15">
      <c r="A12" s="1"/>
      <c r="B12" s="292" t="s">
        <v>649</v>
      </c>
      <c r="C12" s="1614">
        <f>VLOOKUP($C$3,'3_All Propertoes（#8）'!$B$4:$P$300,11,FALSE)</f>
        <v>37963</v>
      </c>
      <c r="D12" s="1615"/>
      <c r="E12" s="1"/>
      <c r="F12" s="1"/>
      <c r="G12" s="2"/>
      <c r="H12" s="3"/>
      <c r="I12" s="3"/>
      <c r="J12" s="3"/>
      <c r="K12" s="4"/>
      <c r="L12" s="4"/>
    </row>
    <row r="13" spans="1:12" x14ac:dyDescent="0.15">
      <c r="A13" s="1"/>
      <c r="B13" s="292" t="s">
        <v>650</v>
      </c>
      <c r="C13" s="1614" t="str">
        <f>VLOOKUP($C$3,'3_All Propertoes（#8）'!$B$4:$P$300,12,FALSE)</f>
        <v>-</v>
      </c>
      <c r="D13" s="1615"/>
      <c r="E13" s="1"/>
      <c r="F13" s="1"/>
      <c r="G13" s="2"/>
      <c r="H13" s="3"/>
      <c r="I13" s="3"/>
      <c r="J13" s="3"/>
      <c r="K13" s="4"/>
      <c r="L13" s="4"/>
    </row>
    <row r="14" spans="1:12" x14ac:dyDescent="0.15">
      <c r="A14" s="1"/>
      <c r="B14" s="292" t="s">
        <v>651</v>
      </c>
      <c r="C14" s="1614">
        <f>VLOOKUP($C$3,'3_All Propertoes（#8）'!$B$4:$P$300,13,FALSE)</f>
        <v>3250</v>
      </c>
      <c r="D14" s="1615"/>
      <c r="E14" s="1"/>
      <c r="F14" s="1"/>
      <c r="G14" s="2"/>
      <c r="H14" s="3"/>
      <c r="I14" s="3"/>
      <c r="J14" s="3"/>
      <c r="K14" s="4"/>
      <c r="L14" s="4"/>
    </row>
    <row r="15" spans="1:12" s="250" customFormat="1" x14ac:dyDescent="0.15">
      <c r="A15" s="1"/>
      <c r="B15" s="1"/>
      <c r="C15" s="1"/>
      <c r="D15" s="1"/>
      <c r="E15" s="1"/>
      <c r="F15" s="1"/>
      <c r="G15" s="2"/>
      <c r="H15" s="3"/>
      <c r="I15" s="3"/>
      <c r="J15" s="3"/>
      <c r="K15" s="4"/>
      <c r="L15" s="4"/>
    </row>
    <row r="16" spans="1:12" x14ac:dyDescent="0.15">
      <c r="A16" s="1"/>
      <c r="B16" s="135" t="s">
        <v>652</v>
      </c>
      <c r="C16" s="240"/>
      <c r="D16" s="1"/>
      <c r="E16" s="1"/>
      <c r="F16" s="1"/>
      <c r="G16" s="240"/>
      <c r="H16" s="240"/>
      <c r="I16" s="240"/>
      <c r="J16" s="240" t="s">
        <v>653</v>
      </c>
      <c r="K16" s="4"/>
      <c r="L16" s="4"/>
    </row>
    <row r="17" spans="1:13" s="6" customFormat="1" ht="16.149999999999999" customHeight="1" x14ac:dyDescent="0.15">
      <c r="A17" s="135"/>
      <c r="B17" s="37"/>
      <c r="C17" s="193" t="s">
        <v>684</v>
      </c>
      <c r="D17" s="193" t="s">
        <v>714</v>
      </c>
      <c r="E17" s="193" t="s">
        <v>1387</v>
      </c>
      <c r="F17" s="193" t="s">
        <v>1616</v>
      </c>
      <c r="G17" s="193" t="s">
        <v>1623</v>
      </c>
      <c r="H17" s="193" t="s">
        <v>1859</v>
      </c>
      <c r="I17" s="193" t="s">
        <v>2118</v>
      </c>
      <c r="J17" s="193" t="s">
        <v>2314</v>
      </c>
      <c r="K17" s="195"/>
      <c r="L17" s="195"/>
      <c r="M17" s="194"/>
    </row>
    <row r="18" spans="1:13" s="6" customFormat="1" ht="16.149999999999999" customHeight="1" thickBot="1" x14ac:dyDescent="0.2">
      <c r="A18" s="135"/>
      <c r="B18" s="1190" t="s">
        <v>1825</v>
      </c>
      <c r="C18" s="204">
        <f>IFERROR(HLOOKUP('2_Individual Property'!$C$3,'4_Statements of Income (#1)'!$C$3:$JI$20,3,FALSE),"-")</f>
        <v>152</v>
      </c>
      <c r="D18" s="204">
        <f>IFERROR(HLOOKUP('2_Individual Property'!$C$3,'4_Statements of Income (#2)'!$C$3:$KZ$20,3,FALSE),"-")</f>
        <v>184</v>
      </c>
      <c r="E18" s="204">
        <f>IFERROR(HLOOKUP($C$3,'4_Statements of Income (#3)'!$C$3:$JU$24,3,FALSE),"-")</f>
        <v>181</v>
      </c>
      <c r="F18" s="204">
        <f>IFERROR(HLOOKUP($C$3,'4_Statements of Income (#4)'!$C$3:$KB$24,3,FALSE),"-")</f>
        <v>184</v>
      </c>
      <c r="G18" s="204">
        <f>IFERROR(HLOOKUP($C$3,'4_Statements of Income (#5)'!$C$3:$KB$24,3,FALSE),"-")</f>
        <v>181</v>
      </c>
      <c r="H18" s="204">
        <f>IFERROR(HLOOKUP($C$3,'4_Statements of Income (#6)'!$K$3:$KM$24,3,FALSE),"-")</f>
        <v>184</v>
      </c>
      <c r="I18" s="204">
        <f>IFERROR(HLOOKUP($C$3,'4_Statements of Income (#7）'!$K$3:$KM$24,3,FALSE),"-")</f>
        <v>181</v>
      </c>
      <c r="J18" s="204">
        <f>IFERROR(HLOOKUP($C$3,'4_Statements of Income (#8）'!$K$3:$KM$24,3,FALSE),"-")</f>
        <v>184</v>
      </c>
      <c r="K18" s="197"/>
      <c r="L18" s="197"/>
      <c r="M18" s="194"/>
    </row>
    <row r="19" spans="1:13" s="198" customFormat="1" ht="16.149999999999999" customHeight="1" thickTop="1" x14ac:dyDescent="0.15">
      <c r="A19" s="135"/>
      <c r="B19" s="199" t="s">
        <v>654</v>
      </c>
      <c r="C19" s="203">
        <f>IFERROR(HLOOKUP('2_Individual Property'!$C$3,'4_Statements of Income (#1)'!$C$3:$JI$20,4,FALSE),"-")</f>
        <v>1243.048</v>
      </c>
      <c r="D19" s="203">
        <f>IFERROR(HLOOKUP('2_Individual Property'!$C$3,'4_Statements of Income (#2)'!$C$3:$KZ$20,4,FALSE),"-")</f>
        <v>1490</v>
      </c>
      <c r="E19" s="203">
        <f>IFERROR(HLOOKUP($C$3,'4_Statements of Income (#3)'!$C$3:$JU$24,4,FALSE),"-")</f>
        <v>1521</v>
      </c>
      <c r="F19" s="203">
        <f>IFERROR(HLOOKUP($C$3,'4_Statements of Income (#4)'!$C$3:$KB$24,4,FALSE),"-")</f>
        <v>1540</v>
      </c>
      <c r="G19" s="203">
        <f>IFERROR(HLOOKUP($C$3,'4_Statements of Income (#5)'!$C$3:$KB$24,4,FALSE),"-")</f>
        <v>1578</v>
      </c>
      <c r="H19" s="203">
        <f>IFERROR(HLOOKUP($C$3,'4_Statements of Income (#6)'!$K$3:$KM$24,4,FALSE),"-")</f>
        <v>1593</v>
      </c>
      <c r="I19" s="203">
        <f>IFERROR(HLOOKUP($C$3,'4_Statements of Income (#7）'!$K$3:$KM$24,4,FALSE),"-")</f>
        <v>1608</v>
      </c>
      <c r="J19" s="203">
        <f>IFERROR(HLOOKUP($C$3,'4_Statements of Income (#8）'!$K$3:$KM$24,4,FALSE),"-")</f>
        <v>1617</v>
      </c>
      <c r="K19" s="197"/>
      <c r="L19" s="197"/>
      <c r="M19" s="194"/>
    </row>
    <row r="20" spans="1:13" s="198" customFormat="1" ht="16.149999999999999" customHeight="1" thickBot="1" x14ac:dyDescent="0.2">
      <c r="A20" s="135"/>
      <c r="B20" s="202" t="s">
        <v>655</v>
      </c>
      <c r="C20" s="232">
        <f>IFERROR(HLOOKUP('2_Individual Property'!$C$3,'4_Statements of Income (#1)'!$C$3:$JI$20,5,FALSE),"-")</f>
        <v>118.71899999999999</v>
      </c>
      <c r="D20" s="232">
        <f>IFERROR(HLOOKUP('2_Individual Property'!$C$3,'4_Statements of Income (#2)'!$C$3:$KZ$20,5,FALSE),"-")</f>
        <v>161</v>
      </c>
      <c r="E20" s="232">
        <f>IFERROR(HLOOKUP($C$3,'4_Statements of Income (#3)'!$C$3:$JU$24,5,FALSE),"-")</f>
        <v>132</v>
      </c>
      <c r="F20" s="232">
        <f>IFERROR(HLOOKUP($C$3,'4_Statements of Income (#4)'!$C$3:$KB$24,5,FALSE),"-")</f>
        <v>167</v>
      </c>
      <c r="G20" s="232">
        <f>IFERROR(HLOOKUP($C$3,'4_Statements of Income (#5)'!$C$3:$KB$24,5,FALSE),"-")</f>
        <v>133</v>
      </c>
      <c r="H20" s="232">
        <f>IFERROR(HLOOKUP($C$3,'4_Statements of Income (#6)'!$K$3:$KM$24,5,FALSE),"-")</f>
        <v>167</v>
      </c>
      <c r="I20" s="232">
        <f>IFERROR(HLOOKUP($C$3,'4_Statements of Income (#7）'!$K$3:$KM$24,5,FALSE),"-")</f>
        <v>160</v>
      </c>
      <c r="J20" s="232">
        <f>IFERROR(HLOOKUP($C$3,'4_Statements of Income (#8）'!$K$3:$KM$24,5,FALSE),"-")</f>
        <v>187</v>
      </c>
      <c r="K20" s="197"/>
      <c r="L20" s="197"/>
      <c r="M20" s="194"/>
    </row>
    <row r="21" spans="1:13" s="198" customFormat="1" ht="16.149999999999999" customHeight="1" thickTop="1" thickBot="1" x14ac:dyDescent="0.2">
      <c r="A21" s="135"/>
      <c r="B21" s="233" t="s">
        <v>656</v>
      </c>
      <c r="C21" s="234">
        <f>IF(IFERROR(HLOOKUP('2_Individual Property'!$C$3,'4_Statements of Income (#1)'!$C$3:$KZ$20,6,FALSE),"-")="（Note1）","（Note）",IF(IFERROR(HLOOKUP('2_Individual Property'!$C$3,'4_Statements of Income (#1)'!$C$3:$KZ$20,6,FALSE),"-")="（Note2）","（Note）",IFERROR(HLOOKUP('2_Individual Property'!$C$3,'4_Statements of Income (#1)'!$C$3:$KZ$20,6,FALSE),"-")))</f>
        <v>1361.7670000000001</v>
      </c>
      <c r="D21" s="234">
        <f>IF(IFERROR(HLOOKUP('2_Individual Property'!$C$3,'4_Statements of Income (#2)'!$C$3:$KZ$20,6,FALSE),"-")="（Note1）","（Note）",IF(IFERROR(HLOOKUP('2_Individual Property'!$C$3,'4_Statements of Income (#2)'!$C$3:$KZ$20,6,FALSE),"-")="（Note2）","（Note）",IFERROR(HLOOKUP('2_Individual Property'!$C$3,'4_Statements of Income (#2)'!$C$3:$KZ$20,6,FALSE),"-")))</f>
        <v>1651</v>
      </c>
      <c r="E21" s="234">
        <f>IF(IFERROR(HLOOKUP('2_Individual Property'!$C$3,'4_Statements of Income (#3)'!$C$3:$KZ$20,6,FALSE),"-")="（Note1）","（Note）",IF(IFERROR(HLOOKUP('2_Individual Property'!$C$3,'4_Statements of Income (#3)'!$C$3:$KZ$20,6,FALSE),"-")="（Note2）","（Note）",IFERROR(HLOOKUP('2_Individual Property'!$C$3,'4_Statements of Income (#3)'!$C$3:$KZ$20,6,FALSE),"-")))</f>
        <v>1654</v>
      </c>
      <c r="F21" s="234">
        <f>IF(IFERROR(HLOOKUP('2_Individual Property'!$C$3,'4_Statements of Income (#4)'!$C$3:$KZ$20,6,FALSE),"-")="（Note1）","（Note）",IF(IFERROR(HLOOKUP('2_Individual Property'!$C$3,'4_Statements of Income (#4)'!$C$3:$KZ$20,6,FALSE),"-")="（Note2）","（Note）",IFERROR(HLOOKUP('2_Individual Property'!$C$3,'4_Statements of Income (#4)'!$C$3:$KZ$20,6,FALSE),"-")))</f>
        <v>1708</v>
      </c>
      <c r="G21" s="234">
        <f>IF(IFERROR(HLOOKUP('2_Individual Property'!$C$3,'4_Statements of Income (#5)'!$C$3:$KZ$20,6,FALSE),"-")="（Note1）","（Note）",IF(IFERROR(HLOOKUP('2_Individual Property'!$C$3,'4_Statements of Income (#5)'!$C$3:$KZ$20,6,FALSE),"-")="（Note2）","（Note）",IFERROR(HLOOKUP('2_Individual Property'!$C$3,'4_Statements of Income (#5)'!$C$3:$KZ$20,6,FALSE),"-")))</f>
        <v>1712</v>
      </c>
      <c r="H21" s="234">
        <f>IF(IFERROR(HLOOKUP('2_Individual Property'!$C$3,'4_Statements of Income (#6)'!$K$3:$KM$24,6,FALSE),"-")="（Note1）","（Note）",IF(IFERROR(HLOOKUP('2_Individual Property'!$C$3,'4_Statements of Income (#6)'!$K$3:$KM$24,6,FALSE),"-")="（Note2）","（Note）",IFERROR(HLOOKUP('2_Individual Property'!$C$3,'4_Statements of Income (#6)'!$K$3:$KM$24,6,FALSE),"-")))</f>
        <v>1761</v>
      </c>
      <c r="I21" s="234">
        <f>IF(IFERROR(HLOOKUP('2_Individual Property'!$C$3,'4_Statements of Income (#7）'!$K$3:$KM$24,6,FALSE),"-")="（Note1）","（Note）",IF(IFERROR(HLOOKUP('2_Individual Property'!$C$3,'4_Statements of Income (#7）'!$K$3:$KM$24,6,FALSE),"-")="（Note2）","（Note）",IFERROR(HLOOKUP('2_Individual Property'!$C$3,'4_Statements of Income (#7）'!$K$3:$KM$24,6,FALSE),"-")))</f>
        <v>1769</v>
      </c>
      <c r="J21" s="234">
        <f>IF(IFERROR(HLOOKUP('2_Individual Property'!$C$3,'4_Statements of Income (#8）'!$K$3:$KM$24,6,FALSE),"-")="（Note1）","（Note）",IF(IFERROR(HLOOKUP('2_Individual Property'!$C$3,'4_Statements of Income (#8）'!$K$3:$KM$24,6,FALSE),"-")="（Note2）","（Note）",IFERROR(HLOOKUP('2_Individual Property'!$C$3,'4_Statements of Income (#8）'!$K$3:$KM$24,6,FALSE),"-")))</f>
        <v>1804</v>
      </c>
      <c r="K21" s="197"/>
      <c r="L21" s="197"/>
      <c r="M21" s="194"/>
    </row>
    <row r="22" spans="1:13" s="6" customFormat="1" ht="16.149999999999999" customHeight="1" thickTop="1" x14ac:dyDescent="0.15">
      <c r="A22" s="135"/>
      <c r="B22" s="200" t="s">
        <v>657</v>
      </c>
      <c r="C22" s="206">
        <f>IFERROR(HLOOKUP('2_Individual Property'!$C$3,'4_Statements of Income (#1)'!$C$3:$JI$20,7,FALSE),"-")</f>
        <v>151.06700000000001</v>
      </c>
      <c r="D22" s="206">
        <f>IFERROR(HLOOKUP('2_Individual Property'!$C$3,'4_Statements of Income (#2)'!$C$3:$KZ$20,7,FALSE),"-")</f>
        <v>184</v>
      </c>
      <c r="E22" s="206">
        <f>IFERROR(HLOOKUP($C$3,'4_Statements of Income (#3)'!$C$3:$JU$24,7,FALSE),"-")</f>
        <v>181</v>
      </c>
      <c r="F22" s="206">
        <f>IFERROR(HLOOKUP($C$3,'4_Statements of Income (#4)'!$C$3:$KB$24,7,FALSE),"-")</f>
        <v>182</v>
      </c>
      <c r="G22" s="206">
        <f>IFERROR(HLOOKUP($C$3,'4_Statements of Income (#5)'!$C$3:$KB$24,7,FALSE),"-")</f>
        <v>184</v>
      </c>
      <c r="H22" s="206">
        <f>IFERROR(HLOOKUP($C$3,'4_Statements of Income (#6)'!$K$3:$KM$24,7,FALSE),"-")</f>
        <v>200</v>
      </c>
      <c r="I22" s="206">
        <f>IFERROR(HLOOKUP($C$3,'4_Statements of Income (#7）'!$K$3:$KM$24,7,FALSE),"-")</f>
        <v>215</v>
      </c>
      <c r="J22" s="206">
        <f>IFERROR(HLOOKUP($C$3,'4_Statements of Income (#8）'!$K$3:$KM$24,7,FALSE),"-")</f>
        <v>211</v>
      </c>
      <c r="K22" s="197"/>
      <c r="L22" s="197"/>
      <c r="M22" s="194"/>
    </row>
    <row r="23" spans="1:13" s="198" customFormat="1" ht="16.149999999999999" customHeight="1" x14ac:dyDescent="0.15">
      <c r="A23" s="135"/>
      <c r="B23" s="55" t="s">
        <v>658</v>
      </c>
      <c r="C23" s="207">
        <f>IFERROR(HLOOKUP('2_Individual Property'!$C$3,'4_Statements of Income (#1)'!$C$3:$JI$20,8,FALSE),"-")</f>
        <v>38.531999999999996</v>
      </c>
      <c r="D23" s="207">
        <f>IFERROR(HLOOKUP('2_Individual Property'!$C$3,'4_Statements of Income (#2)'!$C$3:$KZ$20,8,FALSE),"-")</f>
        <v>42</v>
      </c>
      <c r="E23" s="207">
        <f>IFERROR(HLOOKUP($C$3,'4_Statements of Income (#3)'!$C$3:$JU$24,8,FALSE),"-")</f>
        <v>43</v>
      </c>
      <c r="F23" s="207">
        <f>IFERROR(HLOOKUP($C$3,'4_Statements of Income (#4)'!$C$3:$KB$24,8,FALSE),"-")</f>
        <v>48</v>
      </c>
      <c r="G23" s="207">
        <f>IFERROR(HLOOKUP($C$3,'4_Statements of Income (#5)'!$C$3:$KB$24,8,FALSE),"-")</f>
        <v>48</v>
      </c>
      <c r="H23" s="207">
        <f>IFERROR(HLOOKUP($C$3,'4_Statements of Income (#6)'!$K$3:$KM$24,8,FALSE),"-")</f>
        <v>48</v>
      </c>
      <c r="I23" s="207">
        <f>IFERROR(HLOOKUP($C$3,'4_Statements of Income (#7）'!$K$3:$KM$24,8,FALSE),"-")</f>
        <v>47</v>
      </c>
      <c r="J23" s="207">
        <f>IFERROR(HLOOKUP($C$3,'4_Statements of Income (#8）'!$K$3:$KM$24,8,FALSE),"-")</f>
        <v>47</v>
      </c>
      <c r="K23" s="197"/>
      <c r="L23" s="197"/>
      <c r="M23" s="194"/>
    </row>
    <row r="24" spans="1:13" s="198" customFormat="1" ht="16.149999999999999" customHeight="1" x14ac:dyDescent="0.15">
      <c r="A24" s="135"/>
      <c r="B24" s="56" t="s">
        <v>659</v>
      </c>
      <c r="C24" s="205">
        <f>IFERROR(HLOOKUP('2_Individual Property'!$C$3,'4_Statements of Income (#1)'!$C$3:$JI$20,9,FALSE),"-")</f>
        <v>175.977</v>
      </c>
      <c r="D24" s="205">
        <f>IFERROR(HLOOKUP('2_Individual Property'!$C$3,'4_Statements of Income (#2)'!$C$3:$KZ$20,9,FALSE),"-")</f>
        <v>180</v>
      </c>
      <c r="E24" s="205">
        <f>IFERROR(HLOOKUP($C$3,'4_Statements of Income (#3)'!$C$3:$JU$24,9,FALSE),"-")</f>
        <v>176</v>
      </c>
      <c r="F24" s="205">
        <f>IFERROR(HLOOKUP($C$3,'4_Statements of Income (#4)'!$C$3:$KB$24,9,FALSE),"-")</f>
        <v>184</v>
      </c>
      <c r="G24" s="205">
        <f>IFERROR(HLOOKUP($C$3,'4_Statements of Income (#5)'!$C$3:$KB$24,9,FALSE),"-")</f>
        <v>180</v>
      </c>
      <c r="H24" s="205">
        <f>IFERROR(HLOOKUP($C$3,'4_Statements of Income (#6)'!$K$3:$KM$24,9,FALSE),"-")</f>
        <v>192</v>
      </c>
      <c r="I24" s="205">
        <f>IFERROR(HLOOKUP($C$3,'4_Statements of Income (#7）'!$K$3:$KM$24,9,FALSE),"-")</f>
        <v>189</v>
      </c>
      <c r="J24" s="205">
        <f>IFERROR(HLOOKUP($C$3,'4_Statements of Income (#8）'!$K$3:$KM$24,9,FALSE),"-")</f>
        <v>201</v>
      </c>
      <c r="K24" s="197"/>
      <c r="L24" s="197"/>
      <c r="M24" s="194"/>
    </row>
    <row r="25" spans="1:13" s="198" customFormat="1" ht="16.149999999999999" customHeight="1" x14ac:dyDescent="0.15">
      <c r="A25" s="135"/>
      <c r="B25" s="55" t="s">
        <v>660</v>
      </c>
      <c r="C25" s="207">
        <f>IFERROR(HLOOKUP('2_Individual Property'!$C$3,'4_Statements of Income (#1)'!$C$3:$JI$20,10,FALSE),"-")</f>
        <v>130.786</v>
      </c>
      <c r="D25" s="207">
        <f>IFERROR(HLOOKUP('2_Individual Property'!$C$3,'4_Statements of Income (#2)'!$C$3:$KZ$20,10,FALSE),"-")</f>
        <v>174</v>
      </c>
      <c r="E25" s="207">
        <f>IFERROR(HLOOKUP($C$3,'4_Statements of Income (#3)'!$C$3:$JU$24,10,FALSE),"-")</f>
        <v>143</v>
      </c>
      <c r="F25" s="207">
        <f>IFERROR(HLOOKUP($C$3,'4_Statements of Income (#4)'!$C$3:$KB$24,10,FALSE),"-")</f>
        <v>174</v>
      </c>
      <c r="G25" s="207">
        <f>IFERROR(HLOOKUP($C$3,'4_Statements of Income (#5)'!$C$3:$KB$24,10,FALSE),"-")</f>
        <v>152</v>
      </c>
      <c r="H25" s="207">
        <f>IFERROR(HLOOKUP($C$3,'4_Statements of Income (#6)'!$K$3:$KM$24,10,FALSE),"-")</f>
        <v>185</v>
      </c>
      <c r="I25" s="207">
        <f>IFERROR(HLOOKUP($C$3,'4_Statements of Income (#7）'!$K$3:$KM$24,10,FALSE),"-")</f>
        <v>164</v>
      </c>
      <c r="J25" s="207">
        <f>IFERROR(HLOOKUP($C$3,'4_Statements of Income (#8）'!$K$3:$KM$24,10,FALSE),"-")</f>
        <v>177</v>
      </c>
      <c r="K25" s="197"/>
      <c r="L25" s="197"/>
      <c r="M25" s="194"/>
    </row>
    <row r="26" spans="1:13" s="198" customFormat="1" ht="16.149999999999999" customHeight="1" x14ac:dyDescent="0.15">
      <c r="A26" s="135"/>
      <c r="B26" s="56" t="s">
        <v>661</v>
      </c>
      <c r="C26" s="205">
        <f>IFERROR(HLOOKUP('2_Individual Property'!$C$3,'4_Statements of Income (#1)'!$C$3:$JI$20,11,FALSE),"-")</f>
        <v>1.3089999999999999</v>
      </c>
      <c r="D26" s="205">
        <f>IFERROR(HLOOKUP('2_Individual Property'!$C$3,'4_Statements of Income (#2)'!$C$3:$KZ$20,11,FALSE),"-")</f>
        <v>1</v>
      </c>
      <c r="E26" s="205">
        <f>IFERROR(HLOOKUP($C$3,'4_Statements of Income (#3)'!$C$3:$JU$24,11,FALSE),"-")</f>
        <v>1</v>
      </c>
      <c r="F26" s="205">
        <f>IFERROR(HLOOKUP($C$3,'4_Statements of Income (#4)'!$C$3:$KB$24,11,FALSE),"-")</f>
        <v>1</v>
      </c>
      <c r="G26" s="205">
        <f>IFERROR(HLOOKUP($C$3,'4_Statements of Income (#5)'!$C$3:$KB$24,11,FALSE),"-")</f>
        <v>1</v>
      </c>
      <c r="H26" s="205">
        <f>IFERROR(HLOOKUP($C$3,'4_Statements of Income (#6)'!$K$3:$KM$24,11,FALSE),"-")</f>
        <v>1</v>
      </c>
      <c r="I26" s="205">
        <f>IFERROR(HLOOKUP($C$3,'4_Statements of Income (#7）'!$K$3:$KM$24,11,FALSE),"-")</f>
        <v>1</v>
      </c>
      <c r="J26" s="205">
        <f>IFERROR(HLOOKUP($C$3,'4_Statements of Income (#8）'!$K$3:$KM$24,11,FALSE),"-")</f>
        <v>1</v>
      </c>
      <c r="K26" s="197"/>
      <c r="L26" s="197"/>
      <c r="M26" s="194"/>
    </row>
    <row r="27" spans="1:13" s="198" customFormat="1" ht="16.149999999999999" customHeight="1" x14ac:dyDescent="0.15">
      <c r="A27" s="135"/>
      <c r="B27" s="55" t="s">
        <v>662</v>
      </c>
      <c r="C27" s="207">
        <f>IFERROR(HLOOKUP('2_Individual Property'!$C$3,'4_Statements of Income (#1)'!$C$3:$JI$20,12,FALSE),"-")</f>
        <v>140.04</v>
      </c>
      <c r="D27" s="207">
        <f>IFERROR(HLOOKUP('2_Individual Property'!$C$3,'4_Statements of Income (#2)'!$C$3:$KZ$20,12,FALSE),"-")</f>
        <v>162</v>
      </c>
      <c r="E27" s="207">
        <f>IFERROR(HLOOKUP($C$3,'4_Statements of Income (#3)'!$C$3:$JU$24,12,FALSE),"-")</f>
        <v>157</v>
      </c>
      <c r="F27" s="207">
        <f>IFERROR(HLOOKUP($C$3,'4_Statements of Income (#4)'!$C$3:$KB$24,12,FALSE),"-")</f>
        <v>158</v>
      </c>
      <c r="G27" s="207">
        <f>IFERROR(HLOOKUP($C$3,'4_Statements of Income (#5)'!$C$3:$KB$24,12,FALSE),"-")</f>
        <v>169</v>
      </c>
      <c r="H27" s="207">
        <f>IFERROR(HLOOKUP($C$3,'4_Statements of Income (#6)'!$K$3:$KM$24,12,FALSE),"-")</f>
        <v>144</v>
      </c>
      <c r="I27" s="207">
        <f>IFERROR(HLOOKUP($C$3,'4_Statements of Income (#7）'!$K$3:$KM$24,12,FALSE),"-")</f>
        <v>96</v>
      </c>
      <c r="J27" s="207">
        <f>IFERROR(HLOOKUP($C$3,'4_Statements of Income (#8）'!$K$3:$KM$24,12,FALSE),"-")</f>
        <v>152</v>
      </c>
      <c r="K27" s="197"/>
      <c r="L27" s="197"/>
      <c r="M27" s="194"/>
    </row>
    <row r="28" spans="1:13" s="198" customFormat="1" ht="16.149999999999999" customHeight="1" x14ac:dyDescent="0.15">
      <c r="A28" s="135"/>
      <c r="B28" s="56" t="s">
        <v>663</v>
      </c>
      <c r="C28" s="205" t="str">
        <f>IFERROR(HLOOKUP('2_Individual Property'!$C$3,'4_Statements of Income (#1)'!$C$3:$JI$20,13,FALSE),"-")</f>
        <v>-</v>
      </c>
      <c r="D28" s="205" t="str">
        <f>IFERROR(HLOOKUP('2_Individual Property'!$C$3,'4_Statements of Income (#2)'!$C$3:$KZ$20,13,FALSE),"-")</f>
        <v>-</v>
      </c>
      <c r="E28" s="205" t="str">
        <f>IFERROR(HLOOKUP($C$3,'4_Statements of Income (#3)'!$C$3:$JU$24,13,FALSE),"-")</f>
        <v>-</v>
      </c>
      <c r="F28" s="205" t="str">
        <f>IFERROR(HLOOKUP($C$3,'4_Statements of Income (#4)'!$C$3:$KB$24,13,FALSE),"-")</f>
        <v>-</v>
      </c>
      <c r="G28" s="205" t="str">
        <f>IFERROR(HLOOKUP($C$3,'4_Statements of Income (#5)'!$C$3:$KB$24,13,FALSE),"-")</f>
        <v>-</v>
      </c>
      <c r="H28" s="205" t="str">
        <f>IFERROR(HLOOKUP($C$3,'4_Statements of Income (#6)'!$K$3:$KM$24,13,FALSE),"-")</f>
        <v>-</v>
      </c>
      <c r="I28" s="205" t="str">
        <f>IFERROR(HLOOKUP($C$3,'4_Statements of Income (#7）'!$K$3:$KM$24,13,FALSE),"-")</f>
        <v>-</v>
      </c>
      <c r="J28" s="205" t="str">
        <f>IFERROR(HLOOKUP($C$3,'4_Statements of Income (#8）'!$K$3:$KM$24,13,FALSE),"-")</f>
        <v>-</v>
      </c>
      <c r="K28" s="197"/>
      <c r="L28" s="197"/>
      <c r="M28" s="194"/>
    </row>
    <row r="29" spans="1:13" s="198" customFormat="1" ht="16.149999999999999" customHeight="1" thickBot="1" x14ac:dyDescent="0.2">
      <c r="A29" s="135"/>
      <c r="B29" s="235" t="s">
        <v>664</v>
      </c>
      <c r="C29" s="236">
        <f>IFERROR(HLOOKUP('2_Individual Property'!$C$3,'4_Statements of Income (#1)'!$C$3:$JI$20,14,FALSE),"-")</f>
        <v>32.238</v>
      </c>
      <c r="D29" s="236">
        <f>IFERROR(HLOOKUP('2_Individual Property'!$C$3,'4_Statements of Income (#2)'!$C$3:$KZ$20,14,FALSE),"-")</f>
        <v>39</v>
      </c>
      <c r="E29" s="236">
        <f>IFERROR(HLOOKUP($C$3,'4_Statements of Income (#3)'!$C$3:$JU$24,14,FALSE),"-")</f>
        <v>34</v>
      </c>
      <c r="F29" s="236">
        <f>IFERROR(HLOOKUP($C$3,'4_Statements of Income (#4)'!$C$3:$KB$24,14,FALSE),"-")</f>
        <v>30</v>
      </c>
      <c r="G29" s="236">
        <f>IFERROR(HLOOKUP($C$3,'4_Statements of Income (#5)'!$C$3:$KB$24,14,FALSE),"-")</f>
        <v>37</v>
      </c>
      <c r="H29" s="236">
        <f>IFERROR(HLOOKUP($C$3,'4_Statements of Income (#6)'!$K$3:$KM$24,14,FALSE),"-")</f>
        <v>52</v>
      </c>
      <c r="I29" s="236">
        <f>IFERROR(HLOOKUP($C$3,'4_Statements of Income (#7）'!$K$3:$KM$24,14,FALSE),"-")</f>
        <v>38</v>
      </c>
      <c r="J29" s="236">
        <f>IFERROR(HLOOKUP($C$3,'4_Statements of Income (#8）'!$K$3:$KM$24,14,FALSE),"-")</f>
        <v>41</v>
      </c>
      <c r="K29" s="197"/>
      <c r="L29" s="197"/>
      <c r="M29" s="194"/>
    </row>
    <row r="30" spans="1:13" s="6" customFormat="1" ht="16.149999999999999" customHeight="1" thickTop="1" thickBot="1" x14ac:dyDescent="0.2">
      <c r="A30" s="135"/>
      <c r="B30" s="230" t="s">
        <v>665</v>
      </c>
      <c r="C30" s="237">
        <f>IFERROR(HLOOKUP('2_Individual Property'!$C$3,'4_Statements of Income (#1)'!$C$3:$JI$20,15,FALSE),"-")</f>
        <v>669.95299999999997</v>
      </c>
      <c r="D30" s="237">
        <f>IFERROR(HLOOKUP('2_Individual Property'!$C$3,'4_Statements of Income (#2)'!$C$3:$KZ$20,15,FALSE),"-")</f>
        <v>784</v>
      </c>
      <c r="E30" s="237">
        <f>IFERROR(HLOOKUP($C$3,'4_Statements of Income (#3)'!$C$3:$JU$24,15,FALSE),"-")</f>
        <v>739</v>
      </c>
      <c r="F30" s="237">
        <f>IFERROR(HLOOKUP($C$3,'4_Statements of Income (#4)'!$C$3:$KB$24,15,FALSE),"-")</f>
        <v>780</v>
      </c>
      <c r="G30" s="237">
        <f>IFERROR(HLOOKUP($C$3,'4_Statements of Income (#5)'!$C$3:$KB$24,15,FALSE),"-")</f>
        <v>774</v>
      </c>
      <c r="H30" s="237">
        <f>IFERROR(HLOOKUP($C$3,'4_Statements of Income (#6)'!$K$3:$KM$24,15,FALSE),"-")</f>
        <v>826</v>
      </c>
      <c r="I30" s="237">
        <f>IFERROR(HLOOKUP($C$3,'4_Statements of Income (#7）'!$K$3:$KM$24,15,FALSE),"-")</f>
        <v>753</v>
      </c>
      <c r="J30" s="237">
        <f>IFERROR(HLOOKUP($C$3,'4_Statements of Income (#8）'!$K$3:$KM$24,15,FALSE),"-")</f>
        <v>833</v>
      </c>
      <c r="K30" s="197"/>
      <c r="L30" s="197"/>
      <c r="M30" s="194"/>
    </row>
    <row r="31" spans="1:13" s="6" customFormat="1" ht="16.149999999999999" customHeight="1" thickTop="1" x14ac:dyDescent="0.15">
      <c r="A31" s="135"/>
      <c r="B31" s="199" t="s">
        <v>1</v>
      </c>
      <c r="C31" s="203">
        <f>IFERROR(HLOOKUP('2_Individual Property'!$C$3,'4_Statements of Income (#1)'!$C$3:$JI$20,16,FALSE),"-")</f>
        <v>691.81299999999999</v>
      </c>
      <c r="D31" s="203">
        <f>IFERROR(HLOOKUP('2_Individual Property'!$C$3,'4_Statements of Income (#2)'!$C$3:$KZ$20,16,FALSE),"-")</f>
        <v>866</v>
      </c>
      <c r="E31" s="203">
        <f>IFERROR(HLOOKUP($C$3,'4_Statements of Income (#3)'!$C$3:$JU$24,16,FALSE),"-")</f>
        <v>914</v>
      </c>
      <c r="F31" s="203">
        <f>IFERROR(HLOOKUP($C$3,'4_Statements of Income (#4)'!$C$3:$KB$24,16,FALSE),"-")</f>
        <v>927</v>
      </c>
      <c r="G31" s="203">
        <f>IFERROR(HLOOKUP($C$3,'4_Statements of Income (#5)'!$C$3:$KB$24,16,FALSE),"-")</f>
        <v>938</v>
      </c>
      <c r="H31" s="203">
        <f>IFERROR(HLOOKUP($C$3,'4_Statements of Income (#6)'!$K$3:$KM$24,16,FALSE),"-")</f>
        <v>935</v>
      </c>
      <c r="I31" s="203">
        <f>IFERROR(HLOOKUP($C$3,'4_Statements of Income (#7）'!$K$3:$KM$24,16,FALSE),"-")</f>
        <v>1016</v>
      </c>
      <c r="J31" s="203">
        <f>IFERROR(HLOOKUP($C$3,'4_Statements of Income (#8）'!$K$3:$KM$24,16,FALSE),"-")</f>
        <v>971</v>
      </c>
      <c r="K31" s="197"/>
      <c r="L31" s="197"/>
      <c r="M31" s="194"/>
    </row>
    <row r="32" spans="1:13" s="6" customFormat="1" ht="16.149999999999999" customHeight="1" x14ac:dyDescent="0.15">
      <c r="A32" s="135"/>
      <c r="B32" s="56" t="s">
        <v>666</v>
      </c>
      <c r="C32" s="205">
        <f>IFERROR(HLOOKUP('2_Individual Property'!$C$3,'4_Statements of Income (#1)'!$C$3:$JI$20,17,FALSE),"-")</f>
        <v>59.225999999999999</v>
      </c>
      <c r="D32" s="205">
        <f>IFERROR(HLOOKUP('2_Individual Property'!$C$3,'4_Statements of Income (#2)'!$C$3:$KZ$20,17,FALSE),"-")</f>
        <v>86</v>
      </c>
      <c r="E32" s="205">
        <f>IFERROR(HLOOKUP($C$3,'4_Statements of Income (#3)'!$C$3:$JU$24,17,FALSE),"-")</f>
        <v>114</v>
      </c>
      <c r="F32" s="205">
        <f>IFERROR(HLOOKUP($C$3,'4_Statements of Income (#4)'!$C$3:$KB$24,17,FALSE),"-")</f>
        <v>125</v>
      </c>
      <c r="G32" s="205">
        <f>IFERROR(HLOOKUP($C$3,'4_Statements of Income (#5)'!$C$3:$KB$24,17,FALSE),"-")</f>
        <v>131</v>
      </c>
      <c r="H32" s="205">
        <f>IFERROR(HLOOKUP($C$3,'4_Statements of Income (#6)'!$K$3:$KM$24,17,FALSE),"-")</f>
        <v>153</v>
      </c>
      <c r="I32" s="205">
        <f>IFERROR(HLOOKUP($C$3,'4_Statements of Income (#7）'!$K$3:$KM$24,17,FALSE),"-")</f>
        <v>172</v>
      </c>
      <c r="J32" s="205">
        <f>IFERROR(HLOOKUP($C$3,'4_Statements of Income (#8）'!$K$3:$KM$24,17,FALSE),"-")</f>
        <v>180</v>
      </c>
      <c r="K32" s="197"/>
      <c r="L32" s="197"/>
      <c r="M32" s="194"/>
    </row>
    <row r="33" spans="1:13" s="6" customFormat="1" ht="16.149999999999999" customHeight="1" x14ac:dyDescent="0.15">
      <c r="A33" s="135"/>
      <c r="B33" s="55" t="s">
        <v>667</v>
      </c>
      <c r="C33" s="207">
        <f>IFERROR(HLOOKUP('2_Individual Property'!$C$3,'4_Statements of Income (#1)'!$C$3:$JI$20,18,FALSE),"-")</f>
        <v>632.58699999999999</v>
      </c>
      <c r="D33" s="207">
        <f>IFERROR(HLOOKUP('2_Individual Property'!$C$3,'4_Statements of Income (#2)'!$C$3:$KZ$20,18,FALSE),"-")</f>
        <v>779</v>
      </c>
      <c r="E33" s="207">
        <f>IFERROR(HLOOKUP($C$3,'4_Statements of Income (#3)'!$C$3:$JU$24,18,FALSE),"-")</f>
        <v>800</v>
      </c>
      <c r="F33" s="207">
        <f>IFERROR(HLOOKUP($C$3,'4_Statements of Income (#4)'!$C$3:$KB$24,18,FALSE),"-")</f>
        <v>802</v>
      </c>
      <c r="G33" s="207">
        <f>IFERROR(HLOOKUP($C$3,'4_Statements of Income (#5)'!$C$3:$KB$24,18,FALSE),"-")</f>
        <v>807</v>
      </c>
      <c r="H33" s="207">
        <f>IFERROR(HLOOKUP($C$3,'4_Statements of Income (#6)'!$K$3:$KM$24,18,FALSE),"-")</f>
        <v>781</v>
      </c>
      <c r="I33" s="207">
        <f>IFERROR(HLOOKUP($C$3,'4_Statements of Income (#7）'!$K$3:$KM$24,18,FALSE),"-")</f>
        <v>843</v>
      </c>
      <c r="J33" s="207">
        <f>IFERROR(HLOOKUP($C$3,'4_Statements of Income (#8）'!$K$3:$KM$24,18,FALSE),"-")</f>
        <v>790</v>
      </c>
      <c r="K33" s="197"/>
      <c r="L33" s="197"/>
      <c r="M33" s="194"/>
    </row>
    <row r="34" spans="1:13" s="6" customFormat="1" ht="16.149999999999999" customHeight="1" x14ac:dyDescent="0.15">
      <c r="A34" s="135"/>
      <c r="B34" s="1555" t="str">
        <f>IF(COUNTIF(C21:J21,"（Note）")&gt;0,"（Note）Not disclosed, because consent has not been obtained from the tenant.","")</f>
        <v/>
      </c>
      <c r="C34" s="186"/>
      <c r="D34" s="189"/>
      <c r="E34" s="186"/>
      <c r="F34" s="186"/>
      <c r="G34" s="186"/>
      <c r="H34" s="196"/>
      <c r="I34" s="196"/>
      <c r="J34" s="196"/>
      <c r="K34" s="197"/>
      <c r="L34" s="197"/>
      <c r="M34" s="194"/>
    </row>
    <row r="35" spans="1:13" s="198" customFormat="1" ht="16.149999999999999" customHeight="1" x14ac:dyDescent="0.15">
      <c r="A35" s="135"/>
      <c r="B35" s="186"/>
      <c r="C35" s="186"/>
      <c r="D35" s="189"/>
      <c r="E35" s="186"/>
      <c r="F35" s="186"/>
      <c r="G35" s="186"/>
      <c r="H35" s="196"/>
      <c r="I35" s="196"/>
      <c r="J35" s="196"/>
      <c r="K35" s="197"/>
      <c r="L35" s="197"/>
      <c r="M35" s="194"/>
    </row>
    <row r="36" spans="1:13" s="6" customFormat="1" ht="16.149999999999999" customHeight="1" x14ac:dyDescent="0.15">
      <c r="A36" s="135"/>
      <c r="B36" s="241" t="s">
        <v>668</v>
      </c>
      <c r="C36" s="201"/>
      <c r="D36" s="189"/>
      <c r="E36" s="186"/>
      <c r="F36" s="186"/>
      <c r="G36" s="186"/>
      <c r="H36" s="196"/>
      <c r="I36" s="196"/>
      <c r="J36" s="196"/>
      <c r="K36" s="197"/>
      <c r="L36" s="197"/>
      <c r="M36" s="194"/>
    </row>
    <row r="37" spans="1:13" s="6" customFormat="1" ht="16.149999999999999" customHeight="1" x14ac:dyDescent="0.15">
      <c r="A37" s="135"/>
      <c r="B37" s="37"/>
      <c r="C37" s="193" t="s">
        <v>683</v>
      </c>
      <c r="D37" s="193" t="s">
        <v>715</v>
      </c>
      <c r="E37" s="193" t="s">
        <v>1388</v>
      </c>
      <c r="F37" s="193" t="s">
        <v>1616</v>
      </c>
      <c r="G37" s="193" t="s">
        <v>1623</v>
      </c>
      <c r="H37" s="193" t="s">
        <v>1859</v>
      </c>
      <c r="I37" s="193" t="s">
        <v>2118</v>
      </c>
      <c r="J37" s="193" t="s">
        <v>2315</v>
      </c>
      <c r="K37" s="197"/>
      <c r="L37" s="197"/>
      <c r="M37" s="194"/>
    </row>
    <row r="38" spans="1:13" s="198" customFormat="1" ht="16.149999999999999" customHeight="1" thickBot="1" x14ac:dyDescent="0.2">
      <c r="A38" s="135"/>
      <c r="B38" s="293" t="s">
        <v>672</v>
      </c>
      <c r="C38" s="204">
        <f>IFERROR(VLOOKUP($C$3,'5_Overview of Appraisal (#1)'!$B$5:$J$267,3,FALSE),"-")</f>
        <v>44900</v>
      </c>
      <c r="D38" s="204">
        <f>IFERROR(VLOOKUP($C$3,'5_Overview of Appraisal (#2）'!$B$5:$J$267,3,FALSE),"-")</f>
        <v>47000</v>
      </c>
      <c r="E38" s="204">
        <f>IFERROR(VLOOKUP($C$3,'5_Overview of Appraisal (#3)'!$B$5:$J$276,3,FALSE),"-")</f>
        <v>48100</v>
      </c>
      <c r="F38" s="204">
        <f>IFERROR(VLOOKUP($C$3,'5_Overview of Appraisal (#4)'!$B$5:$J$276,3,FALSE),"-")</f>
        <v>49100</v>
      </c>
      <c r="G38" s="204">
        <f>IFERROR(VLOOKUP($C$3,'5_Overview of Appraisal (#5)'!$B$5:$J$276,3,FALSE),"-")</f>
        <v>49200</v>
      </c>
      <c r="H38" s="204">
        <f>IFERROR(VLOOKUP($C$3,'5_Overview of Appraisal (#6)'!$B$5:$J$286,3,FALSE),"-")</f>
        <v>49200</v>
      </c>
      <c r="I38" s="204">
        <f>IFERROR(VLOOKUP($C$3,'5_Overview of Appraisal (#7）'!$B$5:$J$282,3,FALSE),"-")</f>
        <v>49700</v>
      </c>
      <c r="J38" s="204">
        <f>IFERROR(VLOOKUP($C$3,'5_Overview of Appraisal (#8)'!$B$5:$J$301,3,FALSE),"-")</f>
        <v>49800</v>
      </c>
      <c r="K38" s="197"/>
      <c r="L38" s="197"/>
      <c r="M38" s="194"/>
    </row>
    <row r="39" spans="1:13" s="198" customFormat="1" ht="16.149999999999999" customHeight="1" thickTop="1" x14ac:dyDescent="0.15">
      <c r="A39" s="135"/>
      <c r="B39" s="294" t="s">
        <v>674</v>
      </c>
      <c r="C39" s="203">
        <f>IFERROR(VLOOKUP($C$3,'5_Overview of Appraisal (#1)'!$B$5:$J$267,4,FALSE),"-")</f>
        <v>46200</v>
      </c>
      <c r="D39" s="203">
        <f>IFERROR(VLOOKUP($C$3,'5_Overview of Appraisal (#2）'!$B$5:$J$267,4,FALSE),"-")</f>
        <v>48000</v>
      </c>
      <c r="E39" s="203">
        <f>IFERROR(VLOOKUP($C$3,'5_Overview of Appraisal (#3)'!$B$5:$J$276,4,FALSE),"-")</f>
        <v>49400</v>
      </c>
      <c r="F39" s="203">
        <f>IFERROR(VLOOKUP($C$3,'5_Overview of Appraisal (#4)'!$B$5:$J$276,4,FALSE),"-")</f>
        <v>49900</v>
      </c>
      <c r="G39" s="203">
        <f>IFERROR(VLOOKUP($C$3,'5_Overview of Appraisal (#5)'!$B$5:$J$276,4,FALSE),"-")</f>
        <v>50200</v>
      </c>
      <c r="H39" s="203">
        <f>IFERROR(VLOOKUP($C$3,'5_Overview of Appraisal (#6)'!$B$5:$J$286,4,FALSE),"-")</f>
        <v>49700</v>
      </c>
      <c r="I39" s="203">
        <f>IFERROR(VLOOKUP($C$3,'5_Overview of Appraisal (#7）'!$B$5:$J$282,4,FALSE),"-")</f>
        <v>49800</v>
      </c>
      <c r="J39" s="203">
        <f>IFERROR(VLOOKUP($C$3,'5_Overview of Appraisal (#8)'!$B$5:$J$301,4,FALSE),"-")</f>
        <v>49400</v>
      </c>
      <c r="K39" s="197"/>
      <c r="L39" s="197"/>
      <c r="M39" s="194"/>
    </row>
    <row r="40" spans="1:13" s="198" customFormat="1" ht="16.149999999999999" customHeight="1" thickBot="1" x14ac:dyDescent="0.2">
      <c r="A40" s="135"/>
      <c r="B40" s="295" t="s">
        <v>676</v>
      </c>
      <c r="C40" s="209">
        <f>IFERROR(VLOOKUP($C$3,'5_Overview of Appraisal (#1)'!$B$5:$J$267,5,FALSE),"-")</f>
        <v>3.8</v>
      </c>
      <c r="D40" s="209">
        <f>IFERROR(VLOOKUP($C$3,'5_Overview of Appraisal (#2）'!$B$5:$J$267,5,FALSE),"-")</f>
        <v>3.8</v>
      </c>
      <c r="E40" s="209">
        <f>IFERROR(VLOOKUP($C$3,'5_Overview of Appraisal (#3)'!$B$5:$J$276,5,FALSE),"-")</f>
        <v>3.6999999999999997</v>
      </c>
      <c r="F40" s="209">
        <f>IFERROR(VLOOKUP($C$3,'5_Overview of Appraisal (#4)'!$B$5:$J$276,5,FALSE),"-")</f>
        <v>3.6999999999999997</v>
      </c>
      <c r="G40" s="209">
        <f>IFERROR(VLOOKUP($C$3,'5_Overview of Appraisal (#5)'!$B$5:$J$276,5,FALSE),"-")</f>
        <v>3.6999999999999997</v>
      </c>
      <c r="H40" s="209">
        <f>IFERROR(VLOOKUP($C$3,'5_Overview of Appraisal (#6)'!$B$5:$J$286,5,FALSE),"-")</f>
        <v>3.6999999999999997</v>
      </c>
      <c r="I40" s="209">
        <f>IFERROR(VLOOKUP($C$3,'5_Overview of Appraisal (#7）'!$B$5:$J$282,5,FALSE),"-")</f>
        <v>3.5999999999999996</v>
      </c>
      <c r="J40" s="209">
        <f>IFERROR(VLOOKUP($C$3,'5_Overview of Appraisal (#8)'!$B$5:$J$301,5,FALSE),"-")</f>
        <v>3.5999999999999996</v>
      </c>
      <c r="K40" s="197"/>
      <c r="L40" s="197"/>
      <c r="M40" s="194"/>
    </row>
    <row r="41" spans="1:13" s="198" customFormat="1" ht="16.149999999999999" customHeight="1" thickTop="1" x14ac:dyDescent="0.15">
      <c r="A41" s="135"/>
      <c r="B41" s="296" t="s">
        <v>673</v>
      </c>
      <c r="C41" s="208">
        <f>IFERROR(VLOOKUP($C$3,'5_Overview of Appraisal (#1)'!$B$5:$J$267,6,FALSE),"-")</f>
        <v>44400</v>
      </c>
      <c r="D41" s="208">
        <f>IFERROR(VLOOKUP($C$3,'5_Overview of Appraisal (#2）'!$B$5:$J$267,6,FALSE),"-")</f>
        <v>46500</v>
      </c>
      <c r="E41" s="208">
        <f>IFERROR(VLOOKUP($C$3,'5_Overview of Appraisal (#3)'!$B$5:$J$276,6,FALSE),"-")</f>
        <v>47600</v>
      </c>
      <c r="F41" s="208">
        <f>IFERROR(VLOOKUP($C$3,'5_Overview of Appraisal (#4)'!$B$5:$J$276,6,FALSE),"-")</f>
        <v>48800</v>
      </c>
      <c r="G41" s="208">
        <f>IFERROR(VLOOKUP($C$3,'5_Overview of Appraisal (#5)'!$B$5:$J$276,6,FALSE),"-")</f>
        <v>48800</v>
      </c>
      <c r="H41" s="208">
        <f>IFERROR(VLOOKUP($C$3,'5_Overview of Appraisal (#6)'!$B$5:$J$286,6,FALSE),"-")</f>
        <v>49000</v>
      </c>
      <c r="I41" s="208">
        <f>IFERROR(VLOOKUP($C$3,'5_Overview of Appraisal (#7）'!$B$5:$J$282,6,FALSE),"-")</f>
        <v>49700</v>
      </c>
      <c r="J41" s="208">
        <f>IFERROR(VLOOKUP($C$3,'5_Overview of Appraisal (#8)'!$B$5:$J$301,6,FALSE),"-")</f>
        <v>49900</v>
      </c>
      <c r="K41" s="197"/>
      <c r="L41" s="197"/>
      <c r="M41" s="194"/>
    </row>
    <row r="42" spans="1:13" s="198" customFormat="1" ht="16.149999999999999" customHeight="1" x14ac:dyDescent="0.15">
      <c r="A42" s="135"/>
      <c r="B42" s="297" t="s">
        <v>677</v>
      </c>
      <c r="C42" s="210">
        <f>IFERROR(VLOOKUP($C$3,'5_Overview of Appraisal (#1)'!$B$5:$J$267,7,FALSE),"-")</f>
        <v>4</v>
      </c>
      <c r="D42" s="210">
        <f>IFERROR(VLOOKUP($C$3,'5_Overview of Appraisal (#2）'!$B$5:$J$267,7,FALSE),"-")</f>
        <v>4</v>
      </c>
      <c r="E42" s="210">
        <f>IFERROR(VLOOKUP($C$3,'5_Overview of Appraisal (#3)'!$B$5:$J$276,7,FALSE),"-")</f>
        <v>3.9</v>
      </c>
      <c r="F42" s="210">
        <f>IFERROR(VLOOKUP($C$3,'5_Overview of Appraisal (#4)'!$B$5:$J$276,7,FALSE),"-")</f>
        <v>3.9</v>
      </c>
      <c r="G42" s="210">
        <f>IFERROR(VLOOKUP($C$3,'5_Overview of Appraisal (#5)'!$B$5:$J$276,7,FALSE),"-")</f>
        <v>3.9</v>
      </c>
      <c r="H42" s="210">
        <f>IFERROR(VLOOKUP($C$3,'5_Overview of Appraisal (#6)'!$B$5:$J$286,7,FALSE),"-")</f>
        <v>3.9</v>
      </c>
      <c r="I42" s="210">
        <f>IFERROR(VLOOKUP($C$3,'5_Overview of Appraisal (#7）'!$B$5:$J$282,7,FALSE),"-")</f>
        <v>3.8</v>
      </c>
      <c r="J42" s="210">
        <f>IFERROR(VLOOKUP($C$3,'5_Overview of Appraisal (#8)'!$B$5:$J$301,7,FALSE),"-")</f>
        <v>3.8</v>
      </c>
      <c r="K42" s="197"/>
      <c r="L42" s="197"/>
      <c r="M42" s="194"/>
    </row>
    <row r="43" spans="1:13" s="198" customFormat="1" ht="16.149999999999999" customHeight="1" thickBot="1" x14ac:dyDescent="0.2">
      <c r="A43" s="135"/>
      <c r="B43" s="298" t="s">
        <v>687</v>
      </c>
      <c r="C43" s="211">
        <f>IFERROR(VLOOKUP($C$3,'5_Overview of Appraisal (#1)'!$B$5:$J$267,8,FALSE),"-")</f>
        <v>4</v>
      </c>
      <c r="D43" s="211">
        <f>IFERROR(VLOOKUP($C$3,'5_Overview of Appraisal (#2）'!$B$5:$J$267,8,FALSE),"-")</f>
        <v>4</v>
      </c>
      <c r="E43" s="211">
        <f>IFERROR(VLOOKUP($C$3,'5_Overview of Appraisal (#3)'!$B$5:$J$276,8,FALSE),"-")</f>
        <v>3.9</v>
      </c>
      <c r="F43" s="211">
        <f>IFERROR(VLOOKUP($C$3,'5_Overview of Appraisal (#4)'!$B$5:$J$276,8,FALSE),"-")</f>
        <v>3.9</v>
      </c>
      <c r="G43" s="211">
        <f>IFERROR(VLOOKUP($C$3,'5_Overview of Appraisal (#5)'!$B$5:$J$276,8,FALSE),"-")</f>
        <v>3.9</v>
      </c>
      <c r="H43" s="211">
        <f>IFERROR(VLOOKUP($C$3,'5_Overview of Appraisal (#6)'!$B$5:$J$286,8,FALSE),"-")</f>
        <v>3.9</v>
      </c>
      <c r="I43" s="211">
        <f>IFERROR(VLOOKUP($C$3,'5_Overview of Appraisal (#7）'!$B$5:$J$282,8,FALSE),"-")</f>
        <v>3.8</v>
      </c>
      <c r="J43" s="211">
        <f>IFERROR(VLOOKUP($C$3,'5_Overview of Appraisal (#8)'!$B$5:$J$301,8,FALSE),"-")</f>
        <v>3.8</v>
      </c>
      <c r="K43" s="197"/>
      <c r="L43" s="197"/>
      <c r="M43" s="194"/>
    </row>
    <row r="44" spans="1:13" s="198" customFormat="1" ht="16.149999999999999" customHeight="1" thickTop="1" thickBot="1" x14ac:dyDescent="0.2">
      <c r="A44" s="135"/>
      <c r="B44" s="299" t="s">
        <v>680</v>
      </c>
      <c r="C44" s="231" t="str">
        <f>IFERROR(VLOOKUP($C$3,'5_Overview of Appraisal (#1)'!$B$5:$J$267,9,FALSE),"-")</f>
        <v>The Tanizawa Sogo Appraisal Co., Ltd.</v>
      </c>
      <c r="D44" s="231" t="str">
        <f>IFERROR(VLOOKUP($C$3,'5_Overview of Appraisal (#2）'!$B$5:$J$267,9,FALSE),"-")</f>
        <v>The Tanizawa Sogo Appraisal Co., Ltd.</v>
      </c>
      <c r="E44" s="231" t="str">
        <f>IFERROR(VLOOKUP($C$3,'5_Overview of Appraisal (#3)'!$B$5:$J$276,9,FALSE),"-")</f>
        <v>The Tanizawa Sogo Appraisal Co., Ltd.</v>
      </c>
      <c r="F44" s="231" t="str">
        <f>IFERROR(VLOOKUP($C$3,'5_Overview of Appraisal (#4)'!$B$5:$J$276,9,FALSE),"-")</f>
        <v>The Tanizawa Sogo Appraisal Co., Ltd.</v>
      </c>
      <c r="G44" s="231" t="str">
        <f>IFERROR(VLOOKUP($C$3,'5_Overview of Appraisal (#5)'!$B$5:$J$276,9,FALSE),"-")</f>
        <v>The Tanizawa Sogo Appraisal Co., Ltd.</v>
      </c>
      <c r="H44" s="231" t="str">
        <f>IFERROR(VLOOKUP($C$3,'5_Overview of Appraisal (#6)'!$B$5:$J$286,9,FALSE),"-")</f>
        <v>The Tanizawa Sogo Appraisal Co., Ltd.</v>
      </c>
      <c r="I44" s="231" t="str">
        <f>IFERROR(VLOOKUP($C$3,'5_Overview of Appraisal (#7）'!$B$5:$J$282,9,FALSE),"-")</f>
        <v>The Tanizawa Sogo Appraisal Co., Ltd.</v>
      </c>
      <c r="J44" s="231" t="str">
        <f>IFERROR(VLOOKUP($C$3,'5_Overview of Appraisal (#8)'!$B$5:$J$301,9,FALSE),"-")</f>
        <v>The Tanizawa Sogo Appraisal Co., Ltd.</v>
      </c>
      <c r="K44" s="197"/>
      <c r="L44" s="197"/>
      <c r="M44" s="194"/>
    </row>
    <row r="45" spans="1:13" s="198" customFormat="1" ht="16.149999999999999" customHeight="1" thickTop="1" x14ac:dyDescent="0.15">
      <c r="A45" s="135"/>
      <c r="B45" s="294" t="s">
        <v>690</v>
      </c>
      <c r="C45" s="203">
        <f>IFERROR(HLOOKUP('2_Individual Property'!$C$3,'4_Statements of Income (#1)'!$C$3:$JI$24,21,FALSE),"-")</f>
        <v>44615</v>
      </c>
      <c r="D45" s="203">
        <f>IFERROR(HLOOKUP('2_Individual Property'!$C$3,'4_Statements of Income (#2)'!$C$3:$JI$24,21,FALSE),"-")</f>
        <v>45294</v>
      </c>
      <c r="E45" s="203">
        <f>IFERROR(HLOOKUP($C$3,'4_Statements of Income (#3)'!$C$3:$JU$24,21,FALSE),"-")</f>
        <v>45760</v>
      </c>
      <c r="F45" s="203">
        <f>IFERROR(HLOOKUP($C$3,'4_Statements of Income (#4)'!$C$3:$JU$24,21,FALSE),"-")</f>
        <v>45813</v>
      </c>
      <c r="G45" s="203">
        <f>IFERROR(HLOOKUP($C$3,'4_Statements of Income (#5)'!$C$3:$JU$24,21,FALSE),"-")</f>
        <v>45861</v>
      </c>
      <c r="H45" s="203">
        <f>IFERROR(HLOOKUP($C$3,'4_Statements of Income (#6)'!$K$3:$KM$24,21,FALSE),"-")</f>
        <v>46388</v>
      </c>
      <c r="I45" s="203">
        <f>IFERROR(HLOOKUP($C$3,'4_Statements of Income (#7）'!$K$3:$KM$24,21,FALSE),"-")</f>
        <v>46437</v>
      </c>
      <c r="J45" s="203">
        <f>IFERROR(HLOOKUP($C$3,'4_Statements of Income (#8）'!$K$3:$KM$24,21,FALSE),"-")</f>
        <v>46403</v>
      </c>
      <c r="K45" s="197"/>
      <c r="L45" s="197"/>
      <c r="M45" s="194"/>
    </row>
    <row r="46" spans="1:13" s="250" customFormat="1" x14ac:dyDescent="0.15">
      <c r="A46" s="222"/>
      <c r="B46" s="223"/>
      <c r="C46" s="223"/>
      <c r="D46" s="223"/>
      <c r="E46" s="223"/>
      <c r="F46" s="223"/>
      <c r="G46" s="223"/>
      <c r="H46" s="223"/>
      <c r="I46" s="223"/>
      <c r="J46" s="223"/>
      <c r="K46" s="258"/>
      <c r="L46" s="258"/>
    </row>
    <row r="47" spans="1:13" s="192" customFormat="1" x14ac:dyDescent="0.15">
      <c r="A47" s="222"/>
      <c r="B47" s="241" t="s">
        <v>682</v>
      </c>
      <c r="C47" s="201"/>
      <c r="D47" s="223"/>
      <c r="E47" s="223"/>
      <c r="F47" s="223"/>
      <c r="G47" s="223"/>
      <c r="H47" s="223"/>
      <c r="I47" s="223"/>
      <c r="J47" s="223"/>
      <c r="K47" s="225"/>
      <c r="L47" s="225"/>
    </row>
    <row r="48" spans="1:13" s="192" customFormat="1" x14ac:dyDescent="0.15">
      <c r="A48" s="222"/>
      <c r="B48" s="37"/>
      <c r="C48" s="193" t="s">
        <v>683</v>
      </c>
      <c r="D48" s="193" t="s">
        <v>716</v>
      </c>
      <c r="E48" s="193" t="s">
        <v>1389</v>
      </c>
      <c r="F48" s="193" t="s">
        <v>1616</v>
      </c>
      <c r="G48" s="193" t="s">
        <v>1623</v>
      </c>
      <c r="H48" s="193" t="s">
        <v>1860</v>
      </c>
      <c r="I48" s="193" t="s">
        <v>2118</v>
      </c>
      <c r="J48" s="193" t="s">
        <v>2315</v>
      </c>
      <c r="K48" s="225"/>
      <c r="L48" s="225"/>
    </row>
    <row r="49" spans="1:12" s="192" customFormat="1" x14ac:dyDescent="0.15">
      <c r="A49" s="222"/>
      <c r="B49" s="226" t="s">
        <v>685</v>
      </c>
      <c r="C49" s="228">
        <f>IFERROR(VLOOKUP($C$3,'6_Leasing Status (#1)'!$B$4:$H$266,3,FALSE),"-")</f>
        <v>31500.89</v>
      </c>
      <c r="D49" s="228">
        <f>IFERROR(VLOOKUP($C$3,'6_Leasing Status (#2)'!$B$4:$H$266,3,FALSE),"-")</f>
        <v>31500.89</v>
      </c>
      <c r="E49" s="228">
        <f>IFERROR(VLOOKUP($C$3,'6_Leasing Status (#3)'!$B$4:$H$275,3,FALSE),"-")</f>
        <v>31500.89</v>
      </c>
      <c r="F49" s="228">
        <f>IFERROR(VLOOKUP($C$3,'6_Leasing Status (#4)'!$B$4:$H$275,3,FALSE),"-")</f>
        <v>31500.89</v>
      </c>
      <c r="G49" s="228">
        <f>IFERROR(VLOOKUP($C$3,'6_Leasing Status (#5)'!$B$4:$H$275,3,FALSE),"-")</f>
        <v>31139.8</v>
      </c>
      <c r="H49" s="228">
        <f>IFERROR(VLOOKUP($C$3,'6_Leasing Status (#6)'!$B$4:$H$286,3,FALSE),"-")</f>
        <v>31139.8</v>
      </c>
      <c r="I49" s="228">
        <f>IFERROR(VLOOKUP($C$3,'6_Leasing Status (#7）'!$B$4:$H$281,3,FALSE),"-")</f>
        <v>31139.8</v>
      </c>
      <c r="J49" s="228">
        <f>IFERROR(VLOOKUP($C$3,'6_Leasing Status (#8)'!$B$4:$H$292,3,FALSE),"-")</f>
        <v>31139.8</v>
      </c>
      <c r="K49" s="225"/>
      <c r="L49" s="225"/>
    </row>
    <row r="50" spans="1:12" s="192" customFormat="1" x14ac:dyDescent="0.15">
      <c r="A50" s="222"/>
      <c r="B50" s="55" t="s">
        <v>686</v>
      </c>
      <c r="C50" s="229">
        <f>IFERROR(VLOOKUP($C$3,'6_Leasing Status (#1)'!$B$4:$H$266,4,FALSE),"-")</f>
        <v>30683.61</v>
      </c>
      <c r="D50" s="229">
        <f>IFERROR(VLOOKUP($C$3,'6_Leasing Status (#2)'!$B$4:$H$266,4,FALSE),"-")</f>
        <v>30546.639999999999</v>
      </c>
      <c r="E50" s="229">
        <f>IFERROR(VLOOKUP($C$3,'6_Leasing Status (#3)'!$B$4:$H$275,4,FALSE),"-")</f>
        <v>30785.7</v>
      </c>
      <c r="F50" s="229">
        <f>IFERROR(VLOOKUP($C$3,'6_Leasing Status (#4)'!$B$4:$H$275,4,FALSE),"-")</f>
        <v>31239.119999999999</v>
      </c>
      <c r="G50" s="229">
        <f>IFERROR(VLOOKUP($C$3,'6_Leasing Status (#5)'!$B$4:$H$275,4,FALSE),"-")</f>
        <v>31094.38</v>
      </c>
      <c r="H50" s="229">
        <f>IFERROR(VLOOKUP($C$3,'6_Leasing Status (#6)'!$B$4:$H$286,4,FALSE),"-")</f>
        <v>31133.29</v>
      </c>
      <c r="I50" s="229">
        <f>IFERROR(VLOOKUP($C$3,'6_Leasing Status (#7）'!$B$4:$H$281,4,FALSE),"-")</f>
        <v>31133.29</v>
      </c>
      <c r="J50" s="229">
        <f>IFERROR(VLOOKUP($C$3,'6_Leasing Status (#8)'!$B$4:$H$292,4,FALSE),"-")</f>
        <v>30938.13</v>
      </c>
      <c r="K50" s="225"/>
      <c r="L50" s="225"/>
    </row>
    <row r="51" spans="1:12" s="192" customFormat="1" x14ac:dyDescent="0.15">
      <c r="A51" s="222"/>
      <c r="B51" s="56" t="s">
        <v>688</v>
      </c>
      <c r="C51" s="227">
        <f>IFERROR(VLOOKUP($C$3,'6_Leasing Status (#1)'!$B$4:$H$266,5,FALSE),"-")</f>
        <v>97.405533621431019</v>
      </c>
      <c r="D51" s="227">
        <f>IFERROR(VLOOKUP($C$3,'6_Leasing Status (#2)'!$B$4:$H$266,5,FALSE),"-")</f>
        <v>97</v>
      </c>
      <c r="E51" s="227">
        <f>IFERROR(VLOOKUP($C$3,'6_Leasing Status (#3)'!$B$4:$H$275,5,FALSE),"-")</f>
        <v>97.729619702808392</v>
      </c>
      <c r="F51" s="227">
        <f>IFERROR(VLOOKUP($C$3,'6_Leasing Status (#4)'!$B$4:$H$275,5,FALSE),"-")</f>
        <v>99.2</v>
      </c>
      <c r="G51" s="227">
        <f>IFERROR(VLOOKUP($C$3,'6_Leasing Status (#5)'!$B$4:$H$275,5,FALSE),"-")</f>
        <v>99.854141645097258</v>
      </c>
      <c r="H51" s="227">
        <f>IFERROR(VLOOKUP($C$3,'6_Leasing Status (#6)'!$B$4:$H$286,5,FALSE),"-")</f>
        <v>99.979094278062163</v>
      </c>
      <c r="I51" s="227">
        <f>IFERROR(VLOOKUP($C$3,'6_Leasing Status (#7）'!$B$4:$H$281,5,FALSE),"-")</f>
        <v>99.979094278062163</v>
      </c>
      <c r="J51" s="227">
        <f>IFERROR(VLOOKUP($C$3,'6_Leasing Status (#8)'!$B$4:$H$292,5,FALSE),"-")</f>
        <v>99.352372205344935</v>
      </c>
      <c r="K51" s="225"/>
      <c r="L51" s="225"/>
    </row>
    <row r="52" spans="1:12" s="192" customFormat="1" x14ac:dyDescent="0.15">
      <c r="A52" s="222"/>
      <c r="B52" s="55" t="s">
        <v>689</v>
      </c>
      <c r="C52" s="207">
        <f>IFERROR(VLOOKUP($C$3,'6_Leasing Status (#1)'!$B$4:$H$266,6,FALSE),"-")</f>
        <v>104</v>
      </c>
      <c r="D52" s="207">
        <f>IFERROR(VLOOKUP($C$3,'6_Leasing Status (#2)'!$B$4:$H$266,6,FALSE),"-")</f>
        <v>100</v>
      </c>
      <c r="E52" s="207">
        <f>IFERROR(VLOOKUP($C$3,'6_Leasing Status (#3)'!$B$4:$H$275,6,FALSE),"-")</f>
        <v>102</v>
      </c>
      <c r="F52" s="207">
        <f>IFERROR(VLOOKUP($C$3,'6_Leasing Status (#4)'!$B$4:$H$275,6,FALSE),"-")</f>
        <v>103</v>
      </c>
      <c r="G52" s="207">
        <f>IFERROR(VLOOKUP($C$3,'6_Leasing Status (#5)'!$B$4:$H$275,6,FALSE),"-")</f>
        <v>100</v>
      </c>
      <c r="H52" s="207">
        <f>IFERROR(VLOOKUP($C$3,'6_Leasing Status (#6)'!$B$4:$H$286,6,FALSE),"-")</f>
        <v>100</v>
      </c>
      <c r="I52" s="207">
        <f>IFERROR(VLOOKUP($C$3,'6_Leasing Status (#7）'!$B$4:$H$281,6,FALSE),"-")</f>
        <v>100</v>
      </c>
      <c r="J52" s="207">
        <f>IFERROR(VLOOKUP($C$3,'6_Leasing Status (#8)'!$B$4:$H$292,6,FALSE),"-")</f>
        <v>98</v>
      </c>
      <c r="K52" s="225"/>
      <c r="L52" s="225"/>
    </row>
    <row r="53" spans="1:12" s="192" customFormat="1" x14ac:dyDescent="0.15">
      <c r="A53" s="222"/>
      <c r="B53" s="286" t="s">
        <v>691</v>
      </c>
      <c r="C53" s="227">
        <f>IFERROR(VLOOKUP($C$3,'6_Leasing Status (#1)'!$B$4:$H$266,7,FALSE),"-")</f>
        <v>2690</v>
      </c>
      <c r="D53" s="227">
        <f>IFERROR(VLOOKUP($C$3,'6_Leasing Status (#2)'!$B$4:$H$266,7,FALSE),"-")</f>
        <v>2749</v>
      </c>
      <c r="E53" s="227">
        <f>IFERROR(VLOOKUP($C$3,'6_Leasing Status (#3)'!$B$4:$H$275,7,FALSE),"-")</f>
        <v>2732</v>
      </c>
      <c r="F53" s="227">
        <f>IFERROR(VLOOKUP($C$3,'6_Leasing Status (#4)'!$B$4:$H$275,7,FALSE),"-")</f>
        <v>2747</v>
      </c>
      <c r="G53" s="1194">
        <f>IFERROR(VLOOKUP($C$3,'6_Leasing Status (#5)'!$B$4:$H$275,7,FALSE),"-")</f>
        <v>2754</v>
      </c>
      <c r="H53" s="1194">
        <f>IFERROR(VLOOKUP($C$3,'6_Leasing Status (#6)'!$B$4:$H$286,7,FALSE),"-")</f>
        <v>2772</v>
      </c>
      <c r="I53" s="1194">
        <f>IFERROR(VLOOKUP($C$3,'6_Leasing Status (#7）'!$B$4:$H$281,7,FALSE),"-")</f>
        <v>2780</v>
      </c>
      <c r="J53" s="1194">
        <f>IFERROR(VLOOKUP($C$3,'6_Leasing Status (#8)'!$B$4:$H$292,7,FALSE),"-")</f>
        <v>2785</v>
      </c>
      <c r="K53" s="225"/>
      <c r="L53" s="225"/>
    </row>
    <row r="54" spans="1:12" s="192" customFormat="1" x14ac:dyDescent="0.15">
      <c r="A54" s="187"/>
      <c r="B54" s="1555" t="str">
        <f>IF(COUNTIF(C53:J53,"（Note）")&gt;0,"（Note）Not disclosed, because consent has not been obtained from the tenant.","")</f>
        <v/>
      </c>
      <c r="C54" s="1"/>
      <c r="D54" s="1"/>
      <c r="E54" s="188"/>
      <c r="G54" s="224"/>
      <c r="H54" s="213"/>
      <c r="I54" s="213"/>
      <c r="J54" s="213"/>
      <c r="K54" s="225"/>
      <c r="L54" s="225"/>
    </row>
    <row r="55" spans="1:12" s="1441" customFormat="1" x14ac:dyDescent="0.15">
      <c r="A55" s="1557"/>
      <c r="B55" s="1558" t="str">
        <f>+'3_All Propertoes（#8）'!B4&amp;'3_All Propertoes（#8）'!C4</f>
        <v>Of-T-001Shinjuku Nomura Building</v>
      </c>
      <c r="C55" s="1558" t="str">
        <f>+'3_All Propertoes（#8）'!B4</f>
        <v>Of-T-001</v>
      </c>
      <c r="D55" s="1559"/>
      <c r="E55" s="1560"/>
      <c r="G55" s="1561"/>
      <c r="H55" s="1562"/>
      <c r="I55" s="1562"/>
      <c r="J55" s="1562"/>
      <c r="K55" s="1563"/>
      <c r="L55" s="1563"/>
    </row>
    <row r="56" spans="1:12" s="1440" customFormat="1" x14ac:dyDescent="0.15">
      <c r="A56" s="1557"/>
      <c r="B56" s="1558" t="str">
        <f>+'3_All Propertoes（#8）'!B5&amp;'3_All Propertoes（#8）'!C5</f>
        <v xml:space="preserve">Of-T-002NRE Tennozu Building </v>
      </c>
      <c r="C56" s="1558" t="str">
        <f>+'3_All Propertoes（#8）'!B5</f>
        <v>Of-T-002</v>
      </c>
      <c r="D56" s="1559"/>
      <c r="E56" s="1560"/>
      <c r="G56" s="1564"/>
      <c r="H56" s="1565"/>
      <c r="I56" s="1565"/>
      <c r="J56" s="1565"/>
      <c r="K56" s="1566"/>
      <c r="L56" s="1566"/>
    </row>
    <row r="57" spans="1:12" s="1440" customFormat="1" x14ac:dyDescent="0.15">
      <c r="A57" s="1557"/>
      <c r="B57" s="1558" t="str">
        <f>+'3_All Propertoes（#8）'!B6&amp;'3_All Propertoes（#8）'!C6</f>
        <v>Of-T-003Kojimachi Millennium Garden</v>
      </c>
      <c r="C57" s="1558" t="str">
        <f>+'3_All Propertoes（#8）'!B6</f>
        <v>Of-T-003</v>
      </c>
      <c r="D57" s="1559"/>
      <c r="E57" s="1560"/>
      <c r="G57" s="1564"/>
      <c r="H57" s="1565"/>
      <c r="I57" s="1565"/>
      <c r="J57" s="1565"/>
      <c r="K57" s="1566"/>
      <c r="L57" s="1566"/>
    </row>
    <row r="58" spans="1:12" s="1440" customFormat="1" x14ac:dyDescent="0.15">
      <c r="A58" s="1557"/>
      <c r="B58" s="1558" t="str">
        <f>+'3_All Propertoes（#8）'!B7&amp;'3_All Propertoes（#8）'!C7</f>
        <v>Of-T-006NMF Shinjuku Minamiguchi Building</v>
      </c>
      <c r="C58" s="1558" t="str">
        <f>+'3_All Propertoes（#8）'!B7</f>
        <v>Of-T-006</v>
      </c>
      <c r="D58" s="1559"/>
      <c r="E58" s="1560"/>
      <c r="G58" s="1564"/>
      <c r="H58" s="1565"/>
      <c r="I58" s="1565"/>
      <c r="J58" s="1565"/>
      <c r="K58" s="1566"/>
      <c r="L58" s="1566"/>
    </row>
    <row r="59" spans="1:12" s="1440" customFormat="1" x14ac:dyDescent="0.15">
      <c r="A59" s="1557"/>
      <c r="B59" s="1558" t="str">
        <f>+'3_All Propertoes（#8）'!B8&amp;'3_All Propertoes（#8）'!C8</f>
        <v xml:space="preserve">Of-T-007NMF Shibuya Koen-dori Building </v>
      </c>
      <c r="C59" s="1558" t="str">
        <f>+'3_All Propertoes（#8）'!B8</f>
        <v>Of-T-007</v>
      </c>
      <c r="D59" s="1559"/>
      <c r="E59" s="1560"/>
      <c r="G59" s="1564"/>
      <c r="H59" s="1565"/>
      <c r="I59" s="1565"/>
      <c r="J59" s="1565"/>
      <c r="K59" s="1566"/>
      <c r="L59" s="1566"/>
    </row>
    <row r="60" spans="1:12" s="1440" customFormat="1" x14ac:dyDescent="0.15">
      <c r="A60" s="1557"/>
      <c r="B60" s="1558" t="str">
        <f>+'3_All Propertoes（#8）'!B9&amp;'3_All Propertoes（#8）'!C9</f>
        <v xml:space="preserve">Of-T-008Secom Medical Building </v>
      </c>
      <c r="C60" s="1558" t="str">
        <f>+'3_All Propertoes（#8）'!B9</f>
        <v>Of-T-008</v>
      </c>
      <c r="D60" s="1559"/>
      <c r="E60" s="1560"/>
      <c r="G60" s="1564"/>
      <c r="H60" s="1565"/>
      <c r="I60" s="1565"/>
      <c r="J60" s="1565"/>
      <c r="K60" s="1566"/>
      <c r="L60" s="1566"/>
    </row>
    <row r="61" spans="1:12" s="1440" customFormat="1" x14ac:dyDescent="0.15">
      <c r="A61" s="1557"/>
      <c r="B61" s="1558" t="str">
        <f>+'3_All Propertoes（#8）'!B10&amp;'3_All Propertoes（#8）'!C10</f>
        <v xml:space="preserve">Of-T-009NMF Shiba Building </v>
      </c>
      <c r="C61" s="1558" t="str">
        <f>+'3_All Propertoes（#8）'!B10</f>
        <v>Of-T-009</v>
      </c>
      <c r="D61" s="1559"/>
      <c r="E61" s="1560"/>
      <c r="G61" s="1564"/>
      <c r="H61" s="1565"/>
      <c r="I61" s="1565"/>
      <c r="J61" s="1565"/>
      <c r="K61" s="1566"/>
      <c r="L61" s="1566"/>
    </row>
    <row r="62" spans="1:12" s="1440" customFormat="1" x14ac:dyDescent="0.15">
      <c r="A62" s="1557"/>
      <c r="B62" s="1558" t="str">
        <f>+'3_All Propertoes（#8）'!B11&amp;'3_All Propertoes（#8）'!C11</f>
        <v xml:space="preserve">Of-T-010Nishi-Shinjuku Showa Building </v>
      </c>
      <c r="C62" s="1558" t="str">
        <f>+'3_All Propertoes（#8）'!B11</f>
        <v>Of-T-010</v>
      </c>
      <c r="D62" s="1559"/>
      <c r="E62" s="1560"/>
      <c r="G62" s="1564"/>
      <c r="H62" s="1565"/>
      <c r="I62" s="1565"/>
      <c r="J62" s="1565"/>
      <c r="K62" s="1566"/>
      <c r="L62" s="1566"/>
    </row>
    <row r="63" spans="1:12" s="1440" customFormat="1" x14ac:dyDescent="0.15">
      <c r="A63" s="1557"/>
      <c r="B63" s="1558" t="str">
        <f>+'3_All Propertoes（#8）'!B12&amp;'3_All Propertoes（#8）'!C12</f>
        <v>Of-T-011NRE Shibuya Dogenzaka Building</v>
      </c>
      <c r="C63" s="1558" t="str">
        <f>+'3_All Propertoes（#8）'!B12</f>
        <v>Of-T-011</v>
      </c>
      <c r="D63" s="1559"/>
      <c r="E63" s="1560"/>
      <c r="G63" s="1564"/>
      <c r="H63" s="1565"/>
      <c r="I63" s="1565"/>
      <c r="J63" s="1565"/>
      <c r="K63" s="1566"/>
      <c r="L63" s="1566"/>
    </row>
    <row r="64" spans="1:12" s="1440" customFormat="1" x14ac:dyDescent="0.15">
      <c r="A64" s="1557"/>
      <c r="B64" s="1558" t="str">
        <f>+'3_All Propertoes（#8）'!B13&amp;'3_All Propertoes（#8）'!C13</f>
        <v>Of-T-013Iwamoto-cho Toyo Building</v>
      </c>
      <c r="C64" s="1558" t="str">
        <f>+'3_All Propertoes（#8）'!B13</f>
        <v>Of-T-013</v>
      </c>
      <c r="D64" s="1559"/>
      <c r="E64" s="1560"/>
      <c r="G64" s="1564"/>
      <c r="H64" s="1565"/>
      <c r="I64" s="1565"/>
      <c r="J64" s="1565"/>
      <c r="K64" s="1566"/>
      <c r="L64" s="1566"/>
    </row>
    <row r="65" spans="1:12" s="1440" customFormat="1" x14ac:dyDescent="0.15">
      <c r="A65" s="1557"/>
      <c r="B65" s="1558" t="str">
        <f>+'3_All Propertoes（#8）'!B14&amp;'3_All Propertoes（#8）'!C14</f>
        <v>Of-T-015NMF Surugadai Building</v>
      </c>
      <c r="C65" s="1558" t="str">
        <f>+'3_All Propertoes（#8）'!B14</f>
        <v>Of-T-015</v>
      </c>
      <c r="D65" s="1559"/>
      <c r="E65" s="1560"/>
      <c r="G65" s="1564"/>
      <c r="H65" s="1565"/>
      <c r="I65" s="1565"/>
      <c r="J65" s="1565"/>
      <c r="K65" s="1566"/>
      <c r="L65" s="1566"/>
    </row>
    <row r="66" spans="1:12" s="1440" customFormat="1" x14ac:dyDescent="0.15">
      <c r="A66" s="1557"/>
      <c r="B66" s="1558" t="str">
        <f>+'3_All Propertoes（#8）'!B15&amp;'3_All Propertoes（#8）'!C15</f>
        <v>Of-T-016PMO Nihonbashi Honcho</v>
      </c>
      <c r="C66" s="1558" t="str">
        <f>+'3_All Propertoes（#8）'!B15</f>
        <v>Of-T-016</v>
      </c>
      <c r="D66" s="1559"/>
      <c r="E66" s="1560"/>
      <c r="G66" s="1564"/>
      <c r="H66" s="1565"/>
      <c r="I66" s="1565"/>
      <c r="J66" s="1565"/>
      <c r="K66" s="1566"/>
      <c r="L66" s="1566"/>
    </row>
    <row r="67" spans="1:12" s="1440" customFormat="1" x14ac:dyDescent="0.15">
      <c r="A67" s="1557"/>
      <c r="B67" s="1558" t="str">
        <f>+'3_All Propertoes（#8）'!B16&amp;'3_All Propertoes（#8）'!C16</f>
        <v>Of-T-017PMO Nihonbashi Kayabacho</v>
      </c>
      <c r="C67" s="1558" t="str">
        <f>+'3_All Propertoes（#8）'!B16</f>
        <v>Of-T-017</v>
      </c>
      <c r="D67" s="1559"/>
      <c r="E67" s="1560"/>
      <c r="G67" s="1564"/>
      <c r="H67" s="1565"/>
      <c r="I67" s="1565"/>
      <c r="J67" s="1565"/>
      <c r="K67" s="1566"/>
      <c r="L67" s="1566"/>
    </row>
    <row r="68" spans="1:12" s="1440" customFormat="1" x14ac:dyDescent="0.15">
      <c r="A68" s="1557"/>
      <c r="B68" s="1558" t="str">
        <f>+'3_All Propertoes（#8）'!B17&amp;'3_All Propertoes（#8）'!C17</f>
        <v>Of-T-018NMF Gotanda Ekimae Building</v>
      </c>
      <c r="C68" s="1558" t="str">
        <f>+'3_All Propertoes（#8）'!B17</f>
        <v>Of-T-018</v>
      </c>
      <c r="D68" s="1559"/>
      <c r="E68" s="1560"/>
      <c r="G68" s="1564"/>
      <c r="H68" s="1565"/>
      <c r="I68" s="1565"/>
      <c r="J68" s="1565"/>
      <c r="K68" s="1566"/>
      <c r="L68" s="1566"/>
    </row>
    <row r="69" spans="1:12" s="1440" customFormat="1" x14ac:dyDescent="0.15">
      <c r="A69" s="1557"/>
      <c r="B69" s="1558" t="str">
        <f>+'3_All Propertoes（#8）'!B18&amp;'3_All Propertoes（#8）'!C18</f>
        <v>Of-T-019NRE Higashi-nihonbashi Building</v>
      </c>
      <c r="C69" s="1558" t="str">
        <f>+'3_All Propertoes（#8）'!B18</f>
        <v>Of-T-019</v>
      </c>
      <c r="D69" s="1559"/>
      <c r="E69" s="1560"/>
      <c r="G69" s="1564"/>
      <c r="H69" s="1565"/>
      <c r="I69" s="1565"/>
      <c r="J69" s="1565"/>
      <c r="K69" s="1566"/>
      <c r="L69" s="1566"/>
    </row>
    <row r="70" spans="1:12" s="1440" customFormat="1" x14ac:dyDescent="0.15">
      <c r="A70" s="1557"/>
      <c r="B70" s="1558" t="str">
        <f>+'3_All Propertoes（#8）'!B19&amp;'3_All Propertoes（#8）'!C19</f>
        <v>Of-T-020PMO Akihabara</v>
      </c>
      <c r="C70" s="1558" t="str">
        <f>+'3_All Propertoes（#8）'!B19</f>
        <v>Of-T-020</v>
      </c>
      <c r="D70" s="1559"/>
      <c r="E70" s="1560"/>
      <c r="G70" s="1564"/>
      <c r="H70" s="1565"/>
      <c r="I70" s="1565"/>
      <c r="J70" s="1565"/>
      <c r="K70" s="1566"/>
      <c r="L70" s="1566"/>
    </row>
    <row r="71" spans="1:12" s="1440" customFormat="1" x14ac:dyDescent="0.15">
      <c r="A71" s="1557"/>
      <c r="B71" s="1558" t="str">
        <f>+'3_All Propertoes（#8）'!B20&amp;'3_All Propertoes（#8）'!C20</f>
        <v>Of-T-021Hatchobori NF Building</v>
      </c>
      <c r="C71" s="1558" t="str">
        <f>+'3_All Propertoes（#8）'!B20</f>
        <v>Of-T-021</v>
      </c>
      <c r="D71" s="1559"/>
      <c r="E71" s="1560"/>
      <c r="G71" s="1564"/>
      <c r="H71" s="1565"/>
      <c r="I71" s="1565"/>
      <c r="J71" s="1565"/>
      <c r="K71" s="1566"/>
      <c r="L71" s="1566"/>
    </row>
    <row r="72" spans="1:12" s="1440" customFormat="1" x14ac:dyDescent="0.15">
      <c r="A72" s="1557"/>
      <c r="B72" s="1558" t="str">
        <f>+'3_All Propertoes（#8）'!B21&amp;'3_All Propertoes（#8）'!C21</f>
        <v xml:space="preserve">Of-T-022NMF Kanda Iwamoto-cho Building  </v>
      </c>
      <c r="C72" s="1558" t="str">
        <f>+'3_All Propertoes（#8）'!B21</f>
        <v>Of-T-022</v>
      </c>
      <c r="D72" s="1559"/>
      <c r="E72" s="1560"/>
      <c r="G72" s="1564"/>
      <c r="H72" s="1565"/>
      <c r="I72" s="1565"/>
      <c r="J72" s="1565"/>
      <c r="K72" s="1566"/>
      <c r="L72" s="1566"/>
    </row>
    <row r="73" spans="1:12" s="1440" customFormat="1" x14ac:dyDescent="0.15">
      <c r="A73" s="1557"/>
      <c r="B73" s="1558" t="str">
        <f>+'3_All Propertoes（#8）'!B22&amp;'3_All Propertoes（#8）'!C22</f>
        <v>Of-T-023NMF Takanawa Building</v>
      </c>
      <c r="C73" s="1558" t="str">
        <f>+'3_All Propertoes（#8）'!B22</f>
        <v>Of-T-023</v>
      </c>
      <c r="D73" s="1559"/>
      <c r="E73" s="1560"/>
      <c r="G73" s="1564"/>
      <c r="H73" s="1565"/>
      <c r="I73" s="1565"/>
      <c r="J73" s="1565"/>
      <c r="K73" s="1566"/>
      <c r="L73" s="1566"/>
    </row>
    <row r="74" spans="1:12" s="1440" customFormat="1" x14ac:dyDescent="0.15">
      <c r="A74" s="1557"/>
      <c r="B74" s="1558" t="str">
        <f>+'3_All Propertoes（#8）'!B23&amp;'3_All Propertoes（#8）'!C23</f>
        <v>Of-T-024PMO Hatchobori</v>
      </c>
      <c r="C74" s="1558" t="str">
        <f>+'3_All Propertoes（#8）'!B23</f>
        <v>Of-T-024</v>
      </c>
      <c r="D74" s="1559"/>
      <c r="E74" s="1560"/>
      <c r="G74" s="1564"/>
      <c r="H74" s="1565"/>
      <c r="I74" s="1565"/>
      <c r="J74" s="1565"/>
      <c r="K74" s="1566"/>
      <c r="L74" s="1566"/>
    </row>
    <row r="75" spans="1:12" s="1440" customFormat="1" x14ac:dyDescent="0.15">
      <c r="A75" s="1557"/>
      <c r="B75" s="1558" t="str">
        <f>+'3_All Propertoes（#8）'!B24&amp;'3_All Propertoes（#8）'!C24</f>
        <v>Of-T-026PMO Nihonbashi Odenmacho</v>
      </c>
      <c r="C75" s="1558" t="str">
        <f>+'3_All Propertoes（#8）'!B24</f>
        <v>Of-T-026</v>
      </c>
      <c r="D75" s="1559"/>
      <c r="E75" s="1560"/>
      <c r="G75" s="1564"/>
      <c r="H75" s="1565"/>
      <c r="I75" s="1565"/>
      <c r="J75" s="1565"/>
      <c r="K75" s="1566"/>
      <c r="L75" s="1566"/>
    </row>
    <row r="76" spans="1:12" s="1440" customFormat="1" x14ac:dyDescent="0.15">
      <c r="A76" s="1557"/>
      <c r="B76" s="1558" t="str">
        <f>+'3_All Propertoes（#8）'!B25&amp;'3_All Propertoes（#8）'!C25</f>
        <v>Of-T-028PMO Higashi-nihonbashi</v>
      </c>
      <c r="C76" s="1558" t="str">
        <f>+'3_All Propertoes（#8）'!B25</f>
        <v>Of-T-028</v>
      </c>
      <c r="D76" s="1559"/>
      <c r="E76" s="1560"/>
      <c r="G76" s="1564"/>
      <c r="H76" s="1565"/>
      <c r="I76" s="1565"/>
      <c r="J76" s="1565"/>
      <c r="K76" s="1566"/>
      <c r="L76" s="1566"/>
    </row>
    <row r="77" spans="1:12" s="1440" customFormat="1" x14ac:dyDescent="0.15">
      <c r="A77" s="1557"/>
      <c r="B77" s="1558" t="str">
        <f>+'3_All Propertoes（#8）'!B26&amp;'3_All Propertoes（#8）'!C26</f>
        <v>Of-T-029NRE Ueno Building</v>
      </c>
      <c r="C77" s="1558" t="str">
        <f>+'3_All Propertoes（#8）'!B26</f>
        <v>Of-T-029</v>
      </c>
      <c r="D77" s="1559"/>
      <c r="E77" s="1560"/>
      <c r="G77" s="1564"/>
      <c r="H77" s="1565"/>
      <c r="I77" s="1565"/>
      <c r="J77" s="1565"/>
      <c r="K77" s="1566"/>
      <c r="L77" s="1566"/>
    </row>
    <row r="78" spans="1:12" s="1440" customFormat="1" x14ac:dyDescent="0.15">
      <c r="A78" s="1557"/>
      <c r="B78" s="1558" t="str">
        <f>+'3_All Propertoes（#8）'!B27&amp;'3_All Propertoes（#8）'!C27</f>
        <v>Of-T-031NF Hongo Building.</v>
      </c>
      <c r="C78" s="1558" t="str">
        <f>+'3_All Propertoes（#8）'!B27</f>
        <v>Of-T-031</v>
      </c>
      <c r="D78" s="1559"/>
      <c r="E78" s="1560"/>
      <c r="G78" s="1564"/>
      <c r="H78" s="1565"/>
      <c r="I78" s="1565"/>
      <c r="J78" s="1565"/>
      <c r="K78" s="1566"/>
      <c r="L78" s="1566"/>
    </row>
    <row r="79" spans="1:12" s="1440" customFormat="1" x14ac:dyDescent="0.15">
      <c r="A79" s="1557"/>
      <c r="B79" s="1558" t="str">
        <f>+'3_All Propertoes（#8）'!B28&amp;'3_All Propertoes（#8）'!C28</f>
        <v xml:space="preserve">Of-T-034Crystal Park Building </v>
      </c>
      <c r="C79" s="1558" t="str">
        <f>+'3_All Propertoes（#8）'!B28</f>
        <v>Of-T-034</v>
      </c>
      <c r="D79" s="1559"/>
      <c r="E79" s="1560"/>
      <c r="G79" s="1564"/>
      <c r="H79" s="1565"/>
      <c r="I79" s="1565"/>
      <c r="J79" s="1565"/>
      <c r="K79" s="1566"/>
      <c r="L79" s="1566"/>
    </row>
    <row r="80" spans="1:12" s="1440" customFormat="1" x14ac:dyDescent="0.15">
      <c r="A80" s="1557"/>
      <c r="B80" s="1558" t="str">
        <f>+'3_All Propertoes（#8）'!B29&amp;'3_All Propertoes（#8）'!C29</f>
        <v>Of-T-035NMF Kichijoji Honcho Building</v>
      </c>
      <c r="C80" s="1558" t="str">
        <f>+'3_All Propertoes（#8）'!B29</f>
        <v>Of-T-035</v>
      </c>
      <c r="D80" s="1559"/>
      <c r="E80" s="1560"/>
      <c r="G80" s="1564"/>
      <c r="H80" s="1565"/>
      <c r="I80" s="1565"/>
      <c r="J80" s="1565"/>
      <c r="K80" s="1566"/>
      <c r="L80" s="1566"/>
    </row>
    <row r="81" spans="1:12" s="1440" customFormat="1" x14ac:dyDescent="0.15">
      <c r="A81" s="1557"/>
      <c r="B81" s="1558" t="str">
        <f>+'3_All Propertoes（#8）'!B30&amp;'3_All Propertoes（#8）'!C30</f>
        <v xml:space="preserve">Of-T-036Faret Tachikawa Center Square </v>
      </c>
      <c r="C81" s="1558" t="str">
        <f>+'3_All Propertoes（#8）'!B30</f>
        <v>Of-T-036</v>
      </c>
      <c r="D81" s="1559"/>
      <c r="E81" s="1560"/>
      <c r="G81" s="1564"/>
      <c r="H81" s="1565"/>
      <c r="I81" s="1565"/>
      <c r="J81" s="1565"/>
      <c r="K81" s="1566"/>
      <c r="L81" s="1566"/>
    </row>
    <row r="82" spans="1:12" s="1440" customFormat="1" x14ac:dyDescent="0.15">
      <c r="A82" s="1557"/>
      <c r="B82" s="1558" t="str">
        <f>+'3_All Propertoes（#8）'!B31&amp;'3_All Propertoes（#8）'!C31</f>
        <v>Of-T-037NMF Kawasaki Higashiguchi Building</v>
      </c>
      <c r="C82" s="1558" t="str">
        <f>+'3_All Propertoes（#8）'!B31</f>
        <v>Of-T-037</v>
      </c>
      <c r="D82" s="1559"/>
      <c r="E82" s="1560"/>
      <c r="G82" s="1564"/>
      <c r="H82" s="1565"/>
      <c r="I82" s="1565"/>
      <c r="J82" s="1565"/>
      <c r="K82" s="1566"/>
      <c r="L82" s="1566"/>
    </row>
    <row r="83" spans="1:12" s="1440" customFormat="1" x14ac:dyDescent="0.15">
      <c r="A83" s="1557"/>
      <c r="B83" s="1558" t="str">
        <f>+'3_All Propertoes（#8）'!B32&amp;'3_All Propertoes（#8）'!C32</f>
        <v xml:space="preserve">Of-T-038NMF Yokohama Nishiguchi Building </v>
      </c>
      <c r="C83" s="1558" t="str">
        <f>+'3_All Propertoes（#8）'!B32</f>
        <v>Of-T-038</v>
      </c>
      <c r="D83" s="1559"/>
      <c r="E83" s="1560"/>
      <c r="G83" s="1564"/>
      <c r="H83" s="1565"/>
      <c r="I83" s="1565"/>
      <c r="J83" s="1565"/>
      <c r="K83" s="1566"/>
      <c r="L83" s="1566"/>
    </row>
    <row r="84" spans="1:12" s="1440" customFormat="1" x14ac:dyDescent="0.15">
      <c r="A84" s="1557"/>
      <c r="B84" s="1558" t="str">
        <f>+'3_All Propertoes（#8）'!B33&amp;'3_All Propertoes（#8）'!C33</f>
        <v>Of-T-039NMF Shin-Yokohama Building</v>
      </c>
      <c r="C84" s="1558" t="str">
        <f>+'3_All Propertoes（#8）'!B33</f>
        <v>Of-T-039</v>
      </c>
      <c r="D84" s="1559"/>
      <c r="E84" s="1560"/>
      <c r="G84" s="1564"/>
      <c r="H84" s="1565"/>
      <c r="I84" s="1565"/>
      <c r="J84" s="1565"/>
      <c r="K84" s="1566"/>
      <c r="L84" s="1566"/>
    </row>
    <row r="85" spans="1:12" s="1440" customFormat="1" x14ac:dyDescent="0.15">
      <c r="A85" s="1557"/>
      <c r="B85" s="1558" t="str">
        <f>+'3_All Propertoes（#8）'!B34&amp;'3_All Propertoes（#8）'!C34</f>
        <v>Of-T-041PMO Tamachi</v>
      </c>
      <c r="C85" s="1558" t="str">
        <f>+'3_All Propertoes（#8）'!B34</f>
        <v>Of-T-041</v>
      </c>
      <c r="D85" s="1559"/>
      <c r="E85" s="1560"/>
      <c r="G85" s="1564"/>
      <c r="H85" s="1565"/>
      <c r="I85" s="1565"/>
      <c r="J85" s="1565"/>
      <c r="K85" s="1566"/>
      <c r="L85" s="1566"/>
    </row>
    <row r="86" spans="1:12" s="1440" customFormat="1" x14ac:dyDescent="0.15">
      <c r="A86" s="1557"/>
      <c r="B86" s="1558" t="str">
        <f>+'3_All Propertoes（#8）'!B35&amp;'3_All Propertoes（#8）'!C35</f>
        <v>Of-T-042PMO Ginza Hatchome</v>
      </c>
      <c r="C86" s="1558" t="str">
        <f>+'3_All Propertoes（#8）'!B35</f>
        <v>Of-T-042</v>
      </c>
      <c r="D86" s="1559"/>
      <c r="E86" s="1560"/>
      <c r="G86" s="1564"/>
      <c r="H86" s="1565"/>
      <c r="I86" s="1565"/>
      <c r="J86" s="1565"/>
      <c r="K86" s="1566"/>
      <c r="L86" s="1566"/>
    </row>
    <row r="87" spans="1:12" s="1440" customFormat="1" x14ac:dyDescent="0.15">
      <c r="A87" s="1557"/>
      <c r="B87" s="1558" t="str">
        <f>+'3_All Propertoes（#8）'!B36&amp;'3_All Propertoes（#8）'!C36</f>
        <v>Of-T-043PMO Shibakoen</v>
      </c>
      <c r="C87" s="1558" t="str">
        <f>+'3_All Propertoes（#8）'!B36</f>
        <v>Of-T-043</v>
      </c>
      <c r="D87" s="1559"/>
      <c r="E87" s="1560"/>
      <c r="G87" s="1564"/>
      <c r="H87" s="1565"/>
      <c r="I87" s="1565"/>
      <c r="J87" s="1565"/>
      <c r="K87" s="1566"/>
      <c r="L87" s="1566"/>
    </row>
    <row r="88" spans="1:12" s="1440" customFormat="1" x14ac:dyDescent="0.15">
      <c r="A88" s="1557"/>
      <c r="B88" s="1558" t="str">
        <f>+'3_All Propertoes（#8）'!B37&amp;'3_All Propertoes（#8）'!C37</f>
        <v>Of-T-044NEC Head Office Building</v>
      </c>
      <c r="C88" s="1558" t="str">
        <f>+'3_All Propertoes（#8）'!B37</f>
        <v>Of-T-044</v>
      </c>
      <c r="D88" s="1559"/>
      <c r="E88" s="1560"/>
      <c r="G88" s="1564"/>
      <c r="H88" s="1565"/>
      <c r="I88" s="1565"/>
      <c r="J88" s="1565"/>
      <c r="K88" s="1566"/>
      <c r="L88" s="1566"/>
    </row>
    <row r="89" spans="1:12" s="1440" customFormat="1" x14ac:dyDescent="0.15">
      <c r="A89" s="1557"/>
      <c r="B89" s="1558" t="str">
        <f>+'3_All Propertoes（#8）'!B38&amp;'3_All Propertoes（#8）'!C38</f>
        <v>Of-T-045Harumi Island Triton Square Office Tower Y</v>
      </c>
      <c r="C89" s="1558" t="str">
        <f>+'3_All Propertoes（#8）'!B38</f>
        <v>Of-T-045</v>
      </c>
      <c r="D89" s="1559"/>
      <c r="E89" s="1560"/>
      <c r="G89" s="1564"/>
      <c r="H89" s="1565"/>
      <c r="I89" s="1565"/>
      <c r="J89" s="1565"/>
      <c r="K89" s="1566"/>
      <c r="L89" s="1566"/>
    </row>
    <row r="90" spans="1:12" s="1440" customFormat="1" x14ac:dyDescent="0.15">
      <c r="A90" s="1557"/>
      <c r="B90" s="1558" t="str">
        <f>+'3_All Propertoes（#8）'!B39&amp;'3_All Propertoes（#8）'!C39</f>
        <v>Of-T-046NMF Aoyama 1-chome Building</v>
      </c>
      <c r="C90" s="1558" t="str">
        <f>+'3_All Propertoes（#8）'!B39</f>
        <v>Of-T-046</v>
      </c>
      <c r="D90" s="1559"/>
      <c r="E90" s="1560"/>
      <c r="G90" s="1564"/>
      <c r="H90" s="1565"/>
      <c r="I90" s="1565"/>
      <c r="J90" s="1565"/>
      <c r="K90" s="1566"/>
      <c r="L90" s="1566"/>
    </row>
    <row r="91" spans="1:12" s="1440" customFormat="1" x14ac:dyDescent="0.15">
      <c r="A91" s="1557"/>
      <c r="B91" s="1558" t="str">
        <f>+'3_All Propertoes（#8）'!B40&amp;'3_All Propertoes（#8）'!C40</f>
        <v>Of-T-047NMF Takebashi Building</v>
      </c>
      <c r="C91" s="1558" t="str">
        <f>+'3_All Propertoes（#8）'!B40</f>
        <v>Of-T-047</v>
      </c>
      <c r="D91" s="1559"/>
      <c r="E91" s="1560"/>
      <c r="G91" s="1564"/>
      <c r="H91" s="1565"/>
      <c r="I91" s="1565"/>
      <c r="J91" s="1565"/>
      <c r="K91" s="1566"/>
      <c r="L91" s="1566"/>
    </row>
    <row r="92" spans="1:12" s="1440" customFormat="1" x14ac:dyDescent="0.15">
      <c r="A92" s="1557"/>
      <c r="B92" s="1558" t="str">
        <f>+'3_All Propertoes（#8）'!B41&amp;'3_All Propertoes（#8）'!C41</f>
        <v>Of-T-048Harumi Island Triton Square Office Tower Z</v>
      </c>
      <c r="C92" s="1558" t="str">
        <f>+'3_All Propertoes（#8）'!B41</f>
        <v>Of-T-048</v>
      </c>
      <c r="D92" s="1559"/>
      <c r="E92" s="1560"/>
      <c r="G92" s="1564"/>
      <c r="H92" s="1565"/>
      <c r="I92" s="1565"/>
      <c r="J92" s="1565"/>
      <c r="K92" s="1566"/>
      <c r="L92" s="1566"/>
    </row>
    <row r="93" spans="1:12" s="1440" customFormat="1" x14ac:dyDescent="0.15">
      <c r="A93" s="1557"/>
      <c r="B93" s="1558" t="str">
        <f>+'3_All Propertoes（#8）'!B42&amp;'3_All Propertoes（#8）'!C42</f>
        <v>Of-T-049NMF Kayabacho Building</v>
      </c>
      <c r="C93" s="1558" t="str">
        <f>+'3_All Propertoes（#8）'!B42</f>
        <v>Of-T-049</v>
      </c>
      <c r="D93" s="1559"/>
      <c r="E93" s="1560"/>
      <c r="G93" s="1564"/>
      <c r="H93" s="1565"/>
      <c r="I93" s="1565"/>
      <c r="J93" s="1565"/>
      <c r="K93" s="1566"/>
      <c r="L93" s="1566"/>
    </row>
    <row r="94" spans="1:12" s="1440" customFormat="1" x14ac:dyDescent="0.15">
      <c r="A94" s="1557"/>
      <c r="B94" s="1558" t="str">
        <f>+'3_All Propertoes（#8）'!B43&amp;'3_All Propertoes（#8）'!C43</f>
        <v>Of-T-050NMF Shinjuku EAST Building</v>
      </c>
      <c r="C94" s="1558" t="str">
        <f>+'3_All Propertoes（#8）'!B43</f>
        <v>Of-T-050</v>
      </c>
      <c r="D94" s="1559"/>
      <c r="E94" s="1560"/>
      <c r="G94" s="1564"/>
      <c r="H94" s="1565"/>
      <c r="I94" s="1565"/>
      <c r="J94" s="1565"/>
      <c r="K94" s="1566"/>
      <c r="L94" s="1566"/>
    </row>
    <row r="95" spans="1:12" s="1440" customFormat="1" x14ac:dyDescent="0.15">
      <c r="A95" s="1557"/>
      <c r="B95" s="1558" t="str">
        <f>+'3_All Propertoes（#8）'!B44&amp;'3_All Propertoes（#8）'!C44</f>
        <v>Of-T-051NMF Shiba-Koen Building</v>
      </c>
      <c r="C95" s="1558" t="str">
        <f>+'3_All Propertoes（#8）'!B44</f>
        <v>Of-T-051</v>
      </c>
      <c r="D95" s="1559"/>
      <c r="E95" s="1560"/>
      <c r="G95" s="1564"/>
      <c r="H95" s="1565"/>
      <c r="I95" s="1565"/>
      <c r="J95" s="1565"/>
      <c r="K95" s="1566"/>
      <c r="L95" s="1566"/>
    </row>
    <row r="96" spans="1:12" s="1440" customFormat="1" x14ac:dyDescent="0.15">
      <c r="A96" s="1557"/>
      <c r="B96" s="1558" t="str">
        <f>+'3_All Propertoes（#8）'!B45&amp;'3_All Propertoes（#8）'!C45</f>
        <v>Of-T-052NMF Ginza 4-chome Building</v>
      </c>
      <c r="C96" s="1558" t="str">
        <f>+'3_All Propertoes（#8）'!B45</f>
        <v>Of-T-052</v>
      </c>
      <c r="D96" s="1559"/>
      <c r="E96" s="1560"/>
      <c r="G96" s="1564"/>
      <c r="H96" s="1565"/>
      <c r="I96" s="1565"/>
      <c r="J96" s="1565"/>
      <c r="K96" s="1566"/>
      <c r="L96" s="1566"/>
    </row>
    <row r="97" spans="1:12" s="1440" customFormat="1" x14ac:dyDescent="0.15">
      <c r="A97" s="1557"/>
      <c r="B97" s="1558" t="str">
        <f>+'3_All Propertoes（#8）'!B46&amp;'3_All Propertoes（#8）'!C46</f>
        <v>Of-T-053Faret East Building</v>
      </c>
      <c r="C97" s="1558" t="str">
        <f>+'3_All Propertoes（#8）'!B46</f>
        <v>Of-T-053</v>
      </c>
      <c r="D97" s="1559"/>
      <c r="E97" s="1560"/>
      <c r="G97" s="1564"/>
      <c r="H97" s="1565"/>
      <c r="I97" s="1565"/>
      <c r="J97" s="1565"/>
      <c r="K97" s="1566"/>
      <c r="L97" s="1566"/>
    </row>
    <row r="98" spans="1:12" s="1569" customFormat="1" x14ac:dyDescent="0.15">
      <c r="A98" s="1567"/>
      <c r="B98" s="1558" t="str">
        <f>+'3_All Propertoes（#8）'!B47&amp;'3_All Propertoes（#8）'!C47</f>
        <v>Of-T-054PMO Shinnihonbashi</v>
      </c>
      <c r="C98" s="1558" t="str">
        <f>+'3_All Propertoes（#8）'!B47</f>
        <v>Of-T-054</v>
      </c>
      <c r="D98" s="1559"/>
      <c r="E98" s="1568"/>
      <c r="G98" s="1570"/>
      <c r="H98" s="1571"/>
      <c r="I98" s="1571"/>
      <c r="J98" s="1571"/>
      <c r="K98" s="1572"/>
      <c r="L98" s="1572"/>
    </row>
    <row r="99" spans="1:12" s="1569" customFormat="1" x14ac:dyDescent="0.15">
      <c r="A99" s="1567"/>
      <c r="B99" s="1558" t="str">
        <f>+'3_All Propertoes（#8）'!B48&amp;'3_All Propertoes（#8）'!C48</f>
        <v>Of-T-055PMO Hirakawacho</v>
      </c>
      <c r="C99" s="1558" t="str">
        <f>+'3_All Propertoes（#8）'!B48</f>
        <v>Of-T-055</v>
      </c>
      <c r="D99" s="1559"/>
      <c r="E99" s="1568"/>
      <c r="G99" s="1570"/>
      <c r="H99" s="1571"/>
      <c r="I99" s="1571"/>
      <c r="J99" s="1571"/>
      <c r="K99" s="1572"/>
      <c r="L99" s="1572"/>
    </row>
    <row r="100" spans="1:12" s="1569" customFormat="1" x14ac:dyDescent="0.15">
      <c r="A100" s="1567"/>
      <c r="B100" s="1558" t="str">
        <f>+'3_All Propertoes（#8）'!B49&amp;'3_All Propertoes（#8）'!C49</f>
        <v>Of-T-056PMO Nihonbashi Mitsukoshi-mae</v>
      </c>
      <c r="C100" s="1558" t="str">
        <f>+'3_All Propertoes（#8）'!B49</f>
        <v>Of-T-056</v>
      </c>
      <c r="D100" s="1559"/>
      <c r="E100" s="1568"/>
      <c r="G100" s="1570"/>
      <c r="H100" s="1571"/>
      <c r="I100" s="1571"/>
      <c r="J100" s="1571"/>
      <c r="K100" s="1572"/>
      <c r="L100" s="1572"/>
    </row>
    <row r="101" spans="1:12" s="1440" customFormat="1" x14ac:dyDescent="0.15">
      <c r="A101" s="1557"/>
      <c r="B101" s="1558" t="str">
        <f>+'3_All Propertoes（#8）'!B50&amp;'3_All Propertoes（#8）'!C50</f>
        <v>Of-T-057PMO Shibadaimon</v>
      </c>
      <c r="C101" s="1558" t="str">
        <f>+'3_All Propertoes（#8）'!B50</f>
        <v>Of-T-057</v>
      </c>
      <c r="D101" s="1559"/>
      <c r="E101" s="1560"/>
      <c r="G101" s="1564"/>
      <c r="H101" s="1565"/>
      <c r="I101" s="1565"/>
      <c r="J101" s="1565"/>
      <c r="K101" s="1566"/>
      <c r="L101" s="1566"/>
    </row>
    <row r="102" spans="1:12" s="1440" customFormat="1" x14ac:dyDescent="0.15">
      <c r="A102" s="1557"/>
      <c r="B102" s="1558" t="str">
        <f>+'3_All Propertoes（#8）'!B51&amp;'3_All Propertoes（#8）'!C51</f>
        <v>Of-T-058PMO Tamachi Higashi</v>
      </c>
      <c r="C102" s="1558" t="str">
        <f>+'3_All Propertoes（#8）'!B51</f>
        <v>Of-T-058</v>
      </c>
      <c r="D102" s="1559"/>
      <c r="E102" s="1560"/>
      <c r="G102" s="1564"/>
      <c r="H102" s="1565"/>
      <c r="I102" s="1565"/>
      <c r="J102" s="1565"/>
      <c r="K102" s="1566"/>
      <c r="L102" s="1566"/>
    </row>
    <row r="103" spans="1:12" s="1440" customFormat="1" x14ac:dyDescent="0.15">
      <c r="A103" s="1557"/>
      <c r="B103" s="1558" t="str">
        <f>+'3_All Propertoes（#8）'!B52&amp;'3_All Propertoes（#8）'!C52</f>
        <v>Of-T-059PMO Hatchobori Shinkawa</v>
      </c>
      <c r="C103" s="1558" t="str">
        <f>+'3_All Propertoes（#8）'!B52</f>
        <v>Of-T-059</v>
      </c>
      <c r="D103" s="1559"/>
      <c r="E103" s="1560"/>
      <c r="G103" s="1564"/>
      <c r="H103" s="1565"/>
      <c r="I103" s="1565"/>
      <c r="J103" s="1565"/>
      <c r="K103" s="1566"/>
      <c r="L103" s="1566"/>
    </row>
    <row r="104" spans="1:12" s="1440" customFormat="1" x14ac:dyDescent="0.15">
      <c r="A104" s="1557"/>
      <c r="B104" s="1558" t="str">
        <f>+'3_All Propertoes（#8）'!B53&amp;'3_All Propertoes（#8）'!C53</f>
        <v>Of-T-060PMO Kyobashi Higashi</v>
      </c>
      <c r="C104" s="1558" t="str">
        <f>+'3_All Propertoes（#8）'!B53</f>
        <v>Of-T-060</v>
      </c>
      <c r="D104" s="1559"/>
      <c r="E104" s="1560"/>
      <c r="G104" s="1564"/>
      <c r="H104" s="1565"/>
      <c r="I104" s="1565"/>
      <c r="J104" s="1565"/>
      <c r="K104" s="1566"/>
      <c r="L104" s="1566"/>
    </row>
    <row r="105" spans="1:12" s="1440" customFormat="1" x14ac:dyDescent="0.15">
      <c r="A105" s="1557"/>
      <c r="B105" s="1558" t="str">
        <f>+'3_All Propertoes（#8）'!B54&amp;'3_All Propertoes（#8）'!C54</f>
        <v>Of-T-061PMO Ochanomizu</v>
      </c>
      <c r="C105" s="1558" t="str">
        <f>+'3_All Propertoes（#8）'!B54</f>
        <v>Of-T-061</v>
      </c>
      <c r="D105" s="1559"/>
      <c r="E105" s="1560"/>
      <c r="G105" s="1564"/>
      <c r="H105" s="1565"/>
      <c r="I105" s="1565"/>
      <c r="J105" s="1565"/>
      <c r="K105" s="1566"/>
      <c r="L105" s="1566"/>
    </row>
    <row r="106" spans="1:12" s="1440" customFormat="1" x14ac:dyDescent="0.15">
      <c r="A106" s="1557"/>
      <c r="B106" s="1558" t="str">
        <f>+'3_All Propertoes（#8）'!B55&amp;'3_All Propertoes（#8）'!C55</f>
        <v xml:space="preserve">Of-S-001Sapporo North Plaza </v>
      </c>
      <c r="C106" s="1558" t="str">
        <f>+'3_All Propertoes（#8）'!B55</f>
        <v>Of-S-001</v>
      </c>
      <c r="D106" s="1559"/>
      <c r="E106" s="1560"/>
      <c r="G106" s="1564"/>
      <c r="H106" s="1565"/>
      <c r="I106" s="1565"/>
      <c r="J106" s="1565"/>
      <c r="K106" s="1566"/>
      <c r="L106" s="1566"/>
    </row>
    <row r="107" spans="1:12" s="1440" customFormat="1" x14ac:dyDescent="0.15">
      <c r="A107" s="1557"/>
      <c r="B107" s="1558" t="str">
        <f>+'3_All Propertoes（#8）'!B56&amp;'3_All Propertoes（#8）'!C56</f>
        <v>Of-S-002NRE Sapporo Building</v>
      </c>
      <c r="C107" s="1558" t="str">
        <f>+'3_All Propertoes（#8）'!B56</f>
        <v>Of-S-002</v>
      </c>
      <c r="D107" s="1559"/>
      <c r="E107" s="1560"/>
      <c r="G107" s="1564"/>
      <c r="H107" s="1565"/>
      <c r="I107" s="1565"/>
      <c r="J107" s="1565"/>
      <c r="K107" s="1566"/>
      <c r="L107" s="1566"/>
    </row>
    <row r="108" spans="1:12" s="1440" customFormat="1" x14ac:dyDescent="0.15">
      <c r="A108" s="1557"/>
      <c r="B108" s="1558" t="str">
        <f>+'3_All Propertoes（#8）'!B57&amp;'3_All Propertoes（#8）'!C57</f>
        <v>Of-S-004NMF Sendai Aoba-dori Building</v>
      </c>
      <c r="C108" s="1558" t="str">
        <f>+'3_All Propertoes（#8）'!B57</f>
        <v>Of-S-004</v>
      </c>
      <c r="D108" s="1559"/>
      <c r="E108" s="1560"/>
      <c r="G108" s="1564"/>
      <c r="H108" s="1565"/>
      <c r="I108" s="1565"/>
      <c r="J108" s="1565"/>
      <c r="K108" s="1566"/>
      <c r="L108" s="1566"/>
    </row>
    <row r="109" spans="1:12" s="1440" customFormat="1" x14ac:dyDescent="0.15">
      <c r="A109" s="1557"/>
      <c r="B109" s="1558" t="str">
        <f>+'3_All Propertoes（#8）'!B58&amp;'3_All Propertoes（#8）'!C58</f>
        <v xml:space="preserve">Of-S-005NMF Utsunomiya Building </v>
      </c>
      <c r="C109" s="1558" t="str">
        <f>+'3_All Propertoes（#8）'!B58</f>
        <v>Of-S-005</v>
      </c>
      <c r="D109" s="1559"/>
      <c r="E109" s="1560"/>
      <c r="G109" s="1564"/>
      <c r="H109" s="1565"/>
      <c r="I109" s="1565"/>
      <c r="J109" s="1565"/>
      <c r="K109" s="1566"/>
      <c r="L109" s="1566"/>
    </row>
    <row r="110" spans="1:12" s="1440" customFormat="1" x14ac:dyDescent="0.15">
      <c r="A110" s="1557"/>
      <c r="B110" s="1558" t="str">
        <f>+'3_All Propertoes（#8）'!B59&amp;'3_All Propertoes（#8）'!C59</f>
        <v xml:space="preserve">Of-S-006NMF Nagoya Fushimi Building </v>
      </c>
      <c r="C110" s="1558" t="str">
        <f>+'3_All Propertoes（#8）'!B59</f>
        <v>Of-S-006</v>
      </c>
      <c r="D110" s="1559"/>
      <c r="E110" s="1560"/>
      <c r="G110" s="1564"/>
      <c r="H110" s="1565"/>
      <c r="I110" s="1565"/>
      <c r="J110" s="1565"/>
      <c r="K110" s="1566"/>
      <c r="L110" s="1566"/>
    </row>
    <row r="111" spans="1:12" s="1440" customFormat="1" x14ac:dyDescent="0.15">
      <c r="A111" s="1557"/>
      <c r="B111" s="1558" t="str">
        <f>+'3_All Propertoes（#8）'!B60&amp;'3_All Propertoes（#8）'!C60</f>
        <v xml:space="preserve">Of-S-007NMF Nagoya Yanagibashi Building </v>
      </c>
      <c r="C111" s="1558" t="str">
        <f>+'3_All Propertoes（#8）'!B60</f>
        <v>Of-S-007</v>
      </c>
      <c r="D111" s="1559"/>
      <c r="E111" s="1560"/>
      <c r="G111" s="1564"/>
      <c r="H111" s="1565"/>
      <c r="I111" s="1565"/>
      <c r="J111" s="1565"/>
      <c r="K111" s="1566"/>
      <c r="L111" s="1566"/>
    </row>
    <row r="112" spans="1:12" s="1440" customFormat="1" x14ac:dyDescent="0.15">
      <c r="A112" s="1557"/>
      <c r="B112" s="1558" t="str">
        <f>+'3_All Propertoes（#8）'!B61&amp;'3_All Propertoes（#8）'!C61</f>
        <v>Of-S-008Omron Kyoto Center Building</v>
      </c>
      <c r="C112" s="1558" t="str">
        <f>+'3_All Propertoes（#8）'!B61</f>
        <v>Of-S-008</v>
      </c>
      <c r="D112" s="1559"/>
      <c r="E112" s="1560"/>
      <c r="G112" s="1564"/>
      <c r="H112" s="1565"/>
      <c r="I112" s="1565"/>
      <c r="J112" s="1565"/>
      <c r="K112" s="1566"/>
      <c r="L112" s="1566"/>
    </row>
    <row r="113" spans="1:12" s="1440" customFormat="1" x14ac:dyDescent="0.15">
      <c r="A113" s="1557"/>
      <c r="B113" s="1558" t="str">
        <f>+'3_All Propertoes（#8）'!B62&amp;'3_All Propertoes（#8）'!C62</f>
        <v>Of-S-009SORA Shin-Osaka 21</v>
      </c>
      <c r="C113" s="1558" t="str">
        <f>+'3_All Propertoes（#8）'!B62</f>
        <v>Of-S-009</v>
      </c>
      <c r="D113" s="1573"/>
      <c r="E113" s="1560"/>
      <c r="G113" s="1564"/>
      <c r="H113" s="1565"/>
      <c r="I113" s="1565"/>
      <c r="J113" s="1565"/>
      <c r="K113" s="1566"/>
      <c r="L113" s="1566"/>
    </row>
    <row r="114" spans="1:12" s="1440" customFormat="1" x14ac:dyDescent="0.15">
      <c r="A114" s="1557"/>
      <c r="B114" s="1558" t="str">
        <f>+'3_All Propertoes（#8）'!B63&amp;'3_All Propertoes（#8）'!C63</f>
        <v xml:space="preserve">Of-S-010NRE Osaka Building </v>
      </c>
      <c r="C114" s="1558" t="str">
        <f>+'3_All Propertoes（#8）'!B63</f>
        <v>Of-S-010</v>
      </c>
      <c r="D114" s="1573"/>
      <c r="E114" s="1560"/>
      <c r="G114" s="1564"/>
      <c r="H114" s="1565"/>
      <c r="I114" s="1565"/>
      <c r="J114" s="1565"/>
      <c r="K114" s="1566"/>
      <c r="L114" s="1566"/>
    </row>
    <row r="115" spans="1:12" s="1440" customFormat="1" x14ac:dyDescent="0.15">
      <c r="A115" s="1557"/>
      <c r="B115" s="1558" t="str">
        <f>+'3_All Propertoes（#8）'!B64&amp;'3_All Propertoes（#8）'!C64</f>
        <v>Of-S-011NRE Nishi-Umeda Building</v>
      </c>
      <c r="C115" s="1558" t="str">
        <f>+'3_All Propertoes（#8）'!B64</f>
        <v>Of-S-011</v>
      </c>
      <c r="D115" s="1573"/>
      <c r="E115" s="1560"/>
      <c r="G115" s="1564"/>
      <c r="H115" s="1565"/>
      <c r="I115" s="1565"/>
      <c r="J115" s="1565"/>
      <c r="K115" s="1566"/>
      <c r="L115" s="1566"/>
    </row>
    <row r="116" spans="1:12" s="1440" customFormat="1" x14ac:dyDescent="0.15">
      <c r="A116" s="1557"/>
      <c r="B116" s="1558" t="str">
        <f>+'3_All Propertoes（#8）'!B65&amp;'3_All Propertoes（#8）'!C65</f>
        <v xml:space="preserve">Of-S-012NRE Yotsubashi Building </v>
      </c>
      <c r="C116" s="1558" t="str">
        <f>+'3_All Propertoes（#8）'!B65</f>
        <v>Of-S-012</v>
      </c>
      <c r="D116" s="1573"/>
      <c r="E116" s="1560"/>
      <c r="G116" s="1564"/>
      <c r="H116" s="1565"/>
      <c r="I116" s="1565"/>
      <c r="J116" s="1565"/>
      <c r="K116" s="1566"/>
      <c r="L116" s="1566"/>
    </row>
    <row r="117" spans="1:12" s="1440" customFormat="1" x14ac:dyDescent="0.15">
      <c r="A117" s="1557"/>
      <c r="B117" s="1558" t="str">
        <f>+'3_All Propertoes（#8）'!B66&amp;'3_All Propertoes（#8）'!C66</f>
        <v xml:space="preserve">Of-S-013NRE Hiroshima Building </v>
      </c>
      <c r="C117" s="1558" t="str">
        <f>+'3_All Propertoes（#8）'!B66</f>
        <v>Of-S-013</v>
      </c>
      <c r="D117" s="1573"/>
      <c r="E117" s="1560"/>
      <c r="G117" s="1564"/>
      <c r="H117" s="1565"/>
      <c r="I117" s="1565"/>
      <c r="J117" s="1565"/>
      <c r="K117" s="1566"/>
      <c r="L117" s="1566"/>
    </row>
    <row r="118" spans="1:12" s="1440" customFormat="1" x14ac:dyDescent="0.15">
      <c r="A118" s="1557"/>
      <c r="B118" s="1558" t="str">
        <f>+'3_All Propertoes（#8）'!B67&amp;'3_All Propertoes（#8）'!C67</f>
        <v>Of-S-014NMF Hakata Ekimae Building</v>
      </c>
      <c r="C118" s="1558" t="str">
        <f>+'3_All Propertoes（#8）'!B67</f>
        <v>Of-S-014</v>
      </c>
      <c r="D118" s="1573"/>
      <c r="E118" s="1560"/>
      <c r="G118" s="1564"/>
      <c r="H118" s="1565"/>
      <c r="I118" s="1565"/>
      <c r="J118" s="1565"/>
      <c r="K118" s="1566"/>
      <c r="L118" s="1566"/>
    </row>
    <row r="119" spans="1:12" s="1440" customFormat="1" x14ac:dyDescent="0.15">
      <c r="A119" s="1557"/>
      <c r="B119" s="1558" t="str">
        <f>+'3_All Propertoes（#8）'!B68&amp;'3_All Propertoes（#8）'!C68</f>
        <v>Of-S-015NMF Tenjin-Minami Building</v>
      </c>
      <c r="C119" s="1558" t="str">
        <f>+'3_All Propertoes（#8）'!B68</f>
        <v>Of-S-015</v>
      </c>
      <c r="D119" s="1573"/>
      <c r="E119" s="1560"/>
      <c r="G119" s="1564"/>
      <c r="H119" s="1565"/>
      <c r="I119" s="1565"/>
      <c r="J119" s="1565"/>
      <c r="K119" s="1566"/>
      <c r="L119" s="1566"/>
    </row>
    <row r="120" spans="1:12" s="1440" customFormat="1" x14ac:dyDescent="0.15">
      <c r="A120" s="1557"/>
      <c r="B120" s="1558" t="str">
        <f>+'3_All Propertoes（#8）'!B69&amp;'3_All Propertoes（#8）'!C69</f>
        <v>Rt-T-002Yokosuka More’s City</v>
      </c>
      <c r="C120" s="1558" t="str">
        <f>+'3_All Propertoes（#8）'!B69</f>
        <v>Rt-T-002</v>
      </c>
      <c r="D120" s="1573"/>
      <c r="E120" s="1560"/>
      <c r="G120" s="1564"/>
      <c r="H120" s="1565"/>
      <c r="I120" s="1565"/>
      <c r="J120" s="1565"/>
      <c r="K120" s="1566"/>
      <c r="L120" s="1566"/>
    </row>
    <row r="121" spans="1:12" s="1440" customFormat="1" x14ac:dyDescent="0.15">
      <c r="A121" s="1557"/>
      <c r="B121" s="1558" t="str">
        <f>+'3_All Propertoes（#8）'!B70&amp;'3_All Propertoes（#8）'!C70</f>
        <v>Rt-T-003Recipe SHIMOKITA</v>
      </c>
      <c r="C121" s="1558" t="str">
        <f>+'3_All Propertoes（#8）'!B70</f>
        <v>Rt-T-003</v>
      </c>
      <c r="D121" s="1573"/>
      <c r="E121" s="1560"/>
      <c r="G121" s="1564"/>
      <c r="H121" s="1565"/>
      <c r="I121" s="1565"/>
      <c r="J121" s="1565"/>
      <c r="K121" s="1566"/>
      <c r="L121" s="1566"/>
    </row>
    <row r="122" spans="1:12" s="1440" customFormat="1" x14ac:dyDescent="0.15">
      <c r="A122" s="1557"/>
      <c r="B122" s="1558" t="str">
        <f>+'3_All Propertoes（#8）'!B71&amp;'3_All Propertoes（#8）'!C71</f>
        <v xml:space="preserve">Rt-T-004Kawasaki More’s </v>
      </c>
      <c r="C122" s="1558" t="str">
        <f>+'3_All Propertoes（#8）'!B71</f>
        <v>Rt-T-004</v>
      </c>
      <c r="D122" s="1573"/>
      <c r="E122" s="1560"/>
      <c r="G122" s="1564"/>
      <c r="H122" s="1565"/>
      <c r="I122" s="1565"/>
      <c r="J122" s="1565"/>
      <c r="K122" s="1566"/>
      <c r="L122" s="1566"/>
    </row>
    <row r="123" spans="1:12" s="1440" customFormat="1" x14ac:dyDescent="0.15">
      <c r="A123" s="1557"/>
      <c r="B123" s="1558" t="str">
        <f>+'3_All Propertoes（#8）'!B72&amp;'3_All Propertoes（#8）'!C72</f>
        <v>Rt-T-005EQUINIA Shinjuku</v>
      </c>
      <c r="C123" s="1558" t="str">
        <f>+'3_All Propertoes（#8）'!B72</f>
        <v>Rt-T-005</v>
      </c>
      <c r="D123" s="1573"/>
      <c r="E123" s="1560"/>
      <c r="G123" s="1564"/>
      <c r="H123" s="1565"/>
      <c r="I123" s="1565"/>
      <c r="J123" s="1565"/>
      <c r="K123" s="1566"/>
      <c r="L123" s="1566"/>
    </row>
    <row r="124" spans="1:12" s="1440" customFormat="1" x14ac:dyDescent="0.15">
      <c r="A124" s="1557"/>
      <c r="B124" s="1558" t="str">
        <f>+'3_All Propertoes（#8）'!B73&amp;'3_All Propertoes（#8）'!C73</f>
        <v>Rt-T-006EQUINA Ikebukuro</v>
      </c>
      <c r="C124" s="1558" t="str">
        <f>+'3_All Propertoes（#8）'!B73</f>
        <v>Rt-T-006</v>
      </c>
      <c r="D124" s="1573"/>
      <c r="E124" s="1560"/>
      <c r="G124" s="1564"/>
      <c r="H124" s="1565"/>
      <c r="I124" s="1565"/>
      <c r="J124" s="1565"/>
      <c r="K124" s="1566"/>
      <c r="L124" s="1566"/>
    </row>
    <row r="125" spans="1:12" s="1440" customFormat="1" x14ac:dyDescent="0.15">
      <c r="A125" s="1557"/>
      <c r="B125" s="1558" t="str">
        <f>+'3_All Propertoes（#8）'!B74&amp;'3_All Propertoes（#8）'!C74</f>
        <v>Rt-T-007covirna machida</v>
      </c>
      <c r="C125" s="1558" t="str">
        <f>+'3_All Propertoes（#8）'!B74</f>
        <v>Rt-T-007</v>
      </c>
      <c r="D125" s="1573"/>
      <c r="E125" s="1560"/>
      <c r="G125" s="1564"/>
      <c r="H125" s="1565"/>
      <c r="I125" s="1565"/>
      <c r="J125" s="1565"/>
      <c r="K125" s="1566"/>
      <c r="L125" s="1566"/>
    </row>
    <row r="126" spans="1:12" s="1440" customFormat="1" x14ac:dyDescent="0.15">
      <c r="A126" s="1557"/>
      <c r="B126" s="1558" t="str">
        <f>+'3_All Propertoes（#8）'!B75&amp;'3_All Propertoes（#8）'!C75</f>
        <v>Rt-T-008Nitori Makuhari</v>
      </c>
      <c r="C126" s="1558" t="str">
        <f>+'3_All Propertoes（#8）'!B75</f>
        <v>Rt-T-008</v>
      </c>
      <c r="D126" s="1573"/>
      <c r="E126" s="1560"/>
      <c r="G126" s="1564"/>
      <c r="H126" s="1565"/>
      <c r="I126" s="1565"/>
      <c r="J126" s="1565"/>
      <c r="K126" s="1566"/>
      <c r="L126" s="1566"/>
    </row>
    <row r="127" spans="1:12" s="1440" customFormat="1" x14ac:dyDescent="0.15">
      <c r="A127" s="1557"/>
      <c r="B127" s="1558" t="str">
        <f>+'3_All Propertoes（#8）'!B76&amp;'3_All Propertoes（#8）'!C76</f>
        <v>Rt-T-009Konami Sports Club Fuchu</v>
      </c>
      <c r="C127" s="1558" t="str">
        <f>+'3_All Propertoes（#8）'!B76</f>
        <v>Rt-T-009</v>
      </c>
      <c r="D127" s="1573"/>
      <c r="E127" s="1560"/>
      <c r="G127" s="1564"/>
      <c r="H127" s="1565"/>
      <c r="I127" s="1565"/>
      <c r="J127" s="1565"/>
      <c r="K127" s="1566"/>
      <c r="L127" s="1566"/>
    </row>
    <row r="128" spans="1:12" s="1440" customFormat="1" x14ac:dyDescent="0.15">
      <c r="A128" s="1557"/>
      <c r="B128" s="1558" t="str">
        <f>+'3_All Propertoes（#8）'!B77&amp;'3_All Propertoes（#8）'!C77</f>
        <v>Rt-T-010FESTA SQUARE</v>
      </c>
      <c r="C128" s="1558" t="str">
        <f>+'3_All Propertoes（#8）'!B77</f>
        <v>Rt-T-010</v>
      </c>
      <c r="D128" s="1573"/>
      <c r="E128" s="1560"/>
      <c r="G128" s="1564"/>
      <c r="H128" s="1565"/>
      <c r="I128" s="1565"/>
      <c r="J128" s="1565"/>
      <c r="K128" s="1566"/>
      <c r="L128" s="1566"/>
    </row>
    <row r="129" spans="1:12" s="1440" customFormat="1" x14ac:dyDescent="0.15">
      <c r="A129" s="1557"/>
      <c r="B129" s="1558" t="str">
        <f>+'3_All Propertoes（#8）'!B78&amp;'3_All Propertoes（#8）'!C78</f>
        <v>Rt-T-011GEMS Shibuya</v>
      </c>
      <c r="C129" s="1558" t="str">
        <f>+'3_All Propertoes（#8）'!B78</f>
        <v>Rt-T-011</v>
      </c>
      <c r="D129" s="1573"/>
      <c r="E129" s="1560"/>
      <c r="G129" s="1564"/>
      <c r="H129" s="1565"/>
      <c r="I129" s="1565"/>
      <c r="J129" s="1565"/>
      <c r="K129" s="1566"/>
      <c r="L129" s="1566"/>
    </row>
    <row r="130" spans="1:12" s="1440" customFormat="1" x14ac:dyDescent="0.15">
      <c r="A130" s="1557"/>
      <c r="B130" s="1558" t="str">
        <f>+'3_All Propertoes（#8）'!B79&amp;'3_All Propertoes（#8）'!C79</f>
        <v>Rt-T-012Sundai Azamino</v>
      </c>
      <c r="C130" s="1558" t="str">
        <f>+'3_All Propertoes（#8）'!B79</f>
        <v>Rt-T-012</v>
      </c>
      <c r="D130" s="1573"/>
      <c r="E130" s="1560"/>
      <c r="G130" s="1564"/>
      <c r="H130" s="1565"/>
      <c r="I130" s="1565"/>
      <c r="J130" s="1565"/>
      <c r="K130" s="1566"/>
      <c r="L130" s="1566"/>
    </row>
    <row r="131" spans="1:12" s="1440" customFormat="1" x14ac:dyDescent="0.15">
      <c r="A131" s="1557"/>
      <c r="B131" s="1558" t="str">
        <f>+'3_All Propertoes（#8）'!B80&amp;'3_All Propertoes（#8）'!C80</f>
        <v>Rt-T-013EQUINIA Aobadai</v>
      </c>
      <c r="C131" s="1558" t="str">
        <f>+'3_All Propertoes（#8）'!B80</f>
        <v>Rt-T-013</v>
      </c>
      <c r="D131" s="1573"/>
      <c r="E131" s="1560"/>
      <c r="G131" s="1564"/>
      <c r="H131" s="1565"/>
      <c r="I131" s="1565"/>
      <c r="J131" s="1565"/>
      <c r="K131" s="1566"/>
      <c r="L131" s="1566"/>
    </row>
    <row r="132" spans="1:12" s="1440" customFormat="1" x14ac:dyDescent="0.15">
      <c r="A132" s="1557"/>
      <c r="B132" s="1558" t="str">
        <f>+'3_All Propertoes（#8）'!B81&amp;'3_All Propertoes（#8）'!C81</f>
        <v>Rt-T-014Megalos Kanagawa</v>
      </c>
      <c r="C132" s="1558" t="str">
        <f>+'3_All Propertoes（#8）'!B81</f>
        <v>Rt-T-014</v>
      </c>
      <c r="D132" s="1573"/>
      <c r="E132" s="1560"/>
      <c r="G132" s="1564"/>
      <c r="H132" s="1565"/>
      <c r="I132" s="1565"/>
      <c r="J132" s="1565"/>
      <c r="K132" s="1566"/>
      <c r="L132" s="1566"/>
    </row>
    <row r="133" spans="1:12" s="1440" customFormat="1" x14ac:dyDescent="0.15">
      <c r="A133" s="1557"/>
      <c r="B133" s="1558" t="str">
        <f>+'3_All Propertoes（#8）'!B82&amp;'3_All Propertoes（#8）'!C82</f>
        <v>Rt-T-015Mitsubishi Motors Meguro(Land)</v>
      </c>
      <c r="C133" s="1558" t="str">
        <f>+'3_All Propertoes（#8）'!B82</f>
        <v>Rt-T-015</v>
      </c>
      <c r="D133" s="1573"/>
      <c r="E133" s="1560"/>
      <c r="G133" s="1564"/>
      <c r="H133" s="1565"/>
      <c r="I133" s="1565"/>
      <c r="J133" s="1565"/>
      <c r="K133" s="1566"/>
      <c r="L133" s="1566"/>
    </row>
    <row r="134" spans="1:12" s="1440" customFormat="1" x14ac:dyDescent="0.15">
      <c r="A134" s="1557"/>
      <c r="B134" s="1558" t="str">
        <f>+'3_All Propertoes（#8）'!B83&amp;'3_All Propertoes（#8）'!C83</f>
        <v>Rt-T-016Mitsubishi Motors Chofu(Land)</v>
      </c>
      <c r="C134" s="1558" t="str">
        <f>+'3_All Propertoes（#8）'!B83</f>
        <v>Rt-T-016</v>
      </c>
      <c r="D134" s="1573"/>
      <c r="E134" s="1560"/>
      <c r="G134" s="1564"/>
      <c r="H134" s="1565"/>
      <c r="I134" s="1565"/>
      <c r="J134" s="1565"/>
      <c r="K134" s="1566"/>
      <c r="L134" s="1566"/>
    </row>
    <row r="135" spans="1:12" s="1440" customFormat="1" x14ac:dyDescent="0.15">
      <c r="A135" s="1557"/>
      <c r="B135" s="1558" t="str">
        <f>+'3_All Propertoes（#8）'!B84&amp;'3_All Propertoes（#8）'!C84</f>
        <v>Rt-T-018Mitsubishi Motors Nerima(Land)</v>
      </c>
      <c r="C135" s="1558" t="str">
        <f>+'3_All Propertoes（#8）'!B84</f>
        <v>Rt-T-018</v>
      </c>
      <c r="D135" s="1573"/>
      <c r="E135" s="1560"/>
      <c r="G135" s="1564"/>
      <c r="H135" s="1565"/>
      <c r="I135" s="1565"/>
      <c r="J135" s="1565"/>
      <c r="K135" s="1566"/>
      <c r="L135" s="1566"/>
    </row>
    <row r="136" spans="1:12" s="1440" customFormat="1" x14ac:dyDescent="0.15">
      <c r="A136" s="1557"/>
      <c r="B136" s="1558" t="str">
        <f>+'3_All Propertoes（#8）'!B85&amp;'3_All Propertoes（#8）'!C85</f>
        <v>Rt-T-019Mitsubishi Motors Kawasaki(Land)</v>
      </c>
      <c r="C136" s="1558" t="str">
        <f>+'3_All Propertoes（#8）'!B85</f>
        <v>Rt-T-019</v>
      </c>
      <c r="D136" s="1573"/>
      <c r="E136" s="1560"/>
      <c r="G136" s="1564"/>
      <c r="H136" s="1565"/>
      <c r="I136" s="1565"/>
      <c r="J136" s="1565"/>
      <c r="K136" s="1566"/>
      <c r="L136" s="1566"/>
    </row>
    <row r="137" spans="1:12" s="1440" customFormat="1" x14ac:dyDescent="0.15">
      <c r="A137" s="1557"/>
      <c r="B137" s="1558" t="str">
        <f>+'3_All Propertoes（#8）'!B86&amp;'3_All Propertoes（#8）'!C86</f>
        <v>Rt-T-020Mitsubishi Motors Takaido(Land)</v>
      </c>
      <c r="C137" s="1558" t="str">
        <f>+'3_All Propertoes（#8）'!B86</f>
        <v>Rt-T-020</v>
      </c>
      <c r="D137" s="1573"/>
      <c r="E137" s="1560"/>
      <c r="G137" s="1564"/>
      <c r="H137" s="1565"/>
      <c r="I137" s="1565"/>
      <c r="J137" s="1565"/>
      <c r="K137" s="1566"/>
      <c r="L137" s="1566"/>
    </row>
    <row r="138" spans="1:12" s="1440" customFormat="1" x14ac:dyDescent="0.15">
      <c r="A138" s="1557"/>
      <c r="B138" s="1558" t="str">
        <f>+'3_All Propertoes（#8）'!B87&amp;'3_All Propertoes（#8）'!C87</f>
        <v>Rt-T-021Mitsubishi Motors Katsushika(Land)</v>
      </c>
      <c r="C138" s="1558" t="str">
        <f>+'3_All Propertoes（#8）'!B87</f>
        <v>Rt-T-021</v>
      </c>
      <c r="D138" s="1573"/>
      <c r="E138" s="1560"/>
      <c r="G138" s="1564"/>
      <c r="H138" s="1565"/>
      <c r="I138" s="1565"/>
      <c r="J138" s="1565"/>
      <c r="K138" s="1566"/>
      <c r="L138" s="1566"/>
    </row>
    <row r="139" spans="1:12" s="1440" customFormat="1" x14ac:dyDescent="0.15">
      <c r="A139" s="1557"/>
      <c r="B139" s="1558" t="str">
        <f>+'3_All Propertoes（#8）'!B88&amp;'3_All Propertoes（#8）'!C88</f>
        <v>Rt-T-022Mitsubishi Motors Higashikurume(Land)</v>
      </c>
      <c r="C139" s="1558" t="str">
        <f>+'3_All Propertoes（#8）'!B88</f>
        <v>Rt-T-022</v>
      </c>
      <c r="D139" s="1573"/>
      <c r="E139" s="1560"/>
      <c r="G139" s="1564"/>
      <c r="H139" s="1565"/>
      <c r="I139" s="1565"/>
      <c r="J139" s="1565"/>
      <c r="K139" s="1566"/>
      <c r="L139" s="1566"/>
    </row>
    <row r="140" spans="1:12" s="1440" customFormat="1" x14ac:dyDescent="0.15">
      <c r="A140" s="1557"/>
      <c r="B140" s="1558" t="str">
        <f>+'3_All Propertoes（#8）'!B89&amp;'3_All Propertoes（#8）'!C89</f>
        <v>Rt-T-023Mitsubishi Motors Setagaya(Land)</v>
      </c>
      <c r="C140" s="1558" t="str">
        <f>+'3_All Propertoes（#8）'!B89</f>
        <v>Rt-T-023</v>
      </c>
      <c r="D140" s="1573"/>
      <c r="E140" s="1560"/>
      <c r="G140" s="1564"/>
      <c r="H140" s="1565"/>
      <c r="I140" s="1565"/>
      <c r="J140" s="1565"/>
      <c r="K140" s="1566"/>
      <c r="L140" s="1566"/>
    </row>
    <row r="141" spans="1:12" s="1440" customFormat="1" x14ac:dyDescent="0.15">
      <c r="A141" s="1557"/>
      <c r="B141" s="1558" t="str">
        <f>+'3_All Propertoes（#8）'!B90&amp;'3_All Propertoes（#8）'!C90</f>
        <v>Rt-T-025Mitsubishi Motors Sekimachi(Land)</v>
      </c>
      <c r="C141" s="1558" t="str">
        <f>+'3_All Propertoes（#8）'!B90</f>
        <v>Rt-T-025</v>
      </c>
      <c r="D141" s="1573"/>
      <c r="E141" s="1560"/>
      <c r="G141" s="1564"/>
      <c r="H141" s="1565"/>
      <c r="I141" s="1565"/>
      <c r="J141" s="1565"/>
      <c r="K141" s="1566"/>
      <c r="L141" s="1566"/>
    </row>
    <row r="142" spans="1:12" s="1440" customFormat="1" x14ac:dyDescent="0.15">
      <c r="A142" s="1557"/>
      <c r="B142" s="1558" t="str">
        <f>+'3_All Propertoes（#8）'!B91&amp;'3_All Propertoes（#8）'!C91</f>
        <v>Rt-T-026Mitsubishi Motors Higashiyamato(Land)</v>
      </c>
      <c r="C142" s="1558" t="str">
        <f>+'3_All Propertoes（#8）'!B91</f>
        <v>Rt-T-026</v>
      </c>
      <c r="D142" s="1573"/>
      <c r="E142" s="1560"/>
      <c r="G142" s="1564"/>
      <c r="H142" s="1565"/>
      <c r="I142" s="1565"/>
      <c r="J142" s="1565"/>
      <c r="K142" s="1566"/>
      <c r="L142" s="1566"/>
    </row>
    <row r="143" spans="1:12" s="1440" customFormat="1" x14ac:dyDescent="0.15">
      <c r="A143" s="1557"/>
      <c r="B143" s="1558" t="str">
        <f>+'3_All Propertoes（#8）'!B92&amp;'3_All Propertoes（#8）'!C92</f>
        <v>Rt-T-027Mitsubishi Motors Motosumiyoshi(Land)</v>
      </c>
      <c r="C143" s="1558" t="str">
        <f>+'3_All Propertoes（#8）'!B92</f>
        <v>Rt-T-027</v>
      </c>
      <c r="D143" s="1573"/>
      <c r="E143" s="1560"/>
      <c r="G143" s="1564"/>
      <c r="H143" s="1565"/>
      <c r="I143" s="1565"/>
      <c r="J143" s="1565"/>
      <c r="K143" s="1566"/>
      <c r="L143" s="1566"/>
    </row>
    <row r="144" spans="1:12" s="1440" customFormat="1" x14ac:dyDescent="0.15">
      <c r="A144" s="1557"/>
      <c r="B144" s="1558" t="str">
        <f>+'3_All Propertoes（#8）'!B93&amp;'3_All Propertoes（#8）'!C93</f>
        <v>Rt-T-028Mitsubishi Motors Kawagoe(Land)</v>
      </c>
      <c r="C144" s="1558" t="str">
        <f>+'3_All Propertoes（#8）'!B93</f>
        <v>Rt-T-028</v>
      </c>
      <c r="D144" s="1573"/>
      <c r="E144" s="1560"/>
      <c r="G144" s="1564"/>
      <c r="H144" s="1565"/>
      <c r="I144" s="1565"/>
      <c r="J144" s="1565"/>
      <c r="K144" s="1566"/>
      <c r="L144" s="1566"/>
    </row>
    <row r="145" spans="1:12" s="1440" customFormat="1" x14ac:dyDescent="0.15">
      <c r="A145" s="1557"/>
      <c r="B145" s="1558" t="str">
        <f>+'3_All Propertoes（#8）'!B94&amp;'3_All Propertoes（#8）'!C94</f>
        <v>Rt-T-029Mitsubishi Motors Edogawa(Land)</v>
      </c>
      <c r="C145" s="1558" t="str">
        <f>+'3_All Propertoes（#8）'!B94</f>
        <v>Rt-T-029</v>
      </c>
      <c r="D145" s="1573"/>
      <c r="E145" s="1560"/>
      <c r="G145" s="1564"/>
      <c r="H145" s="1565"/>
      <c r="I145" s="1565"/>
      <c r="J145" s="1565"/>
      <c r="K145" s="1566"/>
      <c r="L145" s="1566"/>
    </row>
    <row r="146" spans="1:12" s="1440" customFormat="1" x14ac:dyDescent="0.15">
      <c r="A146" s="1557"/>
      <c r="B146" s="1558" t="str">
        <f>+'3_All Propertoes（#8）'!B95&amp;'3_All Propertoes（#8）'!C95</f>
        <v>Rt-T-030Mitsubishi Motors Sayama(Land)</v>
      </c>
      <c r="C146" s="1558" t="str">
        <f>+'3_All Propertoes（#8）'!B95</f>
        <v>Rt-T-030</v>
      </c>
      <c r="D146" s="1573"/>
      <c r="E146" s="1560"/>
      <c r="G146" s="1564"/>
      <c r="H146" s="1565"/>
      <c r="I146" s="1565"/>
      <c r="J146" s="1565"/>
      <c r="K146" s="1566"/>
      <c r="L146" s="1566"/>
    </row>
    <row r="147" spans="1:12" s="1440" customFormat="1" x14ac:dyDescent="0.15">
      <c r="A147" s="1557"/>
      <c r="B147" s="1558" t="str">
        <f>+'3_All Propertoes（#8）'!B96&amp;'3_All Propertoes（#8）'!C96</f>
        <v xml:space="preserve">Rt-T-031NRE Kichijoji Building </v>
      </c>
      <c r="C147" s="1558" t="str">
        <f>+'3_All Propertoes（#8）'!B96</f>
        <v>Rt-T-031</v>
      </c>
      <c r="D147" s="1573"/>
      <c r="E147" s="1560"/>
      <c r="G147" s="1564"/>
      <c r="H147" s="1565"/>
      <c r="I147" s="1565"/>
      <c r="J147" s="1565"/>
      <c r="K147" s="1566"/>
      <c r="L147" s="1566"/>
    </row>
    <row r="148" spans="1:12" s="1440" customFormat="1" x14ac:dyDescent="0.15">
      <c r="A148" s="1557"/>
      <c r="B148" s="1558" t="str">
        <f>+'3_All Propertoes（#8）'!B97&amp;'3_All Propertoes（#8）'!C97</f>
        <v>Rt-T-032GEMS Ichigaya</v>
      </c>
      <c r="C148" s="1558" t="str">
        <f>+'3_All Propertoes（#8）'!B97</f>
        <v>Rt-T-032</v>
      </c>
      <c r="D148" s="1573"/>
      <c r="E148" s="1560"/>
      <c r="G148" s="1564"/>
      <c r="H148" s="1565"/>
      <c r="I148" s="1565"/>
      <c r="J148" s="1565"/>
      <c r="K148" s="1566"/>
      <c r="L148" s="1566"/>
    </row>
    <row r="149" spans="1:12" s="1440" customFormat="1" x14ac:dyDescent="0.15">
      <c r="A149" s="1557"/>
      <c r="B149" s="1558" t="str">
        <f>+'3_All Propertoes（#8）'!B98&amp;'3_All Propertoes（#8）'!C98</f>
        <v>Rt-T-033Sagamihara Shopping Center</v>
      </c>
      <c r="C149" s="1558" t="str">
        <f>+'3_All Propertoes（#8）'!B98</f>
        <v>Rt-T-033</v>
      </c>
      <c r="D149" s="1573"/>
      <c r="E149" s="1560"/>
      <c r="G149" s="1564"/>
      <c r="H149" s="1565"/>
      <c r="I149" s="1565"/>
      <c r="J149" s="1565"/>
      <c r="K149" s="1566"/>
      <c r="L149" s="1566"/>
    </row>
    <row r="150" spans="1:12" s="1440" customFormat="1" x14ac:dyDescent="0.15">
      <c r="A150" s="1557"/>
      <c r="B150" s="1558" t="str">
        <f>+'3_All Propertoes（#8）'!B99&amp;'3_All Propertoes（#8）'!C99</f>
        <v>Rt-T-034Musashiurawa Shopping Square</v>
      </c>
      <c r="C150" s="1558" t="str">
        <f>+'3_All Propertoes（#8）'!B99</f>
        <v>Rt-T-034</v>
      </c>
      <c r="D150" s="1573"/>
      <c r="E150" s="1560"/>
      <c r="G150" s="1564"/>
      <c r="H150" s="1565"/>
      <c r="I150" s="1565"/>
      <c r="J150" s="1565"/>
      <c r="K150" s="1566"/>
      <c r="L150" s="1566"/>
    </row>
    <row r="151" spans="1:12" s="1440" customFormat="1" x14ac:dyDescent="0.15">
      <c r="A151" s="1557"/>
      <c r="B151" s="1558" t="str">
        <f>+'3_All Propertoes（#8）'!B100&amp;'3_All Propertoes（#8）'!C100</f>
        <v>Rt-T-036Summit Store Naritahigashi (Land)</v>
      </c>
      <c r="C151" s="1558" t="str">
        <f>+'3_All Propertoes（#8）'!B100</f>
        <v>Rt-T-036</v>
      </c>
      <c r="D151" s="1573"/>
      <c r="E151" s="1560"/>
      <c r="G151" s="1564"/>
      <c r="H151" s="1565"/>
      <c r="I151" s="1565"/>
      <c r="J151" s="1565"/>
      <c r="K151" s="1566"/>
      <c r="L151" s="1566"/>
    </row>
    <row r="152" spans="1:12" s="1440" customFormat="1" x14ac:dyDescent="0.15">
      <c r="A152" s="1557"/>
      <c r="B152" s="1558" t="str">
        <f>+'3_All Propertoes（#8）'!B101&amp;'3_All Propertoes（#8）'!C101</f>
        <v>Rt-T-037GEMS Daimon</v>
      </c>
      <c r="C152" s="1558" t="str">
        <f>+'3_All Propertoes（#8）'!B101</f>
        <v>Rt-T-037</v>
      </c>
      <c r="D152" s="1573"/>
      <c r="E152" s="1560"/>
      <c r="G152" s="1564"/>
      <c r="H152" s="1565"/>
      <c r="I152" s="1565"/>
      <c r="J152" s="1565"/>
      <c r="K152" s="1566"/>
      <c r="L152" s="1566"/>
    </row>
    <row r="153" spans="1:12" s="1576" customFormat="1" x14ac:dyDescent="0.15">
      <c r="A153" s="1574"/>
      <c r="B153" s="1558" t="str">
        <f>+'3_All Propertoes（#8）'!B102&amp;'3_All Propertoes（#8）'!C102</f>
        <v>Rt-T-038GEMS Kanda</v>
      </c>
      <c r="C153" s="1558" t="str">
        <f>+'3_All Propertoes（#8）'!B102</f>
        <v>Rt-T-038</v>
      </c>
      <c r="D153" s="1573"/>
      <c r="E153" s="1575"/>
      <c r="G153" s="1577"/>
      <c r="H153" s="1578"/>
      <c r="I153" s="1578"/>
      <c r="J153" s="1578"/>
      <c r="K153" s="1579"/>
      <c r="L153" s="1579"/>
    </row>
    <row r="154" spans="1:12" s="1576" customFormat="1" x14ac:dyDescent="0.15">
      <c r="A154" s="1574"/>
      <c r="B154" s="1558" t="str">
        <f>+'3_All Propertoes（#8）'!B103&amp;'3_All Propertoes（#8）'!C103</f>
        <v>Rt-T-039Summit Store Mukodaicho</v>
      </c>
      <c r="C154" s="1558" t="str">
        <f>+'3_All Propertoes（#8）'!B103</f>
        <v>Rt-T-039</v>
      </c>
      <c r="D154" s="1573"/>
      <c r="E154" s="1575"/>
      <c r="G154" s="1577"/>
      <c r="H154" s="1578"/>
      <c r="I154" s="1578"/>
      <c r="J154" s="1578"/>
      <c r="K154" s="1579"/>
      <c r="L154" s="1579"/>
    </row>
    <row r="155" spans="1:12" s="1576" customFormat="1" x14ac:dyDescent="0.15">
      <c r="A155" s="1574"/>
      <c r="B155" s="1558" t="str">
        <f>+'3_All Propertoes（#8）'!B104&amp;'3_All Propertoes（#8）'!C104</f>
        <v>Rt-T-040GEMS Shinbashi</v>
      </c>
      <c r="C155" s="1558" t="str">
        <f>+'3_All Propertoes（#8）'!B104</f>
        <v>Rt-T-040</v>
      </c>
      <c r="D155" s="1573"/>
      <c r="E155" s="1575"/>
      <c r="G155" s="1577"/>
      <c r="H155" s="1578"/>
      <c r="I155" s="1578"/>
      <c r="J155" s="1578"/>
      <c r="K155" s="1579"/>
      <c r="L155" s="1579"/>
    </row>
    <row r="156" spans="1:12" s="1576" customFormat="1" x14ac:dyDescent="0.15">
      <c r="A156" s="1567"/>
      <c r="B156" s="1558" t="str">
        <f>+'3_All Propertoes（#8）'!B105&amp;'3_All Propertoes（#8）'!C105</f>
        <v>Rt-T-041GEMS Kayabacho</v>
      </c>
      <c r="C156" s="1558" t="str">
        <f>+'3_All Propertoes（#8）'!B105</f>
        <v>Rt-T-041</v>
      </c>
      <c r="D156" s="1573"/>
      <c r="E156" s="1575"/>
      <c r="G156" s="1577"/>
      <c r="H156" s="1578"/>
      <c r="I156" s="1578"/>
      <c r="J156" s="1578"/>
      <c r="K156" s="1579"/>
      <c r="L156" s="1579"/>
    </row>
    <row r="157" spans="1:12" s="1440" customFormat="1" x14ac:dyDescent="0.15">
      <c r="A157" s="1557"/>
      <c r="B157" s="1558" t="str">
        <f>+'3_All Propertoes（#8）'!B106&amp;'3_All Propertoes（#8）'!C106</f>
        <v>Rt-T-042Summit Store Honamanuma</v>
      </c>
      <c r="C157" s="1558" t="str">
        <f>+'3_All Propertoes（#8）'!B106</f>
        <v>Rt-T-042</v>
      </c>
      <c r="D157" s="1573"/>
      <c r="E157" s="1560"/>
      <c r="G157" s="1564"/>
      <c r="H157" s="1565"/>
      <c r="I157" s="1565"/>
      <c r="J157" s="1565"/>
      <c r="K157" s="1566"/>
      <c r="L157" s="1566"/>
    </row>
    <row r="158" spans="1:12" s="1440" customFormat="1" x14ac:dyDescent="0.15">
      <c r="A158" s="1557"/>
      <c r="B158" s="1558" t="str">
        <f>+'3_All Propertoes（#8）'!B107&amp;'3_All Propertoes（#8）'!C107</f>
        <v>Rt-T-043GEMS Shin-Yokohama</v>
      </c>
      <c r="C158" s="1558" t="str">
        <f>+'3_All Propertoes（#8）'!B107</f>
        <v>Rt-T-043</v>
      </c>
      <c r="D158" s="1573"/>
      <c r="E158" s="1560"/>
      <c r="G158" s="1564"/>
      <c r="H158" s="1565"/>
      <c r="I158" s="1565"/>
      <c r="J158" s="1565"/>
      <c r="K158" s="1566"/>
      <c r="L158" s="1566"/>
    </row>
    <row r="159" spans="1:12" s="1440" customFormat="1" x14ac:dyDescent="0.15">
      <c r="A159" s="1557"/>
      <c r="B159" s="1558" t="str">
        <f>+'3_All Propertoes（#8）'!B108&amp;'3_All Propertoes（#8）'!C108</f>
        <v>Rt-S-001Universal CityWalk Osaka</v>
      </c>
      <c r="C159" s="1558" t="str">
        <f>+'3_All Propertoes（#8）'!B108</f>
        <v>Rt-S-001</v>
      </c>
      <c r="D159" s="1573"/>
      <c r="E159" s="1560"/>
      <c r="G159" s="1564"/>
      <c r="H159" s="1565"/>
      <c r="I159" s="1565"/>
      <c r="J159" s="1565"/>
      <c r="K159" s="1566"/>
      <c r="L159" s="1566"/>
    </row>
    <row r="160" spans="1:12" s="1582" customFormat="1" x14ac:dyDescent="0.15">
      <c r="A160" s="1580"/>
      <c r="B160" s="1558" t="str">
        <f>+'3_All Propertoes（#8）'!B109&amp;'3_All Propertoes（#8）'!C109</f>
        <v>Rt-S-002Izumiya Senrioka</v>
      </c>
      <c r="C160" s="1558" t="str">
        <f>+'3_All Propertoes（#8）'!B109</f>
        <v>Rt-S-002</v>
      </c>
      <c r="D160" s="1573"/>
      <c r="E160" s="1581"/>
      <c r="G160" s="1583"/>
      <c r="H160" s="1584"/>
      <c r="I160" s="1584"/>
      <c r="J160" s="1584"/>
      <c r="K160" s="1585"/>
      <c r="L160" s="1585"/>
    </row>
    <row r="161" spans="1:12" s="1440" customFormat="1" x14ac:dyDescent="0.15">
      <c r="A161" s="1557"/>
      <c r="B161" s="1558" t="str">
        <f>+'3_All Propertoes（#8）'!B110&amp;'3_All Propertoes（#8）'!C110</f>
        <v>Rt-S-004Izumiya Yao</v>
      </c>
      <c r="C161" s="1558" t="str">
        <f>+'3_All Propertoes（#8）'!B110</f>
        <v>Rt-S-004</v>
      </c>
      <c r="D161" s="1573"/>
      <c r="E161" s="1560"/>
      <c r="G161" s="1564"/>
      <c r="H161" s="1565"/>
      <c r="I161" s="1565"/>
      <c r="J161" s="1565"/>
      <c r="K161" s="1566"/>
      <c r="L161" s="1566"/>
    </row>
    <row r="162" spans="1:12" s="1440" customFormat="1" x14ac:dyDescent="0.15">
      <c r="A162" s="1557"/>
      <c r="B162" s="1558" t="str">
        <f>+'3_All Propertoes（#8）'!B111&amp;'3_All Propertoes（#8）'!C111</f>
        <v>Rt-S-005Izumiya Obayashi</v>
      </c>
      <c r="C162" s="1558" t="str">
        <f>+'3_All Propertoes（#8）'!B111</f>
        <v>Rt-S-005</v>
      </c>
      <c r="D162" s="1573"/>
      <c r="E162" s="1560"/>
      <c r="G162" s="1564"/>
      <c r="H162" s="1565"/>
      <c r="I162" s="1565"/>
      <c r="J162" s="1565"/>
      <c r="K162" s="1566"/>
      <c r="L162" s="1566"/>
    </row>
    <row r="163" spans="1:12" s="1440" customFormat="1" x14ac:dyDescent="0.15">
      <c r="A163" s="1557"/>
      <c r="B163" s="1558" t="str">
        <f>+'3_All Propertoes（#8）'!B112&amp;'3_All Propertoes（#8）'!C112</f>
        <v>Rt-S-006Ichibancho stear</v>
      </c>
      <c r="C163" s="1558" t="str">
        <f>+'3_All Propertoes（#8）'!B112</f>
        <v>Rt-S-006</v>
      </c>
      <c r="D163" s="1573"/>
      <c r="E163" s="1560"/>
      <c r="G163" s="1564"/>
      <c r="H163" s="1565"/>
      <c r="I163" s="1565"/>
      <c r="J163" s="1565"/>
      <c r="K163" s="1566"/>
      <c r="L163" s="1566"/>
    </row>
    <row r="164" spans="1:12" s="1440" customFormat="1" x14ac:dyDescent="0.15">
      <c r="A164" s="1557"/>
      <c r="B164" s="1558" t="str">
        <f>+'3_All Propertoes（#8）'!B113&amp;'3_All Propertoes（#8）'!C113</f>
        <v>Rt-S-007EQUINIA Aobadori</v>
      </c>
      <c r="C164" s="1558" t="str">
        <f>+'3_All Propertoes（#8）'!B113</f>
        <v>Rt-S-007</v>
      </c>
      <c r="D164" s="1573"/>
      <c r="E164" s="1560"/>
      <c r="G164" s="1564"/>
      <c r="H164" s="1565"/>
      <c r="I164" s="1565"/>
      <c r="J164" s="1565"/>
      <c r="K164" s="1566"/>
      <c r="L164" s="1566"/>
    </row>
    <row r="165" spans="1:12" s="1440" customFormat="1" x14ac:dyDescent="0.15">
      <c r="A165" s="1557"/>
      <c r="B165" s="1558" t="str">
        <f>+'3_All Propertoes（#8）'!B114&amp;'3_All Propertoes（#8）'!C114</f>
        <v>Rt-S-008MEL Building</v>
      </c>
      <c r="C165" s="1558" t="str">
        <f>+'3_All Propertoes（#8）'!B114</f>
        <v>Rt-S-008</v>
      </c>
      <c r="D165" s="1573"/>
      <c r="E165" s="1560"/>
      <c r="G165" s="1564"/>
      <c r="H165" s="1565"/>
      <c r="I165" s="1565"/>
      <c r="J165" s="1565"/>
      <c r="K165" s="1566"/>
      <c r="L165" s="1566"/>
    </row>
    <row r="166" spans="1:12" s="1440" customFormat="1" x14ac:dyDescent="0.15">
      <c r="A166" s="1557"/>
      <c r="B166" s="1558" t="str">
        <f>+'3_All Propertoes（#8）'!B115&amp;'3_All Propertoes（#8）'!C115</f>
        <v>Rt-S-009nORBESA</v>
      </c>
      <c r="C166" s="1558" t="str">
        <f>+'3_All Propertoes（#8）'!B115</f>
        <v>Rt-S-009</v>
      </c>
      <c r="D166" s="1573"/>
      <c r="E166" s="1560"/>
      <c r="G166" s="1564"/>
      <c r="H166" s="1565"/>
      <c r="I166" s="1565"/>
      <c r="J166" s="1565"/>
      <c r="K166" s="1566"/>
      <c r="L166" s="1566"/>
    </row>
    <row r="167" spans="1:12" s="1569" customFormat="1" x14ac:dyDescent="0.15">
      <c r="A167" s="1586"/>
      <c r="B167" s="1558" t="str">
        <f>+'3_All Propertoes（#8）'!B116&amp;'3_All Propertoes（#8）'!C116</f>
        <v>Rt-S-010Nakaza Cui-daore Building</v>
      </c>
      <c r="C167" s="1558" t="str">
        <f>+'3_All Propertoes（#8）'!B116</f>
        <v>Rt-S-010</v>
      </c>
      <c r="D167" s="1573"/>
      <c r="E167" s="1575"/>
      <c r="G167" s="1570"/>
      <c r="H167" s="1571"/>
      <c r="I167" s="1571"/>
      <c r="J167" s="1571"/>
      <c r="K167" s="1572"/>
      <c r="L167" s="1572"/>
    </row>
    <row r="168" spans="1:12" s="1569" customFormat="1" x14ac:dyDescent="0.15">
      <c r="A168" s="1586"/>
      <c r="B168" s="1558" t="str">
        <f>+'3_All Propertoes（#8）'!B117&amp;'3_All Propertoes（#8）'!C117</f>
        <v xml:space="preserve">Rt-S-011NMF Kobe Myodani Building </v>
      </c>
      <c r="C168" s="1558" t="str">
        <f>+'3_All Propertoes（#8）'!B117</f>
        <v>Rt-S-011</v>
      </c>
      <c r="D168" s="1573"/>
      <c r="E168" s="1575"/>
      <c r="G168" s="1570"/>
      <c r="H168" s="1571"/>
      <c r="I168" s="1571"/>
      <c r="J168" s="1571"/>
      <c r="K168" s="1572"/>
      <c r="L168" s="1572"/>
    </row>
    <row r="169" spans="1:12" s="1569" customFormat="1" x14ac:dyDescent="0.15">
      <c r="A169" s="1586"/>
      <c r="B169" s="1558" t="str">
        <f>+'3_All Propertoes（#8）'!B118&amp;'3_All Propertoes（#8）'!C118</f>
        <v>Rt-S-012GEMS Namba</v>
      </c>
      <c r="C169" s="1558" t="str">
        <f>+'3_All Propertoes（#8）'!B118</f>
        <v>Rt-S-012</v>
      </c>
      <c r="D169" s="1573"/>
      <c r="E169" s="1575"/>
      <c r="G169" s="1570"/>
      <c r="H169" s="1571"/>
      <c r="I169" s="1571"/>
      <c r="J169" s="1571"/>
      <c r="K169" s="1572"/>
      <c r="L169" s="1572"/>
    </row>
    <row r="170" spans="1:12" s="1569" customFormat="1" x14ac:dyDescent="0.15">
      <c r="A170" s="1586"/>
      <c r="B170" s="1558" t="str">
        <f>+'3_All Propertoes（#8）'!B119&amp;'3_All Propertoes（#8）'!C119</f>
        <v>Lg-T-001Landport Urayasu</v>
      </c>
      <c r="C170" s="1558" t="str">
        <f>+'3_All Propertoes（#8）'!B119</f>
        <v>Lg-T-001</v>
      </c>
      <c r="D170" s="1573"/>
      <c r="E170" s="1575"/>
      <c r="G170" s="1570"/>
      <c r="H170" s="1571"/>
      <c r="I170" s="1571"/>
      <c r="J170" s="1571"/>
      <c r="K170" s="1572"/>
      <c r="L170" s="1572"/>
    </row>
    <row r="171" spans="1:12" s="1569" customFormat="1" x14ac:dyDescent="0.15">
      <c r="A171" s="1586"/>
      <c r="B171" s="1558" t="str">
        <f>+'3_All Propertoes（#8）'!B120&amp;'3_All Propertoes（#8）'!C120</f>
        <v>Lg-T-002Landport Itabashi</v>
      </c>
      <c r="C171" s="1558" t="str">
        <f>+'3_All Propertoes（#8）'!B120</f>
        <v>Lg-T-002</v>
      </c>
      <c r="D171" s="1573"/>
      <c r="E171" s="1575"/>
      <c r="G171" s="1570"/>
      <c r="H171" s="1571"/>
      <c r="I171" s="1571"/>
      <c r="J171" s="1571"/>
      <c r="K171" s="1572"/>
      <c r="L171" s="1572"/>
    </row>
    <row r="172" spans="1:12" s="1569" customFormat="1" x14ac:dyDescent="0.15">
      <c r="A172" s="1586"/>
      <c r="B172" s="1558" t="str">
        <f>+'3_All Propertoes（#8）'!B121&amp;'3_All Propertoes（#8）'!C121</f>
        <v>Lg-T-003Landport Kawagoe</v>
      </c>
      <c r="C172" s="1558" t="str">
        <f>+'3_All Propertoes（#8）'!B121</f>
        <v>Lg-T-003</v>
      </c>
      <c r="D172" s="1573"/>
      <c r="E172" s="1575"/>
      <c r="G172" s="1570"/>
      <c r="H172" s="1571"/>
      <c r="I172" s="1571"/>
      <c r="J172" s="1571"/>
      <c r="K172" s="1572"/>
      <c r="L172" s="1572"/>
    </row>
    <row r="173" spans="1:12" s="1569" customFormat="1" x14ac:dyDescent="0.15">
      <c r="A173" s="1586"/>
      <c r="B173" s="1558" t="str">
        <f>+'3_All Propertoes（#8）'!B122&amp;'3_All Propertoes（#8）'!C122</f>
        <v>Lg-T-004Landport Atsugi</v>
      </c>
      <c r="C173" s="1558" t="str">
        <f>+'3_All Propertoes（#8）'!B122</f>
        <v>Lg-T-004</v>
      </c>
      <c r="D173" s="1573"/>
      <c r="E173" s="1575"/>
      <c r="G173" s="1570"/>
      <c r="H173" s="1571"/>
      <c r="I173" s="1571"/>
      <c r="J173" s="1571"/>
      <c r="K173" s="1572"/>
      <c r="L173" s="1572"/>
    </row>
    <row r="174" spans="1:12" s="1569" customFormat="1" x14ac:dyDescent="0.15">
      <c r="A174" s="1586"/>
      <c r="B174" s="1558" t="str">
        <f>+'3_All Propertoes（#8）'!B123&amp;'3_All Propertoes（#8）'!C123</f>
        <v>Lg-T-005Sagamihara Tana Logistics Center</v>
      </c>
      <c r="C174" s="1558" t="str">
        <f>+'3_All Propertoes（#8）'!B123</f>
        <v>Lg-T-005</v>
      </c>
      <c r="D174" s="1573"/>
      <c r="E174" s="1575"/>
      <c r="G174" s="1570"/>
      <c r="H174" s="1571"/>
      <c r="I174" s="1571"/>
      <c r="J174" s="1571"/>
      <c r="K174" s="1572"/>
      <c r="L174" s="1572"/>
    </row>
    <row r="175" spans="1:12" s="1569" customFormat="1" x14ac:dyDescent="0.15">
      <c r="A175" s="1586"/>
      <c r="B175" s="1558" t="str">
        <f>+'3_All Propertoes（#8）'!B124&amp;'3_All Propertoes（#8）'!C124</f>
        <v>Lg-T-006Sagamihara Onodai Logistics Center</v>
      </c>
      <c r="C175" s="1558" t="str">
        <f>+'3_All Propertoes（#8）'!B124</f>
        <v>Lg-T-006</v>
      </c>
      <c r="D175" s="1573"/>
      <c r="E175" s="1575"/>
      <c r="G175" s="1570"/>
      <c r="H175" s="1571"/>
      <c r="I175" s="1571"/>
      <c r="J175" s="1571"/>
      <c r="K175" s="1572"/>
      <c r="L175" s="1572"/>
    </row>
    <row r="176" spans="1:12" s="1569" customFormat="1" x14ac:dyDescent="0.15">
      <c r="A176" s="1586"/>
      <c r="B176" s="1558" t="str">
        <f>+'3_All Propertoes（#8）'!B125&amp;'3_All Propertoes（#8）'!C125</f>
        <v>Lg-T-007Landport Hachioji</v>
      </c>
      <c r="C176" s="1558" t="str">
        <f>+'3_All Propertoes（#8）'!B125</f>
        <v>Lg-T-007</v>
      </c>
      <c r="D176" s="1573"/>
      <c r="E176" s="1575"/>
      <c r="G176" s="1570"/>
      <c r="H176" s="1571"/>
      <c r="I176" s="1571"/>
      <c r="J176" s="1571"/>
      <c r="K176" s="1572"/>
      <c r="L176" s="1572"/>
    </row>
    <row r="177" spans="1:12" s="1440" customFormat="1" x14ac:dyDescent="0.15">
      <c r="A177" s="1557"/>
      <c r="B177" s="1558" t="str">
        <f>+'3_All Propertoes（#8）'!B126&amp;'3_All Propertoes（#8）'!C126</f>
        <v>Lg-T-008Landport Kasukabe</v>
      </c>
      <c r="C177" s="1558" t="str">
        <f>+'3_All Propertoes（#8）'!B126</f>
        <v>Lg-T-008</v>
      </c>
      <c r="D177" s="1573"/>
      <c r="E177" s="1560"/>
      <c r="G177" s="1564"/>
      <c r="H177" s="1565"/>
      <c r="I177" s="1565"/>
      <c r="J177" s="1565"/>
      <c r="K177" s="1566"/>
      <c r="L177" s="1566"/>
    </row>
    <row r="178" spans="1:12" s="1440" customFormat="1" x14ac:dyDescent="0.15">
      <c r="A178" s="1557"/>
      <c r="B178" s="1558" t="str">
        <f>+'3_All Propertoes（#8）'!B127&amp;'3_All Propertoes（#8）'!C127</f>
        <v>Lg-T-010Atsugi Minami Logistics Center B Tower</v>
      </c>
      <c r="C178" s="1558" t="str">
        <f>+'3_All Propertoes（#8）'!B127</f>
        <v>Lg-T-010</v>
      </c>
      <c r="D178" s="1573"/>
      <c r="E178" s="1560"/>
      <c r="G178" s="1564"/>
      <c r="H178" s="1565"/>
      <c r="I178" s="1565"/>
      <c r="J178" s="1565"/>
      <c r="K178" s="1566"/>
      <c r="L178" s="1566"/>
    </row>
    <row r="179" spans="1:12" s="1440" customFormat="1" x14ac:dyDescent="0.15">
      <c r="A179" s="1557"/>
      <c r="B179" s="1558" t="str">
        <f>+'3_All Propertoes（#8）'!B128&amp;'3_All Propertoes（#8）'!C128</f>
        <v>Lg-T-011Hanyu Logistics Center</v>
      </c>
      <c r="C179" s="1558" t="str">
        <f>+'3_All Propertoes（#8）'!B128</f>
        <v>Lg-T-011</v>
      </c>
      <c r="D179" s="1573"/>
      <c r="E179" s="1560"/>
      <c r="G179" s="1564"/>
      <c r="H179" s="1565"/>
      <c r="I179" s="1565"/>
      <c r="J179" s="1565"/>
      <c r="K179" s="1566"/>
      <c r="L179" s="1566"/>
    </row>
    <row r="180" spans="1:12" s="1440" customFormat="1" x14ac:dyDescent="0.15">
      <c r="A180" s="1557"/>
      <c r="B180" s="1558" t="str">
        <f>+'3_All Propertoes（#8）'!B129&amp;'3_All Propertoes（#8）'!C129</f>
        <v>Lg-T-012Kawaguchi Logistics Center B Tower</v>
      </c>
      <c r="C180" s="1558" t="str">
        <f>+'3_All Propertoes（#8）'!B129</f>
        <v>Lg-T-012</v>
      </c>
      <c r="D180" s="1573"/>
      <c r="E180" s="1560"/>
      <c r="G180" s="1564"/>
      <c r="H180" s="1565"/>
      <c r="I180" s="1565"/>
      <c r="J180" s="1565"/>
      <c r="K180" s="1566"/>
      <c r="L180" s="1566"/>
    </row>
    <row r="181" spans="1:12" s="1440" customFormat="1" x14ac:dyDescent="0.15">
      <c r="A181" s="1557"/>
      <c r="B181" s="1558" t="str">
        <f>+'3_All Propertoes（#8）'!B130&amp;'3_All Propertoes（#8）'!C130</f>
        <v>Lg-T-013Kawaguchi Logistics Center A Tower</v>
      </c>
      <c r="C181" s="1558" t="str">
        <f>+'3_All Propertoes（#8）'!B130</f>
        <v>Lg-T-013</v>
      </c>
      <c r="D181" s="1573"/>
      <c r="E181" s="1560"/>
      <c r="G181" s="1564"/>
      <c r="H181" s="1565"/>
      <c r="I181" s="1565"/>
      <c r="J181" s="1565"/>
      <c r="K181" s="1566"/>
      <c r="L181" s="1566"/>
    </row>
    <row r="182" spans="1:12" s="1440" customFormat="1" x14ac:dyDescent="0.15">
      <c r="A182" s="1557"/>
      <c r="B182" s="1558" t="str">
        <f>+'3_All Propertoes（#8）'!B131&amp;'3_All Propertoes（#8）'!C131</f>
        <v>Lg-T-014Atsugi Minami Logistics Center A Tower</v>
      </c>
      <c r="C182" s="1558" t="str">
        <f>+'3_All Propertoes（#8）'!B131</f>
        <v>Lg-T-014</v>
      </c>
      <c r="D182" s="1573"/>
      <c r="E182" s="1560"/>
      <c r="G182" s="1564"/>
      <c r="H182" s="1565"/>
      <c r="I182" s="1565"/>
      <c r="J182" s="1565"/>
      <c r="K182" s="1566"/>
      <c r="L182" s="1566"/>
    </row>
    <row r="183" spans="1:12" s="1440" customFormat="1" x14ac:dyDescent="0.15">
      <c r="A183" s="1557"/>
      <c r="B183" s="1558" t="str">
        <f>+'3_All Propertoes（#8）'!B132&amp;'3_All Propertoes（#8）'!C132</f>
        <v>Lg-T-015Kawaguchi Ryoke Logistics Center</v>
      </c>
      <c r="C183" s="1558" t="str">
        <f>+'3_All Propertoes（#8）'!B132</f>
        <v>Lg-T-015</v>
      </c>
      <c r="D183" s="1573"/>
      <c r="E183" s="1560"/>
      <c r="G183" s="1564"/>
      <c r="H183" s="1565"/>
      <c r="I183" s="1565"/>
      <c r="J183" s="1565"/>
      <c r="K183" s="1566"/>
      <c r="L183" s="1566"/>
    </row>
    <row r="184" spans="1:12" s="1440" customFormat="1" x14ac:dyDescent="0.15">
      <c r="A184" s="1557"/>
      <c r="B184" s="1558" t="str">
        <f>+'3_All Propertoes（#8）'!B133&amp;'3_All Propertoes（#8）'!C133</f>
        <v>Lg-T-016Landport Kashiwa Shonan II</v>
      </c>
      <c r="C184" s="1558" t="str">
        <f>+'3_All Propertoes（#8）'!B133</f>
        <v>Lg-T-016</v>
      </c>
      <c r="D184" s="1573"/>
      <c r="E184" s="1560"/>
      <c r="G184" s="1564"/>
      <c r="H184" s="1565"/>
      <c r="I184" s="1565"/>
      <c r="J184" s="1565"/>
      <c r="K184" s="1566"/>
      <c r="L184" s="1566"/>
    </row>
    <row r="185" spans="1:12" s="1440" customFormat="1" x14ac:dyDescent="0.15">
      <c r="A185" s="1557"/>
      <c r="B185" s="1558" t="str">
        <f>+'3_All Propertoes（#8）'!B134&amp;'3_All Propertoes（#8）'!C134</f>
        <v>Lg-T-017Landport Kashiwa Shonan I</v>
      </c>
      <c r="C185" s="1558" t="str">
        <f>+'3_All Propertoes（#8）'!B134</f>
        <v>Lg-T-017</v>
      </c>
      <c r="D185" s="1573"/>
      <c r="E185" s="1560"/>
      <c r="G185" s="1564"/>
      <c r="H185" s="1565"/>
      <c r="I185" s="1565"/>
      <c r="J185" s="1565"/>
      <c r="K185" s="1566"/>
      <c r="L185" s="1566"/>
    </row>
    <row r="186" spans="1:12" s="1440" customFormat="1" x14ac:dyDescent="0.15">
      <c r="A186" s="1557"/>
      <c r="B186" s="1558" t="str">
        <f>+'3_All Propertoes（#8）'!B135&amp;'3_All Propertoes（#8）'!C135</f>
        <v>Lg-T-018Landport HachiojiⅡ</v>
      </c>
      <c r="C186" s="1558" t="str">
        <f>+'3_All Propertoes（#8）'!B135</f>
        <v>Lg-T-018</v>
      </c>
      <c r="D186" s="1573"/>
      <c r="E186" s="1560"/>
      <c r="G186" s="1564"/>
      <c r="H186" s="1565"/>
      <c r="I186" s="1565"/>
      <c r="J186" s="1565"/>
      <c r="K186" s="1566"/>
      <c r="L186" s="1566"/>
    </row>
    <row r="187" spans="1:12" s="1440" customFormat="1" x14ac:dyDescent="0.15">
      <c r="A187" s="1557"/>
      <c r="B187" s="1558" t="str">
        <f>+'3_All Propertoes（#8）'!B136&amp;'3_All Propertoes（#8）'!C136</f>
        <v>Lg-T-019Landport Iwatsuki</v>
      </c>
      <c r="C187" s="1558" t="str">
        <f>+'3_All Propertoes（#8）'!B136</f>
        <v>Lg-T-019</v>
      </c>
      <c r="D187" s="1573"/>
      <c r="E187" s="1560"/>
      <c r="G187" s="1564"/>
      <c r="H187" s="1565"/>
      <c r="I187" s="1565"/>
      <c r="J187" s="1565"/>
      <c r="K187" s="1566"/>
      <c r="L187" s="1566"/>
    </row>
    <row r="188" spans="1:12" s="1440" customFormat="1" x14ac:dyDescent="0.15">
      <c r="A188" s="1557"/>
      <c r="B188" s="1558" t="str">
        <f>+'3_All Propertoes（#8）'!B137&amp;'3_All Propertoes（#8）'!C137</f>
        <v>Lg-T-020Landport Ome I</v>
      </c>
      <c r="C188" s="1558" t="str">
        <f>+'3_All Propertoes（#8）'!B137</f>
        <v>Lg-T-020</v>
      </c>
      <c r="D188" s="1573"/>
      <c r="E188" s="1560"/>
      <c r="G188" s="1564"/>
      <c r="H188" s="1565"/>
      <c r="I188" s="1565"/>
      <c r="J188" s="1565"/>
      <c r="K188" s="1566"/>
      <c r="L188" s="1566"/>
    </row>
    <row r="189" spans="1:12" s="1440" customFormat="1" x14ac:dyDescent="0.15">
      <c r="A189" s="1557"/>
      <c r="B189" s="1558" t="str">
        <f>+'3_All Propertoes（#8）'!B138&amp;'3_All Propertoes（#8）'!C138</f>
        <v>Lg-S-005Hirakata Kuzuha Logistics Center</v>
      </c>
      <c r="C189" s="1558" t="str">
        <f>+'3_All Propertoes（#8）'!B138</f>
        <v>Lg-S-005</v>
      </c>
      <c r="D189" s="1573"/>
      <c r="E189" s="1560"/>
      <c r="G189" s="1564"/>
      <c r="H189" s="1565"/>
      <c r="I189" s="1565"/>
      <c r="J189" s="1565"/>
      <c r="K189" s="1566"/>
      <c r="L189" s="1566"/>
    </row>
    <row r="190" spans="1:12" s="1440" customFormat="1" x14ac:dyDescent="0.15">
      <c r="A190" s="1557"/>
      <c r="B190" s="1558" t="str">
        <f>+'3_All Propertoes（#8）'!B139&amp;'3_All Propertoes（#8）'!C139</f>
        <v>Rs-T-001PROUD FLAT Shirokane Takanawa</v>
      </c>
      <c r="C190" s="1558" t="str">
        <f>+'3_All Propertoes（#8）'!B139</f>
        <v>Rs-T-001</v>
      </c>
      <c r="D190" s="1573"/>
      <c r="E190" s="1560"/>
      <c r="G190" s="1564"/>
      <c r="H190" s="1565"/>
      <c r="I190" s="1565"/>
      <c r="J190" s="1565"/>
      <c r="K190" s="1566"/>
      <c r="L190" s="1566"/>
    </row>
    <row r="191" spans="1:12" s="1440" customFormat="1" x14ac:dyDescent="0.15">
      <c r="A191" s="1557"/>
      <c r="B191" s="1558" t="str">
        <f>+'3_All Propertoes（#8）'!B140&amp;'3_All Propertoes（#8）'!C140</f>
        <v>Rs-T-002PROUD FLAT Yoyogi Uehara</v>
      </c>
      <c r="C191" s="1558" t="str">
        <f>+'3_All Propertoes（#8）'!B140</f>
        <v>Rs-T-002</v>
      </c>
      <c r="D191" s="1573"/>
      <c r="E191" s="1560"/>
      <c r="G191" s="1564"/>
      <c r="H191" s="1565"/>
      <c r="I191" s="1565"/>
      <c r="J191" s="1565"/>
      <c r="K191" s="1566"/>
      <c r="L191" s="1566"/>
    </row>
    <row r="192" spans="1:12" s="1440" customFormat="1" x14ac:dyDescent="0.15">
      <c r="A192" s="1557"/>
      <c r="B192" s="1558" t="str">
        <f>+'3_All Propertoes（#8）'!B141&amp;'3_All Propertoes（#8）'!C141</f>
        <v>Rs-T-003PROUD FLAT Hatsudai</v>
      </c>
      <c r="C192" s="1558" t="str">
        <f>+'3_All Propertoes（#8）'!B141</f>
        <v>Rs-T-003</v>
      </c>
      <c r="D192" s="1573"/>
      <c r="E192" s="1560"/>
      <c r="G192" s="1564"/>
      <c r="H192" s="1565"/>
      <c r="I192" s="1565"/>
      <c r="J192" s="1565"/>
      <c r="K192" s="1566"/>
      <c r="L192" s="1566"/>
    </row>
    <row r="193" spans="1:12" s="1440" customFormat="1" x14ac:dyDescent="0.15">
      <c r="A193" s="1557"/>
      <c r="B193" s="1558" t="str">
        <f>+'3_All Propertoes（#8）'!B142&amp;'3_All Propertoes（#8）'!C142</f>
        <v>Rs-T-004PROUD FLAT Shibuya Sakuragaoka</v>
      </c>
      <c r="C193" s="1558" t="str">
        <f>+'3_All Propertoes（#8）'!B142</f>
        <v>Rs-T-004</v>
      </c>
      <c r="D193" s="1573"/>
      <c r="E193" s="1560"/>
      <c r="G193" s="1564"/>
      <c r="H193" s="1565"/>
      <c r="I193" s="1565"/>
      <c r="J193" s="1565"/>
      <c r="K193" s="1566"/>
      <c r="L193" s="1566"/>
    </row>
    <row r="194" spans="1:12" s="1440" customFormat="1" x14ac:dyDescent="0.15">
      <c r="A194" s="1557"/>
      <c r="B194" s="1558" t="str">
        <f>+'3_All Propertoes（#8）'!B143&amp;'3_All Propertoes（#8）'!C143</f>
        <v>Rs-T-005PROUD FLAT Gakugei Daigaku</v>
      </c>
      <c r="C194" s="1558" t="str">
        <f>+'3_All Propertoes（#8）'!B143</f>
        <v>Rs-T-005</v>
      </c>
      <c r="D194" s="1573"/>
      <c r="E194" s="1560"/>
      <c r="G194" s="1564"/>
      <c r="H194" s="1565"/>
      <c r="I194" s="1565"/>
      <c r="J194" s="1565"/>
      <c r="K194" s="1566"/>
      <c r="L194" s="1566"/>
    </row>
    <row r="195" spans="1:12" s="1440" customFormat="1" x14ac:dyDescent="0.15">
      <c r="A195" s="1557"/>
      <c r="B195" s="1558" t="str">
        <f>+'3_All Propertoes（#8）'!B144&amp;'3_All Propertoes（#8）'!C144</f>
        <v>Rs-T-006PROUD FLAT Meguro Gyoninzaka</v>
      </c>
      <c r="C195" s="1558" t="str">
        <f>+'3_All Propertoes（#8）'!B144</f>
        <v>Rs-T-006</v>
      </c>
      <c r="D195" s="1573"/>
      <c r="E195" s="1560"/>
      <c r="G195" s="1564"/>
      <c r="H195" s="1565"/>
      <c r="I195" s="1565"/>
      <c r="J195" s="1565"/>
      <c r="K195" s="1566"/>
      <c r="L195" s="1566"/>
    </row>
    <row r="196" spans="1:12" s="1440" customFormat="1" x14ac:dyDescent="0.15">
      <c r="A196" s="1557"/>
      <c r="B196" s="1558" t="str">
        <f>+'3_All Propertoes（#8）'!B145&amp;'3_All Propertoes（#8）'!C145</f>
        <v>Rs-T-007PROUD FLAT Sumida Riverside</v>
      </c>
      <c r="C196" s="1558" t="str">
        <f>+'3_All Propertoes（#8）'!B145</f>
        <v>Rs-T-007</v>
      </c>
      <c r="D196" s="1573"/>
      <c r="E196" s="1560"/>
      <c r="G196" s="1564"/>
      <c r="H196" s="1565"/>
      <c r="I196" s="1565"/>
      <c r="J196" s="1565"/>
      <c r="K196" s="1566"/>
      <c r="L196" s="1566"/>
    </row>
    <row r="197" spans="1:12" s="1440" customFormat="1" x14ac:dyDescent="0.15">
      <c r="A197" s="1557"/>
      <c r="B197" s="1558" t="str">
        <f>+'3_All Propertoes（#8）'!B146&amp;'3_All Propertoes（#8）'!C146</f>
        <v>Rs-T-008PROUD FLAT Kagurazaka</v>
      </c>
      <c r="C197" s="1558" t="str">
        <f>+'3_All Propertoes（#8）'!B146</f>
        <v>Rs-T-008</v>
      </c>
      <c r="D197" s="1573"/>
      <c r="E197" s="1560"/>
      <c r="G197" s="1564"/>
      <c r="H197" s="1565"/>
      <c r="I197" s="1565"/>
      <c r="J197" s="1565"/>
      <c r="K197" s="1566"/>
      <c r="L197" s="1566"/>
    </row>
    <row r="198" spans="1:12" s="1440" customFormat="1" x14ac:dyDescent="0.15">
      <c r="A198" s="1557"/>
      <c r="B198" s="1558" t="str">
        <f>+'3_All Propertoes（#8）'!B147&amp;'3_All Propertoes（#8）'!C147</f>
        <v>Rs-T-009PROUD FLAT Waseda</v>
      </c>
      <c r="C198" s="1558" t="str">
        <f>+'3_All Propertoes（#8）'!B147</f>
        <v>Rs-T-009</v>
      </c>
      <c r="D198" s="1573"/>
      <c r="E198" s="1560"/>
      <c r="G198" s="1564"/>
      <c r="H198" s="1565"/>
      <c r="I198" s="1565"/>
      <c r="J198" s="1565"/>
      <c r="K198" s="1566"/>
      <c r="L198" s="1566"/>
    </row>
    <row r="199" spans="1:12" s="1440" customFormat="1" x14ac:dyDescent="0.15">
      <c r="A199" s="1557"/>
      <c r="B199" s="1558" t="str">
        <f>+'3_All Propertoes（#8）'!B148&amp;'3_All Propertoes（#8）'!C148</f>
        <v>Rs-T-010PROUD FLAT Shinjuku Kawadacho</v>
      </c>
      <c r="C199" s="1558" t="str">
        <f>+'3_All Propertoes（#8）'!B148</f>
        <v>Rs-T-010</v>
      </c>
      <c r="D199" s="1573"/>
      <c r="E199" s="1560"/>
      <c r="G199" s="1564"/>
      <c r="H199" s="1565"/>
      <c r="I199" s="1565"/>
      <c r="J199" s="1565"/>
      <c r="K199" s="1566"/>
      <c r="L199" s="1566"/>
    </row>
    <row r="200" spans="1:12" s="1440" customFormat="1" x14ac:dyDescent="0.15">
      <c r="A200" s="1557"/>
      <c r="B200" s="1558" t="str">
        <f>+'3_All Propertoes（#8）'!B149&amp;'3_All Propertoes（#8）'!C149</f>
        <v>Rs-T-011PROUD FLAT Sangen Jaya</v>
      </c>
      <c r="C200" s="1558" t="str">
        <f>+'3_All Propertoes（#8）'!B149</f>
        <v>Rs-T-011</v>
      </c>
      <c r="D200" s="1573"/>
      <c r="E200" s="1560"/>
      <c r="G200" s="1564"/>
      <c r="H200" s="1565"/>
      <c r="I200" s="1565"/>
      <c r="J200" s="1565"/>
      <c r="K200" s="1566"/>
      <c r="L200" s="1566"/>
    </row>
    <row r="201" spans="1:12" s="1440" customFormat="1" x14ac:dyDescent="0.15">
      <c r="A201" s="1557"/>
      <c r="B201" s="1558" t="str">
        <f>+'3_All Propertoes（#8）'!B150&amp;'3_All Propertoes（#8）'!C150</f>
        <v>Rs-T-012PROUD FLAT Kamata</v>
      </c>
      <c r="C201" s="1558" t="str">
        <f>+'3_All Propertoes（#8）'!B150</f>
        <v>Rs-T-012</v>
      </c>
      <c r="D201" s="1573"/>
      <c r="E201" s="1560"/>
      <c r="G201" s="1564"/>
      <c r="H201" s="1565"/>
      <c r="I201" s="1565"/>
      <c r="J201" s="1565"/>
      <c r="K201" s="1566"/>
      <c r="L201" s="1566"/>
    </row>
    <row r="202" spans="1:12" s="1440" customFormat="1" x14ac:dyDescent="0.15">
      <c r="A202" s="1557"/>
      <c r="B202" s="1558" t="str">
        <f>+'3_All Propertoes（#8）'!B151&amp;'3_All Propertoes（#8）'!C151</f>
        <v>Rs-T-013PROUD FLAT Kamata II</v>
      </c>
      <c r="C202" s="1558" t="str">
        <f>+'3_All Propertoes（#8）'!B151</f>
        <v>Rs-T-013</v>
      </c>
      <c r="D202" s="1573"/>
      <c r="E202" s="1560"/>
      <c r="G202" s="1564"/>
      <c r="H202" s="1565"/>
      <c r="I202" s="1565"/>
      <c r="J202" s="1565"/>
      <c r="K202" s="1566"/>
      <c r="L202" s="1566"/>
    </row>
    <row r="203" spans="1:12" s="1440" customFormat="1" x14ac:dyDescent="0.15">
      <c r="A203" s="1557"/>
      <c r="B203" s="1558" t="str">
        <f>+'3_All Propertoes（#8）'!B152&amp;'3_All Propertoes（#8）'!C152</f>
        <v>Rs-T-014PROUD FLAT Shinotsuka</v>
      </c>
      <c r="C203" s="1558" t="str">
        <f>+'3_All Propertoes（#8）'!B152</f>
        <v>Rs-T-014</v>
      </c>
      <c r="D203" s="1573"/>
      <c r="E203" s="1560"/>
      <c r="G203" s="1564"/>
      <c r="H203" s="1565"/>
      <c r="I203" s="1565"/>
      <c r="J203" s="1565"/>
      <c r="K203" s="1566"/>
      <c r="L203" s="1566"/>
    </row>
    <row r="204" spans="1:12" s="1440" customFormat="1" x14ac:dyDescent="0.15">
      <c r="A204" s="1557"/>
      <c r="B204" s="1558" t="str">
        <f>+'3_All Propertoes（#8）'!B153&amp;'3_All Propertoes（#8）'!C153</f>
        <v>Rs-T-015PROUD FLAT Kiyosumi Shirakawa</v>
      </c>
      <c r="C204" s="1558" t="str">
        <f>+'3_All Propertoes（#8）'!B153</f>
        <v>Rs-T-015</v>
      </c>
      <c r="D204" s="1573"/>
      <c r="E204" s="1560"/>
      <c r="G204" s="1564"/>
      <c r="H204" s="1565"/>
      <c r="I204" s="1565"/>
      <c r="J204" s="1565"/>
      <c r="K204" s="1566"/>
      <c r="L204" s="1566"/>
    </row>
    <row r="205" spans="1:12" s="1440" customFormat="1" x14ac:dyDescent="0.15">
      <c r="A205" s="1557"/>
      <c r="B205" s="1558" t="str">
        <f>+'3_All Propertoes（#8）'!B154&amp;'3_All Propertoes（#8）'!C154</f>
        <v>Rs-T-016PROUD FLAT Monzen Nakacho II</v>
      </c>
      <c r="C205" s="1558" t="str">
        <f>+'3_All Propertoes（#8）'!B154</f>
        <v>Rs-T-016</v>
      </c>
      <c r="D205" s="1573"/>
      <c r="E205" s="1560"/>
      <c r="G205" s="1564"/>
      <c r="H205" s="1565"/>
      <c r="I205" s="1565"/>
      <c r="J205" s="1565"/>
      <c r="K205" s="1566"/>
      <c r="L205" s="1566"/>
    </row>
    <row r="206" spans="1:12" s="1440" customFormat="1" x14ac:dyDescent="0.15">
      <c r="A206" s="1557"/>
      <c r="B206" s="1558" t="str">
        <f>+'3_All Propertoes（#8）'!B155&amp;'3_All Propertoes（#8）'!C155</f>
        <v>Rs-T-017PROUD FLAT Monzen Nakacho I</v>
      </c>
      <c r="C206" s="1558" t="str">
        <f>+'3_All Propertoes（#8）'!B155</f>
        <v>Rs-T-017</v>
      </c>
      <c r="D206" s="1573"/>
      <c r="E206" s="1560"/>
      <c r="G206" s="1564"/>
      <c r="H206" s="1565"/>
      <c r="I206" s="1565"/>
      <c r="J206" s="1565"/>
      <c r="K206" s="1566"/>
      <c r="L206" s="1566"/>
    </row>
    <row r="207" spans="1:12" s="1440" customFormat="1" x14ac:dyDescent="0.15">
      <c r="A207" s="1557"/>
      <c r="B207" s="1558" t="str">
        <f>+'3_All Propertoes（#8）'!B156&amp;'3_All Propertoes（#8）'!C156</f>
        <v>Rs-T-018PROUD FLAT Fujimidai</v>
      </c>
      <c r="C207" s="1558" t="str">
        <f>+'3_All Propertoes（#8）'!B156</f>
        <v>Rs-T-018</v>
      </c>
      <c r="D207" s="1573"/>
      <c r="E207" s="1560"/>
      <c r="G207" s="1564"/>
      <c r="H207" s="1565"/>
      <c r="I207" s="1565"/>
      <c r="J207" s="1565"/>
      <c r="K207" s="1566"/>
      <c r="L207" s="1566"/>
    </row>
    <row r="208" spans="1:12" s="1440" customFormat="1" x14ac:dyDescent="0.15">
      <c r="A208" s="1557"/>
      <c r="B208" s="1558" t="str">
        <f>+'3_All Propertoes（#8）'!B157&amp;'3_All Propertoes（#8）'!C157</f>
        <v>Rs-T-019PROUD FLAT Asakusa Komagata</v>
      </c>
      <c r="C208" s="1558" t="str">
        <f>+'3_All Propertoes（#8）'!B157</f>
        <v>Rs-T-019</v>
      </c>
      <c r="D208" s="1573"/>
      <c r="E208" s="1560"/>
      <c r="G208" s="1564"/>
      <c r="H208" s="1565"/>
      <c r="I208" s="1565"/>
      <c r="J208" s="1565"/>
      <c r="K208" s="1566"/>
      <c r="L208" s="1566"/>
    </row>
    <row r="209" spans="1:12" s="1440" customFormat="1" x14ac:dyDescent="0.15">
      <c r="A209" s="1557"/>
      <c r="B209" s="1558" t="str">
        <f>+'3_All Propertoes（#8）'!B158&amp;'3_All Propertoes（#8）'!C158</f>
        <v>Rs-T-020PROUD FLAT Yokohama</v>
      </c>
      <c r="C209" s="1558" t="str">
        <f>+'3_All Propertoes（#8）'!B158</f>
        <v>Rs-T-020</v>
      </c>
      <c r="D209" s="1573"/>
      <c r="E209" s="1560"/>
      <c r="G209" s="1564"/>
      <c r="H209" s="1565"/>
      <c r="I209" s="1565"/>
      <c r="J209" s="1565"/>
      <c r="K209" s="1566"/>
      <c r="L209" s="1566"/>
    </row>
    <row r="210" spans="1:12" s="1440" customFormat="1" x14ac:dyDescent="0.15">
      <c r="A210" s="1557"/>
      <c r="B210" s="1558" t="str">
        <f>+'3_All Propertoes（#8）'!B159&amp;'3_All Propertoes（#8）'!C159</f>
        <v>Rs-T-021PROUD FLAT Kamioooka</v>
      </c>
      <c r="C210" s="1558" t="str">
        <f>+'3_All Propertoes（#8）'!B159</f>
        <v>Rs-T-021</v>
      </c>
      <c r="D210" s="1573"/>
      <c r="E210" s="1560"/>
      <c r="G210" s="1564"/>
      <c r="H210" s="1565"/>
      <c r="I210" s="1565"/>
      <c r="J210" s="1565"/>
      <c r="K210" s="1566"/>
      <c r="L210" s="1566"/>
    </row>
    <row r="211" spans="1:12" s="1440" customFormat="1" x14ac:dyDescent="0.15">
      <c r="A211" s="1557"/>
      <c r="B211" s="1558" t="str">
        <f>+'3_All Propertoes（#8）'!B160&amp;'3_All Propertoes（#8）'!C160</f>
        <v>Rs-T-022PROUD FLAT Tsurumi II</v>
      </c>
      <c r="C211" s="1558" t="str">
        <f>+'3_All Propertoes（#8）'!B160</f>
        <v>Rs-T-022</v>
      </c>
      <c r="D211" s="1573"/>
      <c r="E211" s="1560"/>
      <c r="G211" s="1564"/>
      <c r="H211" s="1565"/>
      <c r="I211" s="1565"/>
      <c r="J211" s="1565"/>
      <c r="K211" s="1566"/>
      <c r="L211" s="1566"/>
    </row>
    <row r="212" spans="1:12" s="1440" customFormat="1" x14ac:dyDescent="0.15">
      <c r="A212" s="1557"/>
      <c r="B212" s="1558" t="str">
        <f>+'3_All Propertoes（#8）'!B161&amp;'3_All Propertoes（#8）'!C161</f>
        <v>Rs-T-023PRIME URBAN Azabu Juban</v>
      </c>
      <c r="C212" s="1558" t="str">
        <f>+'3_All Propertoes（#8）'!B161</f>
        <v>Rs-T-023</v>
      </c>
      <c r="D212" s="1573"/>
      <c r="E212" s="1560"/>
      <c r="G212" s="1564"/>
      <c r="H212" s="1565"/>
      <c r="I212" s="1565"/>
      <c r="J212" s="1565"/>
      <c r="K212" s="1566"/>
      <c r="L212" s="1566"/>
    </row>
    <row r="213" spans="1:12" s="1440" customFormat="1" x14ac:dyDescent="0.15">
      <c r="A213" s="1557"/>
      <c r="B213" s="1558" t="str">
        <f>+'3_All Propertoes（#8）'!B162&amp;'3_All Propertoes（#8）'!C162</f>
        <v>Rs-T-024PRIME URBAN Akasaka</v>
      </c>
      <c r="C213" s="1558" t="str">
        <f>+'3_All Propertoes（#8）'!B162</f>
        <v>Rs-T-024</v>
      </c>
      <c r="D213" s="1573"/>
      <c r="E213" s="1560"/>
      <c r="G213" s="1564"/>
      <c r="H213" s="1565"/>
      <c r="I213" s="1565"/>
      <c r="J213" s="1565"/>
      <c r="K213" s="1566"/>
      <c r="L213" s="1566"/>
    </row>
    <row r="214" spans="1:12" s="1440" customFormat="1" x14ac:dyDescent="0.15">
      <c r="A214" s="1557"/>
      <c r="B214" s="1558" t="str">
        <f>+'3_All Propertoes（#8）'!B163&amp;'3_All Propertoes（#8）'!C163</f>
        <v>Rs-T-025PRIME URBAN Tamachi</v>
      </c>
      <c r="C214" s="1558" t="str">
        <f>+'3_All Propertoes（#8）'!B163</f>
        <v>Rs-T-025</v>
      </c>
      <c r="D214" s="1573"/>
      <c r="E214" s="1560"/>
      <c r="G214" s="1564"/>
      <c r="H214" s="1565"/>
      <c r="I214" s="1565"/>
      <c r="J214" s="1565"/>
      <c r="K214" s="1566"/>
      <c r="L214" s="1566"/>
    </row>
    <row r="215" spans="1:12" s="1440" customFormat="1" x14ac:dyDescent="0.15">
      <c r="A215" s="1557"/>
      <c r="B215" s="1558" t="str">
        <f>+'3_All Propertoes（#8）'!B164&amp;'3_All Propertoes（#8）'!C164</f>
        <v>Rs-T-026PRIME URBAN Shibaura LOFT</v>
      </c>
      <c r="C215" s="1558" t="str">
        <f>+'3_All Propertoes（#8）'!B164</f>
        <v>Rs-T-026</v>
      </c>
      <c r="D215" s="1573"/>
      <c r="E215" s="1560"/>
      <c r="G215" s="1564"/>
      <c r="H215" s="1565"/>
      <c r="I215" s="1565"/>
      <c r="J215" s="1565"/>
      <c r="K215" s="1566"/>
      <c r="L215" s="1566"/>
    </row>
    <row r="216" spans="1:12" s="1440" customFormat="1" x14ac:dyDescent="0.15">
      <c r="A216" s="1557"/>
      <c r="B216" s="1558" t="str">
        <f>+'3_All Propertoes（#8）'!B165&amp;'3_All Propertoes（#8）'!C165</f>
        <v>Rs-T-028PRIME URBAN Yoyogi</v>
      </c>
      <c r="C216" s="1558" t="str">
        <f>+'3_All Propertoes（#8）'!B165</f>
        <v>Rs-T-028</v>
      </c>
      <c r="D216" s="1573"/>
      <c r="E216" s="1560"/>
      <c r="G216" s="1564"/>
      <c r="H216" s="1565"/>
      <c r="I216" s="1565"/>
      <c r="J216" s="1565"/>
      <c r="K216" s="1566"/>
      <c r="L216" s="1566"/>
    </row>
    <row r="217" spans="1:12" s="1440" customFormat="1" x14ac:dyDescent="0.15">
      <c r="A217" s="1557"/>
      <c r="B217" s="1558" t="str">
        <f>+'3_All Propertoes（#8）'!B166&amp;'3_All Propertoes（#8）'!C166</f>
        <v>Rs-T-029PRIME URBAN Ebisu II</v>
      </c>
      <c r="C217" s="1558" t="str">
        <f>+'3_All Propertoes（#8）'!B166</f>
        <v>Rs-T-029</v>
      </c>
      <c r="D217" s="1573"/>
      <c r="E217" s="1560"/>
      <c r="G217" s="1564"/>
      <c r="H217" s="1565"/>
      <c r="I217" s="1565"/>
      <c r="J217" s="1565"/>
      <c r="K217" s="1566"/>
      <c r="L217" s="1566"/>
    </row>
    <row r="218" spans="1:12" s="1440" customFormat="1" x14ac:dyDescent="0.15">
      <c r="A218" s="1557"/>
      <c r="B218" s="1558" t="str">
        <f>+'3_All Propertoes（#8）'!B167&amp;'3_All Propertoes（#8）'!C167</f>
        <v>Rs-T-030PRIME URBAN Bancho</v>
      </c>
      <c r="C218" s="1558" t="str">
        <f>+'3_All Propertoes（#8）'!B167</f>
        <v>Rs-T-030</v>
      </c>
      <c r="D218" s="1573"/>
      <c r="E218" s="1560"/>
      <c r="G218" s="1564"/>
      <c r="H218" s="1565"/>
      <c r="I218" s="1565"/>
      <c r="J218" s="1565"/>
      <c r="K218" s="1566"/>
      <c r="L218" s="1566"/>
    </row>
    <row r="219" spans="1:12" s="1440" customFormat="1" x14ac:dyDescent="0.15">
      <c r="A219" s="1557"/>
      <c r="B219" s="1558" t="str">
        <f>+'3_All Propertoes（#8）'!B168&amp;'3_All Propertoes（#8）'!C168</f>
        <v>Rs-T-031PRIME URBAN Chiyoda Fujimi</v>
      </c>
      <c r="C219" s="1558" t="str">
        <f>+'3_All Propertoes（#8）'!B168</f>
        <v>Rs-T-031</v>
      </c>
      <c r="D219" s="1573"/>
      <c r="E219" s="1560"/>
      <c r="G219" s="1564"/>
      <c r="H219" s="1565"/>
      <c r="I219" s="1565"/>
      <c r="J219" s="1565"/>
      <c r="K219" s="1566"/>
      <c r="L219" s="1566"/>
    </row>
    <row r="220" spans="1:12" s="1440" customFormat="1" x14ac:dyDescent="0.15">
      <c r="A220" s="1557"/>
      <c r="B220" s="1558" t="str">
        <f>+'3_All Propertoes（#8）'!B169&amp;'3_All Propertoes（#8）'!C169</f>
        <v>Rs-T-032PRIME URBAN Iidabashi</v>
      </c>
      <c r="C220" s="1558" t="str">
        <f>+'3_All Propertoes（#8）'!B169</f>
        <v>Rs-T-032</v>
      </c>
      <c r="D220" s="1573"/>
      <c r="E220" s="1560"/>
      <c r="G220" s="1564"/>
      <c r="H220" s="1565"/>
      <c r="I220" s="1565"/>
      <c r="J220" s="1565"/>
      <c r="K220" s="1566"/>
      <c r="L220" s="1566"/>
    </row>
    <row r="221" spans="1:12" s="1440" customFormat="1" x14ac:dyDescent="0.15">
      <c r="A221" s="1557"/>
      <c r="B221" s="1558" t="str">
        <f>+'3_All Propertoes（#8）'!B170&amp;'3_All Propertoes（#8）'!C170</f>
        <v>Rs-T-033PRIME URBAN Ebisu</v>
      </c>
      <c r="C221" s="1558" t="str">
        <f>+'3_All Propertoes（#8）'!B170</f>
        <v>Rs-T-033</v>
      </c>
      <c r="D221" s="1573"/>
      <c r="E221" s="1560"/>
      <c r="G221" s="1564"/>
      <c r="H221" s="1565"/>
      <c r="I221" s="1565"/>
      <c r="J221" s="1565"/>
      <c r="K221" s="1566"/>
      <c r="L221" s="1566"/>
    </row>
    <row r="222" spans="1:12" s="1440" customFormat="1" x14ac:dyDescent="0.15">
      <c r="A222" s="1557"/>
      <c r="B222" s="1558" t="str">
        <f>+'3_All Propertoes（#8）'!B171&amp;'3_All Propertoes（#8）'!C171</f>
        <v>Rs-T-034PRIME URBAN Naka Meguro</v>
      </c>
      <c r="C222" s="1558" t="str">
        <f>+'3_All Propertoes（#8）'!B171</f>
        <v>Rs-T-034</v>
      </c>
      <c r="D222" s="1573"/>
      <c r="E222" s="1560"/>
      <c r="G222" s="1564"/>
      <c r="H222" s="1565"/>
      <c r="I222" s="1565"/>
      <c r="J222" s="1565"/>
      <c r="K222" s="1566"/>
      <c r="L222" s="1566"/>
    </row>
    <row r="223" spans="1:12" s="1440" customFormat="1" x14ac:dyDescent="0.15">
      <c r="A223" s="1557"/>
      <c r="B223" s="1558" t="str">
        <f>+'3_All Propertoes（#8）'!B172&amp;'3_All Propertoes（#8）'!C172</f>
        <v>Rs-T-035PRIME URBAN Gakugei Daigaku</v>
      </c>
      <c r="C223" s="1558" t="str">
        <f>+'3_All Propertoes（#8）'!B172</f>
        <v>Rs-T-035</v>
      </c>
      <c r="D223" s="1573"/>
      <c r="E223" s="1560"/>
      <c r="G223" s="1564"/>
      <c r="H223" s="1565"/>
      <c r="I223" s="1565"/>
      <c r="J223" s="1565"/>
      <c r="K223" s="1566"/>
      <c r="L223" s="1566"/>
    </row>
    <row r="224" spans="1:12" s="1440" customFormat="1" x14ac:dyDescent="0.15">
      <c r="A224" s="1557"/>
      <c r="B224" s="1558" t="str">
        <f>+'3_All Propertoes（#8）'!B173&amp;'3_All Propertoes（#8）'!C173</f>
        <v>Rs-T-036PRIME URBAN Senzoku</v>
      </c>
      <c r="C224" s="1558" t="str">
        <f>+'3_All Propertoes（#8）'!B173</f>
        <v>Rs-T-036</v>
      </c>
      <c r="D224" s="1573"/>
      <c r="E224" s="1560"/>
      <c r="G224" s="1564"/>
      <c r="H224" s="1565"/>
      <c r="I224" s="1565"/>
      <c r="J224" s="1565"/>
      <c r="K224" s="1566"/>
      <c r="L224" s="1566"/>
    </row>
    <row r="225" spans="1:12" s="1440" customFormat="1" x14ac:dyDescent="0.15">
      <c r="A225" s="1557"/>
      <c r="B225" s="1558" t="str">
        <f>+'3_All Propertoes（#8）'!B174&amp;'3_All Propertoes（#8）'!C174</f>
        <v>Rs-T-037PRIME URBAN Meguro Riverside</v>
      </c>
      <c r="C225" s="1558" t="str">
        <f>+'3_All Propertoes（#8）'!B174</f>
        <v>Rs-T-037</v>
      </c>
      <c r="D225" s="1573"/>
      <c r="E225" s="1560"/>
      <c r="G225" s="1564"/>
      <c r="H225" s="1565"/>
      <c r="I225" s="1565"/>
      <c r="J225" s="1565"/>
      <c r="K225" s="1566"/>
      <c r="L225" s="1566"/>
    </row>
    <row r="226" spans="1:12" s="1440" customFormat="1" x14ac:dyDescent="0.15">
      <c r="A226" s="1557"/>
      <c r="B226" s="1558" t="str">
        <f>+'3_All Propertoes（#8）'!B175&amp;'3_All Propertoes（#8）'!C175</f>
        <v>Rs-T-038PRIME URBAN Meguro Ohashi Hills</v>
      </c>
      <c r="C226" s="1558" t="str">
        <f>+'3_All Propertoes（#8）'!B175</f>
        <v>Rs-T-038</v>
      </c>
      <c r="D226" s="1573"/>
      <c r="E226" s="1560"/>
      <c r="G226" s="1564"/>
      <c r="H226" s="1565"/>
      <c r="I226" s="1565"/>
      <c r="J226" s="1565"/>
      <c r="K226" s="1566"/>
      <c r="L226" s="1566"/>
    </row>
    <row r="227" spans="1:12" s="1440" customFormat="1" x14ac:dyDescent="0.15">
      <c r="A227" s="1557"/>
      <c r="B227" s="1558" t="str">
        <f>+'3_All Propertoes（#8）'!B176&amp;'3_All Propertoes（#8）'!C176</f>
        <v>Rs-T-039PRIME URBAN Meguro Aobadai</v>
      </c>
      <c r="C227" s="1558" t="str">
        <f>+'3_All Propertoes（#8）'!B176</f>
        <v>Rs-T-039</v>
      </c>
      <c r="D227" s="1573"/>
      <c r="E227" s="1560"/>
      <c r="G227" s="1564"/>
      <c r="H227" s="1565"/>
      <c r="I227" s="1565"/>
      <c r="J227" s="1565"/>
      <c r="K227" s="1566"/>
      <c r="L227" s="1566"/>
    </row>
    <row r="228" spans="1:12" s="1440" customFormat="1" x14ac:dyDescent="0.15">
      <c r="A228" s="1557"/>
      <c r="B228" s="1558" t="str">
        <f>+'3_All Propertoes（#8）'!B177&amp;'3_All Propertoes（#8）'!C177</f>
        <v>Rs-T-040PRIME URBAN Gakugei Daigaku II</v>
      </c>
      <c r="C228" s="1558" t="str">
        <f>+'3_All Propertoes（#8）'!B177</f>
        <v>Rs-T-040</v>
      </c>
      <c r="D228" s="1573"/>
      <c r="E228" s="1560"/>
      <c r="G228" s="1564"/>
      <c r="H228" s="1565"/>
      <c r="I228" s="1565"/>
      <c r="J228" s="1565"/>
      <c r="K228" s="1566"/>
      <c r="L228" s="1566"/>
    </row>
    <row r="229" spans="1:12" s="1440" customFormat="1" x14ac:dyDescent="0.15">
      <c r="A229" s="1557"/>
      <c r="B229" s="1558" t="str">
        <f>+'3_All Propertoes（#8）'!B178&amp;'3_All Propertoes（#8）'!C178</f>
        <v>Rs-T-041PRIME URBAN Naka Meguro II</v>
      </c>
      <c r="C229" s="1558" t="str">
        <f>+'3_All Propertoes（#8）'!B178</f>
        <v>Rs-T-041</v>
      </c>
      <c r="D229" s="1573"/>
      <c r="E229" s="1560"/>
      <c r="G229" s="1564"/>
      <c r="H229" s="1565"/>
      <c r="I229" s="1565"/>
      <c r="J229" s="1565"/>
      <c r="K229" s="1566"/>
      <c r="L229" s="1566"/>
    </row>
    <row r="230" spans="1:12" s="1440" customFormat="1" x14ac:dyDescent="0.15">
      <c r="A230" s="1557"/>
      <c r="B230" s="1558" t="str">
        <f>+'3_All Propertoes（#8）'!B179&amp;'3_All Propertoes（#8）'!C179</f>
        <v>Rs-T-042PRIME URBAN Kachidoki</v>
      </c>
      <c r="C230" s="1558" t="str">
        <f>+'3_All Propertoes（#8）'!B179</f>
        <v>Rs-T-042</v>
      </c>
      <c r="D230" s="1573"/>
      <c r="E230" s="1560"/>
      <c r="G230" s="1564"/>
      <c r="H230" s="1565"/>
      <c r="I230" s="1565"/>
      <c r="J230" s="1565"/>
      <c r="K230" s="1566"/>
      <c r="L230" s="1566"/>
    </row>
    <row r="231" spans="1:12" s="1440" customFormat="1" x14ac:dyDescent="0.15">
      <c r="A231" s="1557"/>
      <c r="B231" s="1558" t="str">
        <f>+'3_All Propertoes（#8）'!B180&amp;'3_All Propertoes（#8）'!C180</f>
        <v>Rs-T-043PRIME URBAN Shinkawa</v>
      </c>
      <c r="C231" s="1558" t="str">
        <f>+'3_All Propertoes（#8）'!B180</f>
        <v>Rs-T-043</v>
      </c>
      <c r="D231" s="1573"/>
      <c r="E231" s="1560"/>
      <c r="G231" s="1564"/>
      <c r="H231" s="1565"/>
      <c r="I231" s="1565"/>
      <c r="J231" s="1565"/>
      <c r="K231" s="1566"/>
      <c r="L231" s="1566"/>
    </row>
    <row r="232" spans="1:12" s="1440" customFormat="1" x14ac:dyDescent="0.15">
      <c r="A232" s="1557"/>
      <c r="B232" s="1558" t="str">
        <f>+'3_All Propertoes（#8）'!B181&amp;'3_All Propertoes（#8）'!C181</f>
        <v>Rs-T-044PRIME URBAN Nihonbashi Yokoyamacho</v>
      </c>
      <c r="C232" s="1558" t="str">
        <f>+'3_All Propertoes（#8）'!B181</f>
        <v>Rs-T-044</v>
      </c>
      <c r="D232" s="1573"/>
      <c r="E232" s="1560"/>
      <c r="G232" s="1564"/>
      <c r="H232" s="1565"/>
      <c r="I232" s="1565"/>
      <c r="J232" s="1565"/>
      <c r="K232" s="1566"/>
      <c r="L232" s="1566"/>
    </row>
    <row r="233" spans="1:12" s="1440" customFormat="1" x14ac:dyDescent="0.15">
      <c r="A233" s="1557"/>
      <c r="B233" s="1558" t="str">
        <f>+'3_All Propertoes（#8）'!B182&amp;'3_All Propertoes（#8）'!C182</f>
        <v>Rs-T-045PRIME URBAN Nihonbashi Hamacho</v>
      </c>
      <c r="C233" s="1558" t="str">
        <f>+'3_All Propertoes（#8）'!B182</f>
        <v>Rs-T-045</v>
      </c>
      <c r="D233" s="1573"/>
      <c r="E233" s="1560"/>
      <c r="G233" s="1564"/>
      <c r="H233" s="1565"/>
      <c r="I233" s="1565"/>
      <c r="J233" s="1565"/>
      <c r="K233" s="1566"/>
      <c r="L233" s="1566"/>
    </row>
    <row r="234" spans="1:12" s="1440" customFormat="1" x14ac:dyDescent="0.15">
      <c r="A234" s="1557"/>
      <c r="B234" s="1558" t="str">
        <f>+'3_All Propertoes（#8）'!B183&amp;'3_All Propertoes（#8）'!C183</f>
        <v>Rs-T-046PRIME URBAN Hongo Ikizaka</v>
      </c>
      <c r="C234" s="1558" t="str">
        <f>+'3_All Propertoes（#8）'!B183</f>
        <v>Rs-T-046</v>
      </c>
      <c r="D234" s="1573"/>
      <c r="E234" s="1560"/>
      <c r="G234" s="1564"/>
      <c r="H234" s="1565"/>
      <c r="I234" s="1565"/>
      <c r="J234" s="1565"/>
      <c r="K234" s="1566"/>
      <c r="L234" s="1566"/>
    </row>
    <row r="235" spans="1:12" s="1440" customFormat="1" x14ac:dyDescent="0.15">
      <c r="A235" s="1557"/>
      <c r="B235" s="1558" t="str">
        <f>+'3_All Propertoes（#8）'!B184&amp;'3_All Propertoes（#8）'!C184</f>
        <v>Rs-T-047PRIME URBAN Hakusan</v>
      </c>
      <c r="C235" s="1558" t="str">
        <f>+'3_All Propertoes（#8）'!B184</f>
        <v>Rs-T-047</v>
      </c>
      <c r="D235" s="1573"/>
      <c r="E235" s="1560"/>
      <c r="G235" s="1564"/>
      <c r="H235" s="1565"/>
      <c r="I235" s="1565"/>
      <c r="J235" s="1565"/>
      <c r="K235" s="1566"/>
      <c r="L235" s="1566"/>
    </row>
    <row r="236" spans="1:12" s="1440" customFormat="1" x14ac:dyDescent="0.15">
      <c r="A236" s="1557"/>
      <c r="B236" s="1558" t="str">
        <f>+'3_All Propertoes（#8）'!B185&amp;'3_All Propertoes（#8）'!C185</f>
        <v xml:space="preserve">Rs-T-048PRIME URBAN Yotsuya Gaien Higashi </v>
      </c>
      <c r="C236" s="1558" t="str">
        <f>+'3_All Propertoes（#8）'!B185</f>
        <v>Rs-T-048</v>
      </c>
      <c r="D236" s="1573"/>
      <c r="E236" s="1560"/>
      <c r="G236" s="1564"/>
      <c r="H236" s="1565"/>
      <c r="I236" s="1565"/>
      <c r="J236" s="1565"/>
      <c r="K236" s="1566"/>
      <c r="L236" s="1566"/>
    </row>
    <row r="237" spans="1:12" s="1440" customFormat="1" x14ac:dyDescent="0.15">
      <c r="A237" s="1557"/>
      <c r="B237" s="1558" t="str">
        <f>+'3_All Propertoes（#8）'!B186&amp;'3_All Propertoes（#8）'!C186</f>
        <v>Rs-T-050PRIME URBAN Nishi Shinjuku I</v>
      </c>
      <c r="C237" s="1558" t="str">
        <f>+'3_All Propertoes（#8）'!B186</f>
        <v>Rs-T-050</v>
      </c>
      <c r="D237" s="1573"/>
      <c r="E237" s="1560"/>
      <c r="G237" s="1564"/>
      <c r="H237" s="1565"/>
      <c r="I237" s="1565"/>
      <c r="J237" s="1565"/>
      <c r="K237" s="1566"/>
      <c r="L237" s="1566"/>
    </row>
    <row r="238" spans="1:12" s="1440" customFormat="1" x14ac:dyDescent="0.15">
      <c r="A238" s="1557"/>
      <c r="B238" s="1558" t="str">
        <f>+'3_All Propertoes（#8）'!B187&amp;'3_All Propertoes（#8）'!C187</f>
        <v>Rs-T-051PRIME URBAN Nishi Shinjuku II</v>
      </c>
      <c r="C238" s="1558" t="str">
        <f>+'3_All Propertoes（#8）'!B187</f>
        <v>Rs-T-051</v>
      </c>
      <c r="D238" s="1573"/>
      <c r="E238" s="1560"/>
      <c r="G238" s="1564"/>
      <c r="H238" s="1565"/>
      <c r="I238" s="1565"/>
      <c r="J238" s="1565"/>
      <c r="K238" s="1566"/>
      <c r="L238" s="1566"/>
    </row>
    <row r="239" spans="1:12" s="1440" customFormat="1" x14ac:dyDescent="0.15">
      <c r="A239" s="1557"/>
      <c r="B239" s="1558" t="str">
        <f>+'3_All Propertoes（#8）'!B188&amp;'3_All Propertoes（#8）'!C188</f>
        <v>Rs-T-052PRIME URBAN Shinjuku Naitomachi</v>
      </c>
      <c r="C239" s="1558" t="str">
        <f>+'3_All Propertoes（#8）'!B188</f>
        <v>Rs-T-052</v>
      </c>
      <c r="D239" s="1573"/>
      <c r="E239" s="1560"/>
      <c r="G239" s="1564"/>
      <c r="H239" s="1565"/>
      <c r="I239" s="1565"/>
      <c r="J239" s="1565"/>
      <c r="K239" s="1566"/>
      <c r="L239" s="1566"/>
    </row>
    <row r="240" spans="1:12" s="1440" customFormat="1" x14ac:dyDescent="0.15">
      <c r="A240" s="1557"/>
      <c r="B240" s="1558" t="str">
        <f>+'3_All Propertoes（#8）'!B189&amp;'3_All Propertoes（#8）'!C189</f>
        <v>Rs-T-053PRIME URBAN Nishi Waseda</v>
      </c>
      <c r="C240" s="1558" t="str">
        <f>+'3_All Propertoes（#8）'!B189</f>
        <v>Rs-T-053</v>
      </c>
      <c r="D240" s="1573"/>
      <c r="E240" s="1560"/>
      <c r="G240" s="1564"/>
      <c r="H240" s="1565"/>
      <c r="I240" s="1565"/>
      <c r="J240" s="1565"/>
      <c r="K240" s="1566"/>
      <c r="L240" s="1566"/>
    </row>
    <row r="241" spans="1:12" s="1440" customFormat="1" x14ac:dyDescent="0.15">
      <c r="A241" s="1557"/>
      <c r="B241" s="1558" t="str">
        <f>+'3_All Propertoes（#8）'!B190&amp;'3_All Propertoes（#8）'!C190</f>
        <v>Rs-T-054PRIME URBAN Shinjuku Ochiai</v>
      </c>
      <c r="C241" s="1558" t="str">
        <f>+'3_All Propertoes（#8）'!B190</f>
        <v>Rs-T-054</v>
      </c>
      <c r="D241" s="1573"/>
      <c r="E241" s="1560"/>
      <c r="G241" s="1564"/>
      <c r="H241" s="1565"/>
      <c r="I241" s="1565"/>
      <c r="J241" s="1565"/>
      <c r="K241" s="1566"/>
      <c r="L241" s="1566"/>
    </row>
    <row r="242" spans="1:12" s="1440" customFormat="1" x14ac:dyDescent="0.15">
      <c r="A242" s="1557"/>
      <c r="B242" s="1558" t="str">
        <f>+'3_All Propertoes（#8）'!B191&amp;'3_All Propertoes（#8）'!C191</f>
        <v>Rs-T-055PRIME URBAN Mejiro</v>
      </c>
      <c r="C242" s="1558" t="str">
        <f>+'3_All Propertoes（#8）'!B191</f>
        <v>Rs-T-055</v>
      </c>
      <c r="D242" s="1573"/>
      <c r="E242" s="1560"/>
      <c r="G242" s="1564"/>
      <c r="H242" s="1565"/>
      <c r="I242" s="1565"/>
      <c r="J242" s="1565"/>
      <c r="K242" s="1566"/>
      <c r="L242" s="1566"/>
    </row>
    <row r="243" spans="1:12" s="1440" customFormat="1" x14ac:dyDescent="0.15">
      <c r="A243" s="1557"/>
      <c r="B243" s="1558" t="str">
        <f>+'3_All Propertoes（#8）'!B192&amp;'3_All Propertoes（#8）'!C192</f>
        <v>Rs-T-056PRIME URBAN Kagurazaka</v>
      </c>
      <c r="C243" s="1558" t="str">
        <f>+'3_All Propertoes（#8）'!B192</f>
        <v>Rs-T-056</v>
      </c>
      <c r="D243" s="1573"/>
      <c r="E243" s="1560"/>
      <c r="G243" s="1564"/>
      <c r="H243" s="1565"/>
      <c r="I243" s="1565"/>
      <c r="J243" s="1565"/>
      <c r="K243" s="1566"/>
      <c r="L243" s="1566"/>
    </row>
    <row r="244" spans="1:12" s="1440" customFormat="1" x14ac:dyDescent="0.15">
      <c r="A244" s="1557"/>
      <c r="B244" s="1558" t="str">
        <f>+'3_All Propertoes（#8）'!B193&amp;'3_All Propertoes（#8）'!C193</f>
        <v>Rs-T-057PRIME URBAN Sangen Jaya III</v>
      </c>
      <c r="C244" s="1558" t="str">
        <f>+'3_All Propertoes（#8）'!B193</f>
        <v>Rs-T-057</v>
      </c>
      <c r="D244" s="1573"/>
      <c r="E244" s="1560"/>
      <c r="G244" s="1564"/>
      <c r="H244" s="1565"/>
      <c r="I244" s="1565"/>
      <c r="J244" s="1565"/>
      <c r="K244" s="1566"/>
      <c r="L244" s="1566"/>
    </row>
    <row r="245" spans="1:12" s="1440" customFormat="1" x14ac:dyDescent="0.15">
      <c r="A245" s="1557"/>
      <c r="B245" s="1558" t="str">
        <f>+'3_All Propertoes（#8）'!B194&amp;'3_All Propertoes（#8）'!C194</f>
        <v>Rs-T-058PRIME URBAN Chitose Karasuyama</v>
      </c>
      <c r="C245" s="1558" t="str">
        <f>+'3_All Propertoes（#8）'!B194</f>
        <v>Rs-T-058</v>
      </c>
      <c r="D245" s="1573"/>
      <c r="E245" s="1560"/>
      <c r="G245" s="1564"/>
      <c r="H245" s="1565"/>
      <c r="I245" s="1565"/>
      <c r="J245" s="1565"/>
      <c r="K245" s="1566"/>
      <c r="L245" s="1566"/>
    </row>
    <row r="246" spans="1:12" s="1440" customFormat="1" x14ac:dyDescent="0.15">
      <c r="A246" s="1557"/>
      <c r="B246" s="1558" t="str">
        <f>+'3_All Propertoes（#8）'!B195&amp;'3_All Propertoes（#8）'!C195</f>
        <v>Rs-T-060PRIME URBAN Sangen Jaya</v>
      </c>
      <c r="C246" s="1558" t="str">
        <f>+'3_All Propertoes（#8）'!B195</f>
        <v>Rs-T-060</v>
      </c>
      <c r="D246" s="1573"/>
      <c r="E246" s="1560"/>
      <c r="G246" s="1564"/>
      <c r="H246" s="1565"/>
      <c r="I246" s="1565"/>
      <c r="J246" s="1565"/>
      <c r="K246" s="1566"/>
      <c r="L246" s="1566"/>
    </row>
    <row r="247" spans="1:12" s="1440" customFormat="1" x14ac:dyDescent="0.15">
      <c r="A247" s="1557"/>
      <c r="B247" s="1558" t="str">
        <f>+'3_All Propertoes（#8）'!B196&amp;'3_All Propertoes（#8）'!C196</f>
        <v>Rs-T-061PRIME URBAN Minami Karasuyama</v>
      </c>
      <c r="C247" s="1558" t="str">
        <f>+'3_All Propertoes（#8）'!B196</f>
        <v>Rs-T-061</v>
      </c>
      <c r="D247" s="1573"/>
      <c r="E247" s="1560"/>
      <c r="G247" s="1564"/>
      <c r="H247" s="1565"/>
      <c r="I247" s="1565"/>
      <c r="J247" s="1565"/>
      <c r="K247" s="1566"/>
      <c r="L247" s="1566"/>
    </row>
    <row r="248" spans="1:12" s="1440" customFormat="1" x14ac:dyDescent="0.15">
      <c r="A248" s="1557"/>
      <c r="B248" s="1558" t="str">
        <f>+'3_All Propertoes（#8）'!B197&amp;'3_All Propertoes（#8）'!C197</f>
        <v>Rs-T-062PRIME URBAN Karasuyama Galleria</v>
      </c>
      <c r="C248" s="1558" t="str">
        <f>+'3_All Propertoes（#8）'!B197</f>
        <v>Rs-T-062</v>
      </c>
      <c r="D248" s="1573"/>
      <c r="E248" s="1560"/>
      <c r="G248" s="1564"/>
      <c r="H248" s="1565"/>
      <c r="I248" s="1565"/>
      <c r="J248" s="1565"/>
      <c r="K248" s="1566"/>
      <c r="L248" s="1566"/>
    </row>
    <row r="249" spans="1:12" s="1440" customFormat="1" x14ac:dyDescent="0.15">
      <c r="A249" s="1557"/>
      <c r="B249" s="1558" t="str">
        <f>+'3_All Propertoes（#8）'!B198&amp;'3_All Propertoes（#8）'!C198</f>
        <v>Rs-T-063PRIME URBAN Karasuyama Court</v>
      </c>
      <c r="C249" s="1558" t="str">
        <f>+'3_All Propertoes（#8）'!B198</f>
        <v>Rs-T-063</v>
      </c>
      <c r="D249" s="1573"/>
      <c r="E249" s="1560"/>
      <c r="G249" s="1564"/>
      <c r="H249" s="1565"/>
      <c r="I249" s="1565"/>
      <c r="J249" s="1565"/>
      <c r="K249" s="1566"/>
      <c r="L249" s="1566"/>
    </row>
    <row r="250" spans="1:12" s="1440" customFormat="1" x14ac:dyDescent="0.15">
      <c r="A250" s="1557"/>
      <c r="B250" s="1558" t="str">
        <f>+'3_All Propertoes（#8）'!B199&amp;'3_All Propertoes（#8）'!C199</f>
        <v>Rs-T-065PRIME URBAN Chitose Funabashi</v>
      </c>
      <c r="C250" s="1558" t="str">
        <f>+'3_All Propertoes（#8）'!B199</f>
        <v>Rs-T-065</v>
      </c>
      <c r="D250" s="1573"/>
      <c r="E250" s="1560"/>
      <c r="G250" s="1564"/>
      <c r="H250" s="1565"/>
      <c r="I250" s="1565"/>
      <c r="J250" s="1565"/>
      <c r="K250" s="1566"/>
      <c r="L250" s="1566"/>
    </row>
    <row r="251" spans="1:12" s="1440" customFormat="1" x14ac:dyDescent="0.15">
      <c r="A251" s="1557"/>
      <c r="B251" s="1558" t="str">
        <f>+'3_All Propertoes（#8）'!B200&amp;'3_All Propertoes（#8）'!C200</f>
        <v>Rs-T-066PRIME URBAN Yoga</v>
      </c>
      <c r="C251" s="1558" t="str">
        <f>+'3_All Propertoes（#8）'!B200</f>
        <v>Rs-T-066</v>
      </c>
      <c r="D251" s="1573"/>
      <c r="E251" s="1560"/>
      <c r="G251" s="1564"/>
      <c r="H251" s="1565"/>
      <c r="I251" s="1565"/>
      <c r="J251" s="1565"/>
      <c r="K251" s="1566"/>
      <c r="L251" s="1566"/>
    </row>
    <row r="252" spans="1:12" s="1440" customFormat="1" x14ac:dyDescent="0.15">
      <c r="A252" s="1557"/>
      <c r="B252" s="1558" t="str">
        <f>+'3_All Propertoes（#8）'!B201&amp;'3_All Propertoes（#8）'!C201</f>
        <v>Rs-T-067PRIME URBAN Shinagawa Nishi</v>
      </c>
      <c r="C252" s="1558" t="str">
        <f>+'3_All Propertoes（#8）'!B201</f>
        <v>Rs-T-067</v>
      </c>
      <c r="D252" s="1573"/>
      <c r="E252" s="1560"/>
      <c r="G252" s="1564"/>
      <c r="H252" s="1565"/>
      <c r="I252" s="1565"/>
      <c r="J252" s="1565"/>
      <c r="K252" s="1566"/>
      <c r="L252" s="1566"/>
    </row>
    <row r="253" spans="1:12" s="1440" customFormat="1" x14ac:dyDescent="0.15">
      <c r="A253" s="1557"/>
      <c r="B253" s="1558" t="str">
        <f>+'3_All Propertoes（#8）'!B202&amp;'3_All Propertoes（#8）'!C202</f>
        <v>Rs-T-068PRIME URBAN Osaki</v>
      </c>
      <c r="C253" s="1558" t="str">
        <f>+'3_All Propertoes（#8）'!B202</f>
        <v>Rs-T-068</v>
      </c>
      <c r="D253" s="1573"/>
      <c r="E253" s="1560"/>
      <c r="G253" s="1564"/>
      <c r="H253" s="1565"/>
      <c r="I253" s="1565"/>
      <c r="J253" s="1565"/>
      <c r="K253" s="1566"/>
      <c r="L253" s="1566"/>
    </row>
    <row r="254" spans="1:12" s="1440" customFormat="1" x14ac:dyDescent="0.15">
      <c r="A254" s="1557"/>
      <c r="B254" s="1558" t="str">
        <f>+'3_All Propertoes（#8）'!B203&amp;'3_All Propertoes（#8）'!C203</f>
        <v>Rs-T-069PRIME URBAN Oimachi II</v>
      </c>
      <c r="C254" s="1558" t="str">
        <f>+'3_All Propertoes（#8）'!B203</f>
        <v>Rs-T-069</v>
      </c>
      <c r="D254" s="1573"/>
      <c r="E254" s="1560"/>
      <c r="G254" s="1564"/>
      <c r="H254" s="1565"/>
      <c r="I254" s="1565"/>
      <c r="J254" s="1565"/>
      <c r="K254" s="1566"/>
      <c r="L254" s="1566"/>
    </row>
    <row r="255" spans="1:12" s="1440" customFormat="1" x14ac:dyDescent="0.15">
      <c r="A255" s="1557"/>
      <c r="B255" s="1558" t="str">
        <f>+'3_All Propertoes（#8）'!B204&amp;'3_All Propertoes（#8）'!C204</f>
        <v>Rs-T-070PRIME URBAN Yukigaya</v>
      </c>
      <c r="C255" s="1558" t="str">
        <f>+'3_All Propertoes（#8）'!B204</f>
        <v>Rs-T-070</v>
      </c>
      <c r="D255" s="1573"/>
      <c r="E255" s="1560"/>
      <c r="G255" s="1564"/>
      <c r="H255" s="1565"/>
      <c r="I255" s="1565"/>
      <c r="J255" s="1565"/>
      <c r="K255" s="1566"/>
      <c r="L255" s="1566"/>
    </row>
    <row r="256" spans="1:12" s="1440" customFormat="1" x14ac:dyDescent="0.15">
      <c r="A256" s="1557"/>
      <c r="B256" s="1558" t="str">
        <f>+'3_All Propertoes（#8）'!B205&amp;'3_All Propertoes（#8）'!C205</f>
        <v>Rs-T-071PRIME URBAN Omori</v>
      </c>
      <c r="C256" s="1558" t="str">
        <f>+'3_All Propertoes（#8）'!B205</f>
        <v>Rs-T-071</v>
      </c>
      <c r="D256" s="1573"/>
      <c r="E256" s="1560"/>
      <c r="G256" s="1564"/>
      <c r="H256" s="1565"/>
      <c r="I256" s="1565"/>
      <c r="J256" s="1565"/>
      <c r="K256" s="1566"/>
      <c r="L256" s="1566"/>
    </row>
    <row r="257" spans="1:12" s="1440" customFormat="1" x14ac:dyDescent="0.15">
      <c r="A257" s="1557"/>
      <c r="B257" s="1558" t="str">
        <f>+'3_All Propertoes（#8）'!B206&amp;'3_All Propertoes（#8）'!C206</f>
        <v>Rs-T-072PRIME URBAN Denenchofu Minami</v>
      </c>
      <c r="C257" s="1558" t="str">
        <f>+'3_All Propertoes（#8）'!B206</f>
        <v>Rs-T-072</v>
      </c>
      <c r="D257" s="1573"/>
      <c r="E257" s="1560"/>
      <c r="G257" s="1564"/>
      <c r="H257" s="1565"/>
      <c r="I257" s="1565"/>
      <c r="J257" s="1565"/>
      <c r="K257" s="1566"/>
      <c r="L257" s="1566"/>
    </row>
    <row r="258" spans="1:12" s="1440" customFormat="1" x14ac:dyDescent="0.15">
      <c r="A258" s="1557"/>
      <c r="B258" s="1558" t="str">
        <f>+'3_All Propertoes（#8）'!B207&amp;'3_All Propertoes（#8）'!C207</f>
        <v>Rs-T-073PRIME URBAN Nagahara Kamiikedai</v>
      </c>
      <c r="C258" s="1558" t="str">
        <f>+'3_All Propertoes（#8）'!B207</f>
        <v>Rs-T-073</v>
      </c>
      <c r="D258" s="1573"/>
      <c r="E258" s="1560"/>
      <c r="G258" s="1564"/>
      <c r="H258" s="1565"/>
      <c r="I258" s="1565"/>
      <c r="J258" s="1565"/>
      <c r="K258" s="1566"/>
      <c r="L258" s="1566"/>
    </row>
    <row r="259" spans="1:12" s="1440" customFormat="1" x14ac:dyDescent="0.15">
      <c r="A259" s="1557"/>
      <c r="B259" s="1558" t="str">
        <f>+'3_All Propertoes（#8）'!B208&amp;'3_All Propertoes（#8）'!C208</f>
        <v>Rs-T-075PRIME URBAN Nakano Kamitakada</v>
      </c>
      <c r="C259" s="1558" t="str">
        <f>+'3_All Propertoes（#8）'!B208</f>
        <v>Rs-T-075</v>
      </c>
      <c r="D259" s="1573"/>
      <c r="E259" s="1560"/>
      <c r="G259" s="1564"/>
      <c r="H259" s="1565"/>
      <c r="I259" s="1565"/>
      <c r="J259" s="1565"/>
      <c r="K259" s="1566"/>
      <c r="L259" s="1566"/>
    </row>
    <row r="260" spans="1:12" s="1440" customFormat="1" x14ac:dyDescent="0.15">
      <c r="A260" s="1557"/>
      <c r="B260" s="1558" t="str">
        <f>+'3_All Propertoes（#8）'!B209&amp;'3_All Propertoes（#8）'!C209</f>
        <v>Rs-T-076PRIME URBAN Takaido</v>
      </c>
      <c r="C260" s="1558" t="str">
        <f>+'3_All Propertoes（#8）'!B209</f>
        <v>Rs-T-076</v>
      </c>
      <c r="D260" s="1573"/>
      <c r="E260" s="1560"/>
      <c r="G260" s="1564"/>
      <c r="H260" s="1565"/>
      <c r="I260" s="1565"/>
      <c r="J260" s="1565"/>
      <c r="K260" s="1566"/>
      <c r="L260" s="1566"/>
    </row>
    <row r="261" spans="1:12" s="1440" customFormat="1" x14ac:dyDescent="0.15">
      <c r="A261" s="1557"/>
      <c r="B261" s="1558" t="str">
        <f>+'3_All Propertoes（#8）'!B210&amp;'3_All Propertoes（#8）'!C210</f>
        <v>Rs-T-077PRIME URBAN Nishi Ogikubo</v>
      </c>
      <c r="C261" s="1558" t="str">
        <f>+'3_All Propertoes（#8）'!B210</f>
        <v>Rs-T-077</v>
      </c>
      <c r="D261" s="1573"/>
      <c r="E261" s="1560"/>
      <c r="G261" s="1564"/>
      <c r="H261" s="1565"/>
      <c r="I261" s="1565"/>
      <c r="J261" s="1565"/>
      <c r="K261" s="1566"/>
      <c r="L261" s="1566"/>
    </row>
    <row r="262" spans="1:12" s="1440" customFormat="1" x14ac:dyDescent="0.15">
      <c r="A262" s="1557"/>
      <c r="B262" s="1558" t="str">
        <f>+'3_All Propertoes（#8）'!B211&amp;'3_All Propertoes（#8）'!C211</f>
        <v>Rs-T-078PRIME URBAN Nishi Ogikubo II</v>
      </c>
      <c r="C262" s="1558" t="str">
        <f>+'3_All Propertoes（#8）'!B211</f>
        <v>Rs-T-078</v>
      </c>
      <c r="D262" s="1573"/>
      <c r="E262" s="1560"/>
      <c r="G262" s="1564"/>
      <c r="H262" s="1565"/>
      <c r="I262" s="1565"/>
      <c r="J262" s="1565"/>
      <c r="K262" s="1566"/>
      <c r="L262" s="1566"/>
    </row>
    <row r="263" spans="1:12" s="1440" customFormat="1" x14ac:dyDescent="0.15">
      <c r="A263" s="1557"/>
      <c r="B263" s="1558" t="str">
        <f>+'3_All Propertoes（#8）'!B212&amp;'3_All Propertoes（#8）'!C212</f>
        <v>Rs-T-079PRIME URBAN Otsuka</v>
      </c>
      <c r="C263" s="1558" t="str">
        <f>+'3_All Propertoes（#8）'!B212</f>
        <v>Rs-T-079</v>
      </c>
      <c r="D263" s="1573"/>
      <c r="E263" s="1560"/>
      <c r="G263" s="1564"/>
      <c r="H263" s="1565"/>
      <c r="I263" s="1565"/>
      <c r="J263" s="1565"/>
      <c r="K263" s="1566"/>
      <c r="L263" s="1566"/>
    </row>
    <row r="264" spans="1:12" s="1440" customFormat="1" x14ac:dyDescent="0.15">
      <c r="A264" s="1557"/>
      <c r="B264" s="1558" t="str">
        <f>+'3_All Propertoes（#8）'!B213&amp;'3_All Propertoes（#8）'!C213</f>
        <v>Rs-T-080PRIME URBAN Komagome</v>
      </c>
      <c r="C264" s="1558" t="str">
        <f>+'3_All Propertoes（#8）'!B213</f>
        <v>Rs-T-080</v>
      </c>
      <c r="D264" s="1573"/>
      <c r="E264" s="1560"/>
      <c r="G264" s="1564"/>
      <c r="H264" s="1565"/>
      <c r="I264" s="1565"/>
      <c r="J264" s="1565"/>
      <c r="K264" s="1566"/>
      <c r="L264" s="1566"/>
    </row>
    <row r="265" spans="1:12" s="1440" customFormat="1" x14ac:dyDescent="0.15">
      <c r="A265" s="1557"/>
      <c r="B265" s="1558" t="str">
        <f>+'3_All Propertoes（#8）'!B214&amp;'3_All Propertoes（#8）'!C214</f>
        <v>Rs-T-081PRIME URBAN Ikebukuro</v>
      </c>
      <c r="C265" s="1558" t="str">
        <f>+'3_All Propertoes（#8）'!B214</f>
        <v>Rs-T-081</v>
      </c>
      <c r="D265" s="1573"/>
      <c r="E265" s="1560"/>
      <c r="G265" s="1564"/>
      <c r="H265" s="1565"/>
      <c r="I265" s="1565"/>
      <c r="J265" s="1565"/>
      <c r="K265" s="1566"/>
      <c r="L265" s="1566"/>
    </row>
    <row r="266" spans="1:12" s="1440" customFormat="1" x14ac:dyDescent="0.15">
      <c r="A266" s="1557"/>
      <c r="B266" s="1558" t="str">
        <f>+'3_All Propertoes（#8）'!B215&amp;'3_All Propertoes（#8）'!C215</f>
        <v>Rs-T-082PRIME URBAN Monzen Nakacho</v>
      </c>
      <c r="C266" s="1558" t="str">
        <f>+'3_All Propertoes（#8）'!B215</f>
        <v>Rs-T-082</v>
      </c>
      <c r="D266" s="1573"/>
      <c r="E266" s="1560"/>
      <c r="G266" s="1564"/>
      <c r="H266" s="1565"/>
      <c r="I266" s="1565"/>
      <c r="J266" s="1565"/>
      <c r="K266" s="1566"/>
      <c r="L266" s="1566"/>
    </row>
    <row r="267" spans="1:12" s="1440" customFormat="1" x14ac:dyDescent="0.15">
      <c r="A267" s="1557"/>
      <c r="B267" s="1558" t="str">
        <f>+'3_All Propertoes（#8）'!B216&amp;'3_All Propertoes（#8）'!C216</f>
        <v>Rs-T-083PRIME URBAN Kameido</v>
      </c>
      <c r="C267" s="1558" t="str">
        <f>+'3_All Propertoes（#8）'!B216</f>
        <v>Rs-T-083</v>
      </c>
      <c r="D267" s="1573"/>
      <c r="E267" s="1560"/>
      <c r="G267" s="1564"/>
      <c r="H267" s="1565"/>
      <c r="I267" s="1565"/>
      <c r="J267" s="1565"/>
      <c r="K267" s="1566"/>
      <c r="L267" s="1566"/>
    </row>
    <row r="268" spans="1:12" s="1440" customFormat="1" x14ac:dyDescent="0.15">
      <c r="A268" s="1557"/>
      <c r="B268" s="1558" t="str">
        <f>+'3_All Propertoes（#8）'!B217&amp;'3_All Propertoes（#8）'!C217</f>
        <v>Rs-T-084PRIME URBAN Sumiyoshi</v>
      </c>
      <c r="C268" s="1558" t="str">
        <f>+'3_All Propertoes（#8）'!B217</f>
        <v>Rs-T-084</v>
      </c>
      <c r="D268" s="1573"/>
      <c r="E268" s="1560"/>
      <c r="G268" s="1564"/>
      <c r="H268" s="1565"/>
      <c r="I268" s="1565"/>
      <c r="J268" s="1565"/>
      <c r="K268" s="1566"/>
      <c r="L268" s="1566"/>
    </row>
    <row r="269" spans="1:12" s="1440" customFormat="1" x14ac:dyDescent="0.15">
      <c r="A269" s="1557"/>
      <c r="B269" s="1558" t="str">
        <f>+'3_All Propertoes（#8）'!B218&amp;'3_All Propertoes（#8）'!C218</f>
        <v>Rs-T-085PRIME URBAN Mukojima</v>
      </c>
      <c r="C269" s="1558" t="str">
        <f>+'3_All Propertoes（#8）'!B218</f>
        <v>Rs-T-085</v>
      </c>
      <c r="D269" s="1573"/>
      <c r="E269" s="1560"/>
      <c r="G269" s="1564"/>
      <c r="H269" s="1565"/>
      <c r="I269" s="1565"/>
      <c r="J269" s="1565"/>
      <c r="K269" s="1566"/>
      <c r="L269" s="1566"/>
    </row>
    <row r="270" spans="1:12" s="1440" customFormat="1" x14ac:dyDescent="0.15">
      <c r="A270" s="1557"/>
      <c r="B270" s="1558" t="str">
        <f>+'3_All Propertoes（#8）'!B219&amp;'3_All Propertoes（#8）'!C219</f>
        <v>Rs-T-086PRIME URBAN Kinshi Koen</v>
      </c>
      <c r="C270" s="1558" t="str">
        <f>+'3_All Propertoes（#8）'!B219</f>
        <v>Rs-T-086</v>
      </c>
      <c r="D270" s="1573"/>
      <c r="E270" s="1560"/>
      <c r="G270" s="1564"/>
      <c r="H270" s="1565"/>
      <c r="I270" s="1565"/>
      <c r="J270" s="1565"/>
      <c r="K270" s="1566"/>
      <c r="L270" s="1566"/>
    </row>
    <row r="271" spans="1:12" s="1440" customFormat="1" x14ac:dyDescent="0.15">
      <c r="A271" s="1557"/>
      <c r="B271" s="1558" t="str">
        <f>+'3_All Propertoes（#8）'!B220&amp;'3_All Propertoes（#8）'!C220</f>
        <v>Rs-T-087PRIME URBAN Kinshicho</v>
      </c>
      <c r="C271" s="1558" t="str">
        <f>+'3_All Propertoes（#8）'!B220</f>
        <v>Rs-T-087</v>
      </c>
      <c r="D271" s="1573"/>
      <c r="E271" s="1560"/>
      <c r="G271" s="1564"/>
      <c r="H271" s="1565"/>
      <c r="I271" s="1565"/>
      <c r="J271" s="1565"/>
      <c r="K271" s="1566"/>
      <c r="L271" s="1566"/>
    </row>
    <row r="272" spans="1:12" s="1440" customFormat="1" x14ac:dyDescent="0.15">
      <c r="A272" s="1557"/>
      <c r="B272" s="1558" t="str">
        <f>+'3_All Propertoes（#8）'!B221&amp;'3_All Propertoes（#8）'!C221</f>
        <v>Rs-T-088PRIME URBAN Hirai</v>
      </c>
      <c r="C272" s="1558" t="str">
        <f>+'3_All Propertoes（#8）'!B221</f>
        <v>Rs-T-088</v>
      </c>
      <c r="D272" s="1573"/>
      <c r="E272" s="1560"/>
      <c r="G272" s="1564"/>
      <c r="H272" s="1565"/>
      <c r="I272" s="1565"/>
      <c r="J272" s="1565"/>
      <c r="K272" s="1566"/>
      <c r="L272" s="1566"/>
    </row>
    <row r="273" spans="1:12" s="1440" customFormat="1" x14ac:dyDescent="0.15">
      <c r="A273" s="1557"/>
      <c r="B273" s="1558" t="str">
        <f>+'3_All Propertoes（#8）'!B222&amp;'3_All Propertoes（#8）'!C222</f>
        <v>Rs-T-089PRIME URBAN Kasai</v>
      </c>
      <c r="C273" s="1558" t="str">
        <f>+'3_All Propertoes（#8）'!B222</f>
        <v>Rs-T-089</v>
      </c>
      <c r="D273" s="1573"/>
      <c r="E273" s="1560"/>
      <c r="G273" s="1564"/>
      <c r="H273" s="1565"/>
      <c r="I273" s="1565"/>
      <c r="J273" s="1565"/>
      <c r="K273" s="1566"/>
      <c r="L273" s="1566"/>
    </row>
    <row r="274" spans="1:12" s="1440" customFormat="1" x14ac:dyDescent="0.15">
      <c r="A274" s="1557"/>
      <c r="B274" s="1558" t="str">
        <f>+'3_All Propertoes（#8）'!B223&amp;'3_All Propertoes（#8）'!C223</f>
        <v>Rs-T-090PRIME URBAN Kasai II</v>
      </c>
      <c r="C274" s="1558" t="str">
        <f>+'3_All Propertoes（#8）'!B223</f>
        <v>Rs-T-090</v>
      </c>
      <c r="D274" s="1573"/>
      <c r="E274" s="1560"/>
      <c r="G274" s="1564"/>
      <c r="H274" s="1565"/>
      <c r="I274" s="1565"/>
      <c r="J274" s="1565"/>
      <c r="K274" s="1566"/>
      <c r="L274" s="1566"/>
    </row>
    <row r="275" spans="1:12" s="1440" customFormat="1" x14ac:dyDescent="0.15">
      <c r="A275" s="1557"/>
      <c r="B275" s="1558" t="str">
        <f>+'3_All Propertoes（#8）'!B224&amp;'3_All Propertoes（#8）'!C224</f>
        <v>Rs-T-091PRIME URBAN Kasai East</v>
      </c>
      <c r="C275" s="1558" t="str">
        <f>+'3_All Propertoes（#8）'!B224</f>
        <v>Rs-T-091</v>
      </c>
      <c r="D275" s="1573"/>
      <c r="E275" s="1560"/>
      <c r="G275" s="1564"/>
      <c r="H275" s="1565"/>
      <c r="I275" s="1565"/>
      <c r="J275" s="1565"/>
      <c r="K275" s="1566"/>
      <c r="L275" s="1566"/>
    </row>
    <row r="276" spans="1:12" s="1440" customFormat="1" x14ac:dyDescent="0.15">
      <c r="A276" s="1557"/>
      <c r="B276" s="1558" t="str">
        <f>+'3_All Propertoes（#8）'!B225&amp;'3_All Propertoes（#8）'!C225</f>
        <v>Rs-T-093PRIME URBAN Itabashi Kuyakushomae</v>
      </c>
      <c r="C276" s="1558" t="str">
        <f>+'3_All Propertoes（#8）'!B225</f>
        <v>Rs-T-093</v>
      </c>
      <c r="D276" s="1573"/>
      <c r="E276" s="1560"/>
      <c r="G276" s="1564"/>
      <c r="H276" s="1565"/>
      <c r="I276" s="1565"/>
      <c r="J276" s="1565"/>
      <c r="K276" s="1566"/>
      <c r="L276" s="1566"/>
    </row>
    <row r="277" spans="1:12" s="1440" customFormat="1" x14ac:dyDescent="0.15">
      <c r="A277" s="1557"/>
      <c r="B277" s="1558" t="str">
        <f>+'3_All Propertoes（#8）'!B226&amp;'3_All Propertoes（#8）'!C226</f>
        <v>Rs-T-094PRIME URBAN Asakusa</v>
      </c>
      <c r="C277" s="1558" t="str">
        <f>+'3_All Propertoes（#8）'!B226</f>
        <v>Rs-T-094</v>
      </c>
      <c r="D277" s="1573"/>
      <c r="E277" s="1560"/>
      <c r="G277" s="1564"/>
      <c r="H277" s="1565"/>
      <c r="I277" s="1565"/>
      <c r="J277" s="1565"/>
      <c r="K277" s="1566"/>
      <c r="L277" s="1566"/>
    </row>
    <row r="278" spans="1:12" s="1440" customFormat="1" x14ac:dyDescent="0.15">
      <c r="A278" s="1557"/>
      <c r="B278" s="1558" t="str">
        <f>+'3_All Propertoes（#8）'!B227&amp;'3_All Propertoes（#8）'!C227</f>
        <v>Rs-T-095PRIME URBAN Machiya South Court</v>
      </c>
      <c r="C278" s="1558" t="str">
        <f>+'3_All Propertoes（#8）'!B227</f>
        <v>Rs-T-095</v>
      </c>
      <c r="D278" s="1573"/>
      <c r="E278" s="1560"/>
      <c r="G278" s="1564"/>
      <c r="H278" s="1565"/>
      <c r="I278" s="1565"/>
      <c r="J278" s="1565"/>
      <c r="K278" s="1566"/>
      <c r="L278" s="1566"/>
    </row>
    <row r="279" spans="1:12" s="1440" customFormat="1" x14ac:dyDescent="0.15">
      <c r="A279" s="1557"/>
      <c r="B279" s="1558" t="str">
        <f>+'3_All Propertoes（#8）'!B228&amp;'3_All Propertoes（#8）'!C228</f>
        <v xml:space="preserve">Rs-T-096PRIME URBAN Musashi Koganei </v>
      </c>
      <c r="C279" s="1558" t="str">
        <f>+'3_All Propertoes（#8）'!B228</f>
        <v>Rs-T-096</v>
      </c>
      <c r="D279" s="1573"/>
      <c r="E279" s="1560"/>
      <c r="G279" s="1564"/>
      <c r="H279" s="1565"/>
      <c r="I279" s="1565"/>
      <c r="J279" s="1565"/>
      <c r="K279" s="1566"/>
      <c r="L279" s="1566"/>
    </row>
    <row r="280" spans="1:12" s="1440" customFormat="1" x14ac:dyDescent="0.15">
      <c r="A280" s="1557"/>
      <c r="B280" s="1558" t="str">
        <f>+'3_All Propertoes（#8）'!B229&amp;'3_All Propertoes（#8）'!C229</f>
        <v xml:space="preserve">Rs-T-097PRIME URBAN Musashino Hills </v>
      </c>
      <c r="C280" s="1558" t="str">
        <f>+'3_All Propertoes（#8）'!B229</f>
        <v>Rs-T-097</v>
      </c>
      <c r="D280" s="1573"/>
      <c r="E280" s="1560"/>
      <c r="G280" s="1564"/>
      <c r="H280" s="1565"/>
      <c r="I280" s="1565"/>
      <c r="J280" s="1565"/>
      <c r="K280" s="1566"/>
      <c r="L280" s="1566"/>
    </row>
    <row r="281" spans="1:12" s="1440" customFormat="1" x14ac:dyDescent="0.15">
      <c r="A281" s="1557"/>
      <c r="B281" s="1558" t="str">
        <f>+'3_All Propertoes（#8）'!B230&amp;'3_All Propertoes（#8）'!C230</f>
        <v>Rs-T-098PRIME URBAN Koganei Honcho</v>
      </c>
      <c r="C281" s="1558" t="str">
        <f>+'3_All Propertoes（#8）'!B230</f>
        <v>Rs-T-098</v>
      </c>
      <c r="D281" s="1573"/>
      <c r="E281" s="1560"/>
      <c r="G281" s="1564"/>
      <c r="H281" s="1565"/>
      <c r="I281" s="1565"/>
      <c r="J281" s="1565"/>
      <c r="K281" s="1566"/>
      <c r="L281" s="1566"/>
    </row>
    <row r="282" spans="1:12" s="1440" customFormat="1" x14ac:dyDescent="0.15">
      <c r="A282" s="1557"/>
      <c r="B282" s="1558" t="str">
        <f>+'3_All Propertoes（#8）'!B231&amp;'3_All Propertoes（#8）'!C231</f>
        <v>Rs-T-099PRIME URBAN Kumegawa</v>
      </c>
      <c r="C282" s="1558" t="str">
        <f>+'3_All Propertoes（#8）'!B231</f>
        <v>Rs-T-099</v>
      </c>
      <c r="D282" s="1573"/>
      <c r="E282" s="1560"/>
      <c r="G282" s="1564"/>
      <c r="H282" s="1565"/>
      <c r="I282" s="1565"/>
      <c r="J282" s="1565"/>
      <c r="K282" s="1566"/>
      <c r="L282" s="1566"/>
    </row>
    <row r="283" spans="1:12" s="1440" customFormat="1" x14ac:dyDescent="0.15">
      <c r="A283" s="1557"/>
      <c r="B283" s="1558" t="str">
        <f>+'3_All Propertoes（#8）'!B232&amp;'3_All Propertoes（#8）'!C232</f>
        <v>Rs-T-100PRIME URBAN Musashi Kosugi comodo</v>
      </c>
      <c r="C283" s="1558" t="str">
        <f>+'3_All Propertoes（#8）'!B232</f>
        <v>Rs-T-100</v>
      </c>
      <c r="D283" s="1573"/>
      <c r="E283" s="1560"/>
      <c r="G283" s="1564"/>
      <c r="H283" s="1565"/>
      <c r="I283" s="1565"/>
      <c r="J283" s="1565"/>
      <c r="K283" s="1566"/>
      <c r="L283" s="1566"/>
    </row>
    <row r="284" spans="1:12" s="1440" customFormat="1" x14ac:dyDescent="0.15">
      <c r="A284" s="1557"/>
      <c r="B284" s="1558" t="str">
        <f>+'3_All Propertoes（#8）'!B233&amp;'3_All Propertoes（#8）'!C233</f>
        <v>Rs-T-101PRIME URBAN Kawasaki</v>
      </c>
      <c r="C284" s="1558" t="str">
        <f>+'3_All Propertoes（#8）'!B233</f>
        <v>Rs-T-101</v>
      </c>
      <c r="D284" s="1573"/>
      <c r="E284" s="1560"/>
      <c r="G284" s="1564"/>
      <c r="H284" s="1565"/>
      <c r="I284" s="1565"/>
      <c r="J284" s="1565"/>
      <c r="K284" s="1566"/>
      <c r="L284" s="1566"/>
    </row>
    <row r="285" spans="1:12" s="1440" customFormat="1" x14ac:dyDescent="0.15">
      <c r="A285" s="1557"/>
      <c r="B285" s="1558" t="str">
        <f>+'3_All Propertoes（#8）'!B234&amp;'3_All Propertoes（#8）'!C234</f>
        <v>Rs-T-102PRIME URBAN Shinyurigaoka</v>
      </c>
      <c r="C285" s="1558" t="str">
        <f>+'3_All Propertoes（#8）'!B234</f>
        <v>Rs-T-102</v>
      </c>
      <c r="D285" s="1573"/>
      <c r="E285" s="1560"/>
      <c r="G285" s="1564"/>
      <c r="H285" s="1565"/>
      <c r="I285" s="1565"/>
      <c r="J285" s="1565"/>
      <c r="K285" s="1566"/>
      <c r="L285" s="1566"/>
    </row>
    <row r="286" spans="1:12" s="1440" customFormat="1" x14ac:dyDescent="0.15">
      <c r="A286" s="1557"/>
      <c r="B286" s="1558" t="str">
        <f>+'3_All Propertoes（#8）'!B235&amp;'3_All Propertoes（#8）'!C235</f>
        <v>Rs-T-103PRIME URBAN Tsurumi Teraya</v>
      </c>
      <c r="C286" s="1558" t="str">
        <f>+'3_All Propertoes（#8）'!B235</f>
        <v>Rs-T-103</v>
      </c>
      <c r="D286" s="1573"/>
      <c r="E286" s="1560"/>
      <c r="G286" s="1564"/>
      <c r="H286" s="1565"/>
      <c r="I286" s="1565"/>
      <c r="J286" s="1565"/>
      <c r="K286" s="1566"/>
      <c r="L286" s="1566"/>
    </row>
    <row r="287" spans="1:12" s="1440" customFormat="1" x14ac:dyDescent="0.15">
      <c r="A287" s="1557"/>
      <c r="B287" s="1558" t="str">
        <f>+'3_All Propertoes（#8）'!B236&amp;'3_All Propertoes（#8）'!C236</f>
        <v>Rs-T-105PRIME URBAN Urayasu</v>
      </c>
      <c r="C287" s="1558" t="str">
        <f>+'3_All Propertoes（#8）'!B236</f>
        <v>Rs-T-105</v>
      </c>
      <c r="D287" s="1573"/>
      <c r="E287" s="1560"/>
      <c r="G287" s="1564"/>
      <c r="H287" s="1565"/>
      <c r="I287" s="1565"/>
      <c r="J287" s="1565"/>
      <c r="K287" s="1566"/>
      <c r="L287" s="1566"/>
    </row>
    <row r="288" spans="1:12" s="1440" customFormat="1" x14ac:dyDescent="0.15">
      <c r="A288" s="1557"/>
      <c r="B288" s="1558" t="str">
        <f>+'3_All Propertoes（#8）'!B237&amp;'3_All Propertoes（#8）'!C237</f>
        <v>Rs-T-106PRIME URBAN Gyotoku I</v>
      </c>
      <c r="C288" s="1558" t="str">
        <f>+'3_All Propertoes（#8）'!B237</f>
        <v>Rs-T-106</v>
      </c>
      <c r="D288" s="1573"/>
      <c r="E288" s="1560"/>
      <c r="G288" s="1564"/>
      <c r="H288" s="1565"/>
      <c r="I288" s="1565"/>
      <c r="J288" s="1565"/>
      <c r="K288" s="1566"/>
      <c r="L288" s="1566"/>
    </row>
    <row r="289" spans="1:12" s="1440" customFormat="1" x14ac:dyDescent="0.15">
      <c r="A289" s="1557"/>
      <c r="B289" s="1558" t="str">
        <f>+'3_All Propertoes（#8）'!B238&amp;'3_All Propertoes（#8）'!C238</f>
        <v>Rs-T-107PRIME URBAN Gyotoku II</v>
      </c>
      <c r="C289" s="1558" t="str">
        <f>+'3_All Propertoes（#8）'!B238</f>
        <v>Rs-T-107</v>
      </c>
      <c r="D289" s="1573"/>
      <c r="E289" s="1560"/>
      <c r="G289" s="1564"/>
      <c r="H289" s="1565"/>
      <c r="I289" s="1565"/>
      <c r="J289" s="1565"/>
      <c r="K289" s="1566"/>
      <c r="L289" s="1566"/>
    </row>
    <row r="290" spans="1:12" s="1440" customFormat="1" x14ac:dyDescent="0.15">
      <c r="A290" s="1557"/>
      <c r="B290" s="1558" t="str">
        <f>+'3_All Propertoes（#8）'!B239&amp;'3_All Propertoes（#8）'!C239</f>
        <v>Rs-T-108PRIME URBAN Gyotoku Ekimae</v>
      </c>
      <c r="C290" s="1558" t="str">
        <f>+'3_All Propertoes（#8）'!B239</f>
        <v>Rs-T-108</v>
      </c>
      <c r="D290" s="1573"/>
      <c r="E290" s="1560"/>
      <c r="G290" s="1564"/>
      <c r="H290" s="1565"/>
      <c r="I290" s="1565"/>
      <c r="J290" s="1565"/>
      <c r="K290" s="1566"/>
      <c r="L290" s="1566"/>
    </row>
    <row r="291" spans="1:12" s="1440" customFormat="1" x14ac:dyDescent="0.15">
      <c r="A291" s="1557"/>
      <c r="B291" s="1558" t="str">
        <f>+'3_All Propertoes（#8）'!B240&amp;'3_All Propertoes（#8）'!C240</f>
        <v>Rs-T-109PRIME URBAN Gyotoku Ekimae II</v>
      </c>
      <c r="C291" s="1558" t="str">
        <f>+'3_All Propertoes（#8）'!B240</f>
        <v>Rs-T-109</v>
      </c>
      <c r="D291" s="1573"/>
      <c r="E291" s="1560"/>
      <c r="G291" s="1564"/>
      <c r="H291" s="1565"/>
      <c r="I291" s="1565"/>
      <c r="J291" s="1565"/>
      <c r="K291" s="1566"/>
      <c r="L291" s="1566"/>
    </row>
    <row r="292" spans="1:12" s="1440" customFormat="1" x14ac:dyDescent="0.15">
      <c r="A292" s="1557"/>
      <c r="B292" s="1558" t="str">
        <f>+'3_All Propertoes（#8）'!B241&amp;'3_All Propertoes（#8）'!C241</f>
        <v>Rs-T-110PRIME URBAN Gyotoku III</v>
      </c>
      <c r="C292" s="1558" t="str">
        <f>+'3_All Propertoes（#8）'!B241</f>
        <v>Rs-T-110</v>
      </c>
      <c r="D292" s="1573"/>
      <c r="E292" s="1560"/>
      <c r="G292" s="1564"/>
      <c r="H292" s="1565"/>
      <c r="I292" s="1565"/>
      <c r="J292" s="1565"/>
      <c r="K292" s="1566"/>
      <c r="L292" s="1566"/>
    </row>
    <row r="293" spans="1:12" s="1440" customFormat="1" x14ac:dyDescent="0.15">
      <c r="A293" s="1557"/>
      <c r="B293" s="1558" t="str">
        <f>+'3_All Propertoes（#8）'!B242&amp;'3_All Propertoes（#8）'!C242</f>
        <v>Rs-T-111PRIME URBAN Nishi Funabashi</v>
      </c>
      <c r="C293" s="1558" t="str">
        <f>+'3_All Propertoes（#8）'!B242</f>
        <v>Rs-T-111</v>
      </c>
      <c r="D293" s="1573"/>
      <c r="E293" s="1560"/>
      <c r="G293" s="1564"/>
      <c r="H293" s="1565"/>
      <c r="I293" s="1565"/>
      <c r="J293" s="1565"/>
      <c r="K293" s="1566"/>
      <c r="L293" s="1566"/>
    </row>
    <row r="294" spans="1:12" s="1440" customFormat="1" x14ac:dyDescent="0.15">
      <c r="A294" s="1557"/>
      <c r="B294" s="1558" t="str">
        <f>+'3_All Propertoes（#8）'!B243&amp;'3_All Propertoes（#8）'!C243</f>
        <v>Rs-T-112PRIME URBAN Kawaguchi</v>
      </c>
      <c r="C294" s="1558" t="str">
        <f>+'3_All Propertoes（#8）'!B243</f>
        <v>Rs-T-112</v>
      </c>
      <c r="D294" s="1573"/>
      <c r="E294" s="1560"/>
      <c r="G294" s="1564"/>
      <c r="H294" s="1565"/>
      <c r="I294" s="1565"/>
      <c r="J294" s="1565"/>
      <c r="K294" s="1566"/>
      <c r="L294" s="1566"/>
    </row>
    <row r="295" spans="1:12" s="1440" customFormat="1" x14ac:dyDescent="0.15">
      <c r="A295" s="1557"/>
      <c r="B295" s="1558" t="str">
        <f>+'3_All Propertoes（#8）'!B244&amp;'3_All Propertoes（#8）'!C244</f>
        <v>Rs-T-113PROUD FLAT Hatchobori</v>
      </c>
      <c r="C295" s="1558" t="str">
        <f>+'3_All Propertoes（#8）'!B244</f>
        <v>Rs-T-113</v>
      </c>
      <c r="D295" s="1573"/>
      <c r="E295" s="1560"/>
      <c r="G295" s="1564"/>
      <c r="H295" s="1565"/>
      <c r="I295" s="1565"/>
      <c r="J295" s="1565"/>
      <c r="K295" s="1566"/>
      <c r="L295" s="1566"/>
    </row>
    <row r="296" spans="1:12" s="1440" customFormat="1" x14ac:dyDescent="0.15">
      <c r="A296" s="1557"/>
      <c r="B296" s="1558" t="str">
        <f>+'3_All Propertoes（#8）'!B245&amp;'3_All Propertoes（#8）'!C245</f>
        <v>Rs-T-114PROUD FLAT Itabashi Honcho</v>
      </c>
      <c r="C296" s="1558" t="str">
        <f>+'3_All Propertoes（#8）'!B245</f>
        <v>Rs-T-114</v>
      </c>
      <c r="D296" s="1573"/>
      <c r="E296" s="1560"/>
      <c r="G296" s="1564"/>
      <c r="H296" s="1565"/>
      <c r="I296" s="1565"/>
      <c r="J296" s="1565"/>
      <c r="K296" s="1566"/>
      <c r="L296" s="1566"/>
    </row>
    <row r="297" spans="1:12" s="1440" customFormat="1" x14ac:dyDescent="0.15">
      <c r="A297" s="1557"/>
      <c r="B297" s="1558" t="str">
        <f>+'3_All Propertoes（#8）'!B246&amp;'3_All Propertoes（#8）'!C246</f>
        <v>Rs-T-115PRIME URBAN Meguro Mita</v>
      </c>
      <c r="C297" s="1558" t="str">
        <f>+'3_All Propertoes（#8）'!B246</f>
        <v>Rs-T-115</v>
      </c>
      <c r="D297" s="1573"/>
      <c r="E297" s="1560"/>
      <c r="G297" s="1564"/>
      <c r="H297" s="1565"/>
      <c r="I297" s="1565"/>
      <c r="J297" s="1565"/>
      <c r="K297" s="1566"/>
      <c r="L297" s="1566"/>
    </row>
    <row r="298" spans="1:12" s="1440" customFormat="1" x14ac:dyDescent="0.15">
      <c r="A298" s="1557"/>
      <c r="B298" s="1558" t="str">
        <f>+'3_All Propertoes（#8）'!B247&amp;'3_All Propertoes（#8）'!C247</f>
        <v>Rs-T-116Fukasawa House Towers H&amp;I</v>
      </c>
      <c r="C298" s="1558" t="str">
        <f>+'3_All Propertoes（#8）'!B247</f>
        <v>Rs-T-116</v>
      </c>
      <c r="D298" s="1573"/>
      <c r="E298" s="1560"/>
      <c r="G298" s="1564"/>
      <c r="H298" s="1565"/>
      <c r="I298" s="1565"/>
      <c r="J298" s="1565"/>
      <c r="K298" s="1566"/>
      <c r="L298" s="1566"/>
    </row>
    <row r="299" spans="1:12" s="1440" customFormat="1" x14ac:dyDescent="0.15">
      <c r="A299" s="1557"/>
      <c r="B299" s="1558" t="str">
        <f>+'3_All Propertoes（#8）'!B248&amp;'3_All Propertoes（#8）'!C248</f>
        <v>Rs-T-117PRIME URBAN Toyosu</v>
      </c>
      <c r="C299" s="1558" t="str">
        <f>+'3_All Propertoes（#8）'!B248</f>
        <v>Rs-T-117</v>
      </c>
      <c r="D299" s="1573"/>
      <c r="E299" s="1560"/>
      <c r="G299" s="1564"/>
      <c r="H299" s="1565"/>
      <c r="I299" s="1565"/>
      <c r="J299" s="1565"/>
      <c r="K299" s="1566"/>
      <c r="L299" s="1566"/>
    </row>
    <row r="300" spans="1:12" s="1440" customFormat="1" x14ac:dyDescent="0.15">
      <c r="A300" s="1557"/>
      <c r="B300" s="1558" t="str">
        <f>+'3_All Propertoes（#8）'!B249&amp;'3_All Propertoes（#8）'!C249</f>
        <v>Rs-T-118PRIME URBAN Nihonbashi Kayabacho</v>
      </c>
      <c r="C300" s="1558" t="str">
        <f>+'3_All Propertoes（#8）'!B249</f>
        <v>Rs-T-118</v>
      </c>
      <c r="D300" s="1573"/>
      <c r="E300" s="1560"/>
      <c r="G300" s="1564"/>
      <c r="H300" s="1565"/>
      <c r="I300" s="1565"/>
      <c r="J300" s="1565"/>
      <c r="K300" s="1566"/>
      <c r="L300" s="1566"/>
    </row>
    <row r="301" spans="1:12" s="1440" customFormat="1" x14ac:dyDescent="0.15">
      <c r="A301" s="1557"/>
      <c r="B301" s="1558" t="str">
        <f>+'3_All Propertoes（#8）'!B250&amp;'3_All Propertoes（#8）'!C250</f>
        <v>Rs-T-119PRIME URBAN Yoga II</v>
      </c>
      <c r="C301" s="1558" t="str">
        <f>+'3_All Propertoes（#8）'!B250</f>
        <v>Rs-T-119</v>
      </c>
      <c r="D301" s="1573"/>
      <c r="E301" s="1560"/>
      <c r="G301" s="1564"/>
      <c r="H301" s="1565"/>
      <c r="I301" s="1565"/>
      <c r="J301" s="1565"/>
      <c r="K301" s="1566"/>
      <c r="L301" s="1566"/>
    </row>
    <row r="302" spans="1:12" s="1440" customFormat="1" x14ac:dyDescent="0.15">
      <c r="A302" s="1557"/>
      <c r="B302" s="1558" t="str">
        <f>+'3_All Propertoes（#8）'!B251&amp;'3_All Propertoes（#8）'!C251</f>
        <v>Rs-T-120PRIME URBAN Musashi Koganei II</v>
      </c>
      <c r="C302" s="1558" t="str">
        <f>+'3_All Propertoes（#8）'!B251</f>
        <v>Rs-T-120</v>
      </c>
      <c r="D302" s="1573"/>
      <c r="E302" s="1560"/>
      <c r="G302" s="1564"/>
      <c r="H302" s="1565"/>
      <c r="I302" s="1565"/>
      <c r="J302" s="1565"/>
      <c r="K302" s="1566"/>
      <c r="L302" s="1566"/>
    </row>
    <row r="303" spans="1:12" s="1440" customFormat="1" x14ac:dyDescent="0.15">
      <c r="A303" s="1557"/>
      <c r="B303" s="1558" t="str">
        <f>+'3_All Propertoes（#8）'!B252&amp;'3_All Propertoes（#8）'!C252</f>
        <v xml:space="preserve">Rs-T-121PRIME URBAN Gakugei daigaku parkfront </v>
      </c>
      <c r="C303" s="1558" t="str">
        <f>+'3_All Propertoes（#8）'!B252</f>
        <v>Rs-T-121</v>
      </c>
      <c r="D303" s="1573"/>
      <c r="E303" s="1560"/>
      <c r="G303" s="1564"/>
      <c r="H303" s="1565"/>
      <c r="I303" s="1565"/>
      <c r="J303" s="1565"/>
      <c r="K303" s="1566"/>
      <c r="L303" s="1566"/>
    </row>
    <row r="304" spans="1:12" s="1440" customFormat="1" x14ac:dyDescent="0.15">
      <c r="A304" s="1557"/>
      <c r="B304" s="1558" t="str">
        <f>+'3_All Propertoes（#8）'!B253&amp;'3_All Propertoes（#8）'!C253</f>
        <v>Rs-T-122PROUD FLAT Omori Ⅲ</v>
      </c>
      <c r="C304" s="1558" t="str">
        <f>+'3_All Propertoes（#8）'!B253</f>
        <v>Rs-T-122</v>
      </c>
      <c r="D304" s="1573"/>
      <c r="E304" s="1560"/>
      <c r="G304" s="1564"/>
      <c r="H304" s="1565"/>
      <c r="I304" s="1565"/>
      <c r="J304" s="1565"/>
      <c r="K304" s="1566"/>
      <c r="L304" s="1566"/>
    </row>
    <row r="305" spans="1:12" s="1440" customFormat="1" x14ac:dyDescent="0.15">
      <c r="A305" s="1557"/>
      <c r="B305" s="1558" t="str">
        <f>+'3_All Propertoes（#8）'!B254&amp;'3_All Propertoes（#8）'!C254</f>
        <v>Rs-T-123PROUD FLAT Kinshicho</v>
      </c>
      <c r="C305" s="1558" t="str">
        <f>+'3_All Propertoes（#8）'!B254</f>
        <v>Rs-T-123</v>
      </c>
      <c r="D305" s="1573"/>
      <c r="E305" s="1560"/>
      <c r="G305" s="1564"/>
      <c r="H305" s="1565"/>
      <c r="I305" s="1565"/>
      <c r="J305" s="1565"/>
      <c r="K305" s="1566"/>
      <c r="L305" s="1566"/>
    </row>
    <row r="306" spans="1:12" s="1440" customFormat="1" x14ac:dyDescent="0.15">
      <c r="A306" s="1557"/>
      <c r="B306" s="1558" t="str">
        <f>+'3_All Propertoes（#8）'!B255&amp;'3_All Propertoes（#8）'!C255</f>
        <v>Rs-T-124PROUD FLAT SangenjayaⅡ</v>
      </c>
      <c r="C306" s="1558" t="str">
        <f>+'3_All Propertoes（#8）'!B255</f>
        <v>Rs-T-124</v>
      </c>
      <c r="D306" s="1573"/>
      <c r="E306" s="1560"/>
      <c r="G306" s="1564"/>
      <c r="H306" s="1565"/>
      <c r="I306" s="1565"/>
      <c r="J306" s="1565"/>
      <c r="K306" s="1566"/>
      <c r="L306" s="1566"/>
    </row>
    <row r="307" spans="1:12" s="1440" customFormat="1" x14ac:dyDescent="0.15">
      <c r="A307" s="1557"/>
      <c r="B307" s="1558" t="str">
        <f>+'3_All Propertoes（#8）'!B256&amp;'3_All Propertoes（#8）'!C256</f>
        <v>Rs-T-125PROUD FLAT Soto kanda</v>
      </c>
      <c r="C307" s="1558" t="str">
        <f>+'3_All Propertoes（#8）'!B256</f>
        <v>Rs-T-125</v>
      </c>
      <c r="D307" s="1573"/>
      <c r="E307" s="1560"/>
      <c r="G307" s="1564"/>
      <c r="H307" s="1565"/>
      <c r="I307" s="1565"/>
      <c r="J307" s="1565"/>
      <c r="K307" s="1566"/>
      <c r="L307" s="1566"/>
    </row>
    <row r="308" spans="1:12" s="1440" customFormat="1" x14ac:dyDescent="0.15">
      <c r="A308" s="1557"/>
      <c r="B308" s="1558" t="str">
        <f>+'3_All Propertoes（#8）'!B257&amp;'3_All Propertoes（#8）'!C257</f>
        <v>Rs-T-126PROUD FLAT Noborito</v>
      </c>
      <c r="C308" s="1558" t="str">
        <f>+'3_All Propertoes（#8）'!B257</f>
        <v>Rs-T-126</v>
      </c>
      <c r="D308" s="1573"/>
      <c r="E308" s="1560"/>
      <c r="G308" s="1564"/>
      <c r="H308" s="1565"/>
      <c r="I308" s="1565"/>
      <c r="J308" s="1565"/>
      <c r="K308" s="1566"/>
      <c r="L308" s="1566"/>
    </row>
    <row r="309" spans="1:12" s="1440" customFormat="1" x14ac:dyDescent="0.15">
      <c r="A309" s="1557"/>
      <c r="B309" s="1558" t="str">
        <f>+'3_All Propertoes（#8）'!B258&amp;'3_All Propertoes（#8）'!C258</f>
        <v>Rs-T-127PROUD FLAT Yoyogi Hachiman</v>
      </c>
      <c r="C309" s="1558" t="str">
        <f>+'3_All Propertoes（#8）'!B258</f>
        <v>Rs-T-127</v>
      </c>
      <c r="D309" s="1573"/>
      <c r="E309" s="1560"/>
      <c r="G309" s="1564"/>
      <c r="H309" s="1565"/>
      <c r="I309" s="1565"/>
      <c r="J309" s="1565"/>
      <c r="K309" s="1566"/>
      <c r="L309" s="1566"/>
    </row>
    <row r="310" spans="1:12" s="1440" customFormat="1" x14ac:dyDescent="0.15">
      <c r="A310" s="1557"/>
      <c r="B310" s="1558" t="str">
        <f>+'3_All Propertoes（#8）'!B259&amp;'3_All Propertoes（#8）'!C259</f>
        <v>Rs-T-128PROUD FLAT Nakaochiai</v>
      </c>
      <c r="C310" s="1558" t="str">
        <f>+'3_All Propertoes（#8）'!B259</f>
        <v>Rs-T-128</v>
      </c>
      <c r="D310" s="1573"/>
      <c r="E310" s="1560"/>
      <c r="G310" s="1564"/>
      <c r="H310" s="1565"/>
      <c r="I310" s="1565"/>
      <c r="J310" s="1565"/>
      <c r="K310" s="1566"/>
      <c r="L310" s="1566"/>
    </row>
    <row r="311" spans="1:12" s="1440" customFormat="1" x14ac:dyDescent="0.15">
      <c r="A311" s="1557"/>
      <c r="B311" s="1558" t="str">
        <f>+'3_All Propertoes（#8）'!B260&amp;'3_All Propertoes（#8）'!C260</f>
        <v>Rs-S-001PROUD FLAT Itsutsubashi</v>
      </c>
      <c r="C311" s="1558" t="str">
        <f>+'3_All Propertoes（#8）'!B260</f>
        <v>Rs-S-001</v>
      </c>
      <c r="D311" s="1573"/>
      <c r="E311" s="1560"/>
      <c r="G311" s="1564"/>
      <c r="H311" s="1565"/>
      <c r="I311" s="1565"/>
      <c r="J311" s="1565"/>
      <c r="K311" s="1566"/>
      <c r="L311" s="1566"/>
    </row>
    <row r="312" spans="1:12" s="1440" customFormat="1" x14ac:dyDescent="0.15">
      <c r="A312" s="1557"/>
      <c r="B312" s="1558" t="str">
        <f>+'3_All Propertoes（#8）'!B261&amp;'3_All Propertoes（#8）'!C261</f>
        <v>Rs-S-002PROUD FLAT Kawaramachi</v>
      </c>
      <c r="C312" s="1558" t="str">
        <f>+'3_All Propertoes（#8）'!B261</f>
        <v>Rs-S-002</v>
      </c>
      <c r="D312" s="1573"/>
      <c r="E312" s="1560"/>
      <c r="G312" s="1564"/>
      <c r="H312" s="1565"/>
      <c r="I312" s="1565"/>
      <c r="J312" s="1565"/>
      <c r="K312" s="1566"/>
      <c r="L312" s="1566"/>
    </row>
    <row r="313" spans="1:12" s="1440" customFormat="1" x14ac:dyDescent="0.15">
      <c r="A313" s="1557"/>
      <c r="B313" s="1558" t="str">
        <f>+'3_All Propertoes（#8）'!B262&amp;'3_All Propertoes（#8）'!C262</f>
        <v>Rs-S-003PROUD FLAT Shin Osaka</v>
      </c>
      <c r="C313" s="1558" t="str">
        <f>+'3_All Propertoes（#8）'!B262</f>
        <v>Rs-S-003</v>
      </c>
      <c r="D313" s="1573"/>
      <c r="E313" s="1560"/>
      <c r="G313" s="1564"/>
      <c r="H313" s="1565"/>
      <c r="I313" s="1565"/>
      <c r="J313" s="1565"/>
      <c r="K313" s="1566"/>
      <c r="L313" s="1566"/>
    </row>
    <row r="314" spans="1:12" s="1440" customFormat="1" x14ac:dyDescent="0.15">
      <c r="A314" s="1557"/>
      <c r="B314" s="1558" t="str">
        <f>+'3_All Propertoes（#8）'!B263&amp;'3_All Propertoes（#8）'!C263</f>
        <v>Rs-S-005PRIME URBAN Kita Juyo Jo</v>
      </c>
      <c r="C314" s="1558" t="str">
        <f>+'3_All Propertoes（#8）'!B263</f>
        <v>Rs-S-005</v>
      </c>
      <c r="D314" s="1573"/>
      <c r="E314" s="1560"/>
      <c r="G314" s="1564"/>
      <c r="H314" s="1565"/>
      <c r="I314" s="1565"/>
      <c r="J314" s="1565"/>
      <c r="K314" s="1566"/>
      <c r="L314" s="1566"/>
    </row>
    <row r="315" spans="1:12" s="1440" customFormat="1" x14ac:dyDescent="0.15">
      <c r="A315" s="1557"/>
      <c r="B315" s="1558" t="str">
        <f>+'3_All Propertoes（#8）'!B264&amp;'3_All Propertoes（#8）'!C264</f>
        <v>Rs-S-006PRIME URBAN Odori Koen I</v>
      </c>
      <c r="C315" s="1558" t="str">
        <f>+'3_All Propertoes（#8）'!B264</f>
        <v>Rs-S-006</v>
      </c>
      <c r="D315" s="1573"/>
      <c r="E315" s="1560"/>
      <c r="G315" s="1564"/>
      <c r="H315" s="1565"/>
      <c r="I315" s="1565"/>
      <c r="J315" s="1565"/>
      <c r="K315" s="1566"/>
      <c r="L315" s="1566"/>
    </row>
    <row r="316" spans="1:12" s="1440" customFormat="1" x14ac:dyDescent="0.15">
      <c r="A316" s="1557"/>
      <c r="B316" s="1558" t="str">
        <f>+'3_All Propertoes（#8）'!B265&amp;'3_All Propertoes（#8）'!C265</f>
        <v>Rs-S-007PRIME URBAN Odori Koen II</v>
      </c>
      <c r="C316" s="1558" t="str">
        <f>+'3_All Propertoes（#8）'!B265</f>
        <v>Rs-S-007</v>
      </c>
      <c r="D316" s="1573"/>
      <c r="E316" s="1560"/>
      <c r="G316" s="1564"/>
      <c r="H316" s="1565"/>
      <c r="I316" s="1565"/>
      <c r="J316" s="1565"/>
      <c r="K316" s="1566"/>
      <c r="L316" s="1566"/>
    </row>
    <row r="317" spans="1:12" s="1440" customFormat="1" x14ac:dyDescent="0.15">
      <c r="A317" s="1557"/>
      <c r="B317" s="1558" t="str">
        <f>+'3_All Propertoes（#8）'!B266&amp;'3_All Propertoes（#8）'!C266</f>
        <v>Rs-S-008PRIME URBAN Kita Juichi Jo</v>
      </c>
      <c r="C317" s="1558" t="str">
        <f>+'3_All Propertoes（#8）'!B266</f>
        <v>Rs-S-008</v>
      </c>
      <c r="D317" s="1573"/>
      <c r="E317" s="1560"/>
      <c r="G317" s="1564"/>
      <c r="H317" s="1565"/>
      <c r="I317" s="1565"/>
      <c r="J317" s="1565"/>
      <c r="K317" s="1566"/>
      <c r="L317" s="1566"/>
    </row>
    <row r="318" spans="1:12" s="1440" customFormat="1" x14ac:dyDescent="0.15">
      <c r="A318" s="1557"/>
      <c r="B318" s="1558" t="str">
        <f>+'3_All Propertoes（#8）'!B267&amp;'3_All Propertoes（#8）'!C267</f>
        <v>Rs-S-009PRIME URBAN Miyanosawa</v>
      </c>
      <c r="C318" s="1558" t="str">
        <f>+'3_All Propertoes（#8）'!B267</f>
        <v>Rs-S-009</v>
      </c>
      <c r="D318" s="1573"/>
      <c r="E318" s="1560"/>
      <c r="G318" s="1564"/>
      <c r="H318" s="1565"/>
      <c r="I318" s="1565"/>
      <c r="J318" s="1565"/>
      <c r="K318" s="1566"/>
      <c r="L318" s="1566"/>
    </row>
    <row r="319" spans="1:12" s="1440" customFormat="1" x14ac:dyDescent="0.15">
      <c r="A319" s="1557"/>
      <c r="B319" s="1558" t="str">
        <f>+'3_All Propertoes（#8）'!B268&amp;'3_All Propertoes（#8）'!C268</f>
        <v>Rs-S-010PRIME URBAN Odori Higashi</v>
      </c>
      <c r="C319" s="1558" t="str">
        <f>+'3_All Propertoes（#8）'!B268</f>
        <v>Rs-S-010</v>
      </c>
      <c r="D319" s="1573"/>
      <c r="E319" s="1560"/>
      <c r="G319" s="1564"/>
      <c r="H319" s="1565"/>
      <c r="I319" s="1565"/>
      <c r="J319" s="1565"/>
      <c r="K319" s="1566"/>
      <c r="L319" s="1566"/>
    </row>
    <row r="320" spans="1:12" s="1440" customFormat="1" x14ac:dyDescent="0.15">
      <c r="A320" s="1557"/>
      <c r="B320" s="1558" t="str">
        <f>+'3_All Propertoes（#8）'!B269&amp;'3_All Propertoes（#8）'!C269</f>
        <v>Rs-S-011PRIME URBAN Chiji Kokan</v>
      </c>
      <c r="C320" s="1558" t="str">
        <f>+'3_All Propertoes（#8）'!B269</f>
        <v>Rs-S-011</v>
      </c>
      <c r="D320" s="1573"/>
      <c r="E320" s="1560"/>
      <c r="G320" s="1564"/>
      <c r="H320" s="1565"/>
      <c r="I320" s="1565"/>
      <c r="J320" s="1565"/>
      <c r="K320" s="1566"/>
      <c r="L320" s="1566"/>
    </row>
    <row r="321" spans="1:12" s="1440" customFormat="1" x14ac:dyDescent="0.15">
      <c r="A321" s="1557"/>
      <c r="B321" s="1558" t="str">
        <f>+'3_All Propertoes（#8）'!B270&amp;'3_All Propertoes（#8）'!C270</f>
        <v>Rs-S-012PRIME URBAN Maruyama</v>
      </c>
      <c r="C321" s="1558" t="str">
        <f>+'3_All Propertoes（#8）'!B270</f>
        <v>Rs-S-012</v>
      </c>
      <c r="D321" s="1573"/>
      <c r="E321" s="1560"/>
      <c r="G321" s="1564"/>
      <c r="H321" s="1565"/>
      <c r="I321" s="1565"/>
      <c r="J321" s="1565"/>
      <c r="K321" s="1566"/>
      <c r="L321" s="1566"/>
    </row>
    <row r="322" spans="1:12" s="1440" customFormat="1" x14ac:dyDescent="0.15">
      <c r="A322" s="1557"/>
      <c r="B322" s="1558" t="str">
        <f>+'3_All Propertoes（#8）'!B271&amp;'3_All Propertoes（#8）'!C271</f>
        <v>Rs-S-013PRIME URBAN Kita Nijuyo Jo</v>
      </c>
      <c r="C322" s="1558" t="str">
        <f>+'3_All Propertoes（#8）'!B271</f>
        <v>Rs-S-013</v>
      </c>
      <c r="D322" s="1573"/>
      <c r="E322" s="1560"/>
      <c r="G322" s="1564"/>
      <c r="H322" s="1565"/>
      <c r="I322" s="1565"/>
      <c r="J322" s="1565"/>
      <c r="K322" s="1566"/>
      <c r="L322" s="1566"/>
    </row>
    <row r="323" spans="1:12" s="1440" customFormat="1" x14ac:dyDescent="0.15">
      <c r="A323" s="1557"/>
      <c r="B323" s="1558" t="str">
        <f>+'3_All Propertoes（#8）'!B272&amp;'3_All Propertoes（#8）'!C272</f>
        <v>Rs-S-014PRIME URBAN Sapporo Idaimae</v>
      </c>
      <c r="C323" s="1558" t="str">
        <f>+'3_All Propertoes（#8）'!B272</f>
        <v>Rs-S-014</v>
      </c>
      <c r="D323" s="1573"/>
      <c r="E323" s="1560"/>
      <c r="G323" s="1564"/>
      <c r="H323" s="1565"/>
      <c r="I323" s="1565"/>
      <c r="J323" s="1565"/>
      <c r="K323" s="1566"/>
      <c r="L323" s="1566"/>
    </row>
    <row r="324" spans="1:12" s="1589" customFormat="1" x14ac:dyDescent="0.15">
      <c r="A324" s="1587"/>
      <c r="B324" s="1558" t="str">
        <f>+'3_All Propertoes（#8）'!B273&amp;'3_All Propertoes（#8）'!C273</f>
        <v>Rs-S-015PRIME URBAN Sapporo Riverfront</v>
      </c>
      <c r="C324" s="1558" t="str">
        <f>+'3_All Propertoes（#8）'!B273</f>
        <v>Rs-S-015</v>
      </c>
      <c r="D324" s="1573"/>
      <c r="E324" s="1588"/>
      <c r="G324" s="1590"/>
      <c r="H324" s="1591"/>
      <c r="I324" s="1591"/>
      <c r="J324" s="1591"/>
      <c r="K324" s="1592"/>
      <c r="L324" s="1592"/>
    </row>
    <row r="325" spans="1:12" s="1589" customFormat="1" x14ac:dyDescent="0.15">
      <c r="A325" s="1587"/>
      <c r="B325" s="1558" t="str">
        <f>+'3_All Propertoes（#8）'!B274&amp;'3_All Propertoes（#8）'!C274</f>
        <v>Rs-S-016PRIME URBAN Kita Sanjo Dori</v>
      </c>
      <c r="C325" s="1558" t="str">
        <f>+'3_All Propertoes（#8）'!B274</f>
        <v>Rs-S-016</v>
      </c>
      <c r="D325" s="1573"/>
      <c r="E325" s="1588"/>
      <c r="G325" s="1590"/>
      <c r="H325" s="1591"/>
      <c r="I325" s="1591"/>
      <c r="J325" s="1591"/>
      <c r="K325" s="1592"/>
      <c r="L325" s="1592"/>
    </row>
    <row r="326" spans="1:12" s="1589" customFormat="1" x14ac:dyDescent="0.15">
      <c r="A326" s="1587"/>
      <c r="B326" s="1558" t="str">
        <f>+'3_All Propertoes（#8）'!B275&amp;'3_All Propertoes（#8）'!C275</f>
        <v>Rs-S-017PRIME URBAN Nagamachi Icchome</v>
      </c>
      <c r="C326" s="1558" t="str">
        <f>+'3_All Propertoes（#8）'!B275</f>
        <v>Rs-S-017</v>
      </c>
      <c r="D326" s="1573"/>
      <c r="E326" s="1588"/>
      <c r="G326" s="1590"/>
      <c r="H326" s="1591"/>
      <c r="I326" s="1591"/>
      <c r="J326" s="1591"/>
      <c r="K326" s="1592"/>
      <c r="L326" s="1592"/>
    </row>
    <row r="327" spans="1:12" s="1589" customFormat="1" x14ac:dyDescent="0.15">
      <c r="A327" s="1587"/>
      <c r="B327" s="1558" t="str">
        <f>+'3_All Propertoes（#8）'!B276&amp;'3_All Propertoes（#8）'!C276</f>
        <v>Rs-S-018PRIME URBAN Yaotome Chuo</v>
      </c>
      <c r="C327" s="1558" t="str">
        <f>+'3_All Propertoes（#8）'!B276</f>
        <v>Rs-S-018</v>
      </c>
      <c r="D327" s="1573"/>
      <c r="E327" s="1588"/>
      <c r="G327" s="1590"/>
      <c r="H327" s="1591"/>
      <c r="I327" s="1591"/>
      <c r="J327" s="1591"/>
      <c r="K327" s="1592"/>
      <c r="L327" s="1592"/>
    </row>
    <row r="328" spans="1:12" s="1440" customFormat="1" x14ac:dyDescent="0.15">
      <c r="B328" s="1558" t="str">
        <f>+'3_All Propertoes（#8）'!B277&amp;'3_All Propertoes（#8）'!C277</f>
        <v>Rs-S-019PRIME URBAN Tsutsumidori Amamiya</v>
      </c>
      <c r="C328" s="1558" t="str">
        <f>+'3_All Propertoes（#8）'!B277</f>
        <v>Rs-S-019</v>
      </c>
      <c r="G328" s="1564"/>
      <c r="H328" s="1565"/>
      <c r="I328" s="1565"/>
      <c r="J328" s="1565"/>
      <c r="K328" s="1566"/>
      <c r="L328" s="1566"/>
    </row>
    <row r="329" spans="1:12" s="1440" customFormat="1" x14ac:dyDescent="0.15">
      <c r="B329" s="1558" t="str">
        <f>+'3_All Propertoes（#8）'!B278&amp;'3_All Propertoes（#8）'!C278</f>
        <v>Rs-S-020PRIME URBAN Aoi</v>
      </c>
      <c r="C329" s="1558" t="str">
        <f>+'3_All Propertoes（#8）'!B278</f>
        <v>Rs-S-020</v>
      </c>
      <c r="G329" s="1564"/>
      <c r="H329" s="1565"/>
      <c r="I329" s="1565"/>
      <c r="J329" s="1565"/>
      <c r="K329" s="1566"/>
      <c r="L329" s="1566"/>
    </row>
    <row r="330" spans="1:12" s="1440" customFormat="1" x14ac:dyDescent="0.15">
      <c r="B330" s="1558" t="str">
        <f>+'3_All Propertoes（#8）'!B279&amp;'3_All Propertoes（#8）'!C279</f>
        <v>Rs-S-021PRIME URBAN Kanayama</v>
      </c>
      <c r="C330" s="1558" t="str">
        <f>+'3_All Propertoes（#8）'!B279</f>
        <v>Rs-S-021</v>
      </c>
      <c r="G330" s="1564"/>
      <c r="H330" s="1565"/>
      <c r="I330" s="1565"/>
      <c r="J330" s="1565"/>
      <c r="K330" s="1566"/>
      <c r="L330" s="1566"/>
    </row>
    <row r="331" spans="1:12" s="1440" customFormat="1" x14ac:dyDescent="0.15">
      <c r="B331" s="1558" t="str">
        <f>+'3_All Propertoes（#8）'!B280&amp;'3_All Propertoes（#8）'!C280</f>
        <v>Rs-S-022PRIME URBAN Tsurumai</v>
      </c>
      <c r="C331" s="1558" t="str">
        <f>+'3_All Propertoes（#8）'!B280</f>
        <v>Rs-S-022</v>
      </c>
      <c r="G331" s="1564"/>
      <c r="H331" s="1565"/>
      <c r="I331" s="1565"/>
      <c r="J331" s="1565"/>
      <c r="K331" s="1566"/>
      <c r="L331" s="1566"/>
    </row>
    <row r="332" spans="1:12" s="1440" customFormat="1" x14ac:dyDescent="0.15">
      <c r="B332" s="1558" t="str">
        <f>+'3_All Propertoes（#8）'!B281&amp;'3_All Propertoes（#8）'!C281</f>
        <v>Rs-S-023PRIME URBAN Kamimaezu</v>
      </c>
      <c r="C332" s="1558" t="str">
        <f>+'3_All Propertoes（#8）'!B281</f>
        <v>Rs-S-023</v>
      </c>
      <c r="G332" s="1564"/>
      <c r="H332" s="1565"/>
      <c r="I332" s="1565"/>
      <c r="J332" s="1565"/>
      <c r="K332" s="1566"/>
      <c r="L332" s="1566"/>
    </row>
    <row r="333" spans="1:12" s="1440" customFormat="1" x14ac:dyDescent="0.15">
      <c r="B333" s="1558" t="str">
        <f>+'3_All Propertoes（#8）'!B282&amp;'3_All Propertoes（#8）'!C282</f>
        <v>Rs-S-024PRIME URBAN Izumi</v>
      </c>
      <c r="C333" s="1558" t="str">
        <f>+'3_All Propertoes（#8）'!B282</f>
        <v>Rs-S-024</v>
      </c>
      <c r="G333" s="1564"/>
      <c r="H333" s="1565"/>
      <c r="I333" s="1565"/>
      <c r="J333" s="1565"/>
      <c r="K333" s="1566"/>
      <c r="L333" s="1566"/>
    </row>
    <row r="334" spans="1:12" s="1589" customFormat="1" x14ac:dyDescent="0.15">
      <c r="B334" s="1558" t="str">
        <f>+'3_All Propertoes（#8）'!B283&amp;'3_All Propertoes（#8）'!C283</f>
        <v>Rs-S-029PRIME URBAN Sakaisuji Honmachi</v>
      </c>
      <c r="C334" s="1558" t="str">
        <f>+'3_All Propertoes（#8）'!B283</f>
        <v>Rs-S-029</v>
      </c>
      <c r="G334" s="1590"/>
      <c r="H334" s="1591"/>
      <c r="I334" s="1591"/>
      <c r="J334" s="1591"/>
      <c r="K334" s="1592"/>
      <c r="L334" s="1592"/>
    </row>
    <row r="335" spans="1:12" s="1582" customFormat="1" x14ac:dyDescent="0.15">
      <c r="B335" s="1558" t="str">
        <f>+'3_All Propertoes（#8）'!B284&amp;'3_All Propertoes（#8）'!C284</f>
        <v>Rs-S-030PRIME URBAN Hakata</v>
      </c>
      <c r="C335" s="1558" t="str">
        <f>+'3_All Propertoes（#8）'!B284</f>
        <v>Rs-S-030</v>
      </c>
      <c r="G335" s="1583"/>
      <c r="H335" s="1584"/>
      <c r="I335" s="1584"/>
      <c r="J335" s="1584"/>
      <c r="K335" s="1585"/>
      <c r="L335" s="1585"/>
    </row>
    <row r="336" spans="1:12" s="1440" customFormat="1" x14ac:dyDescent="0.15">
      <c r="B336" s="1558" t="str">
        <f>+'3_All Propertoes（#8）'!B285&amp;'3_All Propertoes（#8）'!C285</f>
        <v>Rs-S-031PRIME URBAN Yakuin Minami</v>
      </c>
      <c r="C336" s="1558" t="str">
        <f>+'3_All Propertoes（#8）'!B285</f>
        <v>Rs-S-031</v>
      </c>
      <c r="G336" s="1564"/>
      <c r="H336" s="1565"/>
      <c r="I336" s="1565"/>
      <c r="J336" s="1565"/>
      <c r="K336" s="1566"/>
      <c r="L336" s="1566"/>
    </row>
    <row r="337" spans="2:12" s="1440" customFormat="1" x14ac:dyDescent="0.15">
      <c r="B337" s="1558" t="str">
        <f>+'3_All Propertoes（#8）'!B286&amp;'3_All Propertoes（#8）'!C286</f>
        <v>Rs-S-032PRIME URBAN Kashii</v>
      </c>
      <c r="C337" s="1558" t="str">
        <f>+'3_All Propertoes（#8）'!B286</f>
        <v>Rs-S-032</v>
      </c>
      <c r="G337" s="1564"/>
      <c r="H337" s="1565"/>
      <c r="I337" s="1565"/>
      <c r="J337" s="1565"/>
      <c r="K337" s="1566"/>
      <c r="L337" s="1566"/>
    </row>
    <row r="338" spans="2:12" s="1440" customFormat="1" x14ac:dyDescent="0.15">
      <c r="B338" s="1558" t="str">
        <f>+'3_All Propertoes（#8）'!B287&amp;'3_All Propertoes（#8）'!C287</f>
        <v>Rs-S-033PRIME URBAN Hakata Higashi</v>
      </c>
      <c r="C338" s="1558" t="str">
        <f>+'3_All Propertoes（#8）'!B287</f>
        <v>Rs-S-033</v>
      </c>
      <c r="G338" s="1564"/>
      <c r="H338" s="1565"/>
      <c r="I338" s="1565"/>
      <c r="J338" s="1565"/>
      <c r="K338" s="1566"/>
      <c r="L338" s="1566"/>
    </row>
    <row r="339" spans="2:12" s="1440" customFormat="1" x14ac:dyDescent="0.15">
      <c r="B339" s="1558" t="str">
        <f>+'3_All Propertoes（#8）'!B288&amp;'3_All Propertoes（#8）'!C288</f>
        <v>Rs-S-034PRIME URBAN Chihaya</v>
      </c>
      <c r="C339" s="1558" t="str">
        <f>+'3_All Propertoes（#8）'!B288</f>
        <v>Rs-S-034</v>
      </c>
      <c r="G339" s="1564"/>
      <c r="H339" s="1565"/>
      <c r="I339" s="1565"/>
      <c r="J339" s="1565"/>
      <c r="K339" s="1566"/>
      <c r="L339" s="1566"/>
    </row>
    <row r="340" spans="2:12" s="1440" customFormat="1" x14ac:dyDescent="0.15">
      <c r="B340" s="1558" t="str">
        <f>+'3_All Propertoes（#8）'!B289&amp;'3_All Propertoes（#8）'!C289</f>
        <v>Rs-S-036Serenite Shinsaibashi Grande</v>
      </c>
      <c r="C340" s="1558" t="str">
        <f>+'3_All Propertoes（#8）'!B289</f>
        <v>Rs-S-036</v>
      </c>
      <c r="G340" s="1564"/>
      <c r="H340" s="1565"/>
      <c r="I340" s="1565"/>
      <c r="J340" s="1565"/>
      <c r="K340" s="1566"/>
      <c r="L340" s="1566"/>
    </row>
    <row r="341" spans="2:12" s="1440" customFormat="1" x14ac:dyDescent="0.15">
      <c r="B341" s="1558" t="str">
        <f>+'3_All Propertoes（#8）'!B290&amp;'3_All Propertoes（#8）'!C290</f>
        <v>Ht-S-001Hotel Vista Sapporo Odori</v>
      </c>
      <c r="C341" s="1558" t="str">
        <f>+'3_All Propertoes（#8）'!B290</f>
        <v>Ht-S-001</v>
      </c>
      <c r="G341" s="1564"/>
      <c r="H341" s="1565"/>
      <c r="I341" s="1565"/>
      <c r="J341" s="1565"/>
      <c r="K341" s="1566"/>
      <c r="L341" s="1566"/>
    </row>
    <row r="342" spans="2:12" s="1440" customFormat="1" x14ac:dyDescent="0.15">
      <c r="B342" s="1558" t="str">
        <f>+'3_All Propertoes（#8）'!B291&amp;'3_All Propertoes（#8）'!C291</f>
        <v>Ht-S-002Red Planet Naha Okinawa</v>
      </c>
      <c r="C342" s="1558" t="str">
        <f>+'3_All Propertoes（#8）'!B291</f>
        <v>Ht-S-002</v>
      </c>
      <c r="G342" s="1564"/>
      <c r="H342" s="1565"/>
      <c r="I342" s="1565"/>
      <c r="J342" s="1565"/>
      <c r="K342" s="1566"/>
      <c r="L342" s="1566"/>
    </row>
    <row r="343" spans="2:12" s="1440" customFormat="1" x14ac:dyDescent="0.15">
      <c r="B343" s="1558" t="str">
        <f>+'3_All Propertoes（#8）'!B292&amp;'3_All Propertoes（#8）'!C292</f>
        <v>Ot-T-001Ryotokuji University Shin-Urayasu Campus(Land)</v>
      </c>
      <c r="C343" s="1558" t="str">
        <f>+'3_All Propertoes（#8）'!B292</f>
        <v>Ot-T-001</v>
      </c>
      <c r="G343" s="1564"/>
      <c r="H343" s="1565"/>
      <c r="I343" s="1565"/>
      <c r="J343" s="1565"/>
      <c r="K343" s="1566"/>
      <c r="L343" s="1566"/>
    </row>
    <row r="344" spans="2:12" s="1442" customFormat="1" x14ac:dyDescent="0.15">
      <c r="B344" s="1443"/>
      <c r="C344" s="1443"/>
      <c r="G344" s="1445"/>
      <c r="H344" s="1446"/>
      <c r="I344" s="1446"/>
      <c r="J344" s="1446"/>
      <c r="K344" s="1447"/>
      <c r="L344" s="1447"/>
    </row>
    <row r="345" spans="2:12" s="1442" customFormat="1" x14ac:dyDescent="0.15">
      <c r="B345" s="1443"/>
      <c r="C345" s="1443"/>
      <c r="G345" s="1445"/>
      <c r="H345" s="1446"/>
      <c r="I345" s="1446"/>
      <c r="J345" s="1446"/>
      <c r="K345" s="1447"/>
      <c r="L345" s="1447"/>
    </row>
    <row r="346" spans="2:12" s="1442" customFormat="1" x14ac:dyDescent="0.15">
      <c r="B346" s="1443"/>
      <c r="C346" s="1444"/>
      <c r="G346" s="1445"/>
      <c r="H346" s="1446"/>
      <c r="I346" s="1446"/>
      <c r="J346" s="1446"/>
      <c r="K346" s="1447"/>
      <c r="L346" s="1447"/>
    </row>
    <row r="347" spans="2:12" s="1442" customFormat="1" x14ac:dyDescent="0.15">
      <c r="B347" s="1443"/>
      <c r="C347" s="1444"/>
      <c r="G347" s="1445"/>
      <c r="H347" s="1446"/>
      <c r="I347" s="1446"/>
      <c r="J347" s="1446"/>
      <c r="K347" s="1447"/>
      <c r="L347" s="1447"/>
    </row>
    <row r="348" spans="2:12" s="1442" customFormat="1" x14ac:dyDescent="0.15">
      <c r="B348" s="1443"/>
      <c r="C348" s="1444"/>
      <c r="G348" s="1445"/>
      <c r="H348" s="1446"/>
      <c r="I348" s="1446"/>
      <c r="J348" s="1446"/>
      <c r="K348" s="1447"/>
      <c r="L348" s="1447"/>
    </row>
    <row r="349" spans="2:12" s="1442" customFormat="1" x14ac:dyDescent="0.15">
      <c r="B349" s="1448"/>
      <c r="C349" s="1444"/>
      <c r="G349" s="1445"/>
      <c r="H349" s="1446"/>
      <c r="I349" s="1446"/>
      <c r="J349" s="1446"/>
      <c r="K349" s="1447"/>
      <c r="L349" s="1447"/>
    </row>
    <row r="350" spans="2:12" s="1442" customFormat="1" x14ac:dyDescent="0.15">
      <c r="C350" s="1444"/>
      <c r="G350" s="1445"/>
      <c r="H350" s="1446"/>
      <c r="I350" s="1446"/>
      <c r="J350" s="1446"/>
      <c r="K350" s="1447"/>
      <c r="L350" s="1447"/>
    </row>
    <row r="351" spans="2:12" s="1442" customFormat="1" x14ac:dyDescent="0.15">
      <c r="C351" s="1444"/>
      <c r="G351" s="1445"/>
      <c r="H351" s="1446"/>
      <c r="I351" s="1446"/>
      <c r="J351" s="1446"/>
      <c r="K351" s="1447"/>
      <c r="L351" s="1447"/>
    </row>
    <row r="352" spans="2:12" s="1442" customFormat="1" x14ac:dyDescent="0.15">
      <c r="C352" s="1444"/>
      <c r="G352" s="1445"/>
      <c r="H352" s="1446"/>
      <c r="I352" s="1446"/>
      <c r="J352" s="1446"/>
      <c r="K352" s="1447"/>
      <c r="L352" s="1447"/>
    </row>
    <row r="353" spans="2:12" s="1442" customFormat="1" x14ac:dyDescent="0.15">
      <c r="C353" s="1444"/>
      <c r="G353" s="1445"/>
      <c r="H353" s="1446"/>
      <c r="I353" s="1446"/>
      <c r="J353" s="1446"/>
      <c r="K353" s="1447"/>
      <c r="L353" s="1447"/>
    </row>
    <row r="354" spans="2:12" s="1442" customFormat="1" x14ac:dyDescent="0.15">
      <c r="C354" s="1444"/>
      <c r="G354" s="1445"/>
      <c r="H354" s="1446"/>
      <c r="I354" s="1446"/>
      <c r="J354" s="1446"/>
      <c r="K354" s="1447"/>
      <c r="L354" s="1447"/>
    </row>
    <row r="355" spans="2:12" s="1442" customFormat="1" x14ac:dyDescent="0.15">
      <c r="C355" s="1444"/>
      <c r="G355" s="1445"/>
      <c r="H355" s="1446"/>
      <c r="I355" s="1446"/>
      <c r="J355" s="1446"/>
      <c r="K355" s="1447"/>
      <c r="L355" s="1447"/>
    </row>
    <row r="356" spans="2:12" s="1442" customFormat="1" x14ac:dyDescent="0.15">
      <c r="C356" s="1444"/>
      <c r="G356" s="1445"/>
      <c r="H356" s="1446"/>
      <c r="I356" s="1446"/>
      <c r="J356" s="1446"/>
      <c r="K356" s="1447"/>
      <c r="L356" s="1447"/>
    </row>
    <row r="357" spans="2:12" s="1442" customFormat="1" x14ac:dyDescent="0.15">
      <c r="C357" s="1444"/>
      <c r="G357" s="1445"/>
      <c r="H357" s="1446"/>
      <c r="I357" s="1446"/>
      <c r="J357" s="1446"/>
      <c r="K357" s="1447"/>
      <c r="L357" s="1447"/>
    </row>
    <row r="358" spans="2:12" s="1442" customFormat="1" x14ac:dyDescent="0.15">
      <c r="C358" s="1444"/>
      <c r="G358" s="1445"/>
      <c r="H358" s="1446"/>
      <c r="I358" s="1446"/>
      <c r="J358" s="1446"/>
      <c r="K358" s="1447"/>
      <c r="L358" s="1447"/>
    </row>
    <row r="359" spans="2:12" s="1442" customFormat="1" x14ac:dyDescent="0.15">
      <c r="C359" s="1444"/>
      <c r="G359" s="1445"/>
      <c r="H359" s="1446"/>
      <c r="I359" s="1446"/>
      <c r="J359" s="1446"/>
      <c r="K359" s="1447"/>
      <c r="L359" s="1447"/>
    </row>
    <row r="360" spans="2:12" x14ac:dyDescent="0.15">
      <c r="B360" s="1440"/>
      <c r="C360" s="1441"/>
      <c r="D360" s="190"/>
    </row>
    <row r="361" spans="2:12" x14ac:dyDescent="0.15">
      <c r="B361" s="1440"/>
      <c r="C361" s="1441"/>
      <c r="D361" s="190"/>
    </row>
    <row r="362" spans="2:12" x14ac:dyDescent="0.15">
      <c r="B362" s="1440"/>
      <c r="C362" s="1441"/>
      <c r="D362" s="190"/>
    </row>
    <row r="363" spans="2:12" x14ac:dyDescent="0.15">
      <c r="B363" s="1440"/>
      <c r="C363" s="1441"/>
      <c r="D363" s="190"/>
    </row>
    <row r="364" spans="2:12" x14ac:dyDescent="0.15">
      <c r="B364" s="1440"/>
      <c r="C364" s="1441"/>
      <c r="D364" s="190"/>
    </row>
    <row r="365" spans="2:12" x14ac:dyDescent="0.15">
      <c r="B365" s="1440"/>
      <c r="C365" s="1441"/>
      <c r="D365" s="190"/>
    </row>
    <row r="366" spans="2:12" x14ac:dyDescent="0.15">
      <c r="B366" s="1440"/>
      <c r="C366" s="1441"/>
      <c r="D366" s="190"/>
    </row>
    <row r="367" spans="2:12" x14ac:dyDescent="0.15">
      <c r="B367" s="1440"/>
      <c r="C367" s="1441"/>
      <c r="D367" s="190"/>
    </row>
    <row r="368" spans="2:12" x14ac:dyDescent="0.15">
      <c r="B368" s="1440"/>
      <c r="C368" s="1441"/>
      <c r="D368" s="190"/>
    </row>
    <row r="369" spans="2:4" x14ac:dyDescent="0.15">
      <c r="B369" s="1440"/>
      <c r="C369" s="1441"/>
      <c r="D369" s="190"/>
    </row>
    <row r="370" spans="2:4" x14ac:dyDescent="0.15">
      <c r="B370" s="1440"/>
      <c r="C370" s="1441"/>
      <c r="D370" s="190"/>
    </row>
    <row r="371" spans="2:4" x14ac:dyDescent="0.15">
      <c r="B371" s="1440"/>
      <c r="C371" s="1441"/>
      <c r="D371" s="190"/>
    </row>
    <row r="372" spans="2:4" x14ac:dyDescent="0.15">
      <c r="B372" s="1440"/>
      <c r="C372" s="1441"/>
      <c r="D372" s="190"/>
    </row>
    <row r="373" spans="2:4" x14ac:dyDescent="0.15">
      <c r="B373" s="1440"/>
      <c r="C373" s="1441"/>
      <c r="D373" s="190"/>
    </row>
    <row r="374" spans="2:4" x14ac:dyDescent="0.15">
      <c r="B374" s="1440"/>
      <c r="C374" s="1441"/>
      <c r="D374" s="190"/>
    </row>
    <row r="375" spans="2:4" x14ac:dyDescent="0.15">
      <c r="B375" s="1440"/>
      <c r="C375" s="1441"/>
      <c r="D375" s="190"/>
    </row>
    <row r="376" spans="2:4" x14ac:dyDescent="0.15">
      <c r="B376" s="1440"/>
      <c r="C376" s="1441"/>
      <c r="D376" s="190"/>
    </row>
    <row r="377" spans="2:4" x14ac:dyDescent="0.15">
      <c r="B377" s="1440"/>
      <c r="C377" s="1441"/>
      <c r="D377" s="190"/>
    </row>
    <row r="378" spans="2:4" x14ac:dyDescent="0.15">
      <c r="B378" s="1440"/>
      <c r="C378" s="1441"/>
      <c r="D378" s="190"/>
    </row>
    <row r="379" spans="2:4" x14ac:dyDescent="0.15">
      <c r="B379" s="1440"/>
      <c r="C379" s="1441"/>
      <c r="D379" s="190"/>
    </row>
    <row r="380" spans="2:4" x14ac:dyDescent="0.15">
      <c r="B380" s="1440"/>
      <c r="C380" s="1441"/>
      <c r="D380" s="190"/>
    </row>
    <row r="381" spans="2:4" x14ac:dyDescent="0.15">
      <c r="B381" s="1440"/>
      <c r="C381" s="1441"/>
      <c r="D381" s="190"/>
    </row>
    <row r="382" spans="2:4" x14ac:dyDescent="0.15">
      <c r="B382" s="1440"/>
      <c r="C382" s="1441"/>
      <c r="D382" s="190"/>
    </row>
    <row r="383" spans="2:4" x14ac:dyDescent="0.15">
      <c r="B383" s="1440"/>
      <c r="C383" s="1441"/>
      <c r="D383" s="190"/>
    </row>
    <row r="384" spans="2:4" x14ac:dyDescent="0.15">
      <c r="B384" s="1440"/>
      <c r="C384" s="1441"/>
      <c r="D384" s="190"/>
    </row>
    <row r="385" spans="2:4" x14ac:dyDescent="0.15">
      <c r="B385" s="1440"/>
      <c r="C385" s="1441"/>
      <c r="D385" s="190"/>
    </row>
    <row r="386" spans="2:4" x14ac:dyDescent="0.15">
      <c r="B386" s="1440"/>
      <c r="C386" s="1441"/>
      <c r="D386" s="190"/>
    </row>
    <row r="387" spans="2:4" x14ac:dyDescent="0.15">
      <c r="B387" s="1440"/>
      <c r="C387" s="1441"/>
      <c r="D387" s="190"/>
    </row>
    <row r="388" spans="2:4" x14ac:dyDescent="0.15">
      <c r="B388" s="1440"/>
      <c r="C388" s="1441"/>
      <c r="D388" s="190"/>
    </row>
    <row r="389" spans="2:4" x14ac:dyDescent="0.15">
      <c r="B389" s="1440"/>
      <c r="C389" s="1441"/>
      <c r="D389" s="190"/>
    </row>
    <row r="390" spans="2:4" x14ac:dyDescent="0.15">
      <c r="B390" s="1440"/>
      <c r="C390" s="1441"/>
      <c r="D390" s="190"/>
    </row>
    <row r="391" spans="2:4" x14ac:dyDescent="0.15">
      <c r="B391" s="1440"/>
      <c r="C391" s="1441"/>
      <c r="D391" s="190"/>
    </row>
    <row r="392" spans="2:4" x14ac:dyDescent="0.15">
      <c r="B392" s="1440"/>
      <c r="C392" s="1441"/>
      <c r="D392" s="190"/>
    </row>
    <row r="393" spans="2:4" x14ac:dyDescent="0.15">
      <c r="B393" s="1440"/>
      <c r="C393" s="1441"/>
      <c r="D393" s="190"/>
    </row>
    <row r="394" spans="2:4" x14ac:dyDescent="0.15">
      <c r="B394" s="1440"/>
      <c r="C394" s="1441"/>
      <c r="D394" s="190"/>
    </row>
    <row r="395" spans="2:4" x14ac:dyDescent="0.15">
      <c r="B395" s="1440"/>
      <c r="C395" s="1441"/>
      <c r="D395" s="190"/>
    </row>
    <row r="396" spans="2:4" x14ac:dyDescent="0.15">
      <c r="B396" s="1440"/>
      <c r="C396" s="1441"/>
      <c r="D396" s="190"/>
    </row>
    <row r="397" spans="2:4" x14ac:dyDescent="0.15">
      <c r="B397" s="1440"/>
      <c r="C397" s="1441"/>
      <c r="D397" s="190"/>
    </row>
    <row r="398" spans="2:4" x14ac:dyDescent="0.15">
      <c r="B398" s="1440"/>
      <c r="C398" s="1441"/>
      <c r="D398" s="190"/>
    </row>
    <row r="399" spans="2:4" x14ac:dyDescent="0.15">
      <c r="B399" s="1440"/>
      <c r="C399" s="1441"/>
      <c r="D399" s="190"/>
    </row>
    <row r="400" spans="2:4" x14ac:dyDescent="0.15">
      <c r="B400" s="1440"/>
      <c r="C400" s="1441"/>
      <c r="D400" s="190"/>
    </row>
    <row r="401" spans="2:4" x14ac:dyDescent="0.15">
      <c r="B401" s="1440"/>
      <c r="C401" s="1441"/>
      <c r="D401" s="190"/>
    </row>
    <row r="402" spans="2:4" x14ac:dyDescent="0.15">
      <c r="B402" s="1440"/>
      <c r="C402" s="1441"/>
      <c r="D402" s="190"/>
    </row>
    <row r="403" spans="2:4" x14ac:dyDescent="0.15">
      <c r="B403" s="1440"/>
      <c r="C403" s="1441"/>
      <c r="D403" s="190"/>
    </row>
    <row r="404" spans="2:4" x14ac:dyDescent="0.15">
      <c r="B404" s="1440"/>
      <c r="C404" s="1441"/>
      <c r="D404" s="190"/>
    </row>
    <row r="405" spans="2:4" x14ac:dyDescent="0.15">
      <c r="B405" s="1440"/>
      <c r="C405" s="1441"/>
      <c r="D405" s="190"/>
    </row>
    <row r="406" spans="2:4" x14ac:dyDescent="0.15">
      <c r="B406" s="1440"/>
      <c r="C406" s="1441"/>
      <c r="D406" s="190"/>
    </row>
    <row r="407" spans="2:4" x14ac:dyDescent="0.15">
      <c r="B407" s="1440"/>
      <c r="C407" s="1441"/>
      <c r="D407" s="190"/>
    </row>
    <row r="408" spans="2:4" x14ac:dyDescent="0.15">
      <c r="B408" s="1440"/>
      <c r="C408" s="1441"/>
      <c r="D408" s="190"/>
    </row>
    <row r="409" spans="2:4" x14ac:dyDescent="0.15">
      <c r="B409" s="1440"/>
      <c r="C409" s="1441"/>
      <c r="D409" s="190"/>
    </row>
    <row r="410" spans="2:4" x14ac:dyDescent="0.15">
      <c r="B410" s="1440"/>
      <c r="C410" s="1441"/>
      <c r="D410" s="190"/>
    </row>
    <row r="411" spans="2:4" x14ac:dyDescent="0.15">
      <c r="B411" s="1440"/>
      <c r="C411" s="1441"/>
      <c r="D411" s="190"/>
    </row>
    <row r="412" spans="2:4" x14ac:dyDescent="0.15">
      <c r="B412" s="1440"/>
      <c r="C412" s="1441"/>
      <c r="D412" s="190"/>
    </row>
    <row r="413" spans="2:4" x14ac:dyDescent="0.15">
      <c r="B413" s="1440"/>
      <c r="C413" s="1441"/>
      <c r="D413" s="190"/>
    </row>
    <row r="414" spans="2:4" x14ac:dyDescent="0.15">
      <c r="B414" s="1440"/>
      <c r="C414" s="1441"/>
      <c r="D414" s="190"/>
    </row>
    <row r="415" spans="2:4" x14ac:dyDescent="0.15">
      <c r="B415" s="1440"/>
      <c r="C415" s="1441"/>
      <c r="D415" s="190"/>
    </row>
    <row r="416" spans="2:4" x14ac:dyDescent="0.15">
      <c r="B416" s="1440"/>
      <c r="C416" s="1441"/>
      <c r="D416" s="190"/>
    </row>
    <row r="417" spans="2:4" x14ac:dyDescent="0.15">
      <c r="B417" s="1440"/>
      <c r="C417" s="1441"/>
      <c r="D417" s="190"/>
    </row>
    <row r="418" spans="2:4" x14ac:dyDescent="0.15">
      <c r="B418" s="1440"/>
      <c r="C418" s="1441"/>
      <c r="D418" s="190"/>
    </row>
    <row r="419" spans="2:4" x14ac:dyDescent="0.15">
      <c r="B419" s="1440"/>
      <c r="C419" s="1441"/>
      <c r="D419" s="190"/>
    </row>
    <row r="420" spans="2:4" x14ac:dyDescent="0.15">
      <c r="B420" s="1440"/>
      <c r="C420" s="1441"/>
      <c r="D420" s="190"/>
    </row>
    <row r="421" spans="2:4" x14ac:dyDescent="0.15">
      <c r="B421" s="1440"/>
      <c r="C421" s="1441"/>
      <c r="D421" s="190"/>
    </row>
    <row r="422" spans="2:4" x14ac:dyDescent="0.15">
      <c r="B422" s="1440"/>
      <c r="C422" s="1441"/>
      <c r="D422" s="190"/>
    </row>
    <row r="423" spans="2:4" x14ac:dyDescent="0.15">
      <c r="B423" s="1440"/>
      <c r="C423" s="1441"/>
      <c r="D423" s="190"/>
    </row>
    <row r="424" spans="2:4" x14ac:dyDescent="0.15">
      <c r="B424" s="1440"/>
      <c r="C424" s="1441"/>
      <c r="D424" s="190"/>
    </row>
    <row r="425" spans="2:4" x14ac:dyDescent="0.15">
      <c r="B425" s="1440"/>
      <c r="C425" s="1441"/>
      <c r="D425" s="190"/>
    </row>
    <row r="426" spans="2:4" x14ac:dyDescent="0.15">
      <c r="B426" s="1440"/>
      <c r="C426" s="1441"/>
      <c r="D426" s="190"/>
    </row>
    <row r="427" spans="2:4" x14ac:dyDescent="0.15">
      <c r="B427" s="1440"/>
      <c r="C427" s="1441"/>
      <c r="D427" s="190"/>
    </row>
    <row r="428" spans="2:4" x14ac:dyDescent="0.15">
      <c r="B428" s="1440"/>
      <c r="C428" s="1441"/>
      <c r="D428" s="190"/>
    </row>
    <row r="429" spans="2:4" x14ac:dyDescent="0.15">
      <c r="B429" s="1440"/>
      <c r="C429" s="1441"/>
      <c r="D429" s="190"/>
    </row>
    <row r="430" spans="2:4" x14ac:dyDescent="0.15">
      <c r="B430" s="1440"/>
      <c r="C430" s="1441"/>
      <c r="D430" s="190"/>
    </row>
    <row r="431" spans="2:4" x14ac:dyDescent="0.15">
      <c r="B431" s="1440"/>
      <c r="C431" s="1441"/>
      <c r="D431" s="190"/>
    </row>
    <row r="432" spans="2:4" x14ac:dyDescent="0.15">
      <c r="B432" s="1440"/>
      <c r="C432" s="1441"/>
      <c r="D432" s="190"/>
    </row>
    <row r="433" spans="2:4" x14ac:dyDescent="0.15">
      <c r="B433" s="1440"/>
      <c r="C433" s="1441"/>
      <c r="D433" s="190"/>
    </row>
    <row r="434" spans="2:4" x14ac:dyDescent="0.15">
      <c r="B434" s="1440"/>
      <c r="C434" s="1441"/>
      <c r="D434" s="190"/>
    </row>
    <row r="435" spans="2:4" x14ac:dyDescent="0.15">
      <c r="B435" s="190"/>
      <c r="C435" s="191"/>
      <c r="D435" s="190"/>
    </row>
    <row r="436" spans="2:4" x14ac:dyDescent="0.15">
      <c r="B436" s="190"/>
      <c r="C436" s="191"/>
      <c r="D436" s="190"/>
    </row>
    <row r="437" spans="2:4" x14ac:dyDescent="0.15">
      <c r="B437" s="190"/>
      <c r="C437" s="191"/>
      <c r="D437" s="190"/>
    </row>
    <row r="438" spans="2:4" x14ac:dyDescent="0.15">
      <c r="B438" s="190"/>
      <c r="C438" s="191"/>
      <c r="D438" s="190"/>
    </row>
    <row r="439" spans="2:4" x14ac:dyDescent="0.15">
      <c r="B439" s="190"/>
      <c r="C439" s="191"/>
      <c r="D439" s="190"/>
    </row>
    <row r="440" spans="2:4" x14ac:dyDescent="0.15">
      <c r="B440" s="190"/>
      <c r="C440" s="191"/>
      <c r="D440" s="190"/>
    </row>
    <row r="441" spans="2:4" x14ac:dyDescent="0.15">
      <c r="B441" s="190"/>
      <c r="C441" s="191"/>
      <c r="D441" s="190"/>
    </row>
    <row r="442" spans="2:4" x14ac:dyDescent="0.15">
      <c r="B442" s="190"/>
      <c r="C442" s="191"/>
      <c r="D442" s="190"/>
    </row>
    <row r="443" spans="2:4" x14ac:dyDescent="0.15">
      <c r="B443" s="190"/>
      <c r="C443" s="191"/>
      <c r="D443" s="190"/>
    </row>
    <row r="444" spans="2:4" x14ac:dyDescent="0.15">
      <c r="B444" s="190"/>
      <c r="C444" s="191"/>
      <c r="D444" s="190"/>
    </row>
    <row r="445" spans="2:4" x14ac:dyDescent="0.15">
      <c r="B445" s="190"/>
      <c r="C445" s="191"/>
      <c r="D445" s="190"/>
    </row>
    <row r="446" spans="2:4" x14ac:dyDescent="0.15">
      <c r="B446" s="190"/>
      <c r="C446" s="191"/>
      <c r="D446" s="190"/>
    </row>
    <row r="447" spans="2:4" x14ac:dyDescent="0.15">
      <c r="B447" s="190"/>
      <c r="C447" s="191"/>
      <c r="D447" s="190"/>
    </row>
    <row r="448" spans="2:4" x14ac:dyDescent="0.15">
      <c r="B448" s="190"/>
      <c r="C448" s="191"/>
      <c r="D448" s="190"/>
    </row>
    <row r="449" spans="2:4" x14ac:dyDescent="0.15">
      <c r="B449" s="190"/>
      <c r="C449" s="191"/>
      <c r="D449" s="190"/>
    </row>
    <row r="450" spans="2:4" x14ac:dyDescent="0.15">
      <c r="B450" s="190"/>
      <c r="C450" s="191"/>
      <c r="D450" s="190"/>
    </row>
    <row r="451" spans="2:4" x14ac:dyDescent="0.15">
      <c r="B451" s="190"/>
      <c r="C451" s="191"/>
      <c r="D451" s="190"/>
    </row>
    <row r="452" spans="2:4" x14ac:dyDescent="0.15">
      <c r="B452" s="190"/>
      <c r="C452" s="191"/>
      <c r="D452" s="190"/>
    </row>
    <row r="453" spans="2:4" x14ac:dyDescent="0.15">
      <c r="B453" s="190"/>
      <c r="C453" s="191"/>
      <c r="D453" s="190"/>
    </row>
    <row r="454" spans="2:4" x14ac:dyDescent="0.15">
      <c r="B454" s="190"/>
      <c r="C454" s="191"/>
      <c r="D454" s="190"/>
    </row>
    <row r="455" spans="2:4" x14ac:dyDescent="0.15">
      <c r="B455" s="190"/>
      <c r="C455" s="191"/>
      <c r="D455" s="190"/>
    </row>
    <row r="456" spans="2:4" x14ac:dyDescent="0.15">
      <c r="B456" s="190"/>
      <c r="C456" s="191"/>
      <c r="D456" s="190"/>
    </row>
    <row r="457" spans="2:4" x14ac:dyDescent="0.15">
      <c r="B457" s="190"/>
      <c r="C457" s="191"/>
      <c r="D457" s="190"/>
    </row>
    <row r="458" spans="2:4" x14ac:dyDescent="0.15">
      <c r="B458" s="190"/>
      <c r="C458" s="191"/>
      <c r="D458" s="190"/>
    </row>
    <row r="459" spans="2:4" x14ac:dyDescent="0.15">
      <c r="B459" s="190"/>
      <c r="C459" s="191"/>
      <c r="D459" s="190"/>
    </row>
    <row r="460" spans="2:4" x14ac:dyDescent="0.15">
      <c r="B460" s="190"/>
      <c r="C460" s="191"/>
      <c r="D460" s="190"/>
    </row>
    <row r="461" spans="2:4" x14ac:dyDescent="0.15">
      <c r="B461" s="190"/>
      <c r="C461" s="191"/>
      <c r="D461" s="190"/>
    </row>
    <row r="462" spans="2:4" x14ac:dyDescent="0.15">
      <c r="B462" s="190"/>
      <c r="C462" s="191"/>
      <c r="D462" s="190"/>
    </row>
  </sheetData>
  <sheetProtection password="DD24" sheet="1" objects="1" scenarios="1"/>
  <mergeCells count="11">
    <mergeCell ref="C2:D2"/>
    <mergeCell ref="C14:D14"/>
    <mergeCell ref="C12:D12"/>
    <mergeCell ref="C5:D5"/>
    <mergeCell ref="C6:D6"/>
    <mergeCell ref="C7:D7"/>
    <mergeCell ref="C10:D10"/>
    <mergeCell ref="C11:D11"/>
    <mergeCell ref="C9:D9"/>
    <mergeCell ref="C8:D8"/>
    <mergeCell ref="C13:D13"/>
  </mergeCells>
  <phoneticPr fontId="2"/>
  <conditionalFormatting sqref="C2 B5:D5 B7:D7 B9:D9 B11:D11 B13:D13 B19:J19 B21:J21 B23:J23 B25:J25 B27:J27 B29:J29 B31:J31 B33:J33 B39:J39 B41:J41 B43:J43 B45:J45 B50:J50 B52:J52">
    <cfRule type="expression" dxfId="116" priority="1">
      <formula>FIND("Ot",$C$2)</formula>
    </cfRule>
    <cfRule type="expression" dxfId="115" priority="2">
      <formula>FIND("Ht",$C$2)</formula>
    </cfRule>
    <cfRule type="expression" dxfId="114" priority="3">
      <formula>FIND("Rs",$C$2)</formula>
    </cfRule>
    <cfRule type="expression" dxfId="113" priority="4">
      <formula>FIND("Lg",$C$2)</formula>
    </cfRule>
    <cfRule type="expression" dxfId="112" priority="5">
      <formula>FIND("Rt",$C$2)</formula>
    </cfRule>
    <cfRule type="expression" dxfId="111" priority="6">
      <formula>FIND("Of",$C$2)</formula>
    </cfRule>
  </conditionalFormatting>
  <dataValidations count="1">
    <dataValidation type="list" allowBlank="1" showInputMessage="1" showErrorMessage="1" sqref="C2:D2" xr:uid="{00000000-0002-0000-0400-000000000000}">
      <formula1>$B$55:$B$343</formula1>
    </dataValidation>
  </dataValidations>
  <pageMargins left="0.78740157480314965" right="0.78740157480314965" top="0.98425196850393704" bottom="0.98425196850393704" header="0.51181102362204722" footer="0.51181102362204722"/>
  <pageSetup paperSize="8" scale="9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94"/>
  <sheetViews>
    <sheetView showGridLines="0" zoomScale="70" zoomScaleNormal="70" workbookViewId="0">
      <selection activeCell="K12" sqref="K12"/>
    </sheetView>
  </sheetViews>
  <sheetFormatPr defaultColWidth="9" defaultRowHeight="15.75" outlineLevelCol="1" x14ac:dyDescent="0.15"/>
  <cols>
    <col min="1" max="1" width="3.5" style="415" customWidth="1"/>
    <col min="2" max="2" width="14.375" style="415" customWidth="1"/>
    <col min="3" max="3" width="31.375" style="415" customWidth="1"/>
    <col min="4" max="4" width="20.75" style="646" customWidth="1"/>
    <col min="5" max="5" width="38.875" style="647" customWidth="1"/>
    <col min="6" max="6" width="22.25" style="647" hidden="1" customWidth="1" outlineLevel="1"/>
    <col min="7" max="7" width="17.25" style="648" customWidth="1" collapsed="1"/>
    <col min="8" max="8" width="17.25" style="648" customWidth="1"/>
    <col min="9" max="9" width="22.75" style="648" customWidth="1"/>
    <col min="10" max="11" width="24" style="437" customWidth="1"/>
    <col min="12" max="12" width="33" style="852" customWidth="1"/>
    <col min="13" max="16" width="20" style="649" customWidth="1"/>
    <col min="17" max="17" width="12.125" style="415" bestFit="1" customWidth="1"/>
    <col min="18" max="16384" width="9" style="415"/>
  </cols>
  <sheetData>
    <row r="1" spans="1:16" x14ac:dyDescent="0.15">
      <c r="A1" s="1"/>
      <c r="B1" s="1"/>
      <c r="C1" s="1"/>
      <c r="D1" s="1"/>
      <c r="E1" s="1"/>
      <c r="F1" s="519" t="s">
        <v>1187</v>
      </c>
      <c r="G1" s="2"/>
      <c r="H1" s="2"/>
      <c r="I1" s="2"/>
      <c r="J1" s="2"/>
      <c r="K1" s="2"/>
      <c r="L1" s="835"/>
      <c r="M1" s="2"/>
      <c r="N1" s="2"/>
      <c r="O1" s="2"/>
      <c r="P1" s="2"/>
    </row>
    <row r="2" spans="1:16" s="420" customFormat="1" ht="33.75" customHeight="1" x14ac:dyDescent="0.15">
      <c r="A2" s="135"/>
      <c r="B2" s="416" t="s">
        <v>699</v>
      </c>
      <c r="C2" s="417" t="s">
        <v>549</v>
      </c>
      <c r="D2" s="417" t="s">
        <v>603</v>
      </c>
      <c r="E2" s="520" t="s">
        <v>717</v>
      </c>
      <c r="F2" s="521" t="s">
        <v>594</v>
      </c>
      <c r="G2" s="521" t="s">
        <v>594</v>
      </c>
      <c r="H2" s="522" t="s">
        <v>718</v>
      </c>
      <c r="I2" s="523" t="s">
        <v>1188</v>
      </c>
      <c r="J2" s="418" t="s">
        <v>604</v>
      </c>
      <c r="K2" s="418" t="s">
        <v>605</v>
      </c>
      <c r="L2" s="836" t="s">
        <v>719</v>
      </c>
      <c r="M2" s="524" t="s">
        <v>1189</v>
      </c>
      <c r="N2" s="525" t="s">
        <v>1190</v>
      </c>
      <c r="O2" s="318" t="s">
        <v>1191</v>
      </c>
      <c r="P2" s="319" t="s">
        <v>1192</v>
      </c>
    </row>
    <row r="3" spans="1:16" s="420" customFormat="1" ht="15.75" customHeight="1" x14ac:dyDescent="0.15">
      <c r="A3" s="135"/>
      <c r="B3" s="320"/>
      <c r="C3" s="40"/>
      <c r="D3" s="287"/>
      <c r="E3" s="288" t="s">
        <v>1193</v>
      </c>
      <c r="F3" s="41" t="s">
        <v>1194</v>
      </c>
      <c r="G3" s="41" t="s">
        <v>1194</v>
      </c>
      <c r="H3" s="41" t="s">
        <v>1194</v>
      </c>
      <c r="I3" s="41" t="s">
        <v>1194</v>
      </c>
      <c r="J3" s="42" t="s">
        <v>1195</v>
      </c>
      <c r="K3" s="42" t="s">
        <v>0</v>
      </c>
      <c r="L3" s="837"/>
      <c r="M3" s="526"/>
      <c r="N3" s="321"/>
      <c r="O3" s="322" t="s">
        <v>1196</v>
      </c>
      <c r="P3" s="319" t="s">
        <v>1197</v>
      </c>
    </row>
    <row r="4" spans="1:16" s="420" customFormat="1" ht="14.25" x14ac:dyDescent="0.15">
      <c r="A4" s="135"/>
      <c r="B4" s="311" t="s">
        <v>6</v>
      </c>
      <c r="C4" s="499" t="s">
        <v>595</v>
      </c>
      <c r="D4" s="527" t="s">
        <v>609</v>
      </c>
      <c r="E4" s="528" t="s">
        <v>632</v>
      </c>
      <c r="F4" s="529">
        <v>43900</v>
      </c>
      <c r="G4" s="530">
        <f>ROUNDDOWN(F4,0)</f>
        <v>43900</v>
      </c>
      <c r="H4" s="530">
        <v>43900</v>
      </c>
      <c r="I4" s="530" t="s">
        <v>97</v>
      </c>
      <c r="J4" s="531">
        <v>9298.2099999999991</v>
      </c>
      <c r="K4" s="532">
        <v>117258.88</v>
      </c>
      <c r="L4" s="838">
        <v>28641</v>
      </c>
      <c r="M4" s="533">
        <v>37963</v>
      </c>
      <c r="N4" s="533" t="s">
        <v>1181</v>
      </c>
      <c r="O4" s="534">
        <v>3250</v>
      </c>
      <c r="P4" s="535">
        <v>0.74</v>
      </c>
    </row>
    <row r="5" spans="1:16" s="420" customFormat="1" ht="14.25" x14ac:dyDescent="0.15">
      <c r="A5" s="135"/>
      <c r="B5" s="311" t="s">
        <v>3</v>
      </c>
      <c r="C5" s="331" t="s">
        <v>277</v>
      </c>
      <c r="D5" s="536" t="s">
        <v>625</v>
      </c>
      <c r="E5" s="537" t="s">
        <v>1198</v>
      </c>
      <c r="F5" s="538">
        <v>20500</v>
      </c>
      <c r="G5" s="539">
        <f>ROUNDDOWN(F5,0)</f>
        <v>20500</v>
      </c>
      <c r="H5" s="539">
        <v>20500</v>
      </c>
      <c r="I5" s="539" t="s">
        <v>97</v>
      </c>
      <c r="J5" s="540">
        <v>11670.4</v>
      </c>
      <c r="K5" s="540">
        <v>25260.48</v>
      </c>
      <c r="L5" s="581">
        <v>35246</v>
      </c>
      <c r="M5" s="541">
        <v>38429</v>
      </c>
      <c r="N5" s="541" t="s">
        <v>1199</v>
      </c>
      <c r="O5" s="542">
        <v>1836</v>
      </c>
      <c r="P5" s="543">
        <v>2.64</v>
      </c>
    </row>
    <row r="6" spans="1:16" s="420" customFormat="1" ht="14.25" x14ac:dyDescent="0.15">
      <c r="A6" s="135"/>
      <c r="B6" s="311" t="s">
        <v>7</v>
      </c>
      <c r="C6" s="379" t="s">
        <v>278</v>
      </c>
      <c r="D6" s="536" t="s">
        <v>1200</v>
      </c>
      <c r="E6" s="537" t="s">
        <v>633</v>
      </c>
      <c r="F6" s="538">
        <v>26700</v>
      </c>
      <c r="G6" s="539">
        <f t="shared" ref="G6:G75" si="0">ROUNDDOWN(F6,0)</f>
        <v>26700</v>
      </c>
      <c r="H6" s="539">
        <v>26700</v>
      </c>
      <c r="I6" s="539" t="s">
        <v>97</v>
      </c>
      <c r="J6" s="544">
        <v>6365.8</v>
      </c>
      <c r="K6" s="545">
        <v>11678.049999999899</v>
      </c>
      <c r="L6" s="838">
        <v>36675</v>
      </c>
      <c r="M6" s="533">
        <v>41726</v>
      </c>
      <c r="N6" s="533" t="s">
        <v>97</v>
      </c>
      <c r="O6" s="534">
        <v>1150</v>
      </c>
      <c r="P6" s="535">
        <v>0.83</v>
      </c>
    </row>
    <row r="7" spans="1:16" s="420" customFormat="1" ht="14.25" x14ac:dyDescent="0.15">
      <c r="A7" s="135"/>
      <c r="B7" s="311" t="s">
        <v>5</v>
      </c>
      <c r="C7" s="331" t="s">
        <v>1304</v>
      </c>
      <c r="D7" s="536" t="s">
        <v>612</v>
      </c>
      <c r="E7" s="537" t="s">
        <v>1202</v>
      </c>
      <c r="F7" s="538">
        <v>10000</v>
      </c>
      <c r="G7" s="539">
        <f t="shared" si="0"/>
        <v>10000</v>
      </c>
      <c r="H7" s="539">
        <v>10000</v>
      </c>
      <c r="I7" s="539" t="s">
        <v>97</v>
      </c>
      <c r="J7" s="540">
        <v>1353.6199999999899</v>
      </c>
      <c r="K7" s="540">
        <v>9044.0400000000009</v>
      </c>
      <c r="L7" s="581">
        <v>27135</v>
      </c>
      <c r="M7" s="541">
        <v>39624</v>
      </c>
      <c r="N7" s="541" t="s">
        <v>1199</v>
      </c>
      <c r="O7" s="542">
        <v>473</v>
      </c>
      <c r="P7" s="543">
        <v>6.88</v>
      </c>
    </row>
    <row r="8" spans="1:16" s="420" customFormat="1" ht="14.25" x14ac:dyDescent="0.15">
      <c r="A8" s="135"/>
      <c r="B8" s="311" t="s">
        <v>9</v>
      </c>
      <c r="C8" s="379" t="s">
        <v>1458</v>
      </c>
      <c r="D8" s="536" t="s">
        <v>1203</v>
      </c>
      <c r="E8" s="537" t="s">
        <v>632</v>
      </c>
      <c r="F8" s="538">
        <v>10400</v>
      </c>
      <c r="G8" s="539">
        <f t="shared" si="0"/>
        <v>10400</v>
      </c>
      <c r="H8" s="539">
        <v>10400</v>
      </c>
      <c r="I8" s="539" t="s">
        <v>97</v>
      </c>
      <c r="J8" s="544">
        <v>637.08000000000004</v>
      </c>
      <c r="K8" s="545">
        <v>5358.55</v>
      </c>
      <c r="L8" s="838">
        <v>32049</v>
      </c>
      <c r="M8" s="533">
        <v>38258</v>
      </c>
      <c r="N8" s="533" t="s">
        <v>97</v>
      </c>
      <c r="O8" s="534">
        <v>344</v>
      </c>
      <c r="P8" s="535">
        <v>6.37</v>
      </c>
    </row>
    <row r="9" spans="1:16" s="420" customFormat="1" ht="14.25" x14ac:dyDescent="0.15">
      <c r="A9" s="135"/>
      <c r="B9" s="311" t="s">
        <v>10</v>
      </c>
      <c r="C9" s="331" t="s">
        <v>283</v>
      </c>
      <c r="D9" s="536" t="s">
        <v>1200</v>
      </c>
      <c r="E9" s="537" t="s">
        <v>1198</v>
      </c>
      <c r="F9" s="538">
        <v>11100</v>
      </c>
      <c r="G9" s="539">
        <f t="shared" si="0"/>
        <v>11100</v>
      </c>
      <c r="H9" s="539">
        <v>11100</v>
      </c>
      <c r="I9" s="539" t="s">
        <v>97</v>
      </c>
      <c r="J9" s="540">
        <v>1844.44</v>
      </c>
      <c r="K9" s="540">
        <v>8683.7299999999905</v>
      </c>
      <c r="L9" s="581">
        <v>38391</v>
      </c>
      <c r="M9" s="541">
        <v>38961</v>
      </c>
      <c r="N9" s="541" t="s">
        <v>1199</v>
      </c>
      <c r="O9" s="542">
        <v>49</v>
      </c>
      <c r="P9" s="543">
        <v>1.29</v>
      </c>
    </row>
    <row r="10" spans="1:16" s="420" customFormat="1" ht="14.25" x14ac:dyDescent="0.15">
      <c r="A10" s="135"/>
      <c r="B10" s="311" t="s">
        <v>11</v>
      </c>
      <c r="C10" s="379" t="s">
        <v>1459</v>
      </c>
      <c r="D10" s="536" t="s">
        <v>628</v>
      </c>
      <c r="E10" s="537" t="s">
        <v>1204</v>
      </c>
      <c r="F10" s="538">
        <v>7040</v>
      </c>
      <c r="G10" s="539">
        <f t="shared" si="0"/>
        <v>7040</v>
      </c>
      <c r="H10" s="539">
        <v>7040</v>
      </c>
      <c r="I10" s="539" t="s">
        <v>97</v>
      </c>
      <c r="J10" s="540">
        <v>2074.6520743649899</v>
      </c>
      <c r="K10" s="546">
        <v>11425.2</v>
      </c>
      <c r="L10" s="838">
        <v>33305</v>
      </c>
      <c r="M10" s="533">
        <v>38132</v>
      </c>
      <c r="N10" s="533" t="s">
        <v>1199</v>
      </c>
      <c r="O10" s="534">
        <v>560</v>
      </c>
      <c r="P10" s="535">
        <v>2.99</v>
      </c>
    </row>
    <row r="11" spans="1:16" s="420" customFormat="1" ht="14.25" x14ac:dyDescent="0.15">
      <c r="A11" s="135"/>
      <c r="B11" s="311" t="s">
        <v>12</v>
      </c>
      <c r="C11" s="331" t="s">
        <v>285</v>
      </c>
      <c r="D11" s="536" t="s">
        <v>1205</v>
      </c>
      <c r="E11" s="537" t="s">
        <v>1198</v>
      </c>
      <c r="F11" s="538">
        <v>8140</v>
      </c>
      <c r="G11" s="539">
        <f t="shared" si="0"/>
        <v>8140</v>
      </c>
      <c r="H11" s="539">
        <v>8140</v>
      </c>
      <c r="I11" s="539" t="s">
        <v>97</v>
      </c>
      <c r="J11" s="540">
        <v>1101.49</v>
      </c>
      <c r="K11" s="540">
        <v>5858.26</v>
      </c>
      <c r="L11" s="581">
        <v>30064</v>
      </c>
      <c r="M11" s="541">
        <v>38686</v>
      </c>
      <c r="N11" s="541" t="s">
        <v>1199</v>
      </c>
      <c r="O11" s="542">
        <v>417</v>
      </c>
      <c r="P11" s="543">
        <v>11.6</v>
      </c>
    </row>
    <row r="12" spans="1:16" s="420" customFormat="1" ht="14.25" x14ac:dyDescent="0.15">
      <c r="A12" s="135"/>
      <c r="B12" s="311" t="s">
        <v>13</v>
      </c>
      <c r="C12" s="379" t="s">
        <v>286</v>
      </c>
      <c r="D12" s="536" t="s">
        <v>1203</v>
      </c>
      <c r="E12" s="537" t="s">
        <v>1198</v>
      </c>
      <c r="F12" s="538">
        <v>5310</v>
      </c>
      <c r="G12" s="539">
        <f t="shared" si="0"/>
        <v>5310</v>
      </c>
      <c r="H12" s="539">
        <v>5310</v>
      </c>
      <c r="I12" s="539" t="s">
        <v>97</v>
      </c>
      <c r="J12" s="544">
        <v>566.22</v>
      </c>
      <c r="K12" s="545">
        <v>4463.8599999999897</v>
      </c>
      <c r="L12" s="838">
        <v>36231</v>
      </c>
      <c r="M12" s="533">
        <v>39717</v>
      </c>
      <c r="N12" s="533" t="s">
        <v>1199</v>
      </c>
      <c r="O12" s="534">
        <v>70</v>
      </c>
      <c r="P12" s="535">
        <v>5.48</v>
      </c>
    </row>
    <row r="13" spans="1:16" s="420" customFormat="1" ht="14.25" x14ac:dyDescent="0.15">
      <c r="A13" s="135"/>
      <c r="B13" s="311" t="s">
        <v>15</v>
      </c>
      <c r="C13" s="331" t="s">
        <v>287</v>
      </c>
      <c r="D13" s="536" t="s">
        <v>1200</v>
      </c>
      <c r="E13" s="537" t="s">
        <v>1201</v>
      </c>
      <c r="F13" s="538">
        <v>4050</v>
      </c>
      <c r="G13" s="539">
        <f t="shared" si="0"/>
        <v>4050</v>
      </c>
      <c r="H13" s="539">
        <v>4050</v>
      </c>
      <c r="I13" s="539" t="s">
        <v>97</v>
      </c>
      <c r="J13" s="540">
        <v>693.14999999999895</v>
      </c>
      <c r="K13" s="540">
        <v>5367.2799999999897</v>
      </c>
      <c r="L13" s="581">
        <v>34150</v>
      </c>
      <c r="M13" s="541">
        <v>39624</v>
      </c>
      <c r="N13" s="541" t="s">
        <v>1199</v>
      </c>
      <c r="O13" s="542">
        <v>376</v>
      </c>
      <c r="P13" s="543">
        <v>4.33</v>
      </c>
    </row>
    <row r="14" spans="1:16" s="420" customFormat="1" ht="14.25" x14ac:dyDescent="0.15">
      <c r="A14" s="135"/>
      <c r="B14" s="311" t="s">
        <v>17</v>
      </c>
      <c r="C14" s="379" t="s">
        <v>1309</v>
      </c>
      <c r="D14" s="536" t="s">
        <v>626</v>
      </c>
      <c r="E14" s="537" t="s">
        <v>1198</v>
      </c>
      <c r="F14" s="538">
        <v>4690</v>
      </c>
      <c r="G14" s="539">
        <f t="shared" si="0"/>
        <v>4690</v>
      </c>
      <c r="H14" s="539">
        <v>4690</v>
      </c>
      <c r="I14" s="539" t="s">
        <v>97</v>
      </c>
      <c r="J14" s="540">
        <v>1056.92</v>
      </c>
      <c r="K14" s="546">
        <v>5782.27</v>
      </c>
      <c r="L14" s="838">
        <v>35550</v>
      </c>
      <c r="M14" s="533">
        <v>38044</v>
      </c>
      <c r="N14" s="533" t="s">
        <v>1199</v>
      </c>
      <c r="O14" s="534">
        <v>275</v>
      </c>
      <c r="P14" s="535">
        <v>0.78</v>
      </c>
    </row>
    <row r="15" spans="1:16" s="420" customFormat="1" ht="14.25" x14ac:dyDescent="0.15">
      <c r="A15" s="135"/>
      <c r="B15" s="311" t="s">
        <v>18</v>
      </c>
      <c r="C15" s="331" t="s">
        <v>289</v>
      </c>
      <c r="D15" s="536" t="s">
        <v>1206</v>
      </c>
      <c r="E15" s="537" t="s">
        <v>1198</v>
      </c>
      <c r="F15" s="538">
        <v>4320</v>
      </c>
      <c r="G15" s="539">
        <f t="shared" si="0"/>
        <v>4320</v>
      </c>
      <c r="H15" s="539">
        <v>4320</v>
      </c>
      <c r="I15" s="539" t="s">
        <v>97</v>
      </c>
      <c r="J15" s="540">
        <v>506.16</v>
      </c>
      <c r="K15" s="540">
        <v>3507.3699999999899</v>
      </c>
      <c r="L15" s="581">
        <v>39616</v>
      </c>
      <c r="M15" s="541">
        <v>39757</v>
      </c>
      <c r="N15" s="541" t="s">
        <v>1199</v>
      </c>
      <c r="O15" s="542">
        <v>41</v>
      </c>
      <c r="P15" s="543">
        <v>4</v>
      </c>
    </row>
    <row r="16" spans="1:16" s="420" customFormat="1" ht="14.25" x14ac:dyDescent="0.15">
      <c r="A16" s="135"/>
      <c r="B16" s="311" t="s">
        <v>19</v>
      </c>
      <c r="C16" s="379" t="s">
        <v>290</v>
      </c>
      <c r="D16" s="536" t="s">
        <v>1206</v>
      </c>
      <c r="E16" s="537" t="s">
        <v>632</v>
      </c>
      <c r="F16" s="538">
        <v>5010</v>
      </c>
      <c r="G16" s="539">
        <f t="shared" si="0"/>
        <v>5010</v>
      </c>
      <c r="H16" s="539">
        <v>5010</v>
      </c>
      <c r="I16" s="539" t="s">
        <v>97</v>
      </c>
      <c r="J16" s="540">
        <v>629.86</v>
      </c>
      <c r="K16" s="546">
        <v>4607.34</v>
      </c>
      <c r="L16" s="838">
        <v>41880</v>
      </c>
      <c r="M16" s="533">
        <v>42066</v>
      </c>
      <c r="N16" s="533" t="s">
        <v>1181</v>
      </c>
      <c r="O16" s="534">
        <v>43</v>
      </c>
      <c r="P16" s="535">
        <v>4.54</v>
      </c>
    </row>
    <row r="17" spans="1:16" s="420" customFormat="1" ht="14.25" x14ac:dyDescent="0.15">
      <c r="A17" s="135"/>
      <c r="B17" s="311" t="s">
        <v>20</v>
      </c>
      <c r="C17" s="331" t="s">
        <v>1310</v>
      </c>
      <c r="D17" s="536" t="s">
        <v>625</v>
      </c>
      <c r="E17" s="537" t="s">
        <v>1207</v>
      </c>
      <c r="F17" s="538">
        <v>4430</v>
      </c>
      <c r="G17" s="539">
        <f t="shared" si="0"/>
        <v>4430</v>
      </c>
      <c r="H17" s="539">
        <v>4430</v>
      </c>
      <c r="I17" s="539" t="s">
        <v>97</v>
      </c>
      <c r="J17" s="540">
        <v>1047.79</v>
      </c>
      <c r="K17" s="540">
        <v>8510.20999999999</v>
      </c>
      <c r="L17" s="581">
        <v>31763</v>
      </c>
      <c r="M17" s="541">
        <v>41460</v>
      </c>
      <c r="N17" s="541" t="s">
        <v>1199</v>
      </c>
      <c r="O17" s="542">
        <v>305</v>
      </c>
      <c r="P17" s="543">
        <v>6.44</v>
      </c>
    </row>
    <row r="18" spans="1:16" s="420" customFormat="1" ht="14.25" x14ac:dyDescent="0.15">
      <c r="A18" s="135"/>
      <c r="B18" s="311" t="s">
        <v>21</v>
      </c>
      <c r="C18" s="379" t="s">
        <v>292</v>
      </c>
      <c r="D18" s="536" t="s">
        <v>1206</v>
      </c>
      <c r="E18" s="537" t="s">
        <v>632</v>
      </c>
      <c r="F18" s="538">
        <v>3570</v>
      </c>
      <c r="G18" s="539">
        <f t="shared" si="0"/>
        <v>3570</v>
      </c>
      <c r="H18" s="539">
        <v>3570</v>
      </c>
      <c r="I18" s="539" t="s">
        <v>97</v>
      </c>
      <c r="J18" s="544">
        <v>918.55999999999904</v>
      </c>
      <c r="K18" s="545">
        <v>6704.5299999999897</v>
      </c>
      <c r="L18" s="838">
        <v>33144</v>
      </c>
      <c r="M18" s="533">
        <v>39827</v>
      </c>
      <c r="N18" s="533" t="s">
        <v>1181</v>
      </c>
      <c r="O18" s="534">
        <v>272</v>
      </c>
      <c r="P18" s="535">
        <v>4.95</v>
      </c>
    </row>
    <row r="19" spans="1:16" s="420" customFormat="1" ht="14.25" x14ac:dyDescent="0.15">
      <c r="A19" s="135"/>
      <c r="B19" s="311" t="s">
        <v>22</v>
      </c>
      <c r="C19" s="331" t="s">
        <v>293</v>
      </c>
      <c r="D19" s="536" t="s">
        <v>1200</v>
      </c>
      <c r="E19" s="537" t="s">
        <v>1198</v>
      </c>
      <c r="F19" s="538">
        <v>4240</v>
      </c>
      <c r="G19" s="539">
        <f t="shared" si="0"/>
        <v>4240</v>
      </c>
      <c r="H19" s="539">
        <v>4240</v>
      </c>
      <c r="I19" s="539" t="s">
        <v>97</v>
      </c>
      <c r="J19" s="540">
        <v>730.46</v>
      </c>
      <c r="K19" s="540">
        <v>3896.26</v>
      </c>
      <c r="L19" s="581">
        <v>40207</v>
      </c>
      <c r="M19" s="541">
        <v>40921</v>
      </c>
      <c r="N19" s="541" t="s">
        <v>1199</v>
      </c>
      <c r="O19" s="542">
        <v>62</v>
      </c>
      <c r="P19" s="543">
        <v>4.62</v>
      </c>
    </row>
    <row r="20" spans="1:16" s="420" customFormat="1" ht="14.25" x14ac:dyDescent="0.15">
      <c r="A20" s="135"/>
      <c r="B20" s="311" t="s">
        <v>23</v>
      </c>
      <c r="C20" s="379" t="s">
        <v>294</v>
      </c>
      <c r="D20" s="536" t="s">
        <v>1206</v>
      </c>
      <c r="E20" s="537" t="s">
        <v>1198</v>
      </c>
      <c r="F20" s="538">
        <v>2480</v>
      </c>
      <c r="G20" s="539">
        <f t="shared" si="0"/>
        <v>2480</v>
      </c>
      <c r="H20" s="539">
        <v>2480</v>
      </c>
      <c r="I20" s="539" t="s">
        <v>97</v>
      </c>
      <c r="J20" s="540">
        <v>505.34999999999991</v>
      </c>
      <c r="K20" s="546">
        <v>3036.1399999999899</v>
      </c>
      <c r="L20" s="838">
        <v>33162</v>
      </c>
      <c r="M20" s="533">
        <v>39304</v>
      </c>
      <c r="N20" s="533" t="s">
        <v>1199</v>
      </c>
      <c r="O20" s="534">
        <v>165</v>
      </c>
      <c r="P20" s="535">
        <v>7.03</v>
      </c>
    </row>
    <row r="21" spans="1:16" s="420" customFormat="1" ht="14.25" x14ac:dyDescent="0.15">
      <c r="A21" s="135"/>
      <c r="B21" s="311" t="s">
        <v>24</v>
      </c>
      <c r="C21" s="331" t="s">
        <v>1460</v>
      </c>
      <c r="D21" s="536" t="s">
        <v>1200</v>
      </c>
      <c r="E21" s="537" t="s">
        <v>1201</v>
      </c>
      <c r="F21" s="538">
        <v>4160</v>
      </c>
      <c r="G21" s="539">
        <f t="shared" si="0"/>
        <v>4160</v>
      </c>
      <c r="H21" s="539">
        <v>4160</v>
      </c>
      <c r="I21" s="539" t="s">
        <v>97</v>
      </c>
      <c r="J21" s="540">
        <v>773.32</v>
      </c>
      <c r="K21" s="540">
        <v>4768.2300000000005</v>
      </c>
      <c r="L21" s="581">
        <v>32339</v>
      </c>
      <c r="M21" s="541">
        <v>38043</v>
      </c>
      <c r="N21" s="541" t="s">
        <v>1199</v>
      </c>
      <c r="O21" s="542">
        <v>363</v>
      </c>
      <c r="P21" s="543">
        <v>5.45</v>
      </c>
    </row>
    <row r="22" spans="1:16" s="420" customFormat="1" ht="14.25" x14ac:dyDescent="0.15">
      <c r="A22" s="135"/>
      <c r="B22" s="311" t="s">
        <v>25</v>
      </c>
      <c r="C22" s="379" t="s">
        <v>1312</v>
      </c>
      <c r="D22" s="536" t="s">
        <v>1208</v>
      </c>
      <c r="E22" s="537" t="s">
        <v>1202</v>
      </c>
      <c r="F22" s="538">
        <v>2830</v>
      </c>
      <c r="G22" s="539">
        <f t="shared" si="0"/>
        <v>2830</v>
      </c>
      <c r="H22" s="539">
        <v>2830</v>
      </c>
      <c r="I22" s="539" t="s">
        <v>97</v>
      </c>
      <c r="J22" s="544">
        <v>1083.0599999999899</v>
      </c>
      <c r="K22" s="545">
        <v>4764</v>
      </c>
      <c r="L22" s="838">
        <v>34089</v>
      </c>
      <c r="M22" s="533">
        <v>39871</v>
      </c>
      <c r="N22" s="533" t="s">
        <v>1199</v>
      </c>
      <c r="O22" s="534">
        <v>200</v>
      </c>
      <c r="P22" s="535">
        <v>5.15</v>
      </c>
    </row>
    <row r="23" spans="1:16" s="420" customFormat="1" ht="14.25" x14ac:dyDescent="0.15">
      <c r="A23" s="135"/>
      <c r="B23" s="311" t="s">
        <v>26</v>
      </c>
      <c r="C23" s="331" t="s">
        <v>297</v>
      </c>
      <c r="D23" s="536" t="s">
        <v>1206</v>
      </c>
      <c r="E23" s="537" t="s">
        <v>1198</v>
      </c>
      <c r="F23" s="538">
        <v>2880</v>
      </c>
      <c r="G23" s="539">
        <f t="shared" si="0"/>
        <v>2880</v>
      </c>
      <c r="H23" s="539">
        <v>2880</v>
      </c>
      <c r="I23" s="539" t="s">
        <v>97</v>
      </c>
      <c r="J23" s="540">
        <v>386.69999999999902</v>
      </c>
      <c r="K23" s="540">
        <v>2930.15</v>
      </c>
      <c r="L23" s="581">
        <v>39955</v>
      </c>
      <c r="M23" s="541">
        <v>40848</v>
      </c>
      <c r="N23" s="541" t="s">
        <v>1199</v>
      </c>
      <c r="O23" s="542">
        <v>63</v>
      </c>
      <c r="P23" s="543">
        <v>3.82</v>
      </c>
    </row>
    <row r="24" spans="1:16" s="420" customFormat="1" ht="14.25" x14ac:dyDescent="0.15">
      <c r="A24" s="135"/>
      <c r="B24" s="311" t="s">
        <v>28</v>
      </c>
      <c r="C24" s="379" t="s">
        <v>298</v>
      </c>
      <c r="D24" s="536" t="s">
        <v>1206</v>
      </c>
      <c r="E24" s="537" t="s">
        <v>632</v>
      </c>
      <c r="F24" s="538">
        <v>2210</v>
      </c>
      <c r="G24" s="539">
        <f t="shared" si="0"/>
        <v>2210</v>
      </c>
      <c r="H24" s="539">
        <v>2210</v>
      </c>
      <c r="I24" s="539" t="s">
        <v>97</v>
      </c>
      <c r="J24" s="540">
        <v>367.18</v>
      </c>
      <c r="K24" s="546">
        <v>2628.4299999999898</v>
      </c>
      <c r="L24" s="838">
        <v>40268</v>
      </c>
      <c r="M24" s="533">
        <v>41460</v>
      </c>
      <c r="N24" s="533" t="s">
        <v>97</v>
      </c>
      <c r="O24" s="534">
        <v>23</v>
      </c>
      <c r="P24" s="535">
        <v>6.03</v>
      </c>
    </row>
    <row r="25" spans="1:16" s="420" customFormat="1" ht="14.25" x14ac:dyDescent="0.15">
      <c r="A25" s="135"/>
      <c r="B25" s="311" t="s">
        <v>30</v>
      </c>
      <c r="C25" s="331" t="s">
        <v>299</v>
      </c>
      <c r="D25" s="536" t="s">
        <v>1206</v>
      </c>
      <c r="E25" s="537" t="s">
        <v>1198</v>
      </c>
      <c r="F25" s="538">
        <v>1690</v>
      </c>
      <c r="G25" s="539">
        <f t="shared" si="0"/>
        <v>1690</v>
      </c>
      <c r="H25" s="539">
        <v>1690</v>
      </c>
      <c r="I25" s="539" t="s">
        <v>97</v>
      </c>
      <c r="J25" s="540">
        <v>343.16</v>
      </c>
      <c r="K25" s="540">
        <v>2376.4</v>
      </c>
      <c r="L25" s="581">
        <v>40100</v>
      </c>
      <c r="M25" s="541">
        <v>40848</v>
      </c>
      <c r="N25" s="541" t="s">
        <v>1199</v>
      </c>
      <c r="O25" s="542">
        <v>53</v>
      </c>
      <c r="P25" s="543">
        <v>3.37</v>
      </c>
    </row>
    <row r="26" spans="1:16" s="420" customFormat="1" ht="14.25" x14ac:dyDescent="0.15">
      <c r="A26" s="135"/>
      <c r="B26" s="311" t="s">
        <v>31</v>
      </c>
      <c r="C26" s="379" t="s">
        <v>300</v>
      </c>
      <c r="D26" s="536" t="s">
        <v>1209</v>
      </c>
      <c r="E26" s="537" t="s">
        <v>632</v>
      </c>
      <c r="F26" s="538">
        <v>6470</v>
      </c>
      <c r="G26" s="539">
        <f t="shared" si="0"/>
        <v>6470</v>
      </c>
      <c r="H26" s="539">
        <v>6470</v>
      </c>
      <c r="I26" s="539" t="s">
        <v>97</v>
      </c>
      <c r="J26" s="540">
        <v>891.01999999999896</v>
      </c>
      <c r="K26" s="546">
        <v>7117.7799999999897</v>
      </c>
      <c r="L26" s="838">
        <v>32962</v>
      </c>
      <c r="M26" s="533">
        <v>39827</v>
      </c>
      <c r="N26" s="533" t="s">
        <v>1181</v>
      </c>
      <c r="O26" s="534">
        <v>294</v>
      </c>
      <c r="P26" s="535">
        <v>4.3099999999999996</v>
      </c>
    </row>
    <row r="27" spans="1:16" s="420" customFormat="1" ht="14.25" x14ac:dyDescent="0.15">
      <c r="A27" s="135"/>
      <c r="B27" s="311" t="s">
        <v>33</v>
      </c>
      <c r="C27" s="379" t="s">
        <v>302</v>
      </c>
      <c r="D27" s="536" t="s">
        <v>1211</v>
      </c>
      <c r="E27" s="537" t="s">
        <v>635</v>
      </c>
      <c r="F27" s="538">
        <v>4890</v>
      </c>
      <c r="G27" s="539">
        <f t="shared" si="0"/>
        <v>4890</v>
      </c>
      <c r="H27" s="539">
        <v>4890</v>
      </c>
      <c r="I27" s="539" t="s">
        <v>97</v>
      </c>
      <c r="J27" s="544">
        <v>941.17999999999904</v>
      </c>
      <c r="K27" s="545">
        <v>6123.96</v>
      </c>
      <c r="L27" s="838">
        <v>32724</v>
      </c>
      <c r="M27" s="533">
        <v>41460</v>
      </c>
      <c r="N27" s="533" t="s">
        <v>1181</v>
      </c>
      <c r="O27" s="534">
        <v>335</v>
      </c>
      <c r="P27" s="535">
        <v>4.33</v>
      </c>
    </row>
    <row r="28" spans="1:16" s="420" customFormat="1" ht="14.25" x14ac:dyDescent="0.15">
      <c r="A28" s="135"/>
      <c r="B28" s="311" t="s">
        <v>36</v>
      </c>
      <c r="C28" s="331" t="s">
        <v>303</v>
      </c>
      <c r="D28" s="536" t="s">
        <v>1212</v>
      </c>
      <c r="E28" s="537" t="s">
        <v>1213</v>
      </c>
      <c r="F28" s="538">
        <v>3390</v>
      </c>
      <c r="G28" s="539">
        <f t="shared" si="0"/>
        <v>3390</v>
      </c>
      <c r="H28" s="539">
        <v>3390</v>
      </c>
      <c r="I28" s="539" t="s">
        <v>97</v>
      </c>
      <c r="J28" s="540">
        <v>1057.1400000000001</v>
      </c>
      <c r="K28" s="540">
        <v>3868.36</v>
      </c>
      <c r="L28" s="581">
        <v>33534</v>
      </c>
      <c r="M28" s="541">
        <v>38776</v>
      </c>
      <c r="N28" s="541" t="s">
        <v>1199</v>
      </c>
      <c r="O28" s="542">
        <v>291</v>
      </c>
      <c r="P28" s="543">
        <v>3.69</v>
      </c>
    </row>
    <row r="29" spans="1:16" s="420" customFormat="1" ht="14.25" x14ac:dyDescent="0.15">
      <c r="A29" s="135"/>
      <c r="B29" s="311" t="s">
        <v>37</v>
      </c>
      <c r="C29" s="379" t="s">
        <v>1313</v>
      </c>
      <c r="D29" s="536" t="s">
        <v>1212</v>
      </c>
      <c r="E29" s="537" t="s">
        <v>1198</v>
      </c>
      <c r="F29" s="538">
        <v>1780</v>
      </c>
      <c r="G29" s="539">
        <f t="shared" si="0"/>
        <v>1780</v>
      </c>
      <c r="H29" s="539">
        <v>1780</v>
      </c>
      <c r="I29" s="539" t="s">
        <v>97</v>
      </c>
      <c r="J29" s="540">
        <v>457.26999999999902</v>
      </c>
      <c r="K29" s="546">
        <v>2664.8299999999899</v>
      </c>
      <c r="L29" s="838">
        <v>32079</v>
      </c>
      <c r="M29" s="533">
        <v>39827</v>
      </c>
      <c r="N29" s="533" t="s">
        <v>1199</v>
      </c>
      <c r="O29" s="534">
        <v>100</v>
      </c>
      <c r="P29" s="535">
        <v>6.76</v>
      </c>
    </row>
    <row r="30" spans="1:16" s="420" customFormat="1" ht="14.25" x14ac:dyDescent="0.15">
      <c r="A30" s="135"/>
      <c r="B30" s="311" t="s">
        <v>38</v>
      </c>
      <c r="C30" s="331" t="s">
        <v>305</v>
      </c>
      <c r="D30" s="536" t="s">
        <v>1214</v>
      </c>
      <c r="E30" s="537" t="s">
        <v>1198</v>
      </c>
      <c r="F30" s="538">
        <v>3850</v>
      </c>
      <c r="G30" s="539">
        <f t="shared" si="0"/>
        <v>3850</v>
      </c>
      <c r="H30" s="539">
        <v>3850</v>
      </c>
      <c r="I30" s="539" t="s">
        <v>97</v>
      </c>
      <c r="J30" s="540">
        <v>4454.59</v>
      </c>
      <c r="K30" s="540">
        <v>34045.230000000003</v>
      </c>
      <c r="L30" s="581">
        <v>34683</v>
      </c>
      <c r="M30" s="541">
        <v>37960</v>
      </c>
      <c r="N30" s="541" t="s">
        <v>1199</v>
      </c>
      <c r="O30" s="542">
        <v>437</v>
      </c>
      <c r="P30" s="543">
        <v>1.17</v>
      </c>
    </row>
    <row r="31" spans="1:16" s="420" customFormat="1" ht="14.25" x14ac:dyDescent="0.15">
      <c r="A31" s="135"/>
      <c r="B31" s="311" t="s">
        <v>39</v>
      </c>
      <c r="C31" s="379" t="s">
        <v>1314</v>
      </c>
      <c r="D31" s="536" t="s">
        <v>1215</v>
      </c>
      <c r="E31" s="537" t="s">
        <v>1202</v>
      </c>
      <c r="F31" s="538">
        <v>7830</v>
      </c>
      <c r="G31" s="539">
        <f t="shared" si="0"/>
        <v>7830</v>
      </c>
      <c r="H31" s="539">
        <v>7830</v>
      </c>
      <c r="I31" s="539" t="s">
        <v>97</v>
      </c>
      <c r="J31" s="544">
        <v>1275.7</v>
      </c>
      <c r="K31" s="545">
        <v>10932.69</v>
      </c>
      <c r="L31" s="838">
        <v>32233</v>
      </c>
      <c r="M31" s="533">
        <v>38533</v>
      </c>
      <c r="N31" s="533" t="s">
        <v>1199</v>
      </c>
      <c r="O31" s="534">
        <v>599</v>
      </c>
      <c r="P31" s="535">
        <v>6.93</v>
      </c>
    </row>
    <row r="32" spans="1:16" s="420" customFormat="1" ht="14.25" x14ac:dyDescent="0.15">
      <c r="A32" s="135"/>
      <c r="B32" s="311" t="s">
        <v>40</v>
      </c>
      <c r="C32" s="331" t="s">
        <v>1461</v>
      </c>
      <c r="D32" s="536" t="s">
        <v>1216</v>
      </c>
      <c r="E32" s="537" t="s">
        <v>1198</v>
      </c>
      <c r="F32" s="538">
        <v>5460</v>
      </c>
      <c r="G32" s="539">
        <f t="shared" si="0"/>
        <v>5460</v>
      </c>
      <c r="H32" s="539">
        <v>5460</v>
      </c>
      <c r="I32" s="539" t="s">
        <v>97</v>
      </c>
      <c r="J32" s="540">
        <v>1502.94</v>
      </c>
      <c r="K32" s="540">
        <v>10055.129999999899</v>
      </c>
      <c r="L32" s="581">
        <v>31351</v>
      </c>
      <c r="M32" s="541">
        <v>38484</v>
      </c>
      <c r="N32" s="541" t="s">
        <v>1199</v>
      </c>
      <c r="O32" s="542">
        <v>522</v>
      </c>
      <c r="P32" s="543">
        <v>6</v>
      </c>
    </row>
    <row r="33" spans="1:16" s="420" customFormat="1" ht="14.25" x14ac:dyDescent="0.15">
      <c r="A33" s="135"/>
      <c r="B33" s="311" t="s">
        <v>41</v>
      </c>
      <c r="C33" s="379" t="s">
        <v>1316</v>
      </c>
      <c r="D33" s="536" t="s">
        <v>1216</v>
      </c>
      <c r="E33" s="537" t="s">
        <v>632</v>
      </c>
      <c r="F33" s="538">
        <v>2620</v>
      </c>
      <c r="G33" s="539">
        <f t="shared" si="0"/>
        <v>2620</v>
      </c>
      <c r="H33" s="539">
        <v>2620</v>
      </c>
      <c r="I33" s="539" t="s">
        <v>97</v>
      </c>
      <c r="J33" s="540">
        <v>1320</v>
      </c>
      <c r="K33" s="546">
        <v>11149.99</v>
      </c>
      <c r="L33" s="838">
        <v>33168</v>
      </c>
      <c r="M33" s="533">
        <v>37960</v>
      </c>
      <c r="N33" s="533" t="s">
        <v>1181</v>
      </c>
      <c r="O33" s="534">
        <v>390</v>
      </c>
      <c r="P33" s="535">
        <v>9.64</v>
      </c>
    </row>
    <row r="34" spans="1:16" s="420" customFormat="1" ht="14.25" x14ac:dyDescent="0.15">
      <c r="A34" s="135"/>
      <c r="B34" s="311" t="s">
        <v>733</v>
      </c>
      <c r="C34" s="331" t="s">
        <v>1462</v>
      </c>
      <c r="D34" s="536" t="s">
        <v>1217</v>
      </c>
      <c r="E34" s="537" t="s">
        <v>1198</v>
      </c>
      <c r="F34" s="538">
        <v>6210</v>
      </c>
      <c r="G34" s="539">
        <f t="shared" si="0"/>
        <v>6210</v>
      </c>
      <c r="H34" s="539">
        <v>6210</v>
      </c>
      <c r="I34" s="539" t="s">
        <v>97</v>
      </c>
      <c r="J34" s="540">
        <v>709.5</v>
      </c>
      <c r="K34" s="540">
        <v>5171.17</v>
      </c>
      <c r="L34" s="581">
        <v>41677</v>
      </c>
      <c r="M34" s="541">
        <v>42430</v>
      </c>
      <c r="N34" s="541" t="s">
        <v>1199</v>
      </c>
      <c r="O34" s="542">
        <v>53</v>
      </c>
      <c r="P34" s="543">
        <v>3.82</v>
      </c>
    </row>
    <row r="35" spans="1:16" s="420" customFormat="1" ht="14.25" x14ac:dyDescent="0.15">
      <c r="A35" s="135"/>
      <c r="B35" s="311" t="s">
        <v>734</v>
      </c>
      <c r="C35" s="379" t="s">
        <v>812</v>
      </c>
      <c r="D35" s="536" t="s">
        <v>1206</v>
      </c>
      <c r="E35" s="537" t="s">
        <v>632</v>
      </c>
      <c r="F35" s="538">
        <v>3970</v>
      </c>
      <c r="G35" s="539">
        <f t="shared" si="0"/>
        <v>3970</v>
      </c>
      <c r="H35" s="539">
        <v>3970</v>
      </c>
      <c r="I35" s="539" t="s">
        <v>97</v>
      </c>
      <c r="J35" s="540">
        <v>321.39</v>
      </c>
      <c r="K35" s="546">
        <v>2487.63</v>
      </c>
      <c r="L35" s="838">
        <v>41754</v>
      </c>
      <c r="M35" s="533">
        <v>42430</v>
      </c>
      <c r="N35" s="533" t="s">
        <v>1181</v>
      </c>
      <c r="O35" s="534">
        <v>25</v>
      </c>
      <c r="P35" s="535">
        <v>3.79</v>
      </c>
    </row>
    <row r="36" spans="1:16" s="420" customFormat="1" ht="14.25" x14ac:dyDescent="0.15">
      <c r="A36" s="135"/>
      <c r="B36" s="311" t="s">
        <v>736</v>
      </c>
      <c r="C36" s="331" t="s">
        <v>813</v>
      </c>
      <c r="D36" s="536" t="s">
        <v>1217</v>
      </c>
      <c r="E36" s="537" t="s">
        <v>1198</v>
      </c>
      <c r="F36" s="538">
        <v>3900</v>
      </c>
      <c r="G36" s="539">
        <f t="shared" si="0"/>
        <v>3900</v>
      </c>
      <c r="H36" s="539">
        <v>3900</v>
      </c>
      <c r="I36" s="539" t="s">
        <v>97</v>
      </c>
      <c r="J36" s="540">
        <v>547.04999999999995</v>
      </c>
      <c r="K36" s="540">
        <v>3362.95</v>
      </c>
      <c r="L36" s="581">
        <v>41851</v>
      </c>
      <c r="M36" s="541">
        <v>42430</v>
      </c>
      <c r="N36" s="541" t="s">
        <v>1199</v>
      </c>
      <c r="O36" s="542">
        <v>33</v>
      </c>
      <c r="P36" s="543">
        <v>5.26</v>
      </c>
    </row>
    <row r="37" spans="1:16" s="420" customFormat="1" ht="14.25" x14ac:dyDescent="0.15">
      <c r="A37" s="135"/>
      <c r="B37" s="311" t="s">
        <v>1218</v>
      </c>
      <c r="C37" s="331" t="s">
        <v>1317</v>
      </c>
      <c r="D37" s="536" t="s">
        <v>1217</v>
      </c>
      <c r="E37" s="537" t="s">
        <v>1198</v>
      </c>
      <c r="F37" s="547">
        <v>44100</v>
      </c>
      <c r="G37" s="539">
        <v>44100</v>
      </c>
      <c r="H37" s="539">
        <v>44100</v>
      </c>
      <c r="I37" s="539" t="s">
        <v>97</v>
      </c>
      <c r="J37" s="540">
        <v>21190.14</v>
      </c>
      <c r="K37" s="546">
        <v>144476.04999999999</v>
      </c>
      <c r="L37" s="838">
        <v>32890</v>
      </c>
      <c r="M37" s="533">
        <v>38779</v>
      </c>
      <c r="N37" s="533" t="s">
        <v>1199</v>
      </c>
      <c r="O37" s="534">
        <v>4871</v>
      </c>
      <c r="P37" s="535">
        <v>1.78</v>
      </c>
    </row>
    <row r="38" spans="1:16" s="420" customFormat="1" ht="14.25" x14ac:dyDescent="0.15">
      <c r="A38" s="135"/>
      <c r="B38" s="311" t="s">
        <v>1219</v>
      </c>
      <c r="C38" s="331" t="s">
        <v>1318</v>
      </c>
      <c r="D38" s="536" t="s">
        <v>1206</v>
      </c>
      <c r="E38" s="547" t="s">
        <v>632</v>
      </c>
      <c r="F38" s="547">
        <v>18200</v>
      </c>
      <c r="G38" s="539">
        <v>18200</v>
      </c>
      <c r="H38" s="539">
        <v>18200</v>
      </c>
      <c r="I38" s="539" t="s">
        <v>97</v>
      </c>
      <c r="J38" s="540">
        <v>39569.53</v>
      </c>
      <c r="K38" s="546">
        <v>24000.76</v>
      </c>
      <c r="L38" s="838">
        <v>37165</v>
      </c>
      <c r="M38" s="533">
        <v>38777</v>
      </c>
      <c r="N38" s="541" t="s">
        <v>1181</v>
      </c>
      <c r="O38" s="534">
        <v>918</v>
      </c>
      <c r="P38" s="535">
        <v>2.4300000000000002</v>
      </c>
    </row>
    <row r="39" spans="1:16" s="420" customFormat="1" ht="14.25" x14ac:dyDescent="0.15">
      <c r="A39" s="135"/>
      <c r="B39" s="311" t="s">
        <v>1220</v>
      </c>
      <c r="C39" s="331" t="s">
        <v>1428</v>
      </c>
      <c r="D39" s="536" t="s">
        <v>1217</v>
      </c>
      <c r="E39" s="537" t="s">
        <v>1221</v>
      </c>
      <c r="F39" s="547">
        <v>10400</v>
      </c>
      <c r="G39" s="539">
        <v>10400</v>
      </c>
      <c r="H39" s="539">
        <v>10400</v>
      </c>
      <c r="I39" s="539" t="s">
        <v>97</v>
      </c>
      <c r="J39" s="540">
        <v>2023.72</v>
      </c>
      <c r="K39" s="546">
        <v>10063.049999999999</v>
      </c>
      <c r="L39" s="838">
        <v>32628</v>
      </c>
      <c r="M39" s="533">
        <v>38777</v>
      </c>
      <c r="N39" s="533" t="s">
        <v>1199</v>
      </c>
      <c r="O39" s="534">
        <v>429</v>
      </c>
      <c r="P39" s="535">
        <v>4.76</v>
      </c>
    </row>
    <row r="40" spans="1:16" s="420" customFormat="1" ht="14.25" x14ac:dyDescent="0.15">
      <c r="A40" s="135"/>
      <c r="B40" s="311" t="s">
        <v>1222</v>
      </c>
      <c r="C40" s="331" t="s">
        <v>1429</v>
      </c>
      <c r="D40" s="536" t="s">
        <v>1200</v>
      </c>
      <c r="E40" s="547" t="s">
        <v>1198</v>
      </c>
      <c r="F40" s="547">
        <v>8330</v>
      </c>
      <c r="G40" s="539">
        <v>8330</v>
      </c>
      <c r="H40" s="539">
        <v>8330</v>
      </c>
      <c r="I40" s="539" t="s">
        <v>97</v>
      </c>
      <c r="J40" s="540">
        <v>2105.12</v>
      </c>
      <c r="K40" s="546">
        <v>12169.78</v>
      </c>
      <c r="L40" s="838">
        <v>26753</v>
      </c>
      <c r="M40" s="533">
        <v>40191</v>
      </c>
      <c r="N40" s="541" t="s">
        <v>1199</v>
      </c>
      <c r="O40" s="534">
        <v>397</v>
      </c>
      <c r="P40" s="535">
        <v>4.1500000000000004</v>
      </c>
    </row>
    <row r="41" spans="1:16" s="420" customFormat="1" ht="14.25" x14ac:dyDescent="0.15">
      <c r="A41" s="135"/>
      <c r="B41" s="311" t="s">
        <v>1223</v>
      </c>
      <c r="C41" s="331" t="s">
        <v>1321</v>
      </c>
      <c r="D41" s="536" t="s">
        <v>1206</v>
      </c>
      <c r="E41" s="537" t="s">
        <v>632</v>
      </c>
      <c r="F41" s="547">
        <v>8180</v>
      </c>
      <c r="G41" s="539">
        <v>8180</v>
      </c>
      <c r="H41" s="539">
        <v>8180</v>
      </c>
      <c r="I41" s="539" t="s">
        <v>97</v>
      </c>
      <c r="J41" s="540">
        <v>39569.53</v>
      </c>
      <c r="K41" s="546">
        <v>10759.81</v>
      </c>
      <c r="L41" s="838">
        <v>37165</v>
      </c>
      <c r="M41" s="533">
        <v>39534</v>
      </c>
      <c r="N41" s="533" t="s">
        <v>1181</v>
      </c>
      <c r="O41" s="534">
        <v>412</v>
      </c>
      <c r="P41" s="535">
        <v>2.6</v>
      </c>
    </row>
    <row r="42" spans="1:16" s="420" customFormat="1" ht="14.25" x14ac:dyDescent="0.15">
      <c r="A42" s="135"/>
      <c r="B42" s="311" t="s">
        <v>1224</v>
      </c>
      <c r="C42" s="331" t="s">
        <v>1430</v>
      </c>
      <c r="D42" s="536" t="s">
        <v>1206</v>
      </c>
      <c r="E42" s="538" t="s">
        <v>1207</v>
      </c>
      <c r="F42" s="547">
        <v>6070</v>
      </c>
      <c r="G42" s="539">
        <v>6070</v>
      </c>
      <c r="H42" s="539">
        <v>6070</v>
      </c>
      <c r="I42" s="539" t="s">
        <v>97</v>
      </c>
      <c r="J42" s="540">
        <v>1117.6099999999999</v>
      </c>
      <c r="K42" s="546">
        <v>7981.27</v>
      </c>
      <c r="L42" s="838">
        <v>31989</v>
      </c>
      <c r="M42" s="533">
        <v>40998</v>
      </c>
      <c r="N42" s="541" t="s">
        <v>1199</v>
      </c>
      <c r="O42" s="534">
        <v>284</v>
      </c>
      <c r="P42" s="535">
        <v>4.49</v>
      </c>
    </row>
    <row r="43" spans="1:16" s="420" customFormat="1" ht="14.25" x14ac:dyDescent="0.15">
      <c r="A43" s="135"/>
      <c r="B43" s="311" t="s">
        <v>1225</v>
      </c>
      <c r="C43" s="331" t="s">
        <v>1431</v>
      </c>
      <c r="D43" s="536" t="s">
        <v>1205</v>
      </c>
      <c r="E43" s="537" t="s">
        <v>1226</v>
      </c>
      <c r="F43" s="547">
        <v>5710</v>
      </c>
      <c r="G43" s="539">
        <v>5710</v>
      </c>
      <c r="H43" s="539">
        <v>5710</v>
      </c>
      <c r="I43" s="539" t="s">
        <v>97</v>
      </c>
      <c r="J43" s="540">
        <v>3208.2</v>
      </c>
      <c r="K43" s="546">
        <v>10704.44</v>
      </c>
      <c r="L43" s="594">
        <v>37553</v>
      </c>
      <c r="M43" s="533">
        <v>41606</v>
      </c>
      <c r="N43" s="533" t="s">
        <v>1199</v>
      </c>
      <c r="O43" s="534">
        <v>334</v>
      </c>
      <c r="P43" s="535">
        <v>7.45</v>
      </c>
    </row>
    <row r="44" spans="1:16" s="420" customFormat="1" ht="14.25" x14ac:dyDescent="0.15">
      <c r="A44" s="135"/>
      <c r="B44" s="311" t="s">
        <v>1227</v>
      </c>
      <c r="C44" s="331" t="s">
        <v>1432</v>
      </c>
      <c r="D44" s="536" t="s">
        <v>1217</v>
      </c>
      <c r="E44" s="547" t="s">
        <v>1228</v>
      </c>
      <c r="F44" s="547">
        <v>3620</v>
      </c>
      <c r="G44" s="539">
        <v>3620</v>
      </c>
      <c r="H44" s="539">
        <v>3620</v>
      </c>
      <c r="I44" s="539" t="s">
        <v>97</v>
      </c>
      <c r="J44" s="540">
        <v>940.92</v>
      </c>
      <c r="K44" s="546">
        <v>4954.74</v>
      </c>
      <c r="L44" s="839">
        <v>33375</v>
      </c>
      <c r="M44" s="557">
        <v>39525</v>
      </c>
      <c r="N44" s="541" t="s">
        <v>1181</v>
      </c>
      <c r="O44" s="534">
        <v>202</v>
      </c>
      <c r="P44" s="535">
        <v>5.55</v>
      </c>
    </row>
    <row r="45" spans="1:16" s="420" customFormat="1" ht="14.25" x14ac:dyDescent="0.15">
      <c r="A45" s="135"/>
      <c r="B45" s="311" t="s">
        <v>1229</v>
      </c>
      <c r="C45" s="331" t="s">
        <v>1433</v>
      </c>
      <c r="D45" s="536" t="s">
        <v>1230</v>
      </c>
      <c r="E45" s="537" t="s">
        <v>1221</v>
      </c>
      <c r="F45" s="547">
        <v>1850</v>
      </c>
      <c r="G45" s="539">
        <v>1850</v>
      </c>
      <c r="H45" s="539">
        <v>1850</v>
      </c>
      <c r="I45" s="539" t="s">
        <v>97</v>
      </c>
      <c r="J45" s="540">
        <v>421.37</v>
      </c>
      <c r="K45" s="546">
        <v>3251.03</v>
      </c>
      <c r="L45" s="838">
        <v>33259</v>
      </c>
      <c r="M45" s="533">
        <v>41606</v>
      </c>
      <c r="N45" s="533" t="s">
        <v>1199</v>
      </c>
      <c r="O45" s="534">
        <v>126</v>
      </c>
      <c r="P45" s="535">
        <v>4.25</v>
      </c>
    </row>
    <row r="46" spans="1:16" s="420" customFormat="1" ht="14.25" x14ac:dyDescent="0.15">
      <c r="A46" s="135"/>
      <c r="B46" s="311" t="s">
        <v>1231</v>
      </c>
      <c r="C46" s="331" t="s">
        <v>1326</v>
      </c>
      <c r="D46" s="536" t="s">
        <v>1214</v>
      </c>
      <c r="E46" s="547" t="s">
        <v>1232</v>
      </c>
      <c r="F46" s="547">
        <v>1850</v>
      </c>
      <c r="G46" s="539">
        <v>1850</v>
      </c>
      <c r="H46" s="539">
        <v>1850</v>
      </c>
      <c r="I46" s="539" t="s">
        <v>97</v>
      </c>
      <c r="J46" s="540">
        <v>2350.84</v>
      </c>
      <c r="K46" s="546">
        <v>5848.73</v>
      </c>
      <c r="L46" s="838">
        <v>34683</v>
      </c>
      <c r="M46" s="533">
        <v>38777</v>
      </c>
      <c r="N46" s="541" t="s">
        <v>1199</v>
      </c>
      <c r="O46" s="534">
        <v>696</v>
      </c>
      <c r="P46" s="535">
        <v>1.93</v>
      </c>
    </row>
    <row r="47" spans="1:16" s="420" customFormat="1" ht="14.25" x14ac:dyDescent="0.15">
      <c r="A47" s="135"/>
      <c r="B47" s="311" t="s">
        <v>43</v>
      </c>
      <c r="C47" s="379" t="s">
        <v>309</v>
      </c>
      <c r="D47" s="536" t="s">
        <v>1233</v>
      </c>
      <c r="E47" s="537" t="s">
        <v>636</v>
      </c>
      <c r="F47" s="538">
        <v>6250</v>
      </c>
      <c r="G47" s="539">
        <f t="shared" si="0"/>
        <v>6250</v>
      </c>
      <c r="H47" s="539">
        <v>6250</v>
      </c>
      <c r="I47" s="539" t="s">
        <v>97</v>
      </c>
      <c r="J47" s="544">
        <v>2363.79</v>
      </c>
      <c r="K47" s="545">
        <v>18842.5099999999</v>
      </c>
      <c r="L47" s="838">
        <v>29815</v>
      </c>
      <c r="M47" s="533">
        <v>38869</v>
      </c>
      <c r="N47" s="533" t="s">
        <v>1181</v>
      </c>
      <c r="O47" s="534">
        <v>1022</v>
      </c>
      <c r="P47" s="535">
        <v>0.18</v>
      </c>
    </row>
    <row r="48" spans="1:16" s="420" customFormat="1" ht="14.25" x14ac:dyDescent="0.15">
      <c r="A48" s="135"/>
      <c r="B48" s="311" t="s">
        <v>44</v>
      </c>
      <c r="C48" s="331" t="s">
        <v>310</v>
      </c>
      <c r="D48" s="536" t="s">
        <v>1233</v>
      </c>
      <c r="E48" s="537" t="s">
        <v>1198</v>
      </c>
      <c r="F48" s="538">
        <v>4140</v>
      </c>
      <c r="G48" s="539">
        <f t="shared" si="0"/>
        <v>4140</v>
      </c>
      <c r="H48" s="539">
        <v>4140</v>
      </c>
      <c r="I48" s="539" t="s">
        <v>97</v>
      </c>
      <c r="J48" s="540">
        <v>1275.68</v>
      </c>
      <c r="K48" s="540">
        <v>9603.8099999999904</v>
      </c>
      <c r="L48" s="581">
        <v>39640</v>
      </c>
      <c r="M48" s="541">
        <v>39757</v>
      </c>
      <c r="N48" s="541" t="s">
        <v>1199</v>
      </c>
      <c r="O48" s="542">
        <v>300</v>
      </c>
      <c r="P48" s="543">
        <v>0.04</v>
      </c>
    </row>
    <row r="49" spans="1:16" s="420" customFormat="1" ht="14.25" x14ac:dyDescent="0.15">
      <c r="A49" s="135"/>
      <c r="B49" s="311" t="s">
        <v>46</v>
      </c>
      <c r="C49" s="379" t="s">
        <v>1327</v>
      </c>
      <c r="D49" s="536" t="s">
        <v>1234</v>
      </c>
      <c r="E49" s="537" t="s">
        <v>1213</v>
      </c>
      <c r="F49" s="538">
        <v>2030</v>
      </c>
      <c r="G49" s="539">
        <f t="shared" si="0"/>
        <v>2030</v>
      </c>
      <c r="H49" s="539">
        <v>2030</v>
      </c>
      <c r="I49" s="539" t="s">
        <v>97</v>
      </c>
      <c r="J49" s="540">
        <v>2318.17</v>
      </c>
      <c r="K49" s="546">
        <v>12977.45</v>
      </c>
      <c r="L49" s="838">
        <v>25021</v>
      </c>
      <c r="M49" s="533">
        <v>38686</v>
      </c>
      <c r="N49" s="533" t="s">
        <v>1199</v>
      </c>
      <c r="O49" s="534">
        <v>471</v>
      </c>
      <c r="P49" s="535">
        <v>4.3899999999999997</v>
      </c>
    </row>
    <row r="50" spans="1:16" s="420" customFormat="1" ht="14.25" x14ac:dyDescent="0.15">
      <c r="A50" s="135"/>
      <c r="B50" s="311" t="s">
        <v>47</v>
      </c>
      <c r="C50" s="331" t="s">
        <v>312</v>
      </c>
      <c r="D50" s="536" t="s">
        <v>1235</v>
      </c>
      <c r="E50" s="537" t="s">
        <v>1202</v>
      </c>
      <c r="F50" s="538">
        <v>2320</v>
      </c>
      <c r="G50" s="539">
        <f t="shared" si="0"/>
        <v>2320</v>
      </c>
      <c r="H50" s="539">
        <v>2320</v>
      </c>
      <c r="I50" s="539" t="s">
        <v>97</v>
      </c>
      <c r="J50" s="540">
        <v>1563.14</v>
      </c>
      <c r="K50" s="540">
        <v>10479.629999999899</v>
      </c>
      <c r="L50" s="581">
        <v>36501</v>
      </c>
      <c r="M50" s="541">
        <v>37960</v>
      </c>
      <c r="N50" s="541" t="s">
        <v>1199</v>
      </c>
      <c r="O50" s="542">
        <v>510</v>
      </c>
      <c r="P50" s="543">
        <v>2.67</v>
      </c>
    </row>
    <row r="51" spans="1:16" s="420" customFormat="1" ht="14.25" x14ac:dyDescent="0.15">
      <c r="A51" s="135"/>
      <c r="B51" s="311" t="s">
        <v>48</v>
      </c>
      <c r="C51" s="379" t="s">
        <v>1463</v>
      </c>
      <c r="D51" s="536" t="s">
        <v>1236</v>
      </c>
      <c r="E51" s="537" t="s">
        <v>1204</v>
      </c>
      <c r="F51" s="538">
        <v>2240</v>
      </c>
      <c r="G51" s="539">
        <f t="shared" si="0"/>
        <v>2240</v>
      </c>
      <c r="H51" s="539">
        <v>2240</v>
      </c>
      <c r="I51" s="539" t="s">
        <v>97</v>
      </c>
      <c r="J51" s="544">
        <v>580.58000000000004</v>
      </c>
      <c r="K51" s="545">
        <v>4954.8299999999899</v>
      </c>
      <c r="L51" s="838">
        <v>40050</v>
      </c>
      <c r="M51" s="533">
        <v>40172</v>
      </c>
      <c r="N51" s="533" t="s">
        <v>1199</v>
      </c>
      <c r="O51" s="534">
        <v>44</v>
      </c>
      <c r="P51" s="535">
        <v>8.34</v>
      </c>
    </row>
    <row r="52" spans="1:16" s="420" customFormat="1" ht="14.25" x14ac:dyDescent="0.15">
      <c r="A52" s="135"/>
      <c r="B52" s="311" t="s">
        <v>49</v>
      </c>
      <c r="C52" s="331" t="s">
        <v>1464</v>
      </c>
      <c r="D52" s="536" t="s">
        <v>1236</v>
      </c>
      <c r="E52" s="537" t="s">
        <v>1202</v>
      </c>
      <c r="F52" s="538">
        <v>2280</v>
      </c>
      <c r="G52" s="539">
        <f t="shared" si="0"/>
        <v>2280</v>
      </c>
      <c r="H52" s="539">
        <v>2280</v>
      </c>
      <c r="I52" s="539" t="s">
        <v>97</v>
      </c>
      <c r="J52" s="540">
        <v>934.2</v>
      </c>
      <c r="K52" s="540">
        <v>7431.7999999999993</v>
      </c>
      <c r="L52" s="581">
        <v>33315</v>
      </c>
      <c r="M52" s="541">
        <v>38624</v>
      </c>
      <c r="N52" s="541" t="s">
        <v>1199</v>
      </c>
      <c r="O52" s="542">
        <v>567</v>
      </c>
      <c r="P52" s="543">
        <v>7.99</v>
      </c>
    </row>
    <row r="53" spans="1:16" s="420" customFormat="1" ht="14.25" x14ac:dyDescent="0.15">
      <c r="A53" s="135"/>
      <c r="B53" s="311" t="s">
        <v>50</v>
      </c>
      <c r="C53" s="379" t="s">
        <v>315</v>
      </c>
      <c r="D53" s="536" t="s">
        <v>1237</v>
      </c>
      <c r="E53" s="537" t="s">
        <v>632</v>
      </c>
      <c r="F53" s="538">
        <v>18300</v>
      </c>
      <c r="G53" s="539">
        <f t="shared" si="0"/>
        <v>18300</v>
      </c>
      <c r="H53" s="539">
        <v>18300</v>
      </c>
      <c r="I53" s="539" t="s">
        <v>97</v>
      </c>
      <c r="J53" s="540">
        <v>4763.1400000000003</v>
      </c>
      <c r="K53" s="546">
        <v>34616.839999999902</v>
      </c>
      <c r="L53" s="838">
        <v>36738</v>
      </c>
      <c r="M53" s="533">
        <v>39161</v>
      </c>
      <c r="N53" s="533" t="s">
        <v>1181</v>
      </c>
      <c r="O53" s="534">
        <v>765</v>
      </c>
      <c r="P53" s="535">
        <v>2.2200000000000002</v>
      </c>
    </row>
    <row r="54" spans="1:16" s="420" customFormat="1" ht="14.25" x14ac:dyDescent="0.15">
      <c r="A54" s="135"/>
      <c r="B54" s="311" t="s">
        <v>51</v>
      </c>
      <c r="C54" s="331" t="s">
        <v>316</v>
      </c>
      <c r="D54" s="536" t="s">
        <v>1238</v>
      </c>
      <c r="E54" s="537" t="s">
        <v>1239</v>
      </c>
      <c r="F54" s="538">
        <v>12100</v>
      </c>
      <c r="G54" s="539">
        <f t="shared" si="0"/>
        <v>12100</v>
      </c>
      <c r="H54" s="539">
        <v>12100</v>
      </c>
      <c r="I54" s="539" t="s">
        <v>97</v>
      </c>
      <c r="J54" s="540">
        <v>4864</v>
      </c>
      <c r="K54" s="540">
        <v>38252.919999999896</v>
      </c>
      <c r="L54" s="581">
        <v>34541</v>
      </c>
      <c r="M54" s="541">
        <v>39563</v>
      </c>
      <c r="N54" s="541" t="s">
        <v>1199</v>
      </c>
      <c r="O54" s="542">
        <v>1546</v>
      </c>
      <c r="P54" s="543">
        <v>2.94</v>
      </c>
    </row>
    <row r="55" spans="1:16" s="420" customFormat="1" ht="14.25" x14ac:dyDescent="0.15">
      <c r="A55" s="135"/>
      <c r="B55" s="311" t="s">
        <v>52</v>
      </c>
      <c r="C55" s="379" t="s">
        <v>317</v>
      </c>
      <c r="D55" s="536" t="s">
        <v>1238</v>
      </c>
      <c r="E55" s="537" t="s">
        <v>1228</v>
      </c>
      <c r="F55" s="538">
        <v>6100</v>
      </c>
      <c r="G55" s="539">
        <f t="shared" si="0"/>
        <v>6100</v>
      </c>
      <c r="H55" s="539">
        <v>6100</v>
      </c>
      <c r="I55" s="539" t="s">
        <v>97</v>
      </c>
      <c r="J55" s="544">
        <v>3136.5599999999899</v>
      </c>
      <c r="K55" s="545">
        <v>23522.82</v>
      </c>
      <c r="L55" s="838">
        <v>30663</v>
      </c>
      <c r="M55" s="533">
        <v>37960</v>
      </c>
      <c r="N55" s="533" t="s">
        <v>1181</v>
      </c>
      <c r="O55" s="534">
        <v>1914</v>
      </c>
      <c r="P55" s="535">
        <v>9.15</v>
      </c>
    </row>
    <row r="56" spans="1:16" s="420" customFormat="1" ht="14.25" x14ac:dyDescent="0.15">
      <c r="A56" s="135"/>
      <c r="B56" s="311" t="s">
        <v>53</v>
      </c>
      <c r="C56" s="331" t="s">
        <v>318</v>
      </c>
      <c r="D56" s="536" t="s">
        <v>1238</v>
      </c>
      <c r="E56" s="537" t="s">
        <v>1198</v>
      </c>
      <c r="F56" s="538">
        <v>3450</v>
      </c>
      <c r="G56" s="539">
        <f t="shared" si="0"/>
        <v>3450</v>
      </c>
      <c r="H56" s="539">
        <v>3450</v>
      </c>
      <c r="I56" s="539" t="s">
        <v>97</v>
      </c>
      <c r="J56" s="540">
        <v>818.39</v>
      </c>
      <c r="K56" s="540">
        <v>8036.71</v>
      </c>
      <c r="L56" s="581">
        <v>34148</v>
      </c>
      <c r="M56" s="541">
        <v>39717</v>
      </c>
      <c r="N56" s="541" t="s">
        <v>1199</v>
      </c>
      <c r="O56" s="542">
        <v>372</v>
      </c>
      <c r="P56" s="543">
        <v>8.5500000000000007</v>
      </c>
    </row>
    <row r="57" spans="1:16" s="420" customFormat="1" ht="14.25" x14ac:dyDescent="0.15">
      <c r="A57" s="135"/>
      <c r="B57" s="311" t="s">
        <v>54</v>
      </c>
      <c r="C57" s="379" t="s">
        <v>319</v>
      </c>
      <c r="D57" s="536" t="s">
        <v>1238</v>
      </c>
      <c r="E57" s="537" t="s">
        <v>1198</v>
      </c>
      <c r="F57" s="538">
        <v>4000</v>
      </c>
      <c r="G57" s="539">
        <f t="shared" si="0"/>
        <v>4000</v>
      </c>
      <c r="H57" s="539">
        <v>4000</v>
      </c>
      <c r="I57" s="539" t="s">
        <v>97</v>
      </c>
      <c r="J57" s="540">
        <v>1865.3399999999899</v>
      </c>
      <c r="K57" s="546">
        <v>16845.869999999901</v>
      </c>
      <c r="L57" s="838">
        <v>33557</v>
      </c>
      <c r="M57" s="533">
        <v>37960</v>
      </c>
      <c r="N57" s="533" t="s">
        <v>1199</v>
      </c>
      <c r="O57" s="534">
        <v>1082</v>
      </c>
      <c r="P57" s="535">
        <v>1.63</v>
      </c>
    </row>
    <row r="58" spans="1:16" s="420" customFormat="1" ht="14.25" x14ac:dyDescent="0.15">
      <c r="A58" s="135"/>
      <c r="B58" s="311" t="s">
        <v>55</v>
      </c>
      <c r="C58" s="331" t="s">
        <v>320</v>
      </c>
      <c r="D58" s="536" t="s">
        <v>1240</v>
      </c>
      <c r="E58" s="537" t="s">
        <v>1202</v>
      </c>
      <c r="F58" s="538">
        <v>2280</v>
      </c>
      <c r="G58" s="539">
        <f t="shared" si="0"/>
        <v>2280</v>
      </c>
      <c r="H58" s="539">
        <v>2280</v>
      </c>
      <c r="I58" s="539" t="s">
        <v>97</v>
      </c>
      <c r="J58" s="540">
        <v>1319.15</v>
      </c>
      <c r="K58" s="540">
        <v>12447.76</v>
      </c>
      <c r="L58" s="581">
        <v>27972</v>
      </c>
      <c r="M58" s="541">
        <v>37960</v>
      </c>
      <c r="N58" s="541" t="s">
        <v>1199</v>
      </c>
      <c r="O58" s="542">
        <v>408</v>
      </c>
      <c r="P58" s="543">
        <v>4.24</v>
      </c>
    </row>
    <row r="59" spans="1:16" s="420" customFormat="1" ht="14.25" x14ac:dyDescent="0.15">
      <c r="A59" s="135"/>
      <c r="B59" s="311" t="s">
        <v>56</v>
      </c>
      <c r="C59" s="379" t="s">
        <v>1331</v>
      </c>
      <c r="D59" s="536" t="s">
        <v>1241</v>
      </c>
      <c r="E59" s="537" t="s">
        <v>1242</v>
      </c>
      <c r="F59" s="538">
        <v>4210</v>
      </c>
      <c r="G59" s="539">
        <f t="shared" si="0"/>
        <v>4210</v>
      </c>
      <c r="H59" s="539">
        <v>4210</v>
      </c>
      <c r="I59" s="539" t="s">
        <v>97</v>
      </c>
      <c r="J59" s="544">
        <v>1440.6099999999899</v>
      </c>
      <c r="K59" s="545">
        <v>10961.34</v>
      </c>
      <c r="L59" s="838">
        <v>30512</v>
      </c>
      <c r="M59" s="533">
        <v>39626</v>
      </c>
      <c r="N59" s="533" t="s">
        <v>1199</v>
      </c>
      <c r="O59" s="534">
        <v>535</v>
      </c>
      <c r="P59" s="535">
        <v>0.9</v>
      </c>
    </row>
    <row r="60" spans="1:16" s="420" customFormat="1" ht="15" thickBot="1" x14ac:dyDescent="0.2">
      <c r="A60" s="135"/>
      <c r="B60" s="323" t="s">
        <v>57</v>
      </c>
      <c r="C60" s="548" t="s">
        <v>1332</v>
      </c>
      <c r="D60" s="549" t="s">
        <v>1241</v>
      </c>
      <c r="E60" s="550" t="s">
        <v>1242</v>
      </c>
      <c r="F60" s="551">
        <v>2230</v>
      </c>
      <c r="G60" s="552">
        <f t="shared" si="0"/>
        <v>2230</v>
      </c>
      <c r="H60" s="552">
        <v>2230</v>
      </c>
      <c r="I60" s="552" t="s">
        <v>97</v>
      </c>
      <c r="J60" s="553">
        <v>745.32</v>
      </c>
      <c r="K60" s="553">
        <v>4603.6099999999897</v>
      </c>
      <c r="L60" s="840">
        <v>39496</v>
      </c>
      <c r="M60" s="554">
        <v>39899</v>
      </c>
      <c r="N60" s="554" t="s">
        <v>1199</v>
      </c>
      <c r="O60" s="555">
        <v>59</v>
      </c>
      <c r="P60" s="556">
        <v>1.57</v>
      </c>
    </row>
    <row r="61" spans="1:16" s="420" customFormat="1" ht="43.5" thickTop="1" x14ac:dyDescent="0.15">
      <c r="A61" s="135"/>
      <c r="B61" s="324" t="s">
        <v>58</v>
      </c>
      <c r="C61" s="379" t="s">
        <v>323</v>
      </c>
      <c r="D61" s="536" t="s">
        <v>1243</v>
      </c>
      <c r="E61" s="537" t="s">
        <v>1244</v>
      </c>
      <c r="F61" s="538">
        <v>16600</v>
      </c>
      <c r="G61" s="539">
        <f t="shared" si="0"/>
        <v>16600</v>
      </c>
      <c r="H61" s="539">
        <v>16600</v>
      </c>
      <c r="I61" s="539" t="s">
        <v>97</v>
      </c>
      <c r="J61" s="544">
        <v>19194.64</v>
      </c>
      <c r="K61" s="545">
        <v>97699.839999999895</v>
      </c>
      <c r="L61" s="839" t="s">
        <v>1245</v>
      </c>
      <c r="M61" s="533">
        <v>41439</v>
      </c>
      <c r="N61" s="533" t="s">
        <v>1199</v>
      </c>
      <c r="O61" s="534">
        <v>2540</v>
      </c>
      <c r="P61" s="535">
        <v>4.7</v>
      </c>
    </row>
    <row r="62" spans="1:16" s="420" customFormat="1" ht="14.25" x14ac:dyDescent="0.15">
      <c r="A62" s="135"/>
      <c r="B62" s="324" t="s">
        <v>59</v>
      </c>
      <c r="C62" s="331" t="s">
        <v>324</v>
      </c>
      <c r="D62" s="536" t="s">
        <v>1246</v>
      </c>
      <c r="E62" s="537" t="s">
        <v>1202</v>
      </c>
      <c r="F62" s="538">
        <v>13640</v>
      </c>
      <c r="G62" s="539">
        <f t="shared" si="0"/>
        <v>13640</v>
      </c>
      <c r="H62" s="539">
        <v>13640</v>
      </c>
      <c r="I62" s="539" t="s">
        <v>97</v>
      </c>
      <c r="J62" s="540">
        <v>9613.68</v>
      </c>
      <c r="K62" s="540">
        <v>40030.080000000002</v>
      </c>
      <c r="L62" s="581">
        <v>35612</v>
      </c>
      <c r="M62" s="541">
        <v>41439</v>
      </c>
      <c r="N62" s="541" t="s">
        <v>1199</v>
      </c>
      <c r="O62" s="542">
        <v>814</v>
      </c>
      <c r="P62" s="543">
        <v>6.89</v>
      </c>
    </row>
    <row r="63" spans="1:16" s="420" customFormat="1" ht="14.25" x14ac:dyDescent="0.15">
      <c r="A63" s="135"/>
      <c r="B63" s="324" t="s">
        <v>60</v>
      </c>
      <c r="C63" s="313" t="s">
        <v>271</v>
      </c>
      <c r="D63" s="558" t="s">
        <v>608</v>
      </c>
      <c r="E63" s="559" t="s">
        <v>634</v>
      </c>
      <c r="F63" s="560">
        <v>10407</v>
      </c>
      <c r="G63" s="325">
        <f t="shared" si="0"/>
        <v>10407</v>
      </c>
      <c r="H63" s="325">
        <v>10407</v>
      </c>
      <c r="I63" s="325" t="s">
        <v>97</v>
      </c>
      <c r="J63" s="546">
        <v>1716.03</v>
      </c>
      <c r="K63" s="546">
        <v>8552.5299999999916</v>
      </c>
      <c r="L63" s="838">
        <v>40725</v>
      </c>
      <c r="M63" s="533">
        <v>41621</v>
      </c>
      <c r="N63" s="533" t="s">
        <v>97</v>
      </c>
      <c r="O63" s="534">
        <v>29</v>
      </c>
      <c r="P63" s="535">
        <v>4.38</v>
      </c>
    </row>
    <row r="64" spans="1:16" s="420" customFormat="1" ht="14.25" x14ac:dyDescent="0.15">
      <c r="A64" s="135"/>
      <c r="B64" s="324" t="s">
        <v>61</v>
      </c>
      <c r="C64" s="331" t="s">
        <v>325</v>
      </c>
      <c r="D64" s="536" t="s">
        <v>1215</v>
      </c>
      <c r="E64" s="537" t="s">
        <v>1202</v>
      </c>
      <c r="F64" s="538">
        <v>6080</v>
      </c>
      <c r="G64" s="539">
        <f t="shared" si="0"/>
        <v>6080</v>
      </c>
      <c r="H64" s="539">
        <v>4000</v>
      </c>
      <c r="I64" s="539">
        <v>2080</v>
      </c>
      <c r="J64" s="540">
        <v>2082.9099999999899</v>
      </c>
      <c r="K64" s="540">
        <v>18727.369999999901</v>
      </c>
      <c r="L64" s="581">
        <v>29434</v>
      </c>
      <c r="M64" s="541">
        <v>41439</v>
      </c>
      <c r="N64" s="541">
        <v>41992</v>
      </c>
      <c r="O64" s="542">
        <v>749</v>
      </c>
      <c r="P64" s="543">
        <v>7.39</v>
      </c>
    </row>
    <row r="65" spans="1:16" s="420" customFormat="1" ht="14.25" x14ac:dyDescent="0.15">
      <c r="A65" s="135"/>
      <c r="B65" s="324" t="s">
        <v>62</v>
      </c>
      <c r="C65" s="313" t="s">
        <v>326</v>
      </c>
      <c r="D65" s="558" t="s">
        <v>609</v>
      </c>
      <c r="E65" s="559" t="s">
        <v>1247</v>
      </c>
      <c r="F65" s="560">
        <v>4260</v>
      </c>
      <c r="G65" s="325">
        <f t="shared" si="0"/>
        <v>4260</v>
      </c>
      <c r="H65" s="325">
        <v>4260</v>
      </c>
      <c r="I65" s="325" t="s">
        <v>97</v>
      </c>
      <c r="J65" s="546">
        <v>568.98</v>
      </c>
      <c r="K65" s="546">
        <v>5221.88</v>
      </c>
      <c r="L65" s="838">
        <v>32203</v>
      </c>
      <c r="M65" s="533">
        <v>41439</v>
      </c>
      <c r="N65" s="533" t="s">
        <v>97</v>
      </c>
      <c r="O65" s="534">
        <v>240</v>
      </c>
      <c r="P65" s="535">
        <v>5.81</v>
      </c>
    </row>
    <row r="66" spans="1:16" s="420" customFormat="1" ht="14.25" x14ac:dyDescent="0.15">
      <c r="A66" s="135"/>
      <c r="B66" s="324" t="s">
        <v>63</v>
      </c>
      <c r="C66" s="331" t="s">
        <v>327</v>
      </c>
      <c r="D66" s="536" t="s">
        <v>1248</v>
      </c>
      <c r="E66" s="537" t="s">
        <v>1207</v>
      </c>
      <c r="F66" s="538">
        <v>3990</v>
      </c>
      <c r="G66" s="539">
        <f t="shared" si="0"/>
        <v>3990</v>
      </c>
      <c r="H66" s="539">
        <v>3990</v>
      </c>
      <c r="I66" s="539" t="s">
        <v>97</v>
      </c>
      <c r="J66" s="540">
        <v>428.97</v>
      </c>
      <c r="K66" s="540">
        <v>3476.36</v>
      </c>
      <c r="L66" s="581">
        <v>26938</v>
      </c>
      <c r="M66" s="541">
        <v>41439</v>
      </c>
      <c r="N66" s="541" t="s">
        <v>1199</v>
      </c>
      <c r="O66" s="542">
        <v>144</v>
      </c>
      <c r="P66" s="543">
        <v>8.36</v>
      </c>
    </row>
    <row r="67" spans="1:16" s="420" customFormat="1" ht="14.25" x14ac:dyDescent="0.15">
      <c r="A67" s="135"/>
      <c r="B67" s="324" t="s">
        <v>64</v>
      </c>
      <c r="C67" s="313" t="s">
        <v>2</v>
      </c>
      <c r="D67" s="558" t="s">
        <v>610</v>
      </c>
      <c r="E67" s="559" t="s">
        <v>634</v>
      </c>
      <c r="F67" s="560">
        <v>3440</v>
      </c>
      <c r="G67" s="325">
        <f t="shared" si="0"/>
        <v>3440</v>
      </c>
      <c r="H67" s="325">
        <v>3440</v>
      </c>
      <c r="I67" s="325" t="s">
        <v>97</v>
      </c>
      <c r="J67" s="546">
        <v>1033.05</v>
      </c>
      <c r="K67" s="546">
        <v>4209.0600000000004</v>
      </c>
      <c r="L67" s="838">
        <v>29830</v>
      </c>
      <c r="M67" s="533">
        <v>41439</v>
      </c>
      <c r="N67" s="533" t="s">
        <v>97</v>
      </c>
      <c r="O67" s="534">
        <v>120</v>
      </c>
      <c r="P67" s="535">
        <v>10.85</v>
      </c>
    </row>
    <row r="68" spans="1:16" s="420" customFormat="1" ht="14.25" x14ac:dyDescent="0.15">
      <c r="A68" s="135"/>
      <c r="B68" s="324" t="s">
        <v>65</v>
      </c>
      <c r="C68" s="331" t="s">
        <v>328</v>
      </c>
      <c r="D68" s="536" t="s">
        <v>1249</v>
      </c>
      <c r="E68" s="537" t="s">
        <v>1202</v>
      </c>
      <c r="F68" s="538">
        <v>3080</v>
      </c>
      <c r="G68" s="539">
        <f t="shared" si="0"/>
        <v>3080</v>
      </c>
      <c r="H68" s="539">
        <v>3080</v>
      </c>
      <c r="I68" s="539" t="s">
        <v>97</v>
      </c>
      <c r="J68" s="540">
        <v>8053.38</v>
      </c>
      <c r="K68" s="540">
        <v>13521.889999999899</v>
      </c>
      <c r="L68" s="581">
        <v>39387</v>
      </c>
      <c r="M68" s="541">
        <v>41438</v>
      </c>
      <c r="N68" s="541" t="s">
        <v>97</v>
      </c>
      <c r="O68" s="542">
        <v>77</v>
      </c>
      <c r="P68" s="543">
        <v>3.9</v>
      </c>
    </row>
    <row r="69" spans="1:16" x14ac:dyDescent="0.15">
      <c r="A69" s="1"/>
      <c r="B69" s="324" t="s">
        <v>66</v>
      </c>
      <c r="C69" s="313" t="s">
        <v>329</v>
      </c>
      <c r="D69" s="558" t="s">
        <v>611</v>
      </c>
      <c r="E69" s="559" t="s">
        <v>633</v>
      </c>
      <c r="F69" s="560">
        <v>2730</v>
      </c>
      <c r="G69" s="325">
        <f t="shared" si="0"/>
        <v>2730</v>
      </c>
      <c r="H69" s="325">
        <v>2730</v>
      </c>
      <c r="I69" s="325" t="s">
        <v>97</v>
      </c>
      <c r="J69" s="546">
        <v>3743.3899999999899</v>
      </c>
      <c r="K69" s="546">
        <v>12214.969999999899</v>
      </c>
      <c r="L69" s="838">
        <v>36557</v>
      </c>
      <c r="M69" s="533">
        <v>41438</v>
      </c>
      <c r="N69" s="533" t="s">
        <v>97</v>
      </c>
      <c r="O69" s="534">
        <v>204</v>
      </c>
      <c r="P69" s="535">
        <v>2.76</v>
      </c>
    </row>
    <row r="70" spans="1:16" x14ac:dyDescent="0.15">
      <c r="A70" s="1"/>
      <c r="B70" s="324" t="s">
        <v>67</v>
      </c>
      <c r="C70" s="331" t="s">
        <v>272</v>
      </c>
      <c r="D70" s="536" t="s">
        <v>1250</v>
      </c>
      <c r="E70" s="537" t="s">
        <v>1202</v>
      </c>
      <c r="F70" s="538">
        <v>2600</v>
      </c>
      <c r="G70" s="539">
        <f t="shared" si="0"/>
        <v>2600</v>
      </c>
      <c r="H70" s="539">
        <v>2600</v>
      </c>
      <c r="I70" s="539" t="s">
        <v>97</v>
      </c>
      <c r="J70" s="540">
        <v>7342.43</v>
      </c>
      <c r="K70" s="540">
        <v>7292.1599999999899</v>
      </c>
      <c r="L70" s="581">
        <v>39692</v>
      </c>
      <c r="M70" s="541">
        <v>41438</v>
      </c>
      <c r="N70" s="541" t="s">
        <v>1199</v>
      </c>
      <c r="O70" s="542">
        <v>43</v>
      </c>
      <c r="P70" s="543">
        <v>5.4</v>
      </c>
    </row>
    <row r="71" spans="1:16" x14ac:dyDescent="0.15">
      <c r="A71" s="1"/>
      <c r="B71" s="324" t="s">
        <v>68</v>
      </c>
      <c r="C71" s="313" t="s">
        <v>330</v>
      </c>
      <c r="D71" s="558" t="s">
        <v>612</v>
      </c>
      <c r="E71" s="559" t="s">
        <v>634</v>
      </c>
      <c r="F71" s="560">
        <v>2490</v>
      </c>
      <c r="G71" s="325">
        <f t="shared" si="0"/>
        <v>2490</v>
      </c>
      <c r="H71" s="325">
        <v>2490</v>
      </c>
      <c r="I71" s="325" t="s">
        <v>97</v>
      </c>
      <c r="J71" s="546">
        <v>323.64999999999901</v>
      </c>
      <c r="K71" s="546">
        <v>2000.7</v>
      </c>
      <c r="L71" s="838">
        <v>41153</v>
      </c>
      <c r="M71" s="533">
        <v>41486</v>
      </c>
      <c r="N71" s="533" t="s">
        <v>97</v>
      </c>
      <c r="O71" s="534">
        <v>14</v>
      </c>
      <c r="P71" s="535">
        <v>4.18</v>
      </c>
    </row>
    <row r="72" spans="1:16" x14ac:dyDescent="0.15">
      <c r="A72" s="1"/>
      <c r="B72" s="324" t="s">
        <v>69</v>
      </c>
      <c r="C72" s="331" t="s">
        <v>331</v>
      </c>
      <c r="D72" s="536" t="s">
        <v>1216</v>
      </c>
      <c r="E72" s="537" t="s">
        <v>1202</v>
      </c>
      <c r="F72" s="538">
        <v>1700</v>
      </c>
      <c r="G72" s="539">
        <f t="shared" si="0"/>
        <v>1700</v>
      </c>
      <c r="H72" s="539">
        <v>1700</v>
      </c>
      <c r="I72" s="539" t="s">
        <v>97</v>
      </c>
      <c r="J72" s="540">
        <v>742.63</v>
      </c>
      <c r="K72" s="540">
        <v>2145.8499999999899</v>
      </c>
      <c r="L72" s="581">
        <v>39753</v>
      </c>
      <c r="M72" s="541">
        <v>41439</v>
      </c>
      <c r="N72" s="541" t="s">
        <v>97</v>
      </c>
      <c r="O72" s="542">
        <v>31</v>
      </c>
      <c r="P72" s="543">
        <v>4.8899999999999997</v>
      </c>
    </row>
    <row r="73" spans="1:16" x14ac:dyDescent="0.15">
      <c r="A73" s="1"/>
      <c r="B73" s="324" t="s">
        <v>70</v>
      </c>
      <c r="C73" s="313" t="s">
        <v>332</v>
      </c>
      <c r="D73" s="558" t="s">
        <v>613</v>
      </c>
      <c r="E73" s="559" t="s">
        <v>1251</v>
      </c>
      <c r="F73" s="560">
        <v>1560</v>
      </c>
      <c r="G73" s="325">
        <f t="shared" si="0"/>
        <v>1560</v>
      </c>
      <c r="H73" s="325">
        <v>1560</v>
      </c>
      <c r="I73" s="325" t="s">
        <v>97</v>
      </c>
      <c r="J73" s="546">
        <v>846.77999999999895</v>
      </c>
      <c r="K73" s="546">
        <v>3320.15</v>
      </c>
      <c r="L73" s="838">
        <v>30256</v>
      </c>
      <c r="M73" s="533">
        <v>41439</v>
      </c>
      <c r="N73" s="533" t="s">
        <v>97</v>
      </c>
      <c r="O73" s="534">
        <v>137</v>
      </c>
      <c r="P73" s="535">
        <v>9.33</v>
      </c>
    </row>
    <row r="74" spans="1:16" x14ac:dyDescent="0.15">
      <c r="A74" s="1"/>
      <c r="B74" s="324" t="s">
        <v>71</v>
      </c>
      <c r="C74" s="331" t="s">
        <v>333</v>
      </c>
      <c r="D74" s="536" t="s">
        <v>1216</v>
      </c>
      <c r="E74" s="537" t="s">
        <v>1202</v>
      </c>
      <c r="F74" s="538">
        <v>1000</v>
      </c>
      <c r="G74" s="539">
        <f t="shared" si="0"/>
        <v>1000</v>
      </c>
      <c r="H74" s="539">
        <v>1000</v>
      </c>
      <c r="I74" s="539" t="s">
        <v>97</v>
      </c>
      <c r="J74" s="540">
        <v>3398.57</v>
      </c>
      <c r="K74" s="540">
        <v>6217.85</v>
      </c>
      <c r="L74" s="581">
        <v>37377</v>
      </c>
      <c r="M74" s="541">
        <v>41438</v>
      </c>
      <c r="N74" s="541" t="s">
        <v>1199</v>
      </c>
      <c r="O74" s="542">
        <v>94</v>
      </c>
      <c r="P74" s="543">
        <v>9.06</v>
      </c>
    </row>
    <row r="75" spans="1:16" x14ac:dyDescent="0.15">
      <c r="A75" s="1"/>
      <c r="B75" s="324" t="s">
        <v>72</v>
      </c>
      <c r="C75" s="313" t="s">
        <v>334</v>
      </c>
      <c r="D75" s="558" t="s">
        <v>614</v>
      </c>
      <c r="E75" s="559" t="s">
        <v>633</v>
      </c>
      <c r="F75" s="560">
        <v>2740</v>
      </c>
      <c r="G75" s="325">
        <f t="shared" si="0"/>
        <v>2740</v>
      </c>
      <c r="H75" s="325">
        <v>2740</v>
      </c>
      <c r="I75" s="325" t="s">
        <v>97</v>
      </c>
      <c r="J75" s="546">
        <v>3381.19</v>
      </c>
      <c r="K75" s="546">
        <v>0</v>
      </c>
      <c r="L75" s="838" t="s">
        <v>97</v>
      </c>
      <c r="M75" s="533">
        <v>41438</v>
      </c>
      <c r="N75" s="533" t="s">
        <v>97</v>
      </c>
      <c r="O75" s="534" t="s">
        <v>97</v>
      </c>
      <c r="P75" s="535" t="s">
        <v>97</v>
      </c>
    </row>
    <row r="76" spans="1:16" x14ac:dyDescent="0.15">
      <c r="A76" s="1"/>
      <c r="B76" s="324" t="s">
        <v>73</v>
      </c>
      <c r="C76" s="331" t="s">
        <v>335</v>
      </c>
      <c r="D76" s="536" t="s">
        <v>1252</v>
      </c>
      <c r="E76" s="537" t="s">
        <v>1202</v>
      </c>
      <c r="F76" s="538">
        <v>1760</v>
      </c>
      <c r="G76" s="539">
        <f t="shared" ref="G76:G140" si="1">ROUNDDOWN(F76,0)</f>
        <v>1760</v>
      </c>
      <c r="H76" s="539">
        <v>1760</v>
      </c>
      <c r="I76" s="539" t="s">
        <v>97</v>
      </c>
      <c r="J76" s="540">
        <v>4183.63</v>
      </c>
      <c r="K76" s="540">
        <v>0</v>
      </c>
      <c r="L76" s="581" t="s">
        <v>97</v>
      </c>
      <c r="M76" s="541">
        <v>41438</v>
      </c>
      <c r="N76" s="541" t="s">
        <v>97</v>
      </c>
      <c r="O76" s="542" t="s">
        <v>97</v>
      </c>
      <c r="P76" s="543" t="s">
        <v>97</v>
      </c>
    </row>
    <row r="77" spans="1:16" x14ac:dyDescent="0.15">
      <c r="A77" s="1"/>
      <c r="B77" s="324" t="s">
        <v>75</v>
      </c>
      <c r="C77" s="331" t="s">
        <v>337</v>
      </c>
      <c r="D77" s="536" t="s">
        <v>1253</v>
      </c>
      <c r="E77" s="537" t="s">
        <v>1202</v>
      </c>
      <c r="F77" s="538">
        <v>1240</v>
      </c>
      <c r="G77" s="539">
        <f t="shared" si="1"/>
        <v>1240</v>
      </c>
      <c r="H77" s="539">
        <v>1240</v>
      </c>
      <c r="I77" s="539" t="s">
        <v>97</v>
      </c>
      <c r="J77" s="540">
        <v>1725.6099999999899</v>
      </c>
      <c r="K77" s="540">
        <v>0</v>
      </c>
      <c r="L77" s="581" t="s">
        <v>97</v>
      </c>
      <c r="M77" s="541">
        <v>41438</v>
      </c>
      <c r="N77" s="541" t="s">
        <v>97</v>
      </c>
      <c r="O77" s="542" t="s">
        <v>97</v>
      </c>
      <c r="P77" s="543" t="s">
        <v>97</v>
      </c>
    </row>
    <row r="78" spans="1:16" x14ac:dyDescent="0.15">
      <c r="A78" s="1"/>
      <c r="B78" s="324" t="s">
        <v>76</v>
      </c>
      <c r="C78" s="313" t="s">
        <v>338</v>
      </c>
      <c r="D78" s="558" t="s">
        <v>1215</v>
      </c>
      <c r="E78" s="559" t="s">
        <v>1202</v>
      </c>
      <c r="F78" s="560">
        <v>950</v>
      </c>
      <c r="G78" s="325">
        <f t="shared" si="1"/>
        <v>950</v>
      </c>
      <c r="H78" s="325">
        <v>950</v>
      </c>
      <c r="I78" s="325" t="s">
        <v>97</v>
      </c>
      <c r="J78" s="546">
        <v>3057.02</v>
      </c>
      <c r="K78" s="546">
        <v>0</v>
      </c>
      <c r="L78" s="838" t="s">
        <v>97</v>
      </c>
      <c r="M78" s="533">
        <v>41438</v>
      </c>
      <c r="N78" s="533" t="s">
        <v>97</v>
      </c>
      <c r="O78" s="534" t="s">
        <v>97</v>
      </c>
      <c r="P78" s="535" t="s">
        <v>97</v>
      </c>
    </row>
    <row r="79" spans="1:16" x14ac:dyDescent="0.15">
      <c r="A79" s="1"/>
      <c r="B79" s="324" t="s">
        <v>77</v>
      </c>
      <c r="C79" s="331" t="s">
        <v>339</v>
      </c>
      <c r="D79" s="536" t="s">
        <v>1254</v>
      </c>
      <c r="E79" s="537" t="s">
        <v>1202</v>
      </c>
      <c r="F79" s="538">
        <v>850</v>
      </c>
      <c r="G79" s="539">
        <f t="shared" si="1"/>
        <v>850</v>
      </c>
      <c r="H79" s="539">
        <v>850</v>
      </c>
      <c r="I79" s="539" t="s">
        <v>97</v>
      </c>
      <c r="J79" s="540">
        <v>1923.64</v>
      </c>
      <c r="K79" s="540">
        <v>0</v>
      </c>
      <c r="L79" s="581" t="s">
        <v>97</v>
      </c>
      <c r="M79" s="541">
        <v>41438</v>
      </c>
      <c r="N79" s="541" t="s">
        <v>1199</v>
      </c>
      <c r="O79" s="542" t="s">
        <v>97</v>
      </c>
      <c r="P79" s="543" t="s">
        <v>97</v>
      </c>
    </row>
    <row r="80" spans="1:16" x14ac:dyDescent="0.15">
      <c r="A80" s="1"/>
      <c r="B80" s="324" t="s">
        <v>78</v>
      </c>
      <c r="C80" s="313" t="s">
        <v>340</v>
      </c>
      <c r="D80" s="558" t="s">
        <v>1255</v>
      </c>
      <c r="E80" s="559" t="s">
        <v>1202</v>
      </c>
      <c r="F80" s="560">
        <v>800</v>
      </c>
      <c r="G80" s="325">
        <f t="shared" si="1"/>
        <v>800</v>
      </c>
      <c r="H80" s="325">
        <v>800</v>
      </c>
      <c r="I80" s="325" t="s">
        <v>97</v>
      </c>
      <c r="J80" s="546">
        <v>1930.05</v>
      </c>
      <c r="K80" s="546">
        <v>0</v>
      </c>
      <c r="L80" s="838" t="s">
        <v>97</v>
      </c>
      <c r="M80" s="533">
        <v>41438</v>
      </c>
      <c r="N80" s="533" t="s">
        <v>1199</v>
      </c>
      <c r="O80" s="534" t="s">
        <v>97</v>
      </c>
      <c r="P80" s="535" t="s">
        <v>97</v>
      </c>
    </row>
    <row r="81" spans="1:16" x14ac:dyDescent="0.15">
      <c r="A81" s="1"/>
      <c r="B81" s="324" t="s">
        <v>79</v>
      </c>
      <c r="C81" s="331" t="s">
        <v>341</v>
      </c>
      <c r="D81" s="536" t="s">
        <v>1256</v>
      </c>
      <c r="E81" s="537" t="s">
        <v>1202</v>
      </c>
      <c r="F81" s="538">
        <v>800</v>
      </c>
      <c r="G81" s="539">
        <f t="shared" si="1"/>
        <v>800</v>
      </c>
      <c r="H81" s="539">
        <v>800</v>
      </c>
      <c r="I81" s="539" t="s">
        <v>97</v>
      </c>
      <c r="J81" s="540">
        <v>4105</v>
      </c>
      <c r="K81" s="540">
        <v>0</v>
      </c>
      <c r="L81" s="581" t="s">
        <v>97</v>
      </c>
      <c r="M81" s="541">
        <v>41438</v>
      </c>
      <c r="N81" s="541" t="s">
        <v>97</v>
      </c>
      <c r="O81" s="542" t="s">
        <v>97</v>
      </c>
      <c r="P81" s="543" t="s">
        <v>97</v>
      </c>
    </row>
    <row r="82" spans="1:16" x14ac:dyDescent="0.15">
      <c r="A82" s="1"/>
      <c r="B82" s="324" t="s">
        <v>80</v>
      </c>
      <c r="C82" s="313" t="s">
        <v>342</v>
      </c>
      <c r="D82" s="558" t="s">
        <v>1257</v>
      </c>
      <c r="E82" s="559" t="s">
        <v>1202</v>
      </c>
      <c r="F82" s="560">
        <v>770</v>
      </c>
      <c r="G82" s="325">
        <f t="shared" si="1"/>
        <v>770</v>
      </c>
      <c r="H82" s="325">
        <v>770</v>
      </c>
      <c r="I82" s="325" t="s">
        <v>97</v>
      </c>
      <c r="J82" s="546">
        <v>1305.78</v>
      </c>
      <c r="K82" s="546">
        <v>0</v>
      </c>
      <c r="L82" s="838" t="s">
        <v>97</v>
      </c>
      <c r="M82" s="533">
        <v>41438</v>
      </c>
      <c r="N82" s="533" t="s">
        <v>1199</v>
      </c>
      <c r="O82" s="534" t="s">
        <v>97</v>
      </c>
      <c r="P82" s="535" t="s">
        <v>97</v>
      </c>
    </row>
    <row r="83" spans="1:16" x14ac:dyDescent="0.15">
      <c r="A83" s="1"/>
      <c r="B83" s="324" t="s">
        <v>82</v>
      </c>
      <c r="C83" s="313" t="s">
        <v>344</v>
      </c>
      <c r="D83" s="558" t="s">
        <v>1253</v>
      </c>
      <c r="E83" s="559" t="s">
        <v>1202</v>
      </c>
      <c r="F83" s="560">
        <v>600</v>
      </c>
      <c r="G83" s="325">
        <f t="shared" si="1"/>
        <v>600</v>
      </c>
      <c r="H83" s="325">
        <v>600</v>
      </c>
      <c r="I83" s="325" t="s">
        <v>97</v>
      </c>
      <c r="J83" s="546">
        <v>989.76999999999896</v>
      </c>
      <c r="K83" s="546">
        <v>0</v>
      </c>
      <c r="L83" s="838" t="s">
        <v>97</v>
      </c>
      <c r="M83" s="533">
        <v>41438</v>
      </c>
      <c r="N83" s="533" t="s">
        <v>97</v>
      </c>
      <c r="O83" s="534" t="s">
        <v>97</v>
      </c>
      <c r="P83" s="535" t="s">
        <v>97</v>
      </c>
    </row>
    <row r="84" spans="1:16" x14ac:dyDescent="0.15">
      <c r="A84" s="1"/>
      <c r="B84" s="324" t="s">
        <v>83</v>
      </c>
      <c r="C84" s="331" t="s">
        <v>345</v>
      </c>
      <c r="D84" s="536" t="s">
        <v>1258</v>
      </c>
      <c r="E84" s="537" t="s">
        <v>1202</v>
      </c>
      <c r="F84" s="538">
        <v>450</v>
      </c>
      <c r="G84" s="539">
        <f t="shared" si="1"/>
        <v>450</v>
      </c>
      <c r="H84" s="539">
        <v>450</v>
      </c>
      <c r="I84" s="539" t="s">
        <v>97</v>
      </c>
      <c r="J84" s="540">
        <v>2783.79</v>
      </c>
      <c r="K84" s="540">
        <v>0</v>
      </c>
      <c r="L84" s="581" t="s">
        <v>97</v>
      </c>
      <c r="M84" s="541">
        <v>41438</v>
      </c>
      <c r="N84" s="541" t="s">
        <v>1199</v>
      </c>
      <c r="O84" s="542" t="s">
        <v>97</v>
      </c>
      <c r="P84" s="543" t="s">
        <v>97</v>
      </c>
    </row>
    <row r="85" spans="1:16" x14ac:dyDescent="0.15">
      <c r="A85" s="1"/>
      <c r="B85" s="324" t="s">
        <v>84</v>
      </c>
      <c r="C85" s="313" t="s">
        <v>346</v>
      </c>
      <c r="D85" s="558" t="s">
        <v>1215</v>
      </c>
      <c r="E85" s="559" t="s">
        <v>1202</v>
      </c>
      <c r="F85" s="560">
        <v>370</v>
      </c>
      <c r="G85" s="325">
        <f t="shared" si="1"/>
        <v>370</v>
      </c>
      <c r="H85" s="325">
        <v>370</v>
      </c>
      <c r="I85" s="325" t="s">
        <v>97</v>
      </c>
      <c r="J85" s="546">
        <v>1646.97</v>
      </c>
      <c r="K85" s="546">
        <v>0</v>
      </c>
      <c r="L85" s="838" t="s">
        <v>97</v>
      </c>
      <c r="M85" s="533">
        <v>41438</v>
      </c>
      <c r="N85" s="533" t="s">
        <v>1199</v>
      </c>
      <c r="O85" s="534" t="s">
        <v>97</v>
      </c>
      <c r="P85" s="535" t="s">
        <v>97</v>
      </c>
    </row>
    <row r="86" spans="1:16" x14ac:dyDescent="0.15">
      <c r="A86" s="1"/>
      <c r="B86" s="324" t="s">
        <v>85</v>
      </c>
      <c r="C86" s="331" t="s">
        <v>347</v>
      </c>
      <c r="D86" s="536" t="s">
        <v>1259</v>
      </c>
      <c r="E86" s="537" t="s">
        <v>1202</v>
      </c>
      <c r="F86" s="538">
        <v>350</v>
      </c>
      <c r="G86" s="539">
        <f t="shared" si="1"/>
        <v>350</v>
      </c>
      <c r="H86" s="539">
        <v>350</v>
      </c>
      <c r="I86" s="539" t="s">
        <v>97</v>
      </c>
      <c r="J86" s="540">
        <v>2462.4</v>
      </c>
      <c r="K86" s="540">
        <v>0</v>
      </c>
      <c r="L86" s="581" t="s">
        <v>97</v>
      </c>
      <c r="M86" s="541">
        <v>41438</v>
      </c>
      <c r="N86" s="541" t="s">
        <v>97</v>
      </c>
      <c r="O86" s="542" t="s">
        <v>97</v>
      </c>
      <c r="P86" s="543" t="s">
        <v>97</v>
      </c>
    </row>
    <row r="87" spans="1:16" x14ac:dyDescent="0.15">
      <c r="A87" s="1"/>
      <c r="B87" s="324" t="s">
        <v>86</v>
      </c>
      <c r="C87" s="313" t="s">
        <v>348</v>
      </c>
      <c r="D87" s="558" t="s">
        <v>1260</v>
      </c>
      <c r="E87" s="559" t="s">
        <v>1202</v>
      </c>
      <c r="F87" s="560">
        <v>200</v>
      </c>
      <c r="G87" s="325">
        <f t="shared" si="1"/>
        <v>200</v>
      </c>
      <c r="H87" s="325">
        <v>200</v>
      </c>
      <c r="I87" s="325" t="s">
        <v>97</v>
      </c>
      <c r="J87" s="546">
        <v>892.55999999999904</v>
      </c>
      <c r="K87" s="546">
        <v>0</v>
      </c>
      <c r="L87" s="838" t="s">
        <v>97</v>
      </c>
      <c r="M87" s="533">
        <v>41438</v>
      </c>
      <c r="N87" s="533" t="s">
        <v>1199</v>
      </c>
      <c r="O87" s="534" t="s">
        <v>97</v>
      </c>
      <c r="P87" s="535" t="s">
        <v>97</v>
      </c>
    </row>
    <row r="88" spans="1:16" x14ac:dyDescent="0.15">
      <c r="A88" s="1"/>
      <c r="B88" s="324" t="s">
        <v>87</v>
      </c>
      <c r="C88" s="331" t="s">
        <v>349</v>
      </c>
      <c r="D88" s="536" t="s">
        <v>1261</v>
      </c>
      <c r="E88" s="537" t="s">
        <v>1202</v>
      </c>
      <c r="F88" s="538">
        <v>160</v>
      </c>
      <c r="G88" s="539">
        <f t="shared" si="1"/>
        <v>160</v>
      </c>
      <c r="H88" s="539">
        <v>160</v>
      </c>
      <c r="I88" s="539" t="s">
        <v>97</v>
      </c>
      <c r="J88" s="540">
        <v>1793</v>
      </c>
      <c r="K88" s="540">
        <v>0</v>
      </c>
      <c r="L88" s="581" t="s">
        <v>97</v>
      </c>
      <c r="M88" s="541">
        <v>41438</v>
      </c>
      <c r="N88" s="541" t="s">
        <v>97</v>
      </c>
      <c r="O88" s="542" t="s">
        <v>97</v>
      </c>
      <c r="P88" s="543" t="s">
        <v>97</v>
      </c>
    </row>
    <row r="89" spans="1:16" x14ac:dyDescent="0.15">
      <c r="A89" s="1"/>
      <c r="B89" s="324" t="s">
        <v>88</v>
      </c>
      <c r="C89" s="313" t="s">
        <v>1465</v>
      </c>
      <c r="D89" s="558" t="s">
        <v>1212</v>
      </c>
      <c r="E89" s="559" t="s">
        <v>1244</v>
      </c>
      <c r="F89" s="560">
        <v>10410</v>
      </c>
      <c r="G89" s="799">
        <f t="shared" si="1"/>
        <v>10410</v>
      </c>
      <c r="H89" s="799">
        <v>5310</v>
      </c>
      <c r="I89" s="799">
        <v>5100</v>
      </c>
      <c r="J89" s="546">
        <v>923.72</v>
      </c>
      <c r="K89" s="546">
        <v>5550.35</v>
      </c>
      <c r="L89" s="838">
        <v>41830</v>
      </c>
      <c r="M89" s="533">
        <v>42307</v>
      </c>
      <c r="N89" s="533">
        <v>42825</v>
      </c>
      <c r="O89" s="534">
        <v>60</v>
      </c>
      <c r="P89" s="535">
        <v>3.06</v>
      </c>
    </row>
    <row r="90" spans="1:16" x14ac:dyDescent="0.15">
      <c r="A90" s="1"/>
      <c r="B90" s="324" t="s">
        <v>89</v>
      </c>
      <c r="C90" s="331" t="s">
        <v>350</v>
      </c>
      <c r="D90" s="536" t="s">
        <v>1200</v>
      </c>
      <c r="E90" s="537" t="s">
        <v>1244</v>
      </c>
      <c r="F90" s="538">
        <v>2080</v>
      </c>
      <c r="G90" s="539">
        <f t="shared" si="1"/>
        <v>2080</v>
      </c>
      <c r="H90" s="539">
        <v>2080</v>
      </c>
      <c r="I90" s="539" t="s">
        <v>97</v>
      </c>
      <c r="J90" s="540">
        <v>236.59</v>
      </c>
      <c r="K90" s="540">
        <v>1477.0999999999899</v>
      </c>
      <c r="L90" s="581">
        <v>41943</v>
      </c>
      <c r="M90" s="541">
        <v>42307</v>
      </c>
      <c r="N90" s="541" t="s">
        <v>1199</v>
      </c>
      <c r="O90" s="542">
        <v>9</v>
      </c>
      <c r="P90" s="543">
        <v>2.61</v>
      </c>
    </row>
    <row r="91" spans="1:16" x14ac:dyDescent="0.15">
      <c r="A91" s="1"/>
      <c r="B91" s="324" t="s">
        <v>1262</v>
      </c>
      <c r="C91" s="313" t="s">
        <v>1339</v>
      </c>
      <c r="D91" s="561" t="s">
        <v>1543</v>
      </c>
      <c r="E91" s="562" t="s">
        <v>1539</v>
      </c>
      <c r="F91" s="563">
        <v>6840</v>
      </c>
      <c r="G91" s="564">
        <v>6840</v>
      </c>
      <c r="H91" s="564">
        <v>6840</v>
      </c>
      <c r="I91" s="564" t="s">
        <v>97</v>
      </c>
      <c r="J91" s="546">
        <v>30949.8</v>
      </c>
      <c r="K91" s="546">
        <v>56351.42</v>
      </c>
      <c r="L91" s="581">
        <v>34191</v>
      </c>
      <c r="M91" s="533" t="s">
        <v>1544</v>
      </c>
      <c r="N91" s="533" t="s">
        <v>1181</v>
      </c>
      <c r="O91" s="534">
        <v>1582.2750000000001</v>
      </c>
      <c r="P91" s="535">
        <v>12.91</v>
      </c>
    </row>
    <row r="92" spans="1:16" x14ac:dyDescent="0.15">
      <c r="A92" s="1"/>
      <c r="B92" s="324" t="s">
        <v>1263</v>
      </c>
      <c r="C92" s="313" t="s">
        <v>1340</v>
      </c>
      <c r="D92" s="561" t="s">
        <v>1545</v>
      </c>
      <c r="E92" s="562" t="s">
        <v>1546</v>
      </c>
      <c r="F92" s="563">
        <v>2720</v>
      </c>
      <c r="G92" s="564">
        <v>2720</v>
      </c>
      <c r="H92" s="564">
        <v>2720</v>
      </c>
      <c r="I92" s="564" t="s">
        <v>97</v>
      </c>
      <c r="J92" s="546">
        <v>8317.99</v>
      </c>
      <c r="K92" s="546">
        <v>28930.36</v>
      </c>
      <c r="L92" s="581">
        <v>38637</v>
      </c>
      <c r="M92" s="533">
        <v>39156</v>
      </c>
      <c r="N92" s="533" t="s">
        <v>1181</v>
      </c>
      <c r="O92" s="534">
        <v>270</v>
      </c>
      <c r="P92" s="535">
        <v>7.18</v>
      </c>
    </row>
    <row r="93" spans="1:16" x14ac:dyDescent="0.15">
      <c r="A93" s="1"/>
      <c r="B93" s="324" t="s">
        <v>1547</v>
      </c>
      <c r="C93" s="313" t="s">
        <v>1548</v>
      </c>
      <c r="D93" s="561" t="s">
        <v>1549</v>
      </c>
      <c r="E93" s="562" t="s">
        <v>1287</v>
      </c>
      <c r="F93" s="563">
        <v>700</v>
      </c>
      <c r="G93" s="564">
        <v>700</v>
      </c>
      <c r="H93" s="564">
        <v>700</v>
      </c>
      <c r="I93" s="564" t="s">
        <v>97</v>
      </c>
      <c r="J93" s="546">
        <v>1607.89</v>
      </c>
      <c r="K93" s="546" t="s">
        <v>97</v>
      </c>
      <c r="L93" s="581" t="s">
        <v>97</v>
      </c>
      <c r="M93" s="533">
        <v>42853</v>
      </c>
      <c r="N93" s="533" t="s">
        <v>1181</v>
      </c>
      <c r="O93" s="534" t="s">
        <v>97</v>
      </c>
      <c r="P93" s="535" t="s">
        <v>97</v>
      </c>
    </row>
    <row r="94" spans="1:16" x14ac:dyDescent="0.15">
      <c r="A94" s="1"/>
      <c r="B94" s="324" t="s">
        <v>90</v>
      </c>
      <c r="C94" s="313" t="s">
        <v>351</v>
      </c>
      <c r="D94" s="561" t="s">
        <v>1550</v>
      </c>
      <c r="E94" s="562" t="s">
        <v>1540</v>
      </c>
      <c r="F94" s="563">
        <v>15500</v>
      </c>
      <c r="G94" s="564">
        <f t="shared" si="1"/>
        <v>15500</v>
      </c>
      <c r="H94" s="564">
        <v>15500</v>
      </c>
      <c r="I94" s="564" t="s">
        <v>97</v>
      </c>
      <c r="J94" s="546">
        <v>17574.099999999999</v>
      </c>
      <c r="K94" s="546">
        <v>17769.4199999999</v>
      </c>
      <c r="L94" s="581">
        <v>37043</v>
      </c>
      <c r="M94" s="533">
        <v>41912</v>
      </c>
      <c r="N94" s="533" t="s">
        <v>1181</v>
      </c>
      <c r="O94" s="534">
        <v>434</v>
      </c>
      <c r="P94" s="535">
        <v>4.42</v>
      </c>
    </row>
    <row r="95" spans="1:16" ht="28.5" x14ac:dyDescent="0.15">
      <c r="A95" s="1"/>
      <c r="B95" s="324" t="s">
        <v>91</v>
      </c>
      <c r="C95" s="313" t="s">
        <v>352</v>
      </c>
      <c r="D95" s="561" t="s">
        <v>1551</v>
      </c>
      <c r="E95" s="562" t="s">
        <v>1287</v>
      </c>
      <c r="F95" s="563">
        <v>8930</v>
      </c>
      <c r="G95" s="564">
        <f t="shared" si="1"/>
        <v>8930</v>
      </c>
      <c r="H95" s="564">
        <v>8930</v>
      </c>
      <c r="I95" s="564" t="s">
        <v>97</v>
      </c>
      <c r="J95" s="546">
        <v>13026.08</v>
      </c>
      <c r="K95" s="546">
        <v>24399.119999999901</v>
      </c>
      <c r="L95" s="839" t="s">
        <v>1266</v>
      </c>
      <c r="M95" s="533">
        <v>41438</v>
      </c>
      <c r="N95" s="533" t="s">
        <v>1181</v>
      </c>
      <c r="O95" s="534">
        <v>239</v>
      </c>
      <c r="P95" s="535">
        <v>5.43</v>
      </c>
    </row>
    <row r="96" spans="1:16" ht="28.5" x14ac:dyDescent="0.15">
      <c r="A96" s="1"/>
      <c r="B96" s="324" t="s">
        <v>93</v>
      </c>
      <c r="C96" s="313" t="s">
        <v>354</v>
      </c>
      <c r="D96" s="561" t="s">
        <v>1552</v>
      </c>
      <c r="E96" s="562" t="s">
        <v>1287</v>
      </c>
      <c r="F96" s="563">
        <v>4406.1409999999996</v>
      </c>
      <c r="G96" s="564">
        <f t="shared" si="1"/>
        <v>4406</v>
      </c>
      <c r="H96" s="564">
        <v>4406</v>
      </c>
      <c r="I96" s="564" t="s">
        <v>97</v>
      </c>
      <c r="J96" s="546">
        <v>32128.5</v>
      </c>
      <c r="K96" s="546">
        <v>34198.01</v>
      </c>
      <c r="L96" s="839" t="s">
        <v>1267</v>
      </c>
      <c r="M96" s="533">
        <v>41438</v>
      </c>
      <c r="N96" s="533" t="s">
        <v>1181</v>
      </c>
      <c r="O96" s="534">
        <v>168</v>
      </c>
      <c r="P96" s="535">
        <v>3.97</v>
      </c>
    </row>
    <row r="97" spans="1:16" ht="42.75" x14ac:dyDescent="0.15">
      <c r="A97" s="1"/>
      <c r="B97" s="324" t="s">
        <v>94</v>
      </c>
      <c r="C97" s="313" t="s">
        <v>355</v>
      </c>
      <c r="D97" s="561" t="s">
        <v>1553</v>
      </c>
      <c r="E97" s="562" t="s">
        <v>1287</v>
      </c>
      <c r="F97" s="563">
        <v>3020</v>
      </c>
      <c r="G97" s="564">
        <f t="shared" si="1"/>
        <v>3020</v>
      </c>
      <c r="H97" s="564">
        <v>3020</v>
      </c>
      <c r="I97" s="564" t="s">
        <v>97</v>
      </c>
      <c r="J97" s="546">
        <v>9338.17</v>
      </c>
      <c r="K97" s="546">
        <v>11714.36</v>
      </c>
      <c r="L97" s="839" t="s">
        <v>1268</v>
      </c>
      <c r="M97" s="533">
        <v>41438</v>
      </c>
      <c r="N97" s="533" t="s">
        <v>1181</v>
      </c>
      <c r="O97" s="534">
        <v>260</v>
      </c>
      <c r="P97" s="535">
        <v>3.89</v>
      </c>
    </row>
    <row r="98" spans="1:16" x14ac:dyDescent="0.15">
      <c r="A98" s="1"/>
      <c r="B98" s="324" t="s">
        <v>95</v>
      </c>
      <c r="C98" s="313" t="s">
        <v>356</v>
      </c>
      <c r="D98" s="561" t="s">
        <v>1271</v>
      </c>
      <c r="E98" s="562" t="s">
        <v>1540</v>
      </c>
      <c r="F98" s="563">
        <v>4700</v>
      </c>
      <c r="G98" s="564">
        <f t="shared" si="1"/>
        <v>4700</v>
      </c>
      <c r="H98" s="564">
        <v>4700</v>
      </c>
      <c r="I98" s="564" t="s">
        <v>97</v>
      </c>
      <c r="J98" s="546">
        <v>2098.1799999999898</v>
      </c>
      <c r="K98" s="546">
        <v>6622.14</v>
      </c>
      <c r="L98" s="581">
        <v>38749</v>
      </c>
      <c r="M98" s="533">
        <v>41439</v>
      </c>
      <c r="N98" s="533" t="s">
        <v>1181</v>
      </c>
      <c r="O98" s="534">
        <v>66</v>
      </c>
      <c r="P98" s="535">
        <v>2.42</v>
      </c>
    </row>
    <row r="99" spans="1:16" x14ac:dyDescent="0.15">
      <c r="A99" s="1"/>
      <c r="B99" s="326" t="s">
        <v>96</v>
      </c>
      <c r="C99" s="313" t="s">
        <v>357</v>
      </c>
      <c r="D99" s="561" t="s">
        <v>1271</v>
      </c>
      <c r="E99" s="562" t="s">
        <v>1554</v>
      </c>
      <c r="F99" s="563">
        <v>1640</v>
      </c>
      <c r="G99" s="564">
        <f t="shared" si="1"/>
        <v>1640</v>
      </c>
      <c r="H99" s="564">
        <v>1640</v>
      </c>
      <c r="I99" s="564" t="s">
        <v>97</v>
      </c>
      <c r="J99" s="546">
        <v>787.31</v>
      </c>
      <c r="K99" s="546">
        <v>5692.0299999999897</v>
      </c>
      <c r="L99" s="581">
        <v>39600</v>
      </c>
      <c r="M99" s="533">
        <v>41439</v>
      </c>
      <c r="N99" s="533" t="s">
        <v>1181</v>
      </c>
      <c r="O99" s="534">
        <v>81</v>
      </c>
      <c r="P99" s="535">
        <v>1.57</v>
      </c>
    </row>
    <row r="100" spans="1:16" ht="28.5" x14ac:dyDescent="0.15">
      <c r="A100" s="1"/>
      <c r="B100" s="572" t="s">
        <v>1270</v>
      </c>
      <c r="C100" s="313" t="s">
        <v>1346</v>
      </c>
      <c r="D100" s="561" t="s">
        <v>1271</v>
      </c>
      <c r="E100" s="562" t="s">
        <v>1247</v>
      </c>
      <c r="F100" s="563">
        <v>1060</v>
      </c>
      <c r="G100" s="564">
        <v>1060</v>
      </c>
      <c r="H100" s="564">
        <v>1060</v>
      </c>
      <c r="I100" s="564" t="s">
        <v>97</v>
      </c>
      <c r="J100" s="546">
        <v>895.66</v>
      </c>
      <c r="K100" s="546">
        <v>1756.32</v>
      </c>
      <c r="L100" s="839" t="s">
        <v>1272</v>
      </c>
      <c r="M100" s="533">
        <v>41394</v>
      </c>
      <c r="N100" s="533" t="s">
        <v>1181</v>
      </c>
      <c r="O100" s="534">
        <v>71</v>
      </c>
      <c r="P100" s="535">
        <v>4.01</v>
      </c>
    </row>
    <row r="101" spans="1:16" x14ac:dyDescent="0.15">
      <c r="A101" s="1"/>
      <c r="B101" s="572" t="s">
        <v>1416</v>
      </c>
      <c r="C101" s="313" t="s">
        <v>1473</v>
      </c>
      <c r="D101" s="561" t="s">
        <v>1555</v>
      </c>
      <c r="E101" s="562" t="s">
        <v>1556</v>
      </c>
      <c r="F101" s="563">
        <v>8500</v>
      </c>
      <c r="G101" s="564">
        <v>8500</v>
      </c>
      <c r="H101" s="564">
        <v>8500</v>
      </c>
      <c r="I101" s="564" t="s">
        <v>97</v>
      </c>
      <c r="J101" s="546">
        <v>3491.74</v>
      </c>
      <c r="K101" s="546">
        <v>21564.42</v>
      </c>
      <c r="L101" s="581">
        <v>38820</v>
      </c>
      <c r="M101" s="533">
        <v>42811</v>
      </c>
      <c r="N101" s="533" t="s">
        <v>1181</v>
      </c>
      <c r="O101" s="534">
        <v>335</v>
      </c>
      <c r="P101" s="535">
        <v>7.0000000000000007E-2</v>
      </c>
    </row>
    <row r="102" spans="1:16" ht="16.5" thickBot="1" x14ac:dyDescent="0.2">
      <c r="A102" s="1"/>
      <c r="B102" s="572" t="s">
        <v>1417</v>
      </c>
      <c r="C102" s="573" t="s">
        <v>1475</v>
      </c>
      <c r="D102" s="574" t="s">
        <v>1557</v>
      </c>
      <c r="E102" s="575" t="s">
        <v>1558</v>
      </c>
      <c r="F102" s="576">
        <v>11600</v>
      </c>
      <c r="G102" s="577">
        <v>11600</v>
      </c>
      <c r="H102" s="483">
        <v>11600</v>
      </c>
      <c r="I102" s="483" t="s">
        <v>1181</v>
      </c>
      <c r="J102" s="333">
        <v>1686.28</v>
      </c>
      <c r="K102" s="333">
        <v>8280.08</v>
      </c>
      <c r="L102" s="840">
        <v>38035</v>
      </c>
      <c r="M102" s="800">
        <v>42825</v>
      </c>
      <c r="N102" s="800" t="s">
        <v>1181</v>
      </c>
      <c r="O102" s="334">
        <v>111</v>
      </c>
      <c r="P102" s="484">
        <v>7.78</v>
      </c>
    </row>
    <row r="103" spans="1:16" ht="29.25" thickTop="1" x14ac:dyDescent="0.15">
      <c r="A103" s="1"/>
      <c r="B103" s="328" t="s">
        <v>98</v>
      </c>
      <c r="C103" s="313" t="s">
        <v>358</v>
      </c>
      <c r="D103" s="558" t="s">
        <v>617</v>
      </c>
      <c r="E103" s="801" t="s">
        <v>1273</v>
      </c>
      <c r="F103" s="578">
        <v>17400</v>
      </c>
      <c r="G103" s="325">
        <f t="shared" si="1"/>
        <v>17400</v>
      </c>
      <c r="H103" s="325">
        <v>17400</v>
      </c>
      <c r="I103" s="325" t="s">
        <v>97</v>
      </c>
      <c r="J103" s="546">
        <v>35873</v>
      </c>
      <c r="K103" s="546">
        <v>71570.639999999898</v>
      </c>
      <c r="L103" s="838">
        <v>39569</v>
      </c>
      <c r="M103" s="533">
        <v>41439</v>
      </c>
      <c r="N103" s="533" t="s">
        <v>97</v>
      </c>
      <c r="O103" s="534">
        <v>292</v>
      </c>
      <c r="P103" s="535">
        <v>4.16</v>
      </c>
    </row>
    <row r="104" spans="1:16" ht="28.5" x14ac:dyDescent="0.15">
      <c r="A104" s="1"/>
      <c r="B104" s="329" t="s">
        <v>99</v>
      </c>
      <c r="C104" s="313" t="s">
        <v>359</v>
      </c>
      <c r="D104" s="536" t="s">
        <v>1274</v>
      </c>
      <c r="E104" s="802" t="s">
        <v>1275</v>
      </c>
      <c r="F104" s="538">
        <v>15710</v>
      </c>
      <c r="G104" s="539">
        <f t="shared" si="1"/>
        <v>15710</v>
      </c>
      <c r="H104" s="539">
        <v>15710</v>
      </c>
      <c r="I104" s="539" t="s">
        <v>97</v>
      </c>
      <c r="J104" s="540">
        <v>27305.119999999901</v>
      </c>
      <c r="K104" s="540">
        <v>53561.440000000002</v>
      </c>
      <c r="L104" s="581">
        <v>39448</v>
      </c>
      <c r="M104" s="541">
        <v>41439</v>
      </c>
      <c r="N104" s="541" t="s">
        <v>97</v>
      </c>
      <c r="O104" s="542">
        <v>176</v>
      </c>
      <c r="P104" s="543">
        <v>6.42</v>
      </c>
    </row>
    <row r="105" spans="1:16" ht="28.5" x14ac:dyDescent="0.15">
      <c r="A105" s="1"/>
      <c r="B105" s="329" t="s">
        <v>100</v>
      </c>
      <c r="C105" s="313" t="s">
        <v>360</v>
      </c>
      <c r="D105" s="579" t="s">
        <v>616</v>
      </c>
      <c r="E105" s="803" t="s">
        <v>1273</v>
      </c>
      <c r="F105" s="580">
        <v>13700</v>
      </c>
      <c r="G105" s="330">
        <f t="shared" si="1"/>
        <v>13700</v>
      </c>
      <c r="H105" s="330">
        <v>13700</v>
      </c>
      <c r="I105" s="330" t="s">
        <v>97</v>
      </c>
      <c r="J105" s="540">
        <v>36436.349999999897</v>
      </c>
      <c r="K105" s="540">
        <v>72352.88</v>
      </c>
      <c r="L105" s="581">
        <v>39934</v>
      </c>
      <c r="M105" s="541">
        <v>41486</v>
      </c>
      <c r="N105" s="541" t="s">
        <v>97</v>
      </c>
      <c r="O105" s="542">
        <v>310</v>
      </c>
      <c r="P105" s="543">
        <v>3.73</v>
      </c>
    </row>
    <row r="106" spans="1:16" ht="28.5" x14ac:dyDescent="0.15">
      <c r="A106" s="1"/>
      <c r="B106" s="329" t="s">
        <v>101</v>
      </c>
      <c r="C106" s="313" t="s">
        <v>361</v>
      </c>
      <c r="D106" s="536" t="s">
        <v>1276</v>
      </c>
      <c r="E106" s="802" t="s">
        <v>1275</v>
      </c>
      <c r="F106" s="538">
        <v>11410</v>
      </c>
      <c r="G106" s="539">
        <f t="shared" si="1"/>
        <v>11410</v>
      </c>
      <c r="H106" s="539">
        <v>11410</v>
      </c>
      <c r="I106" s="539" t="s">
        <v>97</v>
      </c>
      <c r="J106" s="540">
        <v>24808.98</v>
      </c>
      <c r="K106" s="540">
        <v>49504.379999999903</v>
      </c>
      <c r="L106" s="581">
        <v>39142</v>
      </c>
      <c r="M106" s="541">
        <v>41439</v>
      </c>
      <c r="N106" s="541" t="s">
        <v>97</v>
      </c>
      <c r="O106" s="542">
        <v>101</v>
      </c>
      <c r="P106" s="543">
        <v>6.15</v>
      </c>
    </row>
    <row r="107" spans="1:16" ht="28.5" x14ac:dyDescent="0.15">
      <c r="A107" s="1"/>
      <c r="B107" s="329" t="s">
        <v>102</v>
      </c>
      <c r="C107" s="331" t="s">
        <v>362</v>
      </c>
      <c r="D107" s="579" t="s">
        <v>618</v>
      </c>
      <c r="E107" s="803" t="s">
        <v>1273</v>
      </c>
      <c r="F107" s="580">
        <v>10600</v>
      </c>
      <c r="G107" s="330">
        <f t="shared" si="1"/>
        <v>10600</v>
      </c>
      <c r="H107" s="330">
        <v>10600</v>
      </c>
      <c r="I107" s="330" t="s">
        <v>97</v>
      </c>
      <c r="J107" s="540">
        <v>46401.69</v>
      </c>
      <c r="K107" s="540">
        <v>51474.82</v>
      </c>
      <c r="L107" s="581">
        <v>39356</v>
      </c>
      <c r="M107" s="541">
        <v>41474</v>
      </c>
      <c r="N107" s="541" t="s">
        <v>97</v>
      </c>
      <c r="O107" s="542">
        <v>422</v>
      </c>
      <c r="P107" s="543">
        <v>4.32</v>
      </c>
    </row>
    <row r="108" spans="1:16" ht="28.5" x14ac:dyDescent="0.15">
      <c r="A108" s="1"/>
      <c r="B108" s="329" t="s">
        <v>103</v>
      </c>
      <c r="C108" s="313" t="s">
        <v>363</v>
      </c>
      <c r="D108" s="536" t="s">
        <v>1277</v>
      </c>
      <c r="E108" s="802" t="s">
        <v>1275</v>
      </c>
      <c r="F108" s="538">
        <v>8700</v>
      </c>
      <c r="G108" s="539">
        <f t="shared" si="1"/>
        <v>8700</v>
      </c>
      <c r="H108" s="539">
        <v>8700</v>
      </c>
      <c r="I108" s="539" t="s">
        <v>97</v>
      </c>
      <c r="J108" s="540">
        <v>26978.95</v>
      </c>
      <c r="K108" s="540">
        <v>49927.889999999898</v>
      </c>
      <c r="L108" s="581">
        <v>36739</v>
      </c>
      <c r="M108" s="541">
        <v>41439</v>
      </c>
      <c r="N108" s="541" t="s">
        <v>97</v>
      </c>
      <c r="O108" s="542">
        <v>427</v>
      </c>
      <c r="P108" s="543">
        <v>7.3</v>
      </c>
    </row>
    <row r="109" spans="1:16" ht="28.5" x14ac:dyDescent="0.15">
      <c r="A109" s="1"/>
      <c r="B109" s="329" t="s">
        <v>104</v>
      </c>
      <c r="C109" s="313" t="s">
        <v>364</v>
      </c>
      <c r="D109" s="579" t="s">
        <v>619</v>
      </c>
      <c r="E109" s="803" t="s">
        <v>1273</v>
      </c>
      <c r="F109" s="580">
        <v>8250</v>
      </c>
      <c r="G109" s="330">
        <f t="shared" si="1"/>
        <v>8250</v>
      </c>
      <c r="H109" s="330">
        <v>8250</v>
      </c>
      <c r="I109" s="330" t="s">
        <v>97</v>
      </c>
      <c r="J109" s="540">
        <v>18172.049999999901</v>
      </c>
      <c r="K109" s="540">
        <v>35948.630000000005</v>
      </c>
      <c r="L109" s="581">
        <v>39753</v>
      </c>
      <c r="M109" s="541">
        <v>41439</v>
      </c>
      <c r="N109" s="541" t="s">
        <v>97</v>
      </c>
      <c r="O109" s="542">
        <v>83</v>
      </c>
      <c r="P109" s="543">
        <v>5.79</v>
      </c>
    </row>
    <row r="110" spans="1:16" ht="28.5" x14ac:dyDescent="0.15">
      <c r="A110" s="1"/>
      <c r="B110" s="329" t="s">
        <v>105</v>
      </c>
      <c r="C110" s="313" t="s">
        <v>365</v>
      </c>
      <c r="D110" s="536" t="s">
        <v>1278</v>
      </c>
      <c r="E110" s="802" t="s">
        <v>1275</v>
      </c>
      <c r="F110" s="538">
        <v>7340</v>
      </c>
      <c r="G110" s="539">
        <f t="shared" si="1"/>
        <v>7340</v>
      </c>
      <c r="H110" s="539">
        <v>7340</v>
      </c>
      <c r="I110" s="539" t="s">
        <v>97</v>
      </c>
      <c r="J110" s="540">
        <v>14857.27</v>
      </c>
      <c r="K110" s="540">
        <v>29553.64</v>
      </c>
      <c r="L110" s="581">
        <v>39965</v>
      </c>
      <c r="M110" s="541">
        <v>41439</v>
      </c>
      <c r="N110" s="541" t="s">
        <v>97</v>
      </c>
      <c r="O110" s="542">
        <v>78</v>
      </c>
      <c r="P110" s="543">
        <v>5.9</v>
      </c>
    </row>
    <row r="111" spans="1:16" ht="28.5" x14ac:dyDescent="0.15">
      <c r="A111" s="1"/>
      <c r="B111" s="329" t="s">
        <v>106</v>
      </c>
      <c r="C111" s="331" t="s">
        <v>366</v>
      </c>
      <c r="D111" s="579" t="s">
        <v>620</v>
      </c>
      <c r="E111" s="803" t="s">
        <v>1273</v>
      </c>
      <c r="F111" s="580">
        <v>4660</v>
      </c>
      <c r="G111" s="330">
        <f t="shared" si="1"/>
        <v>4660</v>
      </c>
      <c r="H111" s="330">
        <v>4660</v>
      </c>
      <c r="I111" s="330" t="s">
        <v>97</v>
      </c>
      <c r="J111" s="540">
        <v>10335</v>
      </c>
      <c r="K111" s="540">
        <v>30421.7</v>
      </c>
      <c r="L111" s="581">
        <v>33482</v>
      </c>
      <c r="M111" s="541">
        <v>41439</v>
      </c>
      <c r="N111" s="541" t="s">
        <v>97</v>
      </c>
      <c r="O111" s="542">
        <v>415</v>
      </c>
      <c r="P111" s="543">
        <v>3.4</v>
      </c>
    </row>
    <row r="112" spans="1:16" ht="28.5" x14ac:dyDescent="0.15">
      <c r="A112" s="1"/>
      <c r="B112" s="329" t="s">
        <v>107</v>
      </c>
      <c r="C112" s="331" t="s">
        <v>367</v>
      </c>
      <c r="D112" s="579" t="s">
        <v>1276</v>
      </c>
      <c r="E112" s="803" t="s">
        <v>1273</v>
      </c>
      <c r="F112" s="580">
        <v>4590</v>
      </c>
      <c r="G112" s="330">
        <f t="shared" si="1"/>
        <v>4590</v>
      </c>
      <c r="H112" s="330">
        <v>4590</v>
      </c>
      <c r="I112" s="330" t="s">
        <v>97</v>
      </c>
      <c r="J112" s="540">
        <v>17561.5099999999</v>
      </c>
      <c r="K112" s="540">
        <v>24929.27</v>
      </c>
      <c r="L112" s="581">
        <v>38473</v>
      </c>
      <c r="M112" s="541">
        <v>41439</v>
      </c>
      <c r="N112" s="541" t="s">
        <v>97</v>
      </c>
      <c r="O112" s="542">
        <v>10</v>
      </c>
      <c r="P112" s="543">
        <v>6.15</v>
      </c>
    </row>
    <row r="113" spans="1:16" ht="28.5" x14ac:dyDescent="0.15">
      <c r="A113" s="1"/>
      <c r="B113" s="329" t="s">
        <v>108</v>
      </c>
      <c r="C113" s="331" t="s">
        <v>368</v>
      </c>
      <c r="D113" s="579" t="s">
        <v>621</v>
      </c>
      <c r="E113" s="803" t="s">
        <v>1273</v>
      </c>
      <c r="F113" s="580">
        <v>3810</v>
      </c>
      <c r="G113" s="330">
        <f t="shared" si="1"/>
        <v>3810</v>
      </c>
      <c r="H113" s="330">
        <v>3810</v>
      </c>
      <c r="I113" s="330" t="s">
        <v>97</v>
      </c>
      <c r="J113" s="540">
        <v>27608.9399999999</v>
      </c>
      <c r="K113" s="540">
        <v>24888.6699999999</v>
      </c>
      <c r="L113" s="581">
        <v>38749</v>
      </c>
      <c r="M113" s="541">
        <v>41439</v>
      </c>
      <c r="N113" s="541" t="s">
        <v>97</v>
      </c>
      <c r="O113" s="542">
        <v>84</v>
      </c>
      <c r="P113" s="543">
        <v>2.72</v>
      </c>
    </row>
    <row r="114" spans="1:16" ht="28.5" x14ac:dyDescent="0.15">
      <c r="A114" s="1"/>
      <c r="B114" s="329" t="s">
        <v>109</v>
      </c>
      <c r="C114" s="331" t="s">
        <v>369</v>
      </c>
      <c r="D114" s="579" t="s">
        <v>1279</v>
      </c>
      <c r="E114" s="803" t="s">
        <v>1273</v>
      </c>
      <c r="F114" s="580">
        <v>3750</v>
      </c>
      <c r="G114" s="330">
        <f t="shared" si="1"/>
        <v>3750</v>
      </c>
      <c r="H114" s="330">
        <v>3750</v>
      </c>
      <c r="I114" s="330" t="s">
        <v>97</v>
      </c>
      <c r="J114" s="540">
        <v>9732.8700000000008</v>
      </c>
      <c r="K114" s="540">
        <v>13186.309999999899</v>
      </c>
      <c r="L114" s="581">
        <v>35156</v>
      </c>
      <c r="M114" s="541">
        <v>41439</v>
      </c>
      <c r="N114" s="541" t="s">
        <v>97</v>
      </c>
      <c r="O114" s="542">
        <v>155</v>
      </c>
      <c r="P114" s="543">
        <v>2.92</v>
      </c>
    </row>
    <row r="115" spans="1:16" ht="28.5" x14ac:dyDescent="0.15">
      <c r="A115" s="1"/>
      <c r="B115" s="329" t="s">
        <v>110</v>
      </c>
      <c r="C115" s="331" t="s">
        <v>370</v>
      </c>
      <c r="D115" s="579" t="s">
        <v>622</v>
      </c>
      <c r="E115" s="803" t="s">
        <v>1273</v>
      </c>
      <c r="F115" s="580">
        <v>2830</v>
      </c>
      <c r="G115" s="330">
        <f t="shared" si="1"/>
        <v>2830</v>
      </c>
      <c r="H115" s="330">
        <v>2830</v>
      </c>
      <c r="I115" s="330" t="s">
        <v>97</v>
      </c>
      <c r="J115" s="540">
        <v>12376.309999999899</v>
      </c>
      <c r="K115" s="540">
        <v>11580.059999999899</v>
      </c>
      <c r="L115" s="581">
        <v>33482</v>
      </c>
      <c r="M115" s="541">
        <v>41439</v>
      </c>
      <c r="N115" s="541" t="s">
        <v>97</v>
      </c>
      <c r="O115" s="542">
        <v>187</v>
      </c>
      <c r="P115" s="543">
        <v>2.92</v>
      </c>
    </row>
    <row r="116" spans="1:16" ht="28.5" x14ac:dyDescent="0.15">
      <c r="A116" s="1"/>
      <c r="B116" s="329" t="s">
        <v>111</v>
      </c>
      <c r="C116" s="331" t="s">
        <v>371</v>
      </c>
      <c r="D116" s="579" t="s">
        <v>1276</v>
      </c>
      <c r="E116" s="803" t="s">
        <v>1273</v>
      </c>
      <c r="F116" s="580">
        <v>2690</v>
      </c>
      <c r="G116" s="330">
        <f t="shared" si="1"/>
        <v>2690</v>
      </c>
      <c r="H116" s="330">
        <v>2690</v>
      </c>
      <c r="I116" s="330" t="s">
        <v>97</v>
      </c>
      <c r="J116" s="540">
        <v>16081.79</v>
      </c>
      <c r="K116" s="540">
        <v>9788.6200000000008</v>
      </c>
      <c r="L116" s="581">
        <v>37895</v>
      </c>
      <c r="M116" s="541">
        <v>41439</v>
      </c>
      <c r="N116" s="541" t="s">
        <v>97</v>
      </c>
      <c r="O116" s="542">
        <v>87</v>
      </c>
      <c r="P116" s="543">
        <v>5.36</v>
      </c>
    </row>
    <row r="117" spans="1:16" ht="28.5" x14ac:dyDescent="0.15">
      <c r="A117" s="1"/>
      <c r="B117" s="329" t="s">
        <v>112</v>
      </c>
      <c r="C117" s="331" t="s">
        <v>372</v>
      </c>
      <c r="D117" s="579" t="s">
        <v>622</v>
      </c>
      <c r="E117" s="803" t="s">
        <v>1273</v>
      </c>
      <c r="F117" s="580">
        <v>10790</v>
      </c>
      <c r="G117" s="330">
        <f t="shared" si="1"/>
        <v>10790</v>
      </c>
      <c r="H117" s="330">
        <v>10790</v>
      </c>
      <c r="I117" s="330" t="s">
        <v>97</v>
      </c>
      <c r="J117" s="540">
        <v>22770.720000000001</v>
      </c>
      <c r="K117" s="540">
        <v>41867.82</v>
      </c>
      <c r="L117" s="581">
        <v>37895</v>
      </c>
      <c r="M117" s="541">
        <v>42186</v>
      </c>
      <c r="N117" s="541" t="s">
        <v>97</v>
      </c>
      <c r="O117" s="542">
        <v>348</v>
      </c>
      <c r="P117" s="543">
        <v>3.91</v>
      </c>
    </row>
    <row r="118" spans="1:16" ht="28.5" x14ac:dyDescent="0.15">
      <c r="A118" s="1"/>
      <c r="B118" s="329" t="s">
        <v>1280</v>
      </c>
      <c r="C118" s="331" t="s">
        <v>1353</v>
      </c>
      <c r="D118" s="579" t="s">
        <v>1281</v>
      </c>
      <c r="E118" s="803" t="s">
        <v>1273</v>
      </c>
      <c r="F118" s="580">
        <v>10800</v>
      </c>
      <c r="G118" s="330">
        <f t="shared" si="1"/>
        <v>10800</v>
      </c>
      <c r="H118" s="330">
        <v>10800</v>
      </c>
      <c r="I118" s="330" t="s">
        <v>97</v>
      </c>
      <c r="J118" s="540">
        <v>49164.98</v>
      </c>
      <c r="K118" s="540">
        <v>51485.62</v>
      </c>
      <c r="L118" s="581">
        <v>42473</v>
      </c>
      <c r="M118" s="541">
        <v>42614</v>
      </c>
      <c r="N118" s="541" t="s">
        <v>97</v>
      </c>
      <c r="O118" s="542">
        <v>84</v>
      </c>
      <c r="P118" s="543">
        <v>4.57</v>
      </c>
    </row>
    <row r="119" spans="1:16" ht="28.5" x14ac:dyDescent="0.15">
      <c r="A119" s="1"/>
      <c r="B119" s="329" t="s">
        <v>1418</v>
      </c>
      <c r="C119" s="331" t="s">
        <v>1559</v>
      </c>
      <c r="D119" s="579" t="s">
        <v>1560</v>
      </c>
      <c r="E119" s="803" t="s">
        <v>1273</v>
      </c>
      <c r="F119" s="580">
        <v>9900</v>
      </c>
      <c r="G119" s="330">
        <v>9900</v>
      </c>
      <c r="H119" s="330">
        <v>9900</v>
      </c>
      <c r="I119" s="330" t="s">
        <v>97</v>
      </c>
      <c r="J119" s="540">
        <v>28029.31</v>
      </c>
      <c r="K119" s="540">
        <v>49394.87</v>
      </c>
      <c r="L119" s="581">
        <v>42398</v>
      </c>
      <c r="M119" s="541">
        <v>42825</v>
      </c>
      <c r="N119" s="541" t="s">
        <v>97</v>
      </c>
      <c r="O119" s="542">
        <v>76</v>
      </c>
      <c r="P119" s="543">
        <v>5.56</v>
      </c>
    </row>
    <row r="120" spans="1:16" ht="29.25" thickBot="1" x14ac:dyDescent="0.2">
      <c r="A120" s="1"/>
      <c r="B120" s="332" t="s">
        <v>1282</v>
      </c>
      <c r="C120" s="565" t="s">
        <v>1357</v>
      </c>
      <c r="D120" s="566" t="s">
        <v>1283</v>
      </c>
      <c r="E120" s="804" t="s">
        <v>1273</v>
      </c>
      <c r="F120" s="805">
        <v>3460</v>
      </c>
      <c r="G120" s="567">
        <f t="shared" si="1"/>
        <v>3460</v>
      </c>
      <c r="H120" s="567">
        <v>3460</v>
      </c>
      <c r="I120" s="567" t="s">
        <v>97</v>
      </c>
      <c r="J120" s="568">
        <v>14315.7</v>
      </c>
      <c r="K120" s="568">
        <v>19628.03</v>
      </c>
      <c r="L120" s="841">
        <v>37726</v>
      </c>
      <c r="M120" s="569">
        <v>42487</v>
      </c>
      <c r="N120" s="569" t="s">
        <v>97</v>
      </c>
      <c r="O120" s="570">
        <v>241</v>
      </c>
      <c r="P120" s="571">
        <v>4.72</v>
      </c>
    </row>
    <row r="121" spans="1:16" ht="16.5" thickTop="1" x14ac:dyDescent="0.15">
      <c r="A121" s="1"/>
      <c r="B121" s="312" t="s">
        <v>117</v>
      </c>
      <c r="C121" s="764" t="s">
        <v>377</v>
      </c>
      <c r="D121" s="806" t="s">
        <v>628</v>
      </c>
      <c r="E121" s="807" t="s">
        <v>1561</v>
      </c>
      <c r="F121" s="808">
        <v>3400</v>
      </c>
      <c r="G121" s="809">
        <f t="shared" si="1"/>
        <v>3400</v>
      </c>
      <c r="H121" s="809">
        <v>3400</v>
      </c>
      <c r="I121" s="809" t="s">
        <v>97</v>
      </c>
      <c r="J121" s="810">
        <v>623.70000000000005</v>
      </c>
      <c r="K121" s="810">
        <v>3620.46</v>
      </c>
      <c r="L121" s="842">
        <v>39657</v>
      </c>
      <c r="M121" s="811">
        <v>39696</v>
      </c>
      <c r="N121" s="811" t="s">
        <v>97</v>
      </c>
      <c r="O121" s="812">
        <v>130</v>
      </c>
      <c r="P121" s="813">
        <v>9.06</v>
      </c>
    </row>
    <row r="122" spans="1:16" x14ac:dyDescent="0.15">
      <c r="A122" s="1"/>
      <c r="B122" s="312" t="s">
        <v>118</v>
      </c>
      <c r="C122" s="814" t="s">
        <v>378</v>
      </c>
      <c r="D122" s="314" t="s">
        <v>1203</v>
      </c>
      <c r="E122" s="335" t="s">
        <v>633</v>
      </c>
      <c r="F122" s="583">
        <v>989</v>
      </c>
      <c r="G122" s="315">
        <f t="shared" si="1"/>
        <v>989</v>
      </c>
      <c r="H122" s="315">
        <v>989</v>
      </c>
      <c r="I122" s="315" t="s">
        <v>97</v>
      </c>
      <c r="J122" s="316">
        <v>447.29</v>
      </c>
      <c r="K122" s="316">
        <v>1229.03</v>
      </c>
      <c r="L122" s="594">
        <v>38663</v>
      </c>
      <c r="M122" s="341">
        <v>39135</v>
      </c>
      <c r="N122" s="341" t="s">
        <v>97</v>
      </c>
      <c r="O122" s="534">
        <v>25</v>
      </c>
      <c r="P122" s="815">
        <v>4.68</v>
      </c>
    </row>
    <row r="123" spans="1:16" x14ac:dyDescent="0.15">
      <c r="A123" s="1"/>
      <c r="B123" s="312" t="s">
        <v>119</v>
      </c>
      <c r="C123" s="816" t="s">
        <v>379</v>
      </c>
      <c r="D123" s="585" t="s">
        <v>1203</v>
      </c>
      <c r="E123" s="586" t="s">
        <v>633</v>
      </c>
      <c r="F123" s="587">
        <v>713</v>
      </c>
      <c r="G123" s="380">
        <f t="shared" si="1"/>
        <v>713</v>
      </c>
      <c r="H123" s="380">
        <v>713</v>
      </c>
      <c r="I123" s="380" t="s">
        <v>97</v>
      </c>
      <c r="J123" s="588">
        <v>667.77999999999895</v>
      </c>
      <c r="K123" s="588">
        <v>995.95</v>
      </c>
      <c r="L123" s="843">
        <v>39119</v>
      </c>
      <c r="M123" s="589">
        <v>39203</v>
      </c>
      <c r="N123" s="589" t="s">
        <v>97</v>
      </c>
      <c r="O123" s="542">
        <v>20</v>
      </c>
      <c r="P123" s="817">
        <v>6.9</v>
      </c>
    </row>
    <row r="124" spans="1:16" x14ac:dyDescent="0.15">
      <c r="A124" s="1"/>
      <c r="B124" s="312" t="s">
        <v>120</v>
      </c>
      <c r="C124" s="313" t="s">
        <v>380</v>
      </c>
      <c r="D124" s="314" t="s">
        <v>1203</v>
      </c>
      <c r="E124" s="335" t="s">
        <v>633</v>
      </c>
      <c r="F124" s="583">
        <v>750</v>
      </c>
      <c r="G124" s="315">
        <f t="shared" si="1"/>
        <v>750</v>
      </c>
      <c r="H124" s="315">
        <v>750</v>
      </c>
      <c r="I124" s="315" t="s">
        <v>97</v>
      </c>
      <c r="J124" s="316">
        <v>306.54000000000002</v>
      </c>
      <c r="K124" s="316">
        <v>729.99</v>
      </c>
      <c r="L124" s="594">
        <v>39478</v>
      </c>
      <c r="M124" s="341">
        <v>39549</v>
      </c>
      <c r="N124" s="341" t="s">
        <v>97</v>
      </c>
      <c r="O124" s="534">
        <v>54</v>
      </c>
      <c r="P124" s="584">
        <v>6.2</v>
      </c>
    </row>
    <row r="125" spans="1:16" x14ac:dyDescent="0.15">
      <c r="A125" s="1"/>
      <c r="B125" s="312" t="s">
        <v>121</v>
      </c>
      <c r="C125" s="331" t="s">
        <v>381</v>
      </c>
      <c r="D125" s="585" t="s">
        <v>1284</v>
      </c>
      <c r="E125" s="586" t="s">
        <v>633</v>
      </c>
      <c r="F125" s="587">
        <v>746</v>
      </c>
      <c r="G125" s="380">
        <f t="shared" si="1"/>
        <v>746</v>
      </c>
      <c r="H125" s="380">
        <v>746</v>
      </c>
      <c r="I125" s="380" t="s">
        <v>97</v>
      </c>
      <c r="J125" s="588">
        <v>489.25</v>
      </c>
      <c r="K125" s="588">
        <v>1029.3399999999899</v>
      </c>
      <c r="L125" s="843">
        <v>38986</v>
      </c>
      <c r="M125" s="589">
        <v>39021</v>
      </c>
      <c r="N125" s="589" t="s">
        <v>97</v>
      </c>
      <c r="O125" s="542">
        <v>52</v>
      </c>
      <c r="P125" s="590">
        <v>8.83</v>
      </c>
    </row>
    <row r="126" spans="1:16" x14ac:dyDescent="0.15">
      <c r="A126" s="1"/>
      <c r="B126" s="312" t="s">
        <v>122</v>
      </c>
      <c r="C126" s="313" t="s">
        <v>382</v>
      </c>
      <c r="D126" s="314" t="s">
        <v>1284</v>
      </c>
      <c r="E126" s="335" t="s">
        <v>633</v>
      </c>
      <c r="F126" s="583">
        <v>939</v>
      </c>
      <c r="G126" s="315">
        <f t="shared" si="1"/>
        <v>939</v>
      </c>
      <c r="H126" s="315">
        <v>939</v>
      </c>
      <c r="I126" s="315" t="s">
        <v>97</v>
      </c>
      <c r="J126" s="316">
        <v>410.77999999999901</v>
      </c>
      <c r="K126" s="316">
        <v>969.46</v>
      </c>
      <c r="L126" s="594">
        <v>39065</v>
      </c>
      <c r="M126" s="341">
        <v>39203</v>
      </c>
      <c r="N126" s="341" t="s">
        <v>97</v>
      </c>
      <c r="O126" s="534">
        <v>16</v>
      </c>
      <c r="P126" s="584">
        <v>7.41</v>
      </c>
    </row>
    <row r="127" spans="1:16" x14ac:dyDescent="0.15">
      <c r="A127" s="1"/>
      <c r="B127" s="312" t="s">
        <v>123</v>
      </c>
      <c r="C127" s="331" t="s">
        <v>383</v>
      </c>
      <c r="D127" s="585" t="s">
        <v>1206</v>
      </c>
      <c r="E127" s="586" t="s">
        <v>633</v>
      </c>
      <c r="F127" s="587">
        <v>2280</v>
      </c>
      <c r="G127" s="380">
        <f t="shared" si="1"/>
        <v>2280</v>
      </c>
      <c r="H127" s="380">
        <v>2280</v>
      </c>
      <c r="I127" s="380" t="s">
        <v>97</v>
      </c>
      <c r="J127" s="588">
        <v>529.02999999999895</v>
      </c>
      <c r="K127" s="588">
        <v>3812.44</v>
      </c>
      <c r="L127" s="843">
        <v>39140</v>
      </c>
      <c r="M127" s="589">
        <v>39234</v>
      </c>
      <c r="N127" s="589" t="s">
        <v>97</v>
      </c>
      <c r="O127" s="542">
        <v>128</v>
      </c>
      <c r="P127" s="590">
        <v>3.97</v>
      </c>
    </row>
    <row r="128" spans="1:16" x14ac:dyDescent="0.15">
      <c r="A128" s="1"/>
      <c r="B128" s="312" t="s">
        <v>124</v>
      </c>
      <c r="C128" s="313" t="s">
        <v>384</v>
      </c>
      <c r="D128" s="314" t="s">
        <v>1205</v>
      </c>
      <c r="E128" s="335" t="s">
        <v>633</v>
      </c>
      <c r="F128" s="583">
        <v>1590</v>
      </c>
      <c r="G128" s="315">
        <f t="shared" si="1"/>
        <v>1590</v>
      </c>
      <c r="H128" s="315">
        <v>1590</v>
      </c>
      <c r="I128" s="315" t="s">
        <v>97</v>
      </c>
      <c r="J128" s="316">
        <v>621.62</v>
      </c>
      <c r="K128" s="316">
        <v>1886.3399999999899</v>
      </c>
      <c r="L128" s="594">
        <v>39038</v>
      </c>
      <c r="M128" s="341">
        <v>39203</v>
      </c>
      <c r="N128" s="341" t="s">
        <v>97</v>
      </c>
      <c r="O128" s="534">
        <v>36</v>
      </c>
      <c r="P128" s="584">
        <v>5.0599999999999996</v>
      </c>
    </row>
    <row r="129" spans="1:16" x14ac:dyDescent="0.15">
      <c r="A129" s="1"/>
      <c r="B129" s="312" t="s">
        <v>125</v>
      </c>
      <c r="C129" s="313" t="s">
        <v>385</v>
      </c>
      <c r="D129" s="314" t="s">
        <v>1205</v>
      </c>
      <c r="E129" s="335" t="s">
        <v>633</v>
      </c>
      <c r="F129" s="583">
        <v>1110</v>
      </c>
      <c r="G129" s="315">
        <f t="shared" si="1"/>
        <v>1110</v>
      </c>
      <c r="H129" s="315">
        <v>1110</v>
      </c>
      <c r="I129" s="315" t="s">
        <v>97</v>
      </c>
      <c r="J129" s="316">
        <v>385.33999999999901</v>
      </c>
      <c r="K129" s="316">
        <v>1548.0799999999899</v>
      </c>
      <c r="L129" s="594">
        <v>39100</v>
      </c>
      <c r="M129" s="341">
        <v>39234</v>
      </c>
      <c r="N129" s="341" t="s">
        <v>97</v>
      </c>
      <c r="O129" s="534">
        <v>22</v>
      </c>
      <c r="P129" s="584">
        <v>5.22</v>
      </c>
    </row>
    <row r="130" spans="1:16" x14ac:dyDescent="0.15">
      <c r="A130" s="1"/>
      <c r="B130" s="312" t="s">
        <v>126</v>
      </c>
      <c r="C130" s="313" t="s">
        <v>386</v>
      </c>
      <c r="D130" s="314" t="s">
        <v>1205</v>
      </c>
      <c r="E130" s="335" t="s">
        <v>633</v>
      </c>
      <c r="F130" s="583">
        <v>947</v>
      </c>
      <c r="G130" s="315">
        <f t="shared" si="1"/>
        <v>947</v>
      </c>
      <c r="H130" s="315">
        <v>947</v>
      </c>
      <c r="I130" s="315" t="s">
        <v>97</v>
      </c>
      <c r="J130" s="316">
        <v>421.77999999999901</v>
      </c>
      <c r="K130" s="316">
        <v>1217.9000000000001</v>
      </c>
      <c r="L130" s="594">
        <v>39416</v>
      </c>
      <c r="M130" s="341">
        <v>39549</v>
      </c>
      <c r="N130" s="341" t="s">
        <v>97</v>
      </c>
      <c r="O130" s="534">
        <v>66</v>
      </c>
      <c r="P130" s="584">
        <v>6.53</v>
      </c>
    </row>
    <row r="131" spans="1:16" x14ac:dyDescent="0.15">
      <c r="A131" s="1"/>
      <c r="B131" s="312" t="s">
        <v>127</v>
      </c>
      <c r="C131" s="331" t="s">
        <v>387</v>
      </c>
      <c r="D131" s="585" t="s">
        <v>1257</v>
      </c>
      <c r="E131" s="586" t="s">
        <v>633</v>
      </c>
      <c r="F131" s="587">
        <v>1190</v>
      </c>
      <c r="G131" s="380">
        <f t="shared" si="1"/>
        <v>1190</v>
      </c>
      <c r="H131" s="380">
        <v>1190</v>
      </c>
      <c r="I131" s="380" t="s">
        <v>97</v>
      </c>
      <c r="J131" s="588">
        <v>272.38999999999902</v>
      </c>
      <c r="K131" s="588">
        <v>1398.55</v>
      </c>
      <c r="L131" s="843">
        <v>39108</v>
      </c>
      <c r="M131" s="589">
        <v>39203</v>
      </c>
      <c r="N131" s="589" t="s">
        <v>97</v>
      </c>
      <c r="O131" s="542">
        <v>24</v>
      </c>
      <c r="P131" s="590">
        <v>5.28</v>
      </c>
    </row>
    <row r="132" spans="1:16" x14ac:dyDescent="0.15">
      <c r="A132" s="1"/>
      <c r="B132" s="312" t="s">
        <v>128</v>
      </c>
      <c r="C132" s="313" t="s">
        <v>388</v>
      </c>
      <c r="D132" s="314" t="s">
        <v>1210</v>
      </c>
      <c r="E132" s="335" t="s">
        <v>633</v>
      </c>
      <c r="F132" s="583">
        <v>1160</v>
      </c>
      <c r="G132" s="315">
        <f t="shared" si="1"/>
        <v>1160</v>
      </c>
      <c r="H132" s="315">
        <v>1160</v>
      </c>
      <c r="I132" s="315" t="s">
        <v>97</v>
      </c>
      <c r="J132" s="316">
        <v>246.509999999999</v>
      </c>
      <c r="K132" s="316">
        <v>1625.18</v>
      </c>
      <c r="L132" s="594">
        <v>39108</v>
      </c>
      <c r="M132" s="341">
        <v>39203</v>
      </c>
      <c r="N132" s="341" t="s">
        <v>97</v>
      </c>
      <c r="O132" s="534">
        <v>22</v>
      </c>
      <c r="P132" s="584">
        <v>8.1300000000000008</v>
      </c>
    </row>
    <row r="133" spans="1:16" x14ac:dyDescent="0.15">
      <c r="A133" s="1"/>
      <c r="B133" s="312" t="s">
        <v>129</v>
      </c>
      <c r="C133" s="331" t="s">
        <v>389</v>
      </c>
      <c r="D133" s="585" t="s">
        <v>1210</v>
      </c>
      <c r="E133" s="586" t="s">
        <v>633</v>
      </c>
      <c r="F133" s="587">
        <v>3320</v>
      </c>
      <c r="G133" s="380">
        <f t="shared" si="1"/>
        <v>3320</v>
      </c>
      <c r="H133" s="380">
        <v>3320</v>
      </c>
      <c r="I133" s="380" t="s">
        <v>97</v>
      </c>
      <c r="J133" s="588">
        <v>726.24</v>
      </c>
      <c r="K133" s="588">
        <v>5315.8299999999899</v>
      </c>
      <c r="L133" s="843">
        <v>39486</v>
      </c>
      <c r="M133" s="589">
        <v>40162</v>
      </c>
      <c r="N133" s="589" t="s">
        <v>97</v>
      </c>
      <c r="O133" s="542">
        <v>224</v>
      </c>
      <c r="P133" s="590">
        <v>8.01</v>
      </c>
    </row>
    <row r="134" spans="1:16" x14ac:dyDescent="0.15">
      <c r="A134" s="1"/>
      <c r="B134" s="312" t="s">
        <v>130</v>
      </c>
      <c r="C134" s="313" t="s">
        <v>390</v>
      </c>
      <c r="D134" s="314" t="s">
        <v>1248</v>
      </c>
      <c r="E134" s="335" t="s">
        <v>633</v>
      </c>
      <c r="F134" s="583">
        <v>623</v>
      </c>
      <c r="G134" s="315">
        <f t="shared" si="1"/>
        <v>623</v>
      </c>
      <c r="H134" s="315">
        <v>623</v>
      </c>
      <c r="I134" s="315" t="s">
        <v>97</v>
      </c>
      <c r="J134" s="316">
        <v>204.75</v>
      </c>
      <c r="K134" s="316">
        <v>873.85</v>
      </c>
      <c r="L134" s="594">
        <v>39525</v>
      </c>
      <c r="M134" s="341">
        <v>39559</v>
      </c>
      <c r="N134" s="341" t="s">
        <v>97</v>
      </c>
      <c r="O134" s="534">
        <v>60</v>
      </c>
      <c r="P134" s="584">
        <v>5</v>
      </c>
    </row>
    <row r="135" spans="1:16" x14ac:dyDescent="0.15">
      <c r="A135" s="1"/>
      <c r="B135" s="312" t="s">
        <v>131</v>
      </c>
      <c r="C135" s="331" t="s">
        <v>391</v>
      </c>
      <c r="D135" s="585" t="s">
        <v>1285</v>
      </c>
      <c r="E135" s="586" t="s">
        <v>633</v>
      </c>
      <c r="F135" s="587">
        <v>928</v>
      </c>
      <c r="G135" s="380">
        <f t="shared" si="1"/>
        <v>928</v>
      </c>
      <c r="H135" s="380">
        <v>928</v>
      </c>
      <c r="I135" s="380" t="s">
        <v>97</v>
      </c>
      <c r="J135" s="588">
        <v>256.44999999999902</v>
      </c>
      <c r="K135" s="588">
        <v>1372.42</v>
      </c>
      <c r="L135" s="843">
        <v>39113</v>
      </c>
      <c r="M135" s="589">
        <v>39141</v>
      </c>
      <c r="N135" s="589" t="s">
        <v>97</v>
      </c>
      <c r="O135" s="542">
        <v>64</v>
      </c>
      <c r="P135" s="590">
        <v>6.97</v>
      </c>
    </row>
    <row r="136" spans="1:16" x14ac:dyDescent="0.15">
      <c r="A136" s="1"/>
      <c r="B136" s="312" t="s">
        <v>132</v>
      </c>
      <c r="C136" s="313" t="s">
        <v>392</v>
      </c>
      <c r="D136" s="314" t="s">
        <v>1285</v>
      </c>
      <c r="E136" s="335" t="s">
        <v>633</v>
      </c>
      <c r="F136" s="583">
        <v>652</v>
      </c>
      <c r="G136" s="315">
        <f t="shared" si="1"/>
        <v>652</v>
      </c>
      <c r="H136" s="315">
        <v>652</v>
      </c>
      <c r="I136" s="315" t="s">
        <v>97</v>
      </c>
      <c r="J136" s="316">
        <v>328.23</v>
      </c>
      <c r="K136" s="316">
        <v>894.13999999999896</v>
      </c>
      <c r="L136" s="594">
        <v>39513</v>
      </c>
      <c r="M136" s="341">
        <v>39549</v>
      </c>
      <c r="N136" s="341" t="s">
        <v>97</v>
      </c>
      <c r="O136" s="534">
        <v>56</v>
      </c>
      <c r="P136" s="584">
        <v>3.59</v>
      </c>
    </row>
    <row r="137" spans="1:16" x14ac:dyDescent="0.15">
      <c r="A137" s="1"/>
      <c r="B137" s="312" t="s">
        <v>133</v>
      </c>
      <c r="C137" s="313" t="s">
        <v>393</v>
      </c>
      <c r="D137" s="314" t="s">
        <v>629</v>
      </c>
      <c r="E137" s="335" t="s">
        <v>633</v>
      </c>
      <c r="F137" s="583">
        <v>1030</v>
      </c>
      <c r="G137" s="315">
        <f t="shared" si="1"/>
        <v>1030</v>
      </c>
      <c r="H137" s="315">
        <v>1030</v>
      </c>
      <c r="I137" s="315" t="s">
        <v>97</v>
      </c>
      <c r="J137" s="316">
        <v>323.75</v>
      </c>
      <c r="K137" s="316">
        <v>1515.28</v>
      </c>
      <c r="L137" s="594">
        <v>39631</v>
      </c>
      <c r="M137" s="341">
        <v>39665</v>
      </c>
      <c r="N137" s="341" t="s">
        <v>97</v>
      </c>
      <c r="O137" s="534">
        <v>93</v>
      </c>
      <c r="P137" s="584">
        <v>7.23</v>
      </c>
    </row>
    <row r="138" spans="1:16" x14ac:dyDescent="0.15">
      <c r="A138" s="1"/>
      <c r="B138" s="312" t="s">
        <v>134</v>
      </c>
      <c r="C138" s="313" t="s">
        <v>394</v>
      </c>
      <c r="D138" s="314" t="s">
        <v>1253</v>
      </c>
      <c r="E138" s="335" t="s">
        <v>633</v>
      </c>
      <c r="F138" s="583">
        <v>1470</v>
      </c>
      <c r="G138" s="315">
        <f t="shared" si="1"/>
        <v>1470</v>
      </c>
      <c r="H138" s="315">
        <v>1470</v>
      </c>
      <c r="I138" s="315" t="s">
        <v>97</v>
      </c>
      <c r="J138" s="316">
        <v>726.6</v>
      </c>
      <c r="K138" s="316">
        <v>2761.09</v>
      </c>
      <c r="L138" s="594">
        <v>40199</v>
      </c>
      <c r="M138" s="341">
        <v>40883</v>
      </c>
      <c r="N138" s="341" t="s">
        <v>97</v>
      </c>
      <c r="O138" s="534">
        <v>32</v>
      </c>
      <c r="P138" s="584">
        <v>7.12</v>
      </c>
    </row>
    <row r="139" spans="1:16" x14ac:dyDescent="0.15">
      <c r="A139" s="1"/>
      <c r="B139" s="312" t="s">
        <v>135</v>
      </c>
      <c r="C139" s="331" t="s">
        <v>1485</v>
      </c>
      <c r="D139" s="585" t="s">
        <v>1209</v>
      </c>
      <c r="E139" s="586" t="s">
        <v>633</v>
      </c>
      <c r="F139" s="587">
        <v>1920</v>
      </c>
      <c r="G139" s="380">
        <f t="shared" si="1"/>
        <v>1920</v>
      </c>
      <c r="H139" s="380">
        <v>1920</v>
      </c>
      <c r="I139" s="380" t="s">
        <v>97</v>
      </c>
      <c r="J139" s="588">
        <v>409.19</v>
      </c>
      <c r="K139" s="588">
        <v>2992.29</v>
      </c>
      <c r="L139" s="843">
        <v>39512</v>
      </c>
      <c r="M139" s="589">
        <v>40162</v>
      </c>
      <c r="N139" s="589" t="s">
        <v>97</v>
      </c>
      <c r="O139" s="542">
        <v>40</v>
      </c>
      <c r="P139" s="590">
        <v>3.27</v>
      </c>
    </row>
    <row r="140" spans="1:16" x14ac:dyDescent="0.15">
      <c r="A140" s="1"/>
      <c r="B140" s="312" t="s">
        <v>136</v>
      </c>
      <c r="C140" s="313" t="s">
        <v>396</v>
      </c>
      <c r="D140" s="314" t="s">
        <v>1216</v>
      </c>
      <c r="E140" s="335" t="s">
        <v>633</v>
      </c>
      <c r="F140" s="583">
        <v>2090</v>
      </c>
      <c r="G140" s="315">
        <f t="shared" si="1"/>
        <v>2090</v>
      </c>
      <c r="H140" s="315">
        <v>2090</v>
      </c>
      <c r="I140" s="315" t="s">
        <v>97</v>
      </c>
      <c r="J140" s="316">
        <v>833.58</v>
      </c>
      <c r="K140" s="316">
        <v>4584.75</v>
      </c>
      <c r="L140" s="594">
        <v>39486</v>
      </c>
      <c r="M140" s="341">
        <v>39521</v>
      </c>
      <c r="N140" s="341" t="s">
        <v>97</v>
      </c>
      <c r="O140" s="534">
        <v>133</v>
      </c>
      <c r="P140" s="584">
        <v>5.79</v>
      </c>
    </row>
    <row r="141" spans="1:16" x14ac:dyDescent="0.15">
      <c r="A141" s="1"/>
      <c r="B141" s="312" t="s">
        <v>137</v>
      </c>
      <c r="C141" s="331" t="s">
        <v>397</v>
      </c>
      <c r="D141" s="585" t="s">
        <v>1216</v>
      </c>
      <c r="E141" s="586" t="s">
        <v>633</v>
      </c>
      <c r="F141" s="587">
        <v>2710</v>
      </c>
      <c r="G141" s="380">
        <f t="shared" ref="G141:G204" si="2">ROUNDDOWN(F141,0)</f>
        <v>2710</v>
      </c>
      <c r="H141" s="380">
        <v>2710</v>
      </c>
      <c r="I141" s="380" t="s">
        <v>97</v>
      </c>
      <c r="J141" s="588">
        <v>3645.3499999999899</v>
      </c>
      <c r="K141" s="588">
        <v>7837.8199999999797</v>
      </c>
      <c r="L141" s="843">
        <v>39512</v>
      </c>
      <c r="M141" s="589">
        <v>39526</v>
      </c>
      <c r="N141" s="589" t="s">
        <v>97</v>
      </c>
      <c r="O141" s="542">
        <v>190</v>
      </c>
      <c r="P141" s="590">
        <v>10.71</v>
      </c>
    </row>
    <row r="142" spans="1:16" x14ac:dyDescent="0.15">
      <c r="A142" s="1"/>
      <c r="B142" s="312" t="s">
        <v>138</v>
      </c>
      <c r="C142" s="313" t="s">
        <v>398</v>
      </c>
      <c r="D142" s="314" t="s">
        <v>1216</v>
      </c>
      <c r="E142" s="335" t="s">
        <v>633</v>
      </c>
      <c r="F142" s="583">
        <v>1650</v>
      </c>
      <c r="G142" s="315">
        <f t="shared" si="2"/>
        <v>1650</v>
      </c>
      <c r="H142" s="315">
        <v>1650</v>
      </c>
      <c r="I142" s="315" t="s">
        <v>97</v>
      </c>
      <c r="J142" s="316">
        <v>853.07</v>
      </c>
      <c r="K142" s="316">
        <v>2834.13</v>
      </c>
      <c r="L142" s="594">
        <v>39904</v>
      </c>
      <c r="M142" s="341">
        <v>40883</v>
      </c>
      <c r="N142" s="341" t="s">
        <v>97</v>
      </c>
      <c r="O142" s="534">
        <v>45</v>
      </c>
      <c r="P142" s="584">
        <v>4.58</v>
      </c>
    </row>
    <row r="143" spans="1:16" x14ac:dyDescent="0.15">
      <c r="A143" s="1"/>
      <c r="B143" s="312" t="s">
        <v>139</v>
      </c>
      <c r="C143" s="331" t="s">
        <v>399</v>
      </c>
      <c r="D143" s="585" t="s">
        <v>1217</v>
      </c>
      <c r="E143" s="586" t="s">
        <v>633</v>
      </c>
      <c r="F143" s="587">
        <v>1100</v>
      </c>
      <c r="G143" s="380">
        <f t="shared" si="2"/>
        <v>1100</v>
      </c>
      <c r="H143" s="380">
        <v>1100</v>
      </c>
      <c r="I143" s="380" t="s">
        <v>97</v>
      </c>
      <c r="J143" s="588">
        <v>333.1</v>
      </c>
      <c r="K143" s="588">
        <v>1365.93</v>
      </c>
      <c r="L143" s="843">
        <v>36235</v>
      </c>
      <c r="M143" s="589">
        <v>38987</v>
      </c>
      <c r="N143" s="589" t="s">
        <v>97</v>
      </c>
      <c r="O143" s="542">
        <v>27</v>
      </c>
      <c r="P143" s="590">
        <v>6.41</v>
      </c>
    </row>
    <row r="144" spans="1:16" x14ac:dyDescent="0.15">
      <c r="A144" s="1"/>
      <c r="B144" s="312" t="s">
        <v>140</v>
      </c>
      <c r="C144" s="313" t="s">
        <v>400</v>
      </c>
      <c r="D144" s="314" t="s">
        <v>1217</v>
      </c>
      <c r="E144" s="335" t="s">
        <v>633</v>
      </c>
      <c r="F144" s="583">
        <v>938</v>
      </c>
      <c r="G144" s="315">
        <f t="shared" si="2"/>
        <v>938</v>
      </c>
      <c r="H144" s="315">
        <v>938</v>
      </c>
      <c r="I144" s="315" t="s">
        <v>97</v>
      </c>
      <c r="J144" s="316">
        <v>473.25999999999902</v>
      </c>
      <c r="K144" s="316">
        <v>1356.97</v>
      </c>
      <c r="L144" s="594">
        <v>37595</v>
      </c>
      <c r="M144" s="341">
        <v>38988</v>
      </c>
      <c r="N144" s="341" t="s">
        <v>97</v>
      </c>
      <c r="O144" s="534">
        <v>51</v>
      </c>
      <c r="P144" s="584">
        <v>6.77</v>
      </c>
    </row>
    <row r="145" spans="1:16" x14ac:dyDescent="0.15">
      <c r="A145" s="1"/>
      <c r="B145" s="312" t="s">
        <v>141</v>
      </c>
      <c r="C145" s="331" t="s">
        <v>401</v>
      </c>
      <c r="D145" s="585" t="s">
        <v>1217</v>
      </c>
      <c r="E145" s="586" t="s">
        <v>633</v>
      </c>
      <c r="F145" s="587">
        <v>972</v>
      </c>
      <c r="G145" s="380">
        <f t="shared" si="2"/>
        <v>972</v>
      </c>
      <c r="H145" s="380">
        <v>972</v>
      </c>
      <c r="I145" s="380" t="s">
        <v>97</v>
      </c>
      <c r="J145" s="588">
        <v>287.58999999999901</v>
      </c>
      <c r="K145" s="588">
        <v>1372.95</v>
      </c>
      <c r="L145" s="843">
        <v>38379</v>
      </c>
      <c r="M145" s="589">
        <v>39135</v>
      </c>
      <c r="N145" s="589" t="s">
        <v>97</v>
      </c>
      <c r="O145" s="542">
        <v>25</v>
      </c>
      <c r="P145" s="590">
        <v>5.65</v>
      </c>
    </row>
    <row r="146" spans="1:16" x14ac:dyDescent="0.15">
      <c r="A146" s="1"/>
      <c r="B146" s="312" t="s">
        <v>142</v>
      </c>
      <c r="C146" s="313" t="s">
        <v>1486</v>
      </c>
      <c r="D146" s="314" t="s">
        <v>1217</v>
      </c>
      <c r="E146" s="335" t="s">
        <v>633</v>
      </c>
      <c r="F146" s="583">
        <v>1830</v>
      </c>
      <c r="G146" s="315">
        <f t="shared" si="2"/>
        <v>1830</v>
      </c>
      <c r="H146" s="315">
        <v>1830</v>
      </c>
      <c r="I146" s="315" t="s">
        <v>97</v>
      </c>
      <c r="J146" s="316">
        <v>495.86</v>
      </c>
      <c r="K146" s="316">
        <v>2429.98</v>
      </c>
      <c r="L146" s="594">
        <v>38917</v>
      </c>
      <c r="M146" s="341">
        <v>40162</v>
      </c>
      <c r="N146" s="341" t="s">
        <v>97</v>
      </c>
      <c r="O146" s="534">
        <v>71</v>
      </c>
      <c r="P146" s="584">
        <v>7.9</v>
      </c>
    </row>
    <row r="147" spans="1:16" x14ac:dyDescent="0.15">
      <c r="A147" s="1"/>
      <c r="B147" s="312" t="s">
        <v>144</v>
      </c>
      <c r="C147" s="331" t="s">
        <v>403</v>
      </c>
      <c r="D147" s="585" t="s">
        <v>1203</v>
      </c>
      <c r="E147" s="586" t="s">
        <v>633</v>
      </c>
      <c r="F147" s="587">
        <v>359</v>
      </c>
      <c r="G147" s="380">
        <f t="shared" si="2"/>
        <v>359</v>
      </c>
      <c r="H147" s="380">
        <v>359</v>
      </c>
      <c r="I147" s="380" t="s">
        <v>97</v>
      </c>
      <c r="J147" s="588">
        <v>121.95</v>
      </c>
      <c r="K147" s="588">
        <v>551.63</v>
      </c>
      <c r="L147" s="843">
        <v>37894</v>
      </c>
      <c r="M147" s="589">
        <v>38988</v>
      </c>
      <c r="N147" s="589" t="s">
        <v>97</v>
      </c>
      <c r="O147" s="542">
        <v>13</v>
      </c>
      <c r="P147" s="590">
        <v>7.68</v>
      </c>
    </row>
    <row r="148" spans="1:16" x14ac:dyDescent="0.15">
      <c r="A148" s="1"/>
      <c r="B148" s="312" t="s">
        <v>145</v>
      </c>
      <c r="C148" s="313" t="s">
        <v>1487</v>
      </c>
      <c r="D148" s="314" t="s">
        <v>1203</v>
      </c>
      <c r="E148" s="335" t="s">
        <v>633</v>
      </c>
      <c r="F148" s="583">
        <v>1140</v>
      </c>
      <c r="G148" s="315">
        <f t="shared" si="2"/>
        <v>1140</v>
      </c>
      <c r="H148" s="315">
        <v>1140</v>
      </c>
      <c r="I148" s="315" t="s">
        <v>97</v>
      </c>
      <c r="J148" s="316">
        <v>242.65</v>
      </c>
      <c r="K148" s="316">
        <v>1465.5</v>
      </c>
      <c r="L148" s="594">
        <v>38742</v>
      </c>
      <c r="M148" s="341">
        <v>41520</v>
      </c>
      <c r="N148" s="341" t="s">
        <v>97</v>
      </c>
      <c r="O148" s="534">
        <v>22</v>
      </c>
      <c r="P148" s="584">
        <v>6.38</v>
      </c>
    </row>
    <row r="149" spans="1:16" x14ac:dyDescent="0.15">
      <c r="A149" s="1"/>
      <c r="B149" s="312" t="s">
        <v>146</v>
      </c>
      <c r="C149" s="331" t="s">
        <v>405</v>
      </c>
      <c r="D149" s="585" t="s">
        <v>1200</v>
      </c>
      <c r="E149" s="586" t="s">
        <v>633</v>
      </c>
      <c r="F149" s="587">
        <v>1090</v>
      </c>
      <c r="G149" s="380">
        <f t="shared" si="2"/>
        <v>1090</v>
      </c>
      <c r="H149" s="380">
        <v>1090</v>
      </c>
      <c r="I149" s="380" t="s">
        <v>97</v>
      </c>
      <c r="J149" s="588">
        <v>273.18</v>
      </c>
      <c r="K149" s="588">
        <v>1400.3099999999899</v>
      </c>
      <c r="L149" s="843">
        <v>37656</v>
      </c>
      <c r="M149" s="589">
        <v>38988</v>
      </c>
      <c r="N149" s="589" t="s">
        <v>97</v>
      </c>
      <c r="O149" s="542">
        <v>42</v>
      </c>
      <c r="P149" s="590">
        <v>5.23</v>
      </c>
    </row>
    <row r="150" spans="1:16" x14ac:dyDescent="0.15">
      <c r="A150" s="1"/>
      <c r="B150" s="312" t="s">
        <v>147</v>
      </c>
      <c r="C150" s="313" t="s">
        <v>406</v>
      </c>
      <c r="D150" s="314" t="s">
        <v>1200</v>
      </c>
      <c r="E150" s="335" t="s">
        <v>633</v>
      </c>
      <c r="F150" s="583">
        <v>679</v>
      </c>
      <c r="G150" s="315">
        <f t="shared" si="2"/>
        <v>679</v>
      </c>
      <c r="H150" s="315">
        <v>679</v>
      </c>
      <c r="I150" s="315" t="s">
        <v>97</v>
      </c>
      <c r="J150" s="316">
        <v>180.96</v>
      </c>
      <c r="K150" s="316">
        <v>911.27999999999895</v>
      </c>
      <c r="L150" s="594">
        <v>37686</v>
      </c>
      <c r="M150" s="341">
        <v>38988</v>
      </c>
      <c r="N150" s="341" t="s">
        <v>97</v>
      </c>
      <c r="O150" s="534">
        <v>59</v>
      </c>
      <c r="P150" s="584">
        <v>4.92</v>
      </c>
    </row>
    <row r="151" spans="1:16" x14ac:dyDescent="0.15">
      <c r="A151" s="1"/>
      <c r="B151" s="312" t="s">
        <v>148</v>
      </c>
      <c r="C151" s="313" t="s">
        <v>407</v>
      </c>
      <c r="D151" s="314" t="s">
        <v>1200</v>
      </c>
      <c r="E151" s="335" t="s">
        <v>633</v>
      </c>
      <c r="F151" s="583">
        <v>2040</v>
      </c>
      <c r="G151" s="315">
        <f t="shared" si="2"/>
        <v>2040</v>
      </c>
      <c r="H151" s="315">
        <v>2040</v>
      </c>
      <c r="I151" s="315" t="s">
        <v>97</v>
      </c>
      <c r="J151" s="316">
        <v>323.62</v>
      </c>
      <c r="K151" s="316">
        <v>2317.5100000000002</v>
      </c>
      <c r="L151" s="594">
        <v>38626</v>
      </c>
      <c r="M151" s="341">
        <v>39135</v>
      </c>
      <c r="N151" s="341" t="s">
        <v>97</v>
      </c>
      <c r="O151" s="534">
        <v>61</v>
      </c>
      <c r="P151" s="584">
        <v>6.31</v>
      </c>
    </row>
    <row r="152" spans="1:16" x14ac:dyDescent="0.15">
      <c r="A152" s="1"/>
      <c r="B152" s="312" t="s">
        <v>149</v>
      </c>
      <c r="C152" s="313" t="s">
        <v>408</v>
      </c>
      <c r="D152" s="314" t="s">
        <v>1284</v>
      </c>
      <c r="E152" s="335" t="s">
        <v>633</v>
      </c>
      <c r="F152" s="583">
        <v>1260</v>
      </c>
      <c r="G152" s="315">
        <f t="shared" si="2"/>
        <v>1260</v>
      </c>
      <c r="H152" s="315">
        <v>1260</v>
      </c>
      <c r="I152" s="315" t="s">
        <v>97</v>
      </c>
      <c r="J152" s="316">
        <v>487.88</v>
      </c>
      <c r="K152" s="316">
        <v>1710.3499999999899</v>
      </c>
      <c r="L152" s="594">
        <v>37091</v>
      </c>
      <c r="M152" s="341">
        <v>38987</v>
      </c>
      <c r="N152" s="341" t="s">
        <v>97</v>
      </c>
      <c r="O152" s="534">
        <v>32</v>
      </c>
      <c r="P152" s="584">
        <v>10.36</v>
      </c>
    </row>
    <row r="153" spans="1:16" x14ac:dyDescent="0.15">
      <c r="A153" s="1"/>
      <c r="B153" s="312" t="s">
        <v>150</v>
      </c>
      <c r="C153" s="331" t="s">
        <v>409</v>
      </c>
      <c r="D153" s="585" t="s">
        <v>1284</v>
      </c>
      <c r="E153" s="586" t="s">
        <v>633</v>
      </c>
      <c r="F153" s="587">
        <v>1410</v>
      </c>
      <c r="G153" s="380">
        <f t="shared" si="2"/>
        <v>1410</v>
      </c>
      <c r="H153" s="380">
        <v>1410</v>
      </c>
      <c r="I153" s="380" t="s">
        <v>97</v>
      </c>
      <c r="J153" s="588">
        <v>919.05999999999904</v>
      </c>
      <c r="K153" s="588">
        <v>1389.5699999999899</v>
      </c>
      <c r="L153" s="843">
        <v>38333</v>
      </c>
      <c r="M153" s="589">
        <v>38988</v>
      </c>
      <c r="N153" s="589" t="s">
        <v>97</v>
      </c>
      <c r="O153" s="542">
        <v>28</v>
      </c>
      <c r="P153" s="590">
        <v>9.4499999999999993</v>
      </c>
    </row>
    <row r="154" spans="1:16" x14ac:dyDescent="0.15">
      <c r="A154" s="1"/>
      <c r="B154" s="312" t="s">
        <v>151</v>
      </c>
      <c r="C154" s="313" t="s">
        <v>410</v>
      </c>
      <c r="D154" s="314" t="s">
        <v>1284</v>
      </c>
      <c r="E154" s="335" t="s">
        <v>633</v>
      </c>
      <c r="F154" s="583">
        <v>775</v>
      </c>
      <c r="G154" s="315">
        <f t="shared" si="2"/>
        <v>775</v>
      </c>
      <c r="H154" s="315">
        <v>775</v>
      </c>
      <c r="I154" s="315" t="s">
        <v>97</v>
      </c>
      <c r="J154" s="316">
        <v>423.45999999999901</v>
      </c>
      <c r="K154" s="316">
        <v>1203.79</v>
      </c>
      <c r="L154" s="594">
        <v>39055</v>
      </c>
      <c r="M154" s="341">
        <v>39135</v>
      </c>
      <c r="N154" s="341" t="s">
        <v>97</v>
      </c>
      <c r="O154" s="534">
        <v>40</v>
      </c>
      <c r="P154" s="584">
        <v>6.18</v>
      </c>
    </row>
    <row r="155" spans="1:16" x14ac:dyDescent="0.15">
      <c r="A155" s="1"/>
      <c r="B155" s="312" t="s">
        <v>152</v>
      </c>
      <c r="C155" s="331" t="s">
        <v>411</v>
      </c>
      <c r="D155" s="585" t="s">
        <v>1284</v>
      </c>
      <c r="E155" s="586" t="s">
        <v>633</v>
      </c>
      <c r="F155" s="587">
        <v>474</v>
      </c>
      <c r="G155" s="380">
        <f t="shared" si="2"/>
        <v>474</v>
      </c>
      <c r="H155" s="380">
        <v>474</v>
      </c>
      <c r="I155" s="380" t="s">
        <v>97</v>
      </c>
      <c r="J155" s="588">
        <v>283.23</v>
      </c>
      <c r="K155" s="588">
        <v>732.23</v>
      </c>
      <c r="L155" s="843">
        <v>39030</v>
      </c>
      <c r="M155" s="589">
        <v>39171</v>
      </c>
      <c r="N155" s="589" t="s">
        <v>97</v>
      </c>
      <c r="O155" s="542">
        <v>29</v>
      </c>
      <c r="P155" s="590">
        <v>8.5299999999999994</v>
      </c>
    </row>
    <row r="156" spans="1:16" x14ac:dyDescent="0.15">
      <c r="A156" s="1"/>
      <c r="B156" s="312" t="s">
        <v>153</v>
      </c>
      <c r="C156" s="313" t="s">
        <v>412</v>
      </c>
      <c r="D156" s="314" t="s">
        <v>1284</v>
      </c>
      <c r="E156" s="335" t="s">
        <v>633</v>
      </c>
      <c r="F156" s="583">
        <v>414</v>
      </c>
      <c r="G156" s="315">
        <f t="shared" si="2"/>
        <v>414</v>
      </c>
      <c r="H156" s="315">
        <v>414</v>
      </c>
      <c r="I156" s="315" t="s">
        <v>97</v>
      </c>
      <c r="J156" s="316">
        <v>261.98</v>
      </c>
      <c r="K156" s="316">
        <v>604.40999999999894</v>
      </c>
      <c r="L156" s="594">
        <v>39078</v>
      </c>
      <c r="M156" s="341">
        <v>39352</v>
      </c>
      <c r="N156" s="341" t="s">
        <v>97</v>
      </c>
      <c r="O156" s="534">
        <v>37</v>
      </c>
      <c r="P156" s="584">
        <v>7.97</v>
      </c>
    </row>
    <row r="157" spans="1:16" x14ac:dyDescent="0.15">
      <c r="A157" s="1"/>
      <c r="B157" s="312" t="s">
        <v>154</v>
      </c>
      <c r="C157" s="331" t="s">
        <v>413</v>
      </c>
      <c r="D157" s="585" t="s">
        <v>1284</v>
      </c>
      <c r="E157" s="586" t="s">
        <v>633</v>
      </c>
      <c r="F157" s="587">
        <v>2970</v>
      </c>
      <c r="G157" s="380">
        <f t="shared" si="2"/>
        <v>2970</v>
      </c>
      <c r="H157" s="380">
        <v>2970</v>
      </c>
      <c r="I157" s="380" t="s">
        <v>97</v>
      </c>
      <c r="J157" s="588">
        <v>1056.48</v>
      </c>
      <c r="K157" s="588">
        <v>3658.54</v>
      </c>
      <c r="L157" s="843">
        <v>39504</v>
      </c>
      <c r="M157" s="589">
        <v>39528</v>
      </c>
      <c r="N157" s="589" t="s">
        <v>97</v>
      </c>
      <c r="O157" s="542">
        <v>126</v>
      </c>
      <c r="P157" s="590">
        <v>5.2</v>
      </c>
    </row>
    <row r="158" spans="1:16" x14ac:dyDescent="0.15">
      <c r="A158" s="1"/>
      <c r="B158" s="312" t="s">
        <v>155</v>
      </c>
      <c r="C158" s="313" t="s">
        <v>414</v>
      </c>
      <c r="D158" s="314" t="s">
        <v>1284</v>
      </c>
      <c r="E158" s="335" t="s">
        <v>633</v>
      </c>
      <c r="F158" s="583">
        <v>1310</v>
      </c>
      <c r="G158" s="315">
        <f t="shared" si="2"/>
        <v>1310</v>
      </c>
      <c r="H158" s="315">
        <v>1310</v>
      </c>
      <c r="I158" s="315" t="s">
        <v>97</v>
      </c>
      <c r="J158" s="316">
        <v>312.18</v>
      </c>
      <c r="K158" s="316">
        <v>1806.3699999999899</v>
      </c>
      <c r="L158" s="594">
        <v>38792</v>
      </c>
      <c r="M158" s="341">
        <v>41520</v>
      </c>
      <c r="N158" s="341" t="s">
        <v>97</v>
      </c>
      <c r="O158" s="534">
        <v>23</v>
      </c>
      <c r="P158" s="584">
        <v>6.04</v>
      </c>
    </row>
    <row r="159" spans="1:16" x14ac:dyDescent="0.15">
      <c r="A159" s="1"/>
      <c r="B159" s="312" t="s">
        <v>156</v>
      </c>
      <c r="C159" s="331" t="s">
        <v>1488</v>
      </c>
      <c r="D159" s="585" t="s">
        <v>1284</v>
      </c>
      <c r="E159" s="586" t="s">
        <v>633</v>
      </c>
      <c r="F159" s="587">
        <v>1080</v>
      </c>
      <c r="G159" s="380">
        <f t="shared" si="2"/>
        <v>1080</v>
      </c>
      <c r="H159" s="380">
        <v>1080</v>
      </c>
      <c r="I159" s="380" t="s">
        <v>97</v>
      </c>
      <c r="J159" s="588">
        <v>545.979999999999</v>
      </c>
      <c r="K159" s="588">
        <v>1432.79</v>
      </c>
      <c r="L159" s="843">
        <v>38932</v>
      </c>
      <c r="M159" s="589">
        <v>41520</v>
      </c>
      <c r="N159" s="589" t="s">
        <v>97</v>
      </c>
      <c r="O159" s="542">
        <v>17</v>
      </c>
      <c r="P159" s="590">
        <v>5.66</v>
      </c>
    </row>
    <row r="160" spans="1:16" x14ac:dyDescent="0.15">
      <c r="A160" s="1"/>
      <c r="B160" s="312" t="s">
        <v>157</v>
      </c>
      <c r="C160" s="313" t="s">
        <v>1489</v>
      </c>
      <c r="D160" s="314" t="s">
        <v>1284</v>
      </c>
      <c r="E160" s="335" t="s">
        <v>633</v>
      </c>
      <c r="F160" s="583">
        <v>2850</v>
      </c>
      <c r="G160" s="315">
        <f t="shared" si="2"/>
        <v>2850</v>
      </c>
      <c r="H160" s="315">
        <v>2850</v>
      </c>
      <c r="I160" s="315" t="s">
        <v>97</v>
      </c>
      <c r="J160" s="316">
        <v>499.51999999999902</v>
      </c>
      <c r="K160" s="316">
        <v>2990.65</v>
      </c>
      <c r="L160" s="594">
        <v>37271</v>
      </c>
      <c r="M160" s="341">
        <v>41992</v>
      </c>
      <c r="N160" s="341" t="s">
        <v>97</v>
      </c>
      <c r="O160" s="534">
        <v>37</v>
      </c>
      <c r="P160" s="584">
        <v>6.16</v>
      </c>
    </row>
    <row r="161" spans="1:16" x14ac:dyDescent="0.15">
      <c r="A161" s="1"/>
      <c r="B161" s="312" t="s">
        <v>158</v>
      </c>
      <c r="C161" s="313" t="s">
        <v>417</v>
      </c>
      <c r="D161" s="314" t="s">
        <v>1206</v>
      </c>
      <c r="E161" s="335" t="s">
        <v>633</v>
      </c>
      <c r="F161" s="583">
        <v>2570</v>
      </c>
      <c r="G161" s="315">
        <f t="shared" si="2"/>
        <v>2570</v>
      </c>
      <c r="H161" s="315">
        <v>2570</v>
      </c>
      <c r="I161" s="315" t="s">
        <v>97</v>
      </c>
      <c r="J161" s="316">
        <v>1324.96</v>
      </c>
      <c r="K161" s="316">
        <v>5451.4099999999899</v>
      </c>
      <c r="L161" s="594">
        <v>31813</v>
      </c>
      <c r="M161" s="341">
        <v>39135</v>
      </c>
      <c r="N161" s="341" t="s">
        <v>97</v>
      </c>
      <c r="O161" s="534">
        <v>234</v>
      </c>
      <c r="P161" s="584">
        <v>5.54</v>
      </c>
    </row>
    <row r="162" spans="1:16" x14ac:dyDescent="0.15">
      <c r="A162" s="1"/>
      <c r="B162" s="312" t="s">
        <v>159</v>
      </c>
      <c r="C162" s="313" t="s">
        <v>418</v>
      </c>
      <c r="D162" s="314" t="s">
        <v>1206</v>
      </c>
      <c r="E162" s="335" t="s">
        <v>633</v>
      </c>
      <c r="F162" s="583">
        <v>2100</v>
      </c>
      <c r="G162" s="315">
        <f t="shared" si="2"/>
        <v>2100</v>
      </c>
      <c r="H162" s="315">
        <v>2100</v>
      </c>
      <c r="I162" s="315" t="s">
        <v>97</v>
      </c>
      <c r="J162" s="316">
        <v>503.81</v>
      </c>
      <c r="K162" s="316">
        <v>4696.7700000000004</v>
      </c>
      <c r="L162" s="594">
        <v>36433</v>
      </c>
      <c r="M162" s="341">
        <v>39430</v>
      </c>
      <c r="N162" s="341" t="s">
        <v>97</v>
      </c>
      <c r="O162" s="534">
        <v>81</v>
      </c>
      <c r="P162" s="584">
        <v>4.75</v>
      </c>
    </row>
    <row r="163" spans="1:16" x14ac:dyDescent="0.15">
      <c r="A163" s="1"/>
      <c r="B163" s="312" t="s">
        <v>160</v>
      </c>
      <c r="C163" s="331" t="s">
        <v>419</v>
      </c>
      <c r="D163" s="585" t="s">
        <v>1206</v>
      </c>
      <c r="E163" s="586" t="s">
        <v>633</v>
      </c>
      <c r="F163" s="587">
        <v>4220</v>
      </c>
      <c r="G163" s="380">
        <f t="shared" si="2"/>
        <v>4220</v>
      </c>
      <c r="H163" s="380">
        <v>4220</v>
      </c>
      <c r="I163" s="380" t="s">
        <v>97</v>
      </c>
      <c r="J163" s="588">
        <v>858.30999999999904</v>
      </c>
      <c r="K163" s="588">
        <v>6898.3299999999899</v>
      </c>
      <c r="L163" s="843">
        <v>39472</v>
      </c>
      <c r="M163" s="589">
        <v>40162</v>
      </c>
      <c r="N163" s="589" t="s">
        <v>97</v>
      </c>
      <c r="O163" s="542">
        <v>191</v>
      </c>
      <c r="P163" s="590">
        <v>6.51</v>
      </c>
    </row>
    <row r="164" spans="1:16" x14ac:dyDescent="0.15">
      <c r="A164" s="1"/>
      <c r="B164" s="312" t="s">
        <v>161</v>
      </c>
      <c r="C164" s="313" t="s">
        <v>1490</v>
      </c>
      <c r="D164" s="314" t="s">
        <v>1206</v>
      </c>
      <c r="E164" s="335" t="s">
        <v>633</v>
      </c>
      <c r="F164" s="583">
        <v>1550</v>
      </c>
      <c r="G164" s="315">
        <f t="shared" si="2"/>
        <v>1550</v>
      </c>
      <c r="H164" s="315">
        <v>1550</v>
      </c>
      <c r="I164" s="315" t="s">
        <v>97</v>
      </c>
      <c r="J164" s="316">
        <v>289.60000000000002</v>
      </c>
      <c r="K164" s="316">
        <v>2493.8000000000002</v>
      </c>
      <c r="L164" s="594">
        <v>38373</v>
      </c>
      <c r="M164" s="341">
        <v>41520</v>
      </c>
      <c r="N164" s="341" t="s">
        <v>97</v>
      </c>
      <c r="O164" s="534">
        <v>28</v>
      </c>
      <c r="P164" s="584">
        <v>3.27</v>
      </c>
    </row>
    <row r="165" spans="1:16" x14ac:dyDescent="0.15">
      <c r="A165" s="1"/>
      <c r="B165" s="312" t="s">
        <v>162</v>
      </c>
      <c r="C165" s="331" t="s">
        <v>421</v>
      </c>
      <c r="D165" s="585" t="s">
        <v>1211</v>
      </c>
      <c r="E165" s="586" t="s">
        <v>633</v>
      </c>
      <c r="F165" s="587">
        <v>557</v>
      </c>
      <c r="G165" s="380">
        <f t="shared" si="2"/>
        <v>557</v>
      </c>
      <c r="H165" s="380">
        <v>557</v>
      </c>
      <c r="I165" s="380" t="s">
        <v>97</v>
      </c>
      <c r="J165" s="588">
        <v>144.289999999999</v>
      </c>
      <c r="K165" s="588">
        <v>833.01999999999896</v>
      </c>
      <c r="L165" s="843">
        <v>38723</v>
      </c>
      <c r="M165" s="589">
        <v>39428</v>
      </c>
      <c r="N165" s="589" t="s">
        <v>97</v>
      </c>
      <c r="O165" s="542">
        <v>17</v>
      </c>
      <c r="P165" s="590">
        <v>8.26</v>
      </c>
    </row>
    <row r="166" spans="1:16" x14ac:dyDescent="0.15">
      <c r="A166" s="1"/>
      <c r="B166" s="312" t="s">
        <v>163</v>
      </c>
      <c r="C166" s="313" t="s">
        <v>422</v>
      </c>
      <c r="D166" s="314" t="s">
        <v>1211</v>
      </c>
      <c r="E166" s="335" t="s">
        <v>633</v>
      </c>
      <c r="F166" s="583">
        <v>866</v>
      </c>
      <c r="G166" s="315">
        <f t="shared" si="2"/>
        <v>866</v>
      </c>
      <c r="H166" s="315">
        <v>866</v>
      </c>
      <c r="I166" s="315" t="s">
        <v>97</v>
      </c>
      <c r="J166" s="316">
        <v>297.19</v>
      </c>
      <c r="K166" s="316">
        <v>1182.5799999999899</v>
      </c>
      <c r="L166" s="594">
        <v>39484</v>
      </c>
      <c r="M166" s="341">
        <v>39507</v>
      </c>
      <c r="N166" s="341" t="s">
        <v>97</v>
      </c>
      <c r="O166" s="534">
        <v>17</v>
      </c>
      <c r="P166" s="584">
        <v>3.64</v>
      </c>
    </row>
    <row r="167" spans="1:16" x14ac:dyDescent="0.15">
      <c r="A167" s="1"/>
      <c r="B167" s="312" t="s">
        <v>164</v>
      </c>
      <c r="C167" s="331" t="s">
        <v>423</v>
      </c>
      <c r="D167" s="585" t="s">
        <v>1205</v>
      </c>
      <c r="E167" s="586" t="s">
        <v>633</v>
      </c>
      <c r="F167" s="587">
        <v>1490</v>
      </c>
      <c r="G167" s="380">
        <f t="shared" si="2"/>
        <v>1490</v>
      </c>
      <c r="H167" s="380">
        <v>1490</v>
      </c>
      <c r="I167" s="380" t="s">
        <v>97</v>
      </c>
      <c r="J167" s="588">
        <v>380.76999999999902</v>
      </c>
      <c r="K167" s="588">
        <v>1911.8699999999899</v>
      </c>
      <c r="L167" s="843">
        <v>37995</v>
      </c>
      <c r="M167" s="589">
        <v>38988</v>
      </c>
      <c r="N167" s="589" t="s">
        <v>97</v>
      </c>
      <c r="O167" s="542">
        <v>30</v>
      </c>
      <c r="P167" s="590">
        <v>2.89</v>
      </c>
    </row>
    <row r="168" spans="1:16" x14ac:dyDescent="0.15">
      <c r="A168" s="1"/>
      <c r="B168" s="312" t="s">
        <v>166</v>
      </c>
      <c r="C168" s="313" t="s">
        <v>424</v>
      </c>
      <c r="D168" s="314" t="s">
        <v>1205</v>
      </c>
      <c r="E168" s="335" t="s">
        <v>633</v>
      </c>
      <c r="F168" s="583">
        <v>1090</v>
      </c>
      <c r="G168" s="315">
        <f t="shared" si="2"/>
        <v>1090</v>
      </c>
      <c r="H168" s="315">
        <v>1090</v>
      </c>
      <c r="I168" s="315" t="s">
        <v>97</v>
      </c>
      <c r="J168" s="316">
        <v>330.6</v>
      </c>
      <c r="K168" s="316">
        <v>1576.23</v>
      </c>
      <c r="L168" s="594">
        <v>38930</v>
      </c>
      <c r="M168" s="341">
        <v>39135</v>
      </c>
      <c r="N168" s="341" t="s">
        <v>97</v>
      </c>
      <c r="O168" s="534">
        <v>91</v>
      </c>
      <c r="P168" s="584">
        <v>5.53</v>
      </c>
    </row>
    <row r="169" spans="1:16" x14ac:dyDescent="0.15">
      <c r="A169" s="1"/>
      <c r="B169" s="312" t="s">
        <v>167</v>
      </c>
      <c r="C169" s="313" t="s">
        <v>425</v>
      </c>
      <c r="D169" s="314" t="s">
        <v>1205</v>
      </c>
      <c r="E169" s="335" t="s">
        <v>633</v>
      </c>
      <c r="F169" s="583">
        <v>885</v>
      </c>
      <c r="G169" s="315">
        <f t="shared" si="2"/>
        <v>885</v>
      </c>
      <c r="H169" s="315">
        <v>885</v>
      </c>
      <c r="I169" s="315" t="s">
        <v>97</v>
      </c>
      <c r="J169" s="316">
        <v>180.259999999999</v>
      </c>
      <c r="K169" s="316">
        <v>1365.4</v>
      </c>
      <c r="L169" s="594">
        <v>39118</v>
      </c>
      <c r="M169" s="341">
        <v>39141</v>
      </c>
      <c r="N169" s="341" t="s">
        <v>97</v>
      </c>
      <c r="O169" s="534">
        <v>14</v>
      </c>
      <c r="P169" s="584">
        <v>4.79</v>
      </c>
    </row>
    <row r="170" spans="1:16" x14ac:dyDescent="0.15">
      <c r="A170" s="1"/>
      <c r="B170" s="312" t="s">
        <v>168</v>
      </c>
      <c r="C170" s="313" t="s">
        <v>426</v>
      </c>
      <c r="D170" s="314" t="s">
        <v>1205</v>
      </c>
      <c r="E170" s="335" t="s">
        <v>633</v>
      </c>
      <c r="F170" s="583">
        <v>430</v>
      </c>
      <c r="G170" s="315">
        <f t="shared" si="2"/>
        <v>430</v>
      </c>
      <c r="H170" s="315">
        <v>430</v>
      </c>
      <c r="I170" s="315" t="s">
        <v>97</v>
      </c>
      <c r="J170" s="316">
        <v>415.5</v>
      </c>
      <c r="K170" s="316">
        <v>629.63</v>
      </c>
      <c r="L170" s="594">
        <v>39108</v>
      </c>
      <c r="M170" s="341">
        <v>39141</v>
      </c>
      <c r="N170" s="341" t="s">
        <v>97</v>
      </c>
      <c r="O170" s="534">
        <v>7</v>
      </c>
      <c r="P170" s="584">
        <v>3.76</v>
      </c>
    </row>
    <row r="171" spans="1:16" x14ac:dyDescent="0.15">
      <c r="A171" s="1"/>
      <c r="B171" s="312" t="s">
        <v>169</v>
      </c>
      <c r="C171" s="331" t="s">
        <v>427</v>
      </c>
      <c r="D171" s="585" t="s">
        <v>1205</v>
      </c>
      <c r="E171" s="586" t="s">
        <v>633</v>
      </c>
      <c r="F171" s="587">
        <v>421</v>
      </c>
      <c r="G171" s="380">
        <f t="shared" si="2"/>
        <v>421</v>
      </c>
      <c r="H171" s="380">
        <v>421</v>
      </c>
      <c r="I171" s="380" t="s">
        <v>97</v>
      </c>
      <c r="J171" s="588">
        <v>244.03</v>
      </c>
      <c r="K171" s="588">
        <v>656.72</v>
      </c>
      <c r="L171" s="843">
        <v>39078</v>
      </c>
      <c r="M171" s="589">
        <v>39352</v>
      </c>
      <c r="N171" s="589" t="s">
        <v>97</v>
      </c>
      <c r="O171" s="542">
        <v>35</v>
      </c>
      <c r="P171" s="590">
        <v>4.7</v>
      </c>
    </row>
    <row r="172" spans="1:16" x14ac:dyDescent="0.15">
      <c r="A172" s="1"/>
      <c r="B172" s="312" t="s">
        <v>170</v>
      </c>
      <c r="C172" s="313" t="s">
        <v>428</v>
      </c>
      <c r="D172" s="314" t="s">
        <v>1205</v>
      </c>
      <c r="E172" s="335" t="s">
        <v>633</v>
      </c>
      <c r="F172" s="583">
        <v>594</v>
      </c>
      <c r="G172" s="315">
        <f t="shared" si="2"/>
        <v>594</v>
      </c>
      <c r="H172" s="315">
        <v>594</v>
      </c>
      <c r="I172" s="315" t="s">
        <v>97</v>
      </c>
      <c r="J172" s="316">
        <v>492.91</v>
      </c>
      <c r="K172" s="316">
        <v>1146.46</v>
      </c>
      <c r="L172" s="594">
        <v>34780</v>
      </c>
      <c r="M172" s="341">
        <v>39428</v>
      </c>
      <c r="N172" s="341" t="s">
        <v>97</v>
      </c>
      <c r="O172" s="534">
        <v>20</v>
      </c>
      <c r="P172" s="584">
        <v>6.9</v>
      </c>
    </row>
    <row r="173" spans="1:16" x14ac:dyDescent="0.15">
      <c r="A173" s="1"/>
      <c r="B173" s="312" t="s">
        <v>171</v>
      </c>
      <c r="C173" s="331" t="s">
        <v>429</v>
      </c>
      <c r="D173" s="585" t="s">
        <v>1205</v>
      </c>
      <c r="E173" s="586" t="s">
        <v>633</v>
      </c>
      <c r="F173" s="587">
        <v>1430</v>
      </c>
      <c r="G173" s="380">
        <f t="shared" si="2"/>
        <v>1430</v>
      </c>
      <c r="H173" s="380">
        <v>1430</v>
      </c>
      <c r="I173" s="380" t="s">
        <v>97</v>
      </c>
      <c r="J173" s="588">
        <v>669.02999999999895</v>
      </c>
      <c r="K173" s="588">
        <v>2190.0500000000002</v>
      </c>
      <c r="L173" s="843">
        <v>38511</v>
      </c>
      <c r="M173" s="589">
        <v>41424</v>
      </c>
      <c r="N173" s="589" t="s">
        <v>97</v>
      </c>
      <c r="O173" s="542">
        <v>30</v>
      </c>
      <c r="P173" s="590">
        <v>2.85</v>
      </c>
    </row>
    <row r="174" spans="1:16" x14ac:dyDescent="0.15">
      <c r="A174" s="1"/>
      <c r="B174" s="312" t="s">
        <v>172</v>
      </c>
      <c r="C174" s="313" t="s">
        <v>1491</v>
      </c>
      <c r="D174" s="314" t="s">
        <v>1205</v>
      </c>
      <c r="E174" s="335" t="s">
        <v>633</v>
      </c>
      <c r="F174" s="583">
        <v>2900</v>
      </c>
      <c r="G174" s="315">
        <f t="shared" si="2"/>
        <v>2900</v>
      </c>
      <c r="H174" s="315">
        <v>2900</v>
      </c>
      <c r="I174" s="315" t="s">
        <v>97</v>
      </c>
      <c r="J174" s="316">
        <v>635.80999999999904</v>
      </c>
      <c r="K174" s="316">
        <v>4079.8299999999899</v>
      </c>
      <c r="L174" s="594">
        <v>39520</v>
      </c>
      <c r="M174" s="341">
        <v>41520</v>
      </c>
      <c r="N174" s="341" t="s">
        <v>97</v>
      </c>
      <c r="O174" s="534">
        <v>38</v>
      </c>
      <c r="P174" s="584">
        <v>5.25</v>
      </c>
    </row>
    <row r="175" spans="1:16" x14ac:dyDescent="0.15">
      <c r="A175" s="1"/>
      <c r="B175" s="312" t="s">
        <v>173</v>
      </c>
      <c r="C175" s="331" t="s">
        <v>1492</v>
      </c>
      <c r="D175" s="585" t="s">
        <v>1257</v>
      </c>
      <c r="E175" s="586" t="s">
        <v>633</v>
      </c>
      <c r="F175" s="587">
        <v>718</v>
      </c>
      <c r="G175" s="380">
        <f t="shared" si="2"/>
        <v>718</v>
      </c>
      <c r="H175" s="380">
        <v>718</v>
      </c>
      <c r="I175" s="380" t="s">
        <v>97</v>
      </c>
      <c r="J175" s="588">
        <v>409.68</v>
      </c>
      <c r="K175" s="588">
        <v>1105.76</v>
      </c>
      <c r="L175" s="843">
        <v>33667</v>
      </c>
      <c r="M175" s="589">
        <v>38988</v>
      </c>
      <c r="N175" s="589" t="s">
        <v>97</v>
      </c>
      <c r="O175" s="542">
        <v>113</v>
      </c>
      <c r="P175" s="590">
        <v>6.91</v>
      </c>
    </row>
    <row r="176" spans="1:16" x14ac:dyDescent="0.15">
      <c r="A176" s="1"/>
      <c r="B176" s="312" t="s">
        <v>174</v>
      </c>
      <c r="C176" s="313" t="s">
        <v>432</v>
      </c>
      <c r="D176" s="314" t="s">
        <v>1257</v>
      </c>
      <c r="E176" s="335" t="s">
        <v>633</v>
      </c>
      <c r="F176" s="583">
        <v>717</v>
      </c>
      <c r="G176" s="315">
        <f t="shared" si="2"/>
        <v>717</v>
      </c>
      <c r="H176" s="315">
        <v>717</v>
      </c>
      <c r="I176" s="315" t="s">
        <v>97</v>
      </c>
      <c r="J176" s="316">
        <v>1020.88</v>
      </c>
      <c r="K176" s="316">
        <v>1903.5799999999899</v>
      </c>
      <c r="L176" s="594">
        <v>32477</v>
      </c>
      <c r="M176" s="341">
        <v>38988</v>
      </c>
      <c r="N176" s="341" t="s">
        <v>97</v>
      </c>
      <c r="O176" s="534">
        <v>76</v>
      </c>
      <c r="P176" s="584">
        <v>8.3800000000000008</v>
      </c>
    </row>
    <row r="177" spans="1:16" x14ac:dyDescent="0.15">
      <c r="A177" s="1"/>
      <c r="B177" s="312" t="s">
        <v>176</v>
      </c>
      <c r="C177" s="313" t="s">
        <v>433</v>
      </c>
      <c r="D177" s="314" t="s">
        <v>1257</v>
      </c>
      <c r="E177" s="335" t="s">
        <v>633</v>
      </c>
      <c r="F177" s="583">
        <v>724</v>
      </c>
      <c r="G177" s="315">
        <f t="shared" si="2"/>
        <v>724</v>
      </c>
      <c r="H177" s="315">
        <v>724</v>
      </c>
      <c r="I177" s="315" t="s">
        <v>97</v>
      </c>
      <c r="J177" s="316">
        <v>313.98</v>
      </c>
      <c r="K177" s="316">
        <v>1115.68</v>
      </c>
      <c r="L177" s="594">
        <v>38359</v>
      </c>
      <c r="M177" s="341">
        <v>39135</v>
      </c>
      <c r="N177" s="341" t="s">
        <v>97</v>
      </c>
      <c r="O177" s="534">
        <v>24</v>
      </c>
      <c r="P177" s="584">
        <v>7.01</v>
      </c>
    </row>
    <row r="178" spans="1:16" x14ac:dyDescent="0.15">
      <c r="A178" s="1"/>
      <c r="B178" s="312" t="s">
        <v>177</v>
      </c>
      <c r="C178" s="313" t="s">
        <v>434</v>
      </c>
      <c r="D178" s="314" t="s">
        <v>1257</v>
      </c>
      <c r="E178" s="335" t="s">
        <v>633</v>
      </c>
      <c r="F178" s="583">
        <v>667</v>
      </c>
      <c r="G178" s="315">
        <f t="shared" si="2"/>
        <v>667</v>
      </c>
      <c r="H178" s="315">
        <v>667</v>
      </c>
      <c r="I178" s="315" t="s">
        <v>97</v>
      </c>
      <c r="J178" s="316">
        <v>685.69</v>
      </c>
      <c r="K178" s="316">
        <v>1170.5799999999899</v>
      </c>
      <c r="L178" s="594">
        <v>39113</v>
      </c>
      <c r="M178" s="341">
        <v>39353</v>
      </c>
      <c r="N178" s="341" t="s">
        <v>97</v>
      </c>
      <c r="O178" s="534">
        <v>56</v>
      </c>
      <c r="P178" s="584">
        <v>9.15</v>
      </c>
    </row>
    <row r="179" spans="1:16" x14ac:dyDescent="0.15">
      <c r="A179" s="1"/>
      <c r="B179" s="312" t="s">
        <v>178</v>
      </c>
      <c r="C179" s="331" t="s">
        <v>435</v>
      </c>
      <c r="D179" s="585" t="s">
        <v>1257</v>
      </c>
      <c r="E179" s="586" t="s">
        <v>633</v>
      </c>
      <c r="F179" s="587">
        <v>549</v>
      </c>
      <c r="G179" s="380">
        <f t="shared" si="2"/>
        <v>549</v>
      </c>
      <c r="H179" s="380">
        <v>549</v>
      </c>
      <c r="I179" s="380" t="s">
        <v>97</v>
      </c>
      <c r="J179" s="588">
        <v>436.61</v>
      </c>
      <c r="K179" s="588">
        <v>994.53999999999905</v>
      </c>
      <c r="L179" s="843">
        <v>39156</v>
      </c>
      <c r="M179" s="589">
        <v>39353</v>
      </c>
      <c r="N179" s="589" t="s">
        <v>97</v>
      </c>
      <c r="O179" s="542">
        <v>40</v>
      </c>
      <c r="P179" s="590">
        <v>6.22</v>
      </c>
    </row>
    <row r="180" spans="1:16" x14ac:dyDescent="0.15">
      <c r="A180" s="1"/>
      <c r="B180" s="312" t="s">
        <v>179</v>
      </c>
      <c r="C180" s="313" t="s">
        <v>436</v>
      </c>
      <c r="D180" s="314" t="s">
        <v>1257</v>
      </c>
      <c r="E180" s="335" t="s">
        <v>633</v>
      </c>
      <c r="F180" s="583">
        <v>338</v>
      </c>
      <c r="G180" s="315">
        <f t="shared" si="2"/>
        <v>338</v>
      </c>
      <c r="H180" s="315">
        <v>338</v>
      </c>
      <c r="I180" s="315" t="s">
        <v>97</v>
      </c>
      <c r="J180" s="316">
        <v>358.68</v>
      </c>
      <c r="K180" s="316">
        <v>634.19000000000005</v>
      </c>
      <c r="L180" s="594">
        <v>39167</v>
      </c>
      <c r="M180" s="341">
        <v>39353</v>
      </c>
      <c r="N180" s="341" t="s">
        <v>97</v>
      </c>
      <c r="O180" s="534">
        <v>27</v>
      </c>
      <c r="P180" s="584">
        <v>4.95</v>
      </c>
    </row>
    <row r="181" spans="1:16" x14ac:dyDescent="0.15">
      <c r="A181" s="1"/>
      <c r="B181" s="312" t="s">
        <v>181</v>
      </c>
      <c r="C181" s="331" t="s">
        <v>437</v>
      </c>
      <c r="D181" s="585" t="s">
        <v>1257</v>
      </c>
      <c r="E181" s="586" t="s">
        <v>633</v>
      </c>
      <c r="F181" s="587">
        <v>746</v>
      </c>
      <c r="G181" s="380">
        <f t="shared" si="2"/>
        <v>746</v>
      </c>
      <c r="H181" s="380">
        <v>746</v>
      </c>
      <c r="I181" s="380" t="s">
        <v>97</v>
      </c>
      <c r="J181" s="588">
        <v>550.97</v>
      </c>
      <c r="K181" s="588">
        <v>1266.0999999999899</v>
      </c>
      <c r="L181" s="843">
        <v>39836</v>
      </c>
      <c r="M181" s="589">
        <v>39871</v>
      </c>
      <c r="N181" s="589" t="s">
        <v>97</v>
      </c>
      <c r="O181" s="542">
        <v>51</v>
      </c>
      <c r="P181" s="590">
        <v>12.16</v>
      </c>
    </row>
    <row r="182" spans="1:16" x14ac:dyDescent="0.15">
      <c r="A182" s="1"/>
      <c r="B182" s="312" t="s">
        <v>182</v>
      </c>
      <c r="C182" s="313" t="s">
        <v>438</v>
      </c>
      <c r="D182" s="314" t="s">
        <v>1257</v>
      </c>
      <c r="E182" s="335" t="s">
        <v>633</v>
      </c>
      <c r="F182" s="583">
        <v>1390</v>
      </c>
      <c r="G182" s="315">
        <f t="shared" si="2"/>
        <v>1390</v>
      </c>
      <c r="H182" s="315">
        <v>1390</v>
      </c>
      <c r="I182" s="315" t="s">
        <v>97</v>
      </c>
      <c r="J182" s="316">
        <v>1102.3199999999899</v>
      </c>
      <c r="K182" s="316">
        <v>2370.21</v>
      </c>
      <c r="L182" s="594">
        <v>39283</v>
      </c>
      <c r="M182" s="341">
        <v>40410</v>
      </c>
      <c r="N182" s="341" t="s">
        <v>97</v>
      </c>
      <c r="O182" s="534">
        <v>31</v>
      </c>
      <c r="P182" s="584">
        <v>6.91</v>
      </c>
    </row>
    <row r="183" spans="1:16" x14ac:dyDescent="0.15">
      <c r="A183" s="1"/>
      <c r="B183" s="312" t="s">
        <v>183</v>
      </c>
      <c r="C183" s="331" t="s">
        <v>439</v>
      </c>
      <c r="D183" s="585" t="s">
        <v>1208</v>
      </c>
      <c r="E183" s="586" t="s">
        <v>633</v>
      </c>
      <c r="F183" s="587">
        <v>494</v>
      </c>
      <c r="G183" s="380">
        <f t="shared" si="2"/>
        <v>494</v>
      </c>
      <c r="H183" s="380">
        <v>494</v>
      </c>
      <c r="I183" s="380" t="s">
        <v>97</v>
      </c>
      <c r="J183" s="588">
        <v>313.31999999999903</v>
      </c>
      <c r="K183" s="588">
        <v>1106.1600000000001</v>
      </c>
      <c r="L183" s="843">
        <v>33616</v>
      </c>
      <c r="M183" s="589">
        <v>38987</v>
      </c>
      <c r="N183" s="589" t="s">
        <v>97</v>
      </c>
      <c r="O183" s="542">
        <v>89</v>
      </c>
      <c r="P183" s="590">
        <v>5.4</v>
      </c>
    </row>
    <row r="184" spans="1:16" x14ac:dyDescent="0.15">
      <c r="A184" s="1"/>
      <c r="B184" s="312" t="s">
        <v>184</v>
      </c>
      <c r="C184" s="313" t="s">
        <v>440</v>
      </c>
      <c r="D184" s="314" t="s">
        <v>1208</v>
      </c>
      <c r="E184" s="335" t="s">
        <v>633</v>
      </c>
      <c r="F184" s="583">
        <v>1860</v>
      </c>
      <c r="G184" s="315">
        <f t="shared" si="2"/>
        <v>1860</v>
      </c>
      <c r="H184" s="315">
        <v>1860</v>
      </c>
      <c r="I184" s="315" t="s">
        <v>97</v>
      </c>
      <c r="J184" s="316">
        <v>502.25999999999902</v>
      </c>
      <c r="K184" s="316">
        <v>2584.17</v>
      </c>
      <c r="L184" s="594">
        <v>38029</v>
      </c>
      <c r="M184" s="341">
        <v>38988</v>
      </c>
      <c r="N184" s="341" t="s">
        <v>97</v>
      </c>
      <c r="O184" s="534">
        <v>34</v>
      </c>
      <c r="P184" s="584">
        <v>8.98</v>
      </c>
    </row>
    <row r="185" spans="1:16" x14ac:dyDescent="0.15">
      <c r="A185" s="1"/>
      <c r="B185" s="312" t="s">
        <v>185</v>
      </c>
      <c r="C185" s="313" t="s">
        <v>441</v>
      </c>
      <c r="D185" s="314" t="s">
        <v>625</v>
      </c>
      <c r="E185" s="335" t="s">
        <v>633</v>
      </c>
      <c r="F185" s="583">
        <v>1040</v>
      </c>
      <c r="G185" s="315">
        <f t="shared" si="2"/>
        <v>1040</v>
      </c>
      <c r="H185" s="315">
        <v>1040</v>
      </c>
      <c r="I185" s="315" t="s">
        <v>97</v>
      </c>
      <c r="J185" s="316">
        <v>411.02999999999901</v>
      </c>
      <c r="K185" s="316">
        <v>2402.27</v>
      </c>
      <c r="L185" s="594">
        <v>32583</v>
      </c>
      <c r="M185" s="341">
        <v>38988</v>
      </c>
      <c r="N185" s="341" t="s">
        <v>97</v>
      </c>
      <c r="O185" s="534">
        <v>168</v>
      </c>
      <c r="P185" s="584">
        <v>5.56</v>
      </c>
    </row>
    <row r="186" spans="1:16" x14ac:dyDescent="0.15">
      <c r="A186" s="1"/>
      <c r="B186" s="312" t="s">
        <v>186</v>
      </c>
      <c r="C186" s="313" t="s">
        <v>442</v>
      </c>
      <c r="D186" s="314" t="s">
        <v>1210</v>
      </c>
      <c r="E186" s="335" t="s">
        <v>633</v>
      </c>
      <c r="F186" s="583">
        <v>951</v>
      </c>
      <c r="G186" s="315">
        <f t="shared" si="2"/>
        <v>951</v>
      </c>
      <c r="H186" s="315">
        <v>951</v>
      </c>
      <c r="I186" s="315" t="s">
        <v>97</v>
      </c>
      <c r="J186" s="316">
        <v>885.91999999999905</v>
      </c>
      <c r="K186" s="316">
        <v>1640.5400000000002</v>
      </c>
      <c r="L186" s="594">
        <v>32081</v>
      </c>
      <c r="M186" s="341">
        <v>38988</v>
      </c>
      <c r="N186" s="341" t="s">
        <v>97</v>
      </c>
      <c r="O186" s="534">
        <v>126</v>
      </c>
      <c r="P186" s="584">
        <v>8.1</v>
      </c>
    </row>
    <row r="187" spans="1:16" x14ac:dyDescent="0.15">
      <c r="A187" s="1"/>
      <c r="B187" s="312" t="s">
        <v>187</v>
      </c>
      <c r="C187" s="331" t="s">
        <v>443</v>
      </c>
      <c r="D187" s="585" t="s">
        <v>1210</v>
      </c>
      <c r="E187" s="586" t="s">
        <v>633</v>
      </c>
      <c r="F187" s="587">
        <v>905</v>
      </c>
      <c r="G187" s="380">
        <f t="shared" si="2"/>
        <v>905</v>
      </c>
      <c r="H187" s="380">
        <v>905</v>
      </c>
      <c r="I187" s="380" t="s">
        <v>97</v>
      </c>
      <c r="J187" s="588">
        <v>252.16</v>
      </c>
      <c r="K187" s="588">
        <v>1369.2</v>
      </c>
      <c r="L187" s="843">
        <v>38357</v>
      </c>
      <c r="M187" s="589">
        <v>38988</v>
      </c>
      <c r="N187" s="589" t="s">
        <v>97</v>
      </c>
      <c r="O187" s="542">
        <v>15</v>
      </c>
      <c r="P187" s="590">
        <v>4.91</v>
      </c>
    </row>
    <row r="188" spans="1:16" x14ac:dyDescent="0.15">
      <c r="A188" s="1"/>
      <c r="B188" s="312" t="s">
        <v>188</v>
      </c>
      <c r="C188" s="313" t="s">
        <v>444</v>
      </c>
      <c r="D188" s="314" t="s">
        <v>1210</v>
      </c>
      <c r="E188" s="335" t="s">
        <v>633</v>
      </c>
      <c r="F188" s="583">
        <v>774</v>
      </c>
      <c r="G188" s="315">
        <f t="shared" si="2"/>
        <v>774</v>
      </c>
      <c r="H188" s="315">
        <v>774</v>
      </c>
      <c r="I188" s="315" t="s">
        <v>97</v>
      </c>
      <c r="J188" s="316">
        <v>581.64999999999895</v>
      </c>
      <c r="K188" s="316">
        <v>1446.39</v>
      </c>
      <c r="L188" s="594">
        <v>39518</v>
      </c>
      <c r="M188" s="341">
        <v>39569</v>
      </c>
      <c r="N188" s="341" t="s">
        <v>97</v>
      </c>
      <c r="O188" s="534">
        <v>64</v>
      </c>
      <c r="P188" s="584">
        <v>5.33</v>
      </c>
    </row>
    <row r="189" spans="1:16" x14ac:dyDescent="0.15">
      <c r="A189" s="1"/>
      <c r="B189" s="312" t="s">
        <v>189</v>
      </c>
      <c r="C189" s="331" t="s">
        <v>1493</v>
      </c>
      <c r="D189" s="585" t="s">
        <v>1210</v>
      </c>
      <c r="E189" s="586" t="s">
        <v>633</v>
      </c>
      <c r="F189" s="587">
        <v>1720</v>
      </c>
      <c r="G189" s="380">
        <f t="shared" si="2"/>
        <v>1720</v>
      </c>
      <c r="H189" s="380">
        <v>1720</v>
      </c>
      <c r="I189" s="380" t="s">
        <v>97</v>
      </c>
      <c r="J189" s="588">
        <v>867.24</v>
      </c>
      <c r="K189" s="588">
        <v>2660.78</v>
      </c>
      <c r="L189" s="843">
        <v>39477</v>
      </c>
      <c r="M189" s="589">
        <v>41992</v>
      </c>
      <c r="N189" s="589" t="s">
        <v>97</v>
      </c>
      <c r="O189" s="542">
        <v>29</v>
      </c>
      <c r="P189" s="590">
        <v>6.17</v>
      </c>
    </row>
    <row r="190" spans="1:16" x14ac:dyDescent="0.15">
      <c r="A190" s="1"/>
      <c r="B190" s="312" t="s">
        <v>191</v>
      </c>
      <c r="C190" s="313" t="s">
        <v>446</v>
      </c>
      <c r="D190" s="314" t="s">
        <v>1286</v>
      </c>
      <c r="E190" s="335" t="s">
        <v>1287</v>
      </c>
      <c r="F190" s="583">
        <v>498</v>
      </c>
      <c r="G190" s="315">
        <f t="shared" si="2"/>
        <v>498</v>
      </c>
      <c r="H190" s="315">
        <v>498</v>
      </c>
      <c r="I190" s="315" t="s">
        <v>97</v>
      </c>
      <c r="J190" s="316">
        <v>593.03999999999905</v>
      </c>
      <c r="K190" s="316">
        <v>1004.53</v>
      </c>
      <c r="L190" s="594">
        <v>39489</v>
      </c>
      <c r="M190" s="341">
        <v>39510</v>
      </c>
      <c r="N190" s="341" t="s">
        <v>97</v>
      </c>
      <c r="O190" s="534">
        <v>43</v>
      </c>
      <c r="P190" s="584">
        <v>11.76</v>
      </c>
    </row>
    <row r="191" spans="1:16" x14ac:dyDescent="0.15">
      <c r="A191" s="1"/>
      <c r="B191" s="312" t="s">
        <v>192</v>
      </c>
      <c r="C191" s="331" t="s">
        <v>447</v>
      </c>
      <c r="D191" s="585" t="s">
        <v>1254</v>
      </c>
      <c r="E191" s="586" t="s">
        <v>633</v>
      </c>
      <c r="F191" s="587">
        <v>1060</v>
      </c>
      <c r="G191" s="380">
        <f t="shared" si="2"/>
        <v>1060</v>
      </c>
      <c r="H191" s="380">
        <v>1060</v>
      </c>
      <c r="I191" s="380" t="s">
        <v>97</v>
      </c>
      <c r="J191" s="588">
        <v>990.38</v>
      </c>
      <c r="K191" s="588">
        <v>2272.01999999999</v>
      </c>
      <c r="L191" s="843">
        <v>31787</v>
      </c>
      <c r="M191" s="589">
        <v>38987</v>
      </c>
      <c r="N191" s="589" t="s">
        <v>97</v>
      </c>
      <c r="O191" s="542">
        <v>48</v>
      </c>
      <c r="P191" s="590">
        <v>9.6999999999999993</v>
      </c>
    </row>
    <row r="192" spans="1:16" x14ac:dyDescent="0.15">
      <c r="A192" s="1"/>
      <c r="B192" s="312" t="s">
        <v>193</v>
      </c>
      <c r="C192" s="313" t="s">
        <v>448</v>
      </c>
      <c r="D192" s="314" t="s">
        <v>1254</v>
      </c>
      <c r="E192" s="335" t="s">
        <v>633</v>
      </c>
      <c r="F192" s="583">
        <v>414</v>
      </c>
      <c r="G192" s="315">
        <f t="shared" si="2"/>
        <v>414</v>
      </c>
      <c r="H192" s="315">
        <v>414</v>
      </c>
      <c r="I192" s="315" t="s">
        <v>97</v>
      </c>
      <c r="J192" s="316">
        <v>260.88</v>
      </c>
      <c r="K192" s="316">
        <v>666.90999999999894</v>
      </c>
      <c r="L192" s="594">
        <v>37663</v>
      </c>
      <c r="M192" s="341">
        <v>38988</v>
      </c>
      <c r="N192" s="341" t="s">
        <v>97</v>
      </c>
      <c r="O192" s="534">
        <v>20</v>
      </c>
      <c r="P192" s="584">
        <v>8.16</v>
      </c>
    </row>
    <row r="193" spans="1:16" x14ac:dyDescent="0.15">
      <c r="A193" s="1"/>
      <c r="B193" s="312" t="s">
        <v>194</v>
      </c>
      <c r="C193" s="313" t="s">
        <v>1494</v>
      </c>
      <c r="D193" s="314" t="s">
        <v>615</v>
      </c>
      <c r="E193" s="335" t="s">
        <v>633</v>
      </c>
      <c r="F193" s="583">
        <v>1790</v>
      </c>
      <c r="G193" s="315">
        <f t="shared" si="2"/>
        <v>1790</v>
      </c>
      <c r="H193" s="315">
        <v>1790</v>
      </c>
      <c r="I193" s="315" t="s">
        <v>97</v>
      </c>
      <c r="J193" s="316">
        <v>916.74</v>
      </c>
      <c r="K193" s="316">
        <v>2638.21</v>
      </c>
      <c r="L193" s="594">
        <v>39479</v>
      </c>
      <c r="M193" s="341">
        <v>41992</v>
      </c>
      <c r="N193" s="341" t="s">
        <v>97</v>
      </c>
      <c r="O193" s="534">
        <v>26</v>
      </c>
      <c r="P193" s="584">
        <v>10.1</v>
      </c>
    </row>
    <row r="194" spans="1:16" x14ac:dyDescent="0.15">
      <c r="A194" s="1"/>
      <c r="B194" s="312" t="s">
        <v>195</v>
      </c>
      <c r="C194" s="313" t="s">
        <v>450</v>
      </c>
      <c r="D194" s="314" t="s">
        <v>1248</v>
      </c>
      <c r="E194" s="335" t="s">
        <v>633</v>
      </c>
      <c r="F194" s="583">
        <v>730</v>
      </c>
      <c r="G194" s="315">
        <f t="shared" si="2"/>
        <v>730</v>
      </c>
      <c r="H194" s="315">
        <v>730</v>
      </c>
      <c r="I194" s="315" t="s">
        <v>97</v>
      </c>
      <c r="J194" s="316">
        <v>386.23</v>
      </c>
      <c r="K194" s="316">
        <v>1094.23</v>
      </c>
      <c r="L194" s="594">
        <v>38967</v>
      </c>
      <c r="M194" s="341">
        <v>39135</v>
      </c>
      <c r="N194" s="341" t="s">
        <v>97</v>
      </c>
      <c r="O194" s="534">
        <v>20</v>
      </c>
      <c r="P194" s="584">
        <v>6.72</v>
      </c>
    </row>
    <row r="195" spans="1:16" x14ac:dyDescent="0.15">
      <c r="A195" s="1"/>
      <c r="B195" s="312" t="s">
        <v>196</v>
      </c>
      <c r="C195" s="331" t="s">
        <v>451</v>
      </c>
      <c r="D195" s="585" t="s">
        <v>1248</v>
      </c>
      <c r="E195" s="586" t="s">
        <v>633</v>
      </c>
      <c r="F195" s="587">
        <v>437</v>
      </c>
      <c r="G195" s="380">
        <f t="shared" si="2"/>
        <v>437</v>
      </c>
      <c r="H195" s="380">
        <v>437</v>
      </c>
      <c r="I195" s="380" t="s">
        <v>97</v>
      </c>
      <c r="J195" s="588">
        <v>831.00999999999794</v>
      </c>
      <c r="K195" s="588">
        <v>1374.14</v>
      </c>
      <c r="L195" s="843">
        <v>32387</v>
      </c>
      <c r="M195" s="589">
        <v>39171</v>
      </c>
      <c r="N195" s="589" t="s">
        <v>97</v>
      </c>
      <c r="O195" s="542">
        <v>67</v>
      </c>
      <c r="P195" s="590">
        <v>8.0500000000000007</v>
      </c>
    </row>
    <row r="196" spans="1:16" x14ac:dyDescent="0.15">
      <c r="A196" s="1"/>
      <c r="B196" s="312" t="s">
        <v>197</v>
      </c>
      <c r="C196" s="313" t="s">
        <v>452</v>
      </c>
      <c r="D196" s="314" t="s">
        <v>1248</v>
      </c>
      <c r="E196" s="335" t="s">
        <v>633</v>
      </c>
      <c r="F196" s="583">
        <v>3800</v>
      </c>
      <c r="G196" s="315">
        <f t="shared" si="2"/>
        <v>3800</v>
      </c>
      <c r="H196" s="315">
        <v>3800</v>
      </c>
      <c r="I196" s="315" t="s">
        <v>97</v>
      </c>
      <c r="J196" s="316">
        <v>771.08</v>
      </c>
      <c r="K196" s="316">
        <v>5110.9799999999896</v>
      </c>
      <c r="L196" s="594">
        <v>39072</v>
      </c>
      <c r="M196" s="341">
        <v>41520</v>
      </c>
      <c r="N196" s="341" t="s">
        <v>97</v>
      </c>
      <c r="O196" s="534">
        <v>58</v>
      </c>
      <c r="P196" s="584">
        <v>8.42</v>
      </c>
    </row>
    <row r="197" spans="1:16" x14ac:dyDescent="0.15">
      <c r="A197" s="1"/>
      <c r="B197" s="312" t="s">
        <v>198</v>
      </c>
      <c r="C197" s="331" t="s">
        <v>453</v>
      </c>
      <c r="D197" s="585" t="s">
        <v>1285</v>
      </c>
      <c r="E197" s="586" t="s">
        <v>633</v>
      </c>
      <c r="F197" s="587">
        <v>2420</v>
      </c>
      <c r="G197" s="380">
        <f t="shared" si="2"/>
        <v>2420</v>
      </c>
      <c r="H197" s="380">
        <v>2420</v>
      </c>
      <c r="I197" s="380" t="s">
        <v>97</v>
      </c>
      <c r="J197" s="588">
        <v>574.23</v>
      </c>
      <c r="K197" s="588">
        <v>3917.5999999999899</v>
      </c>
      <c r="L197" s="843">
        <v>38049</v>
      </c>
      <c r="M197" s="589">
        <v>38988</v>
      </c>
      <c r="N197" s="589" t="s">
        <v>97</v>
      </c>
      <c r="O197" s="542">
        <v>79</v>
      </c>
      <c r="P197" s="590">
        <v>7.56</v>
      </c>
    </row>
    <row r="198" spans="1:16" x14ac:dyDescent="0.15">
      <c r="A198" s="1"/>
      <c r="B198" s="312" t="s">
        <v>199</v>
      </c>
      <c r="C198" s="313" t="s">
        <v>454</v>
      </c>
      <c r="D198" s="314" t="s">
        <v>1285</v>
      </c>
      <c r="E198" s="335" t="s">
        <v>633</v>
      </c>
      <c r="F198" s="583">
        <v>779</v>
      </c>
      <c r="G198" s="315">
        <f t="shared" si="2"/>
        <v>779</v>
      </c>
      <c r="H198" s="315">
        <v>779</v>
      </c>
      <c r="I198" s="315" t="s">
        <v>97</v>
      </c>
      <c r="J198" s="316">
        <v>273.76999999999902</v>
      </c>
      <c r="K198" s="316">
        <v>1185.3399999999899</v>
      </c>
      <c r="L198" s="594">
        <v>38049</v>
      </c>
      <c r="M198" s="341">
        <v>38988</v>
      </c>
      <c r="N198" s="341" t="s">
        <v>97</v>
      </c>
      <c r="O198" s="534">
        <v>28</v>
      </c>
      <c r="P198" s="584">
        <v>3.9</v>
      </c>
    </row>
    <row r="199" spans="1:16" x14ac:dyDescent="0.15">
      <c r="A199" s="1"/>
      <c r="B199" s="312" t="s">
        <v>200</v>
      </c>
      <c r="C199" s="331" t="s">
        <v>455</v>
      </c>
      <c r="D199" s="585" t="s">
        <v>1285</v>
      </c>
      <c r="E199" s="586" t="s">
        <v>633</v>
      </c>
      <c r="F199" s="587">
        <v>632</v>
      </c>
      <c r="G199" s="380">
        <f t="shared" si="2"/>
        <v>632</v>
      </c>
      <c r="H199" s="380">
        <v>632</v>
      </c>
      <c r="I199" s="380" t="s">
        <v>97</v>
      </c>
      <c r="J199" s="588">
        <v>192.33</v>
      </c>
      <c r="K199" s="588">
        <v>958.47</v>
      </c>
      <c r="L199" s="843">
        <v>37697</v>
      </c>
      <c r="M199" s="589">
        <v>38988</v>
      </c>
      <c r="N199" s="589" t="s">
        <v>97</v>
      </c>
      <c r="O199" s="542">
        <v>12</v>
      </c>
      <c r="P199" s="590">
        <v>3.78</v>
      </c>
    </row>
    <row r="200" spans="1:16" x14ac:dyDescent="0.15">
      <c r="A200" s="1"/>
      <c r="B200" s="312" t="s">
        <v>201</v>
      </c>
      <c r="C200" s="313" t="s">
        <v>456</v>
      </c>
      <c r="D200" s="314" t="s">
        <v>1288</v>
      </c>
      <c r="E200" s="335" t="s">
        <v>633</v>
      </c>
      <c r="F200" s="583">
        <v>528</v>
      </c>
      <c r="G200" s="315">
        <f t="shared" si="2"/>
        <v>528</v>
      </c>
      <c r="H200" s="315">
        <v>528</v>
      </c>
      <c r="I200" s="315" t="s">
        <v>97</v>
      </c>
      <c r="J200" s="316">
        <v>281.63999999999902</v>
      </c>
      <c r="K200" s="316">
        <v>1350.89</v>
      </c>
      <c r="L200" s="594">
        <v>32756</v>
      </c>
      <c r="M200" s="341">
        <v>38987</v>
      </c>
      <c r="N200" s="341" t="s">
        <v>97</v>
      </c>
      <c r="O200" s="534">
        <v>64</v>
      </c>
      <c r="P200" s="584">
        <v>5.88</v>
      </c>
    </row>
    <row r="201" spans="1:16" x14ac:dyDescent="0.15">
      <c r="A201" s="1"/>
      <c r="B201" s="312" t="s">
        <v>202</v>
      </c>
      <c r="C201" s="313" t="s">
        <v>457</v>
      </c>
      <c r="D201" s="314" t="s">
        <v>630</v>
      </c>
      <c r="E201" s="335" t="s">
        <v>633</v>
      </c>
      <c r="F201" s="583">
        <v>1290</v>
      </c>
      <c r="G201" s="315">
        <f t="shared" si="2"/>
        <v>1290</v>
      </c>
      <c r="H201" s="315">
        <v>1290</v>
      </c>
      <c r="I201" s="315" t="s">
        <v>97</v>
      </c>
      <c r="J201" s="316">
        <v>408.94999999999902</v>
      </c>
      <c r="K201" s="316">
        <v>2200.7800000000002</v>
      </c>
      <c r="L201" s="594">
        <v>38359</v>
      </c>
      <c r="M201" s="341">
        <v>38988</v>
      </c>
      <c r="N201" s="341" t="s">
        <v>97</v>
      </c>
      <c r="O201" s="534">
        <v>112</v>
      </c>
      <c r="P201" s="584">
        <v>6.3</v>
      </c>
    </row>
    <row r="202" spans="1:16" x14ac:dyDescent="0.15">
      <c r="A202" s="1"/>
      <c r="B202" s="312" t="s">
        <v>203</v>
      </c>
      <c r="C202" s="313" t="s">
        <v>458</v>
      </c>
      <c r="D202" s="314" t="s">
        <v>1288</v>
      </c>
      <c r="E202" s="335" t="s">
        <v>633</v>
      </c>
      <c r="F202" s="583">
        <v>758</v>
      </c>
      <c r="G202" s="315">
        <f t="shared" si="2"/>
        <v>758</v>
      </c>
      <c r="H202" s="315">
        <v>758</v>
      </c>
      <c r="I202" s="315" t="s">
        <v>97</v>
      </c>
      <c r="J202" s="316">
        <v>348.75</v>
      </c>
      <c r="K202" s="316">
        <v>1073.74</v>
      </c>
      <c r="L202" s="594">
        <v>38049</v>
      </c>
      <c r="M202" s="341">
        <v>38988</v>
      </c>
      <c r="N202" s="341" t="s">
        <v>97</v>
      </c>
      <c r="O202" s="534">
        <v>75</v>
      </c>
      <c r="P202" s="584">
        <v>3.66</v>
      </c>
    </row>
    <row r="203" spans="1:16" x14ac:dyDescent="0.15">
      <c r="A203" s="1"/>
      <c r="B203" s="312" t="s">
        <v>204</v>
      </c>
      <c r="C203" s="331" t="s">
        <v>459</v>
      </c>
      <c r="D203" s="585" t="s">
        <v>1260</v>
      </c>
      <c r="E203" s="586" t="s">
        <v>633</v>
      </c>
      <c r="F203" s="587">
        <v>722</v>
      </c>
      <c r="G203" s="380">
        <f t="shared" si="2"/>
        <v>722</v>
      </c>
      <c r="H203" s="380">
        <v>722</v>
      </c>
      <c r="I203" s="380" t="s">
        <v>97</v>
      </c>
      <c r="J203" s="588">
        <v>388.24</v>
      </c>
      <c r="K203" s="588">
        <v>1159.3499999999899</v>
      </c>
      <c r="L203" s="843">
        <v>37705</v>
      </c>
      <c r="M203" s="589">
        <v>38988</v>
      </c>
      <c r="N203" s="589" t="s">
        <v>97</v>
      </c>
      <c r="O203" s="542">
        <v>21</v>
      </c>
      <c r="P203" s="590">
        <v>4.37</v>
      </c>
    </row>
    <row r="204" spans="1:16" x14ac:dyDescent="0.15">
      <c r="A204" s="1"/>
      <c r="B204" s="312" t="s">
        <v>205</v>
      </c>
      <c r="C204" s="313" t="s">
        <v>460</v>
      </c>
      <c r="D204" s="314" t="s">
        <v>1260</v>
      </c>
      <c r="E204" s="335" t="s">
        <v>633</v>
      </c>
      <c r="F204" s="583">
        <v>640</v>
      </c>
      <c r="G204" s="315">
        <f t="shared" si="2"/>
        <v>640</v>
      </c>
      <c r="H204" s="315">
        <v>640</v>
      </c>
      <c r="I204" s="315" t="s">
        <v>97</v>
      </c>
      <c r="J204" s="316">
        <v>317.85000000000002</v>
      </c>
      <c r="K204" s="316">
        <v>1076.5699999999899</v>
      </c>
      <c r="L204" s="594">
        <v>38030</v>
      </c>
      <c r="M204" s="341">
        <v>38988</v>
      </c>
      <c r="N204" s="341" t="s">
        <v>97</v>
      </c>
      <c r="O204" s="534">
        <v>14</v>
      </c>
      <c r="P204" s="584">
        <v>4.78</v>
      </c>
    </row>
    <row r="205" spans="1:16" x14ac:dyDescent="0.15">
      <c r="A205" s="1"/>
      <c r="B205" s="312" t="s">
        <v>206</v>
      </c>
      <c r="C205" s="331" t="s">
        <v>461</v>
      </c>
      <c r="D205" s="585" t="s">
        <v>1260</v>
      </c>
      <c r="E205" s="586" t="s">
        <v>633</v>
      </c>
      <c r="F205" s="587">
        <v>981</v>
      </c>
      <c r="G205" s="380">
        <f t="shared" ref="G205:G271" si="3">ROUNDDOWN(F205,0)</f>
        <v>981</v>
      </c>
      <c r="H205" s="380">
        <v>981</v>
      </c>
      <c r="I205" s="380" t="s">
        <v>97</v>
      </c>
      <c r="J205" s="588">
        <v>502.88999999999902</v>
      </c>
      <c r="K205" s="588">
        <v>1563.1099999999899</v>
      </c>
      <c r="L205" s="843">
        <v>38776</v>
      </c>
      <c r="M205" s="589">
        <v>39135</v>
      </c>
      <c r="N205" s="589" t="s">
        <v>97</v>
      </c>
      <c r="O205" s="542">
        <v>25</v>
      </c>
      <c r="P205" s="590">
        <v>4.5999999999999996</v>
      </c>
    </row>
    <row r="206" spans="1:16" x14ac:dyDescent="0.15">
      <c r="A206" s="1"/>
      <c r="B206" s="312" t="s">
        <v>207</v>
      </c>
      <c r="C206" s="313" t="s">
        <v>462</v>
      </c>
      <c r="D206" s="314" t="s">
        <v>1260</v>
      </c>
      <c r="E206" s="335" t="s">
        <v>633</v>
      </c>
      <c r="F206" s="583">
        <v>1140</v>
      </c>
      <c r="G206" s="315">
        <f t="shared" si="3"/>
        <v>1140</v>
      </c>
      <c r="H206" s="315">
        <v>1140</v>
      </c>
      <c r="I206" s="315" t="s">
        <v>97</v>
      </c>
      <c r="J206" s="316">
        <v>703.46</v>
      </c>
      <c r="K206" s="316">
        <v>2118.4299999999898</v>
      </c>
      <c r="L206" s="594">
        <v>38784</v>
      </c>
      <c r="M206" s="341">
        <v>40555</v>
      </c>
      <c r="N206" s="341" t="s">
        <v>97</v>
      </c>
      <c r="O206" s="534">
        <v>29</v>
      </c>
      <c r="P206" s="584">
        <v>5.22</v>
      </c>
    </row>
    <row r="207" spans="1:16" x14ac:dyDescent="0.15">
      <c r="A207" s="1"/>
      <c r="B207" s="312" t="s">
        <v>209</v>
      </c>
      <c r="C207" s="331" t="s">
        <v>463</v>
      </c>
      <c r="D207" s="585" t="s">
        <v>1274</v>
      </c>
      <c r="E207" s="586" t="s">
        <v>633</v>
      </c>
      <c r="F207" s="587">
        <v>1080</v>
      </c>
      <c r="G207" s="380">
        <f t="shared" si="3"/>
        <v>1080</v>
      </c>
      <c r="H207" s="380">
        <v>1080</v>
      </c>
      <c r="I207" s="380" t="s">
        <v>97</v>
      </c>
      <c r="J207" s="588">
        <v>475.41</v>
      </c>
      <c r="K207" s="588">
        <v>2179.8499999999899</v>
      </c>
      <c r="L207" s="843">
        <v>39042</v>
      </c>
      <c r="M207" s="589">
        <v>40367</v>
      </c>
      <c r="N207" s="589" t="s">
        <v>97</v>
      </c>
      <c r="O207" s="542">
        <v>29</v>
      </c>
      <c r="P207" s="590">
        <v>5.29</v>
      </c>
    </row>
    <row r="208" spans="1:16" x14ac:dyDescent="0.15">
      <c r="A208" s="1"/>
      <c r="B208" s="312" t="s">
        <v>210</v>
      </c>
      <c r="C208" s="313" t="s">
        <v>464</v>
      </c>
      <c r="D208" s="314" t="s">
        <v>1209</v>
      </c>
      <c r="E208" s="335" t="s">
        <v>633</v>
      </c>
      <c r="F208" s="583">
        <v>384</v>
      </c>
      <c r="G208" s="315">
        <f t="shared" si="3"/>
        <v>384</v>
      </c>
      <c r="H208" s="315">
        <v>384</v>
      </c>
      <c r="I208" s="315" t="s">
        <v>97</v>
      </c>
      <c r="J208" s="316">
        <v>311.06999999999903</v>
      </c>
      <c r="K208" s="316">
        <v>1101.69</v>
      </c>
      <c r="L208" s="594">
        <v>31831</v>
      </c>
      <c r="M208" s="341">
        <v>38987</v>
      </c>
      <c r="N208" s="341" t="s">
        <v>97</v>
      </c>
      <c r="O208" s="534">
        <v>101</v>
      </c>
      <c r="P208" s="584">
        <v>10.63</v>
      </c>
    </row>
    <row r="209" spans="1:16" x14ac:dyDescent="0.15">
      <c r="A209" s="1"/>
      <c r="B209" s="312" t="s">
        <v>211</v>
      </c>
      <c r="C209" s="313" t="s">
        <v>465</v>
      </c>
      <c r="D209" s="314" t="s">
        <v>631</v>
      </c>
      <c r="E209" s="335" t="s">
        <v>633</v>
      </c>
      <c r="F209" s="583">
        <v>1910</v>
      </c>
      <c r="G209" s="315">
        <f t="shared" si="3"/>
        <v>1910</v>
      </c>
      <c r="H209" s="315">
        <v>1910</v>
      </c>
      <c r="I209" s="315" t="s">
        <v>97</v>
      </c>
      <c r="J209" s="316">
        <v>694.61</v>
      </c>
      <c r="K209" s="316">
        <v>4417.42</v>
      </c>
      <c r="L209" s="594">
        <v>36909</v>
      </c>
      <c r="M209" s="341">
        <v>40883</v>
      </c>
      <c r="N209" s="341" t="s">
        <v>97</v>
      </c>
      <c r="O209" s="534">
        <v>147</v>
      </c>
      <c r="P209" s="584">
        <v>7.86</v>
      </c>
    </row>
    <row r="210" spans="1:16" x14ac:dyDescent="0.15">
      <c r="A210" s="1"/>
      <c r="B210" s="312" t="s">
        <v>212</v>
      </c>
      <c r="C210" s="313" t="s">
        <v>466</v>
      </c>
      <c r="D210" s="314" t="s">
        <v>1289</v>
      </c>
      <c r="E210" s="335" t="s">
        <v>633</v>
      </c>
      <c r="F210" s="583">
        <v>1910</v>
      </c>
      <c r="G210" s="315">
        <f t="shared" si="3"/>
        <v>1910</v>
      </c>
      <c r="H210" s="315">
        <v>1910</v>
      </c>
      <c r="I210" s="315" t="s">
        <v>97</v>
      </c>
      <c r="J210" s="316">
        <v>6402.84</v>
      </c>
      <c r="K210" s="316">
        <v>6220.34</v>
      </c>
      <c r="L210" s="594">
        <v>33271</v>
      </c>
      <c r="M210" s="341">
        <v>39428</v>
      </c>
      <c r="N210" s="341" t="s">
        <v>97</v>
      </c>
      <c r="O210" s="534">
        <v>95</v>
      </c>
      <c r="P210" s="584">
        <v>5.53</v>
      </c>
    </row>
    <row r="211" spans="1:16" ht="28.5" x14ac:dyDescent="0.15">
      <c r="A211" s="1"/>
      <c r="B211" s="312" t="s">
        <v>213</v>
      </c>
      <c r="C211" s="331" t="s">
        <v>467</v>
      </c>
      <c r="D211" s="591" t="s">
        <v>1289</v>
      </c>
      <c r="E211" s="586" t="s">
        <v>633</v>
      </c>
      <c r="F211" s="587">
        <v>1280</v>
      </c>
      <c r="G211" s="380">
        <f t="shared" si="3"/>
        <v>1280</v>
      </c>
      <c r="H211" s="380">
        <v>1280</v>
      </c>
      <c r="I211" s="380" t="s">
        <v>97</v>
      </c>
      <c r="J211" s="588">
        <v>2812.25</v>
      </c>
      <c r="K211" s="588">
        <v>3242.0399999999991</v>
      </c>
      <c r="L211" s="843">
        <v>33985</v>
      </c>
      <c r="M211" s="589">
        <v>39430</v>
      </c>
      <c r="N211" s="589" t="s">
        <v>97</v>
      </c>
      <c r="O211" s="592" t="s">
        <v>1290</v>
      </c>
      <c r="P211" s="593" t="s">
        <v>1562</v>
      </c>
    </row>
    <row r="212" spans="1:16" x14ac:dyDescent="0.15">
      <c r="A212" s="1"/>
      <c r="B212" s="312" t="s">
        <v>214</v>
      </c>
      <c r="C212" s="313" t="s">
        <v>1495</v>
      </c>
      <c r="D212" s="314" t="s">
        <v>1289</v>
      </c>
      <c r="E212" s="335" t="s">
        <v>633</v>
      </c>
      <c r="F212" s="583">
        <v>791</v>
      </c>
      <c r="G212" s="315">
        <f t="shared" si="3"/>
        <v>791</v>
      </c>
      <c r="H212" s="315">
        <v>791</v>
      </c>
      <c r="I212" s="315" t="s">
        <v>97</v>
      </c>
      <c r="J212" s="316">
        <v>611.63</v>
      </c>
      <c r="K212" s="316">
        <v>1741.55</v>
      </c>
      <c r="L212" s="594">
        <v>38195</v>
      </c>
      <c r="M212" s="341">
        <v>41068</v>
      </c>
      <c r="N212" s="341" t="s">
        <v>97</v>
      </c>
      <c r="O212" s="534">
        <v>26</v>
      </c>
      <c r="P212" s="584">
        <v>5.01</v>
      </c>
    </row>
    <row r="213" spans="1:16" x14ac:dyDescent="0.15">
      <c r="A213" s="1"/>
      <c r="B213" s="312" t="s">
        <v>215</v>
      </c>
      <c r="C213" s="331" t="s">
        <v>469</v>
      </c>
      <c r="D213" s="585" t="s">
        <v>1291</v>
      </c>
      <c r="E213" s="586" t="s">
        <v>633</v>
      </c>
      <c r="F213" s="587">
        <v>1520</v>
      </c>
      <c r="G213" s="380">
        <f t="shared" si="3"/>
        <v>1520</v>
      </c>
      <c r="H213" s="380">
        <v>1520</v>
      </c>
      <c r="I213" s="380" t="s">
        <v>97</v>
      </c>
      <c r="J213" s="588">
        <v>679.77999999999895</v>
      </c>
      <c r="K213" s="588">
        <v>2839.9099999999899</v>
      </c>
      <c r="L213" s="843">
        <v>39721</v>
      </c>
      <c r="M213" s="589">
        <v>40883</v>
      </c>
      <c r="N213" s="589" t="s">
        <v>97</v>
      </c>
      <c r="O213" s="542">
        <v>144</v>
      </c>
      <c r="P213" s="590">
        <v>2.1800000000000002</v>
      </c>
    </row>
    <row r="214" spans="1:16" x14ac:dyDescent="0.15">
      <c r="A214" s="1"/>
      <c r="B214" s="312" t="s">
        <v>216</v>
      </c>
      <c r="C214" s="313" t="s">
        <v>470</v>
      </c>
      <c r="D214" s="314" t="s">
        <v>1215</v>
      </c>
      <c r="E214" s="335" t="s">
        <v>633</v>
      </c>
      <c r="F214" s="583">
        <v>1940</v>
      </c>
      <c r="G214" s="315">
        <f t="shared" si="3"/>
        <v>1940</v>
      </c>
      <c r="H214" s="315">
        <v>1940</v>
      </c>
      <c r="I214" s="315" t="s">
        <v>97</v>
      </c>
      <c r="J214" s="316">
        <v>1614.3199999999899</v>
      </c>
      <c r="K214" s="316">
        <v>4233.6199999999899</v>
      </c>
      <c r="L214" s="594">
        <v>31833</v>
      </c>
      <c r="M214" s="341">
        <v>39353</v>
      </c>
      <c r="N214" s="341" t="s">
        <v>97</v>
      </c>
      <c r="O214" s="534">
        <v>220</v>
      </c>
      <c r="P214" s="584">
        <v>3.97</v>
      </c>
    </row>
    <row r="215" spans="1:16" x14ac:dyDescent="0.15">
      <c r="A215" s="1"/>
      <c r="B215" s="312" t="s">
        <v>217</v>
      </c>
      <c r="C215" s="331" t="s">
        <v>471</v>
      </c>
      <c r="D215" s="585" t="s">
        <v>1215</v>
      </c>
      <c r="E215" s="586" t="s">
        <v>633</v>
      </c>
      <c r="F215" s="587">
        <v>962</v>
      </c>
      <c r="G215" s="380">
        <f t="shared" si="3"/>
        <v>962</v>
      </c>
      <c r="H215" s="380">
        <v>962</v>
      </c>
      <c r="I215" s="380" t="s">
        <v>97</v>
      </c>
      <c r="J215" s="588">
        <v>496.19</v>
      </c>
      <c r="K215" s="588">
        <v>2071.0100000000002</v>
      </c>
      <c r="L215" s="843">
        <v>35866</v>
      </c>
      <c r="M215" s="589">
        <v>39504</v>
      </c>
      <c r="N215" s="589" t="s">
        <v>97</v>
      </c>
      <c r="O215" s="542">
        <v>72</v>
      </c>
      <c r="P215" s="590">
        <v>7.18</v>
      </c>
    </row>
    <row r="216" spans="1:16" x14ac:dyDescent="0.15">
      <c r="A216" s="1"/>
      <c r="B216" s="312" t="s">
        <v>218</v>
      </c>
      <c r="C216" s="313" t="s">
        <v>472</v>
      </c>
      <c r="D216" s="314" t="s">
        <v>1215</v>
      </c>
      <c r="E216" s="335" t="s">
        <v>633</v>
      </c>
      <c r="F216" s="583">
        <v>1020</v>
      </c>
      <c r="G216" s="315">
        <f t="shared" si="3"/>
        <v>1020</v>
      </c>
      <c r="H216" s="315">
        <v>1020</v>
      </c>
      <c r="I216" s="315" t="s">
        <v>97</v>
      </c>
      <c r="J216" s="316">
        <v>603.62</v>
      </c>
      <c r="K216" s="316">
        <v>1895.91</v>
      </c>
      <c r="L216" s="594">
        <v>39834</v>
      </c>
      <c r="M216" s="341">
        <v>39875</v>
      </c>
      <c r="N216" s="341" t="s">
        <v>97</v>
      </c>
      <c r="O216" s="534">
        <v>28</v>
      </c>
      <c r="P216" s="584">
        <v>5.68</v>
      </c>
    </row>
    <row r="217" spans="1:16" x14ac:dyDescent="0.15">
      <c r="A217" s="1"/>
      <c r="B217" s="312" t="s">
        <v>219</v>
      </c>
      <c r="C217" s="313" t="s">
        <v>473</v>
      </c>
      <c r="D217" s="314" t="s">
        <v>1216</v>
      </c>
      <c r="E217" s="335" t="s">
        <v>633</v>
      </c>
      <c r="F217" s="583">
        <v>493</v>
      </c>
      <c r="G217" s="315">
        <f t="shared" si="3"/>
        <v>493</v>
      </c>
      <c r="H217" s="315">
        <v>493</v>
      </c>
      <c r="I217" s="315" t="s">
        <v>97</v>
      </c>
      <c r="J217" s="316">
        <v>582.08000000000004</v>
      </c>
      <c r="K217" s="316">
        <v>1218.26</v>
      </c>
      <c r="L217" s="594">
        <v>33655</v>
      </c>
      <c r="M217" s="341">
        <v>38987</v>
      </c>
      <c r="N217" s="341" t="s">
        <v>97</v>
      </c>
      <c r="O217" s="534">
        <v>107</v>
      </c>
      <c r="P217" s="584">
        <v>9.42</v>
      </c>
    </row>
    <row r="218" spans="1:16" x14ac:dyDescent="0.15">
      <c r="A218" s="1"/>
      <c r="B218" s="312" t="s">
        <v>221</v>
      </c>
      <c r="C218" s="313" t="s">
        <v>474</v>
      </c>
      <c r="D218" s="314" t="s">
        <v>1292</v>
      </c>
      <c r="E218" s="335" t="s">
        <v>633</v>
      </c>
      <c r="F218" s="583">
        <v>804</v>
      </c>
      <c r="G218" s="315">
        <f t="shared" si="3"/>
        <v>804</v>
      </c>
      <c r="H218" s="315">
        <v>804</v>
      </c>
      <c r="I218" s="315" t="s">
        <v>97</v>
      </c>
      <c r="J218" s="316">
        <v>652.94000000000005</v>
      </c>
      <c r="K218" s="316">
        <v>1526.01</v>
      </c>
      <c r="L218" s="594">
        <v>38049</v>
      </c>
      <c r="M218" s="341">
        <v>38988</v>
      </c>
      <c r="N218" s="341" t="s">
        <v>97</v>
      </c>
      <c r="O218" s="534">
        <v>16</v>
      </c>
      <c r="P218" s="584">
        <v>3.03</v>
      </c>
    </row>
    <row r="219" spans="1:16" x14ac:dyDescent="0.15">
      <c r="A219" s="1"/>
      <c r="B219" s="312" t="s">
        <v>222</v>
      </c>
      <c r="C219" s="331" t="s">
        <v>475</v>
      </c>
      <c r="D219" s="585" t="s">
        <v>1563</v>
      </c>
      <c r="E219" s="586" t="s">
        <v>633</v>
      </c>
      <c r="F219" s="587">
        <v>633</v>
      </c>
      <c r="G219" s="380">
        <f t="shared" si="3"/>
        <v>633</v>
      </c>
      <c r="H219" s="380">
        <v>633</v>
      </c>
      <c r="I219" s="380" t="s">
        <v>97</v>
      </c>
      <c r="J219" s="588">
        <v>598</v>
      </c>
      <c r="K219" s="588">
        <v>1289.02</v>
      </c>
      <c r="L219" s="843">
        <v>37235</v>
      </c>
      <c r="M219" s="589">
        <v>38987</v>
      </c>
      <c r="N219" s="589" t="s">
        <v>97</v>
      </c>
      <c r="O219" s="542">
        <v>89</v>
      </c>
      <c r="P219" s="590">
        <v>3.07</v>
      </c>
    </row>
    <row r="220" spans="1:16" x14ac:dyDescent="0.15">
      <c r="A220" s="1"/>
      <c r="B220" s="312" t="s">
        <v>223</v>
      </c>
      <c r="C220" s="313" t="s">
        <v>476</v>
      </c>
      <c r="D220" s="314" t="s">
        <v>1563</v>
      </c>
      <c r="E220" s="335" t="s">
        <v>633</v>
      </c>
      <c r="F220" s="583">
        <v>730</v>
      </c>
      <c r="G220" s="315">
        <f t="shared" si="3"/>
        <v>730</v>
      </c>
      <c r="H220" s="315">
        <v>730</v>
      </c>
      <c r="I220" s="315" t="s">
        <v>97</v>
      </c>
      <c r="J220" s="316">
        <v>640</v>
      </c>
      <c r="K220" s="316">
        <v>1445.5899999999899</v>
      </c>
      <c r="L220" s="594">
        <v>37400</v>
      </c>
      <c r="M220" s="341">
        <v>38988</v>
      </c>
      <c r="N220" s="341" t="s">
        <v>97</v>
      </c>
      <c r="O220" s="534">
        <v>80</v>
      </c>
      <c r="P220" s="584">
        <v>3</v>
      </c>
    </row>
    <row r="221" spans="1:16" x14ac:dyDescent="0.15">
      <c r="A221" s="1"/>
      <c r="B221" s="312" t="s">
        <v>224</v>
      </c>
      <c r="C221" s="331" t="s">
        <v>477</v>
      </c>
      <c r="D221" s="585" t="s">
        <v>1563</v>
      </c>
      <c r="E221" s="586" t="s">
        <v>633</v>
      </c>
      <c r="F221" s="587">
        <v>488</v>
      </c>
      <c r="G221" s="380">
        <f t="shared" si="3"/>
        <v>488</v>
      </c>
      <c r="H221" s="380">
        <v>488</v>
      </c>
      <c r="I221" s="380" t="s">
        <v>97</v>
      </c>
      <c r="J221" s="588">
        <v>427</v>
      </c>
      <c r="K221" s="588">
        <v>821.47</v>
      </c>
      <c r="L221" s="843">
        <v>38864</v>
      </c>
      <c r="M221" s="589">
        <v>39135</v>
      </c>
      <c r="N221" s="589" t="s">
        <v>97</v>
      </c>
      <c r="O221" s="542">
        <v>12</v>
      </c>
      <c r="P221" s="590">
        <v>2.65</v>
      </c>
    </row>
    <row r="222" spans="1:16" x14ac:dyDescent="0.15">
      <c r="A222" s="1"/>
      <c r="B222" s="312" t="s">
        <v>225</v>
      </c>
      <c r="C222" s="313" t="s">
        <v>1496</v>
      </c>
      <c r="D222" s="314" t="s">
        <v>1563</v>
      </c>
      <c r="E222" s="335" t="s">
        <v>633</v>
      </c>
      <c r="F222" s="583">
        <v>469</v>
      </c>
      <c r="G222" s="315">
        <f t="shared" si="3"/>
        <v>469</v>
      </c>
      <c r="H222" s="315">
        <v>469</v>
      </c>
      <c r="I222" s="315" t="s">
        <v>97</v>
      </c>
      <c r="J222" s="316">
        <v>505</v>
      </c>
      <c r="K222" s="316">
        <v>1016.51</v>
      </c>
      <c r="L222" s="594">
        <v>36951</v>
      </c>
      <c r="M222" s="341">
        <v>39420</v>
      </c>
      <c r="N222" s="341" t="s">
        <v>97</v>
      </c>
      <c r="O222" s="534">
        <v>77</v>
      </c>
      <c r="P222" s="584">
        <v>3.05</v>
      </c>
    </row>
    <row r="223" spans="1:16" x14ac:dyDescent="0.15">
      <c r="A223" s="1"/>
      <c r="B223" s="312" t="s">
        <v>226</v>
      </c>
      <c r="C223" s="331" t="s">
        <v>1497</v>
      </c>
      <c r="D223" s="585" t="s">
        <v>1563</v>
      </c>
      <c r="E223" s="586" t="s">
        <v>633</v>
      </c>
      <c r="F223" s="587">
        <v>747</v>
      </c>
      <c r="G223" s="380">
        <f t="shared" si="3"/>
        <v>747</v>
      </c>
      <c r="H223" s="380">
        <v>747</v>
      </c>
      <c r="I223" s="380" t="s">
        <v>97</v>
      </c>
      <c r="J223" s="588">
        <v>923.89999999999895</v>
      </c>
      <c r="K223" s="588">
        <v>1933.96</v>
      </c>
      <c r="L223" s="843">
        <v>37072</v>
      </c>
      <c r="M223" s="589">
        <v>39493</v>
      </c>
      <c r="N223" s="589" t="s">
        <v>97</v>
      </c>
      <c r="O223" s="542">
        <v>150</v>
      </c>
      <c r="P223" s="590">
        <v>3.5</v>
      </c>
    </row>
    <row r="224" spans="1:16" x14ac:dyDescent="0.15">
      <c r="A224" s="1"/>
      <c r="B224" s="312" t="s">
        <v>227</v>
      </c>
      <c r="C224" s="313" t="s">
        <v>480</v>
      </c>
      <c r="D224" s="314" t="s">
        <v>1293</v>
      </c>
      <c r="E224" s="335" t="s">
        <v>633</v>
      </c>
      <c r="F224" s="583">
        <v>761</v>
      </c>
      <c r="G224" s="315">
        <f t="shared" si="3"/>
        <v>761</v>
      </c>
      <c r="H224" s="315">
        <v>761</v>
      </c>
      <c r="I224" s="315" t="s">
        <v>97</v>
      </c>
      <c r="J224" s="316">
        <v>323.60000000000002</v>
      </c>
      <c r="K224" s="316">
        <v>1319.3399999999899</v>
      </c>
      <c r="L224" s="594">
        <v>38776</v>
      </c>
      <c r="M224" s="341">
        <v>39135</v>
      </c>
      <c r="N224" s="341" t="s">
        <v>97</v>
      </c>
      <c r="O224" s="534">
        <v>17</v>
      </c>
      <c r="P224" s="584">
        <v>3.78</v>
      </c>
    </row>
    <row r="225" spans="1:16" x14ac:dyDescent="0.15">
      <c r="A225" s="1"/>
      <c r="B225" s="312" t="s">
        <v>228</v>
      </c>
      <c r="C225" s="313" t="s">
        <v>481</v>
      </c>
      <c r="D225" s="314" t="s">
        <v>1279</v>
      </c>
      <c r="E225" s="335" t="s">
        <v>633</v>
      </c>
      <c r="F225" s="583">
        <v>1580</v>
      </c>
      <c r="G225" s="315">
        <f t="shared" si="3"/>
        <v>1580</v>
      </c>
      <c r="H225" s="315">
        <v>1580</v>
      </c>
      <c r="I225" s="315" t="s">
        <v>97</v>
      </c>
      <c r="J225" s="316">
        <v>781.45</v>
      </c>
      <c r="K225" s="316">
        <v>3047.8799999999901</v>
      </c>
      <c r="L225" s="594">
        <v>39497</v>
      </c>
      <c r="M225" s="341">
        <v>39539</v>
      </c>
      <c r="N225" s="341" t="s">
        <v>97</v>
      </c>
      <c r="O225" s="534">
        <v>49</v>
      </c>
      <c r="P225" s="584">
        <v>4.1399999999999997</v>
      </c>
    </row>
    <row r="226" spans="1:16" x14ac:dyDescent="0.15">
      <c r="A226" s="1"/>
      <c r="B226" s="312" t="s">
        <v>229</v>
      </c>
      <c r="C226" s="313" t="s">
        <v>482</v>
      </c>
      <c r="D226" s="314" t="s">
        <v>1206</v>
      </c>
      <c r="E226" s="335" t="s">
        <v>633</v>
      </c>
      <c r="F226" s="583">
        <v>920</v>
      </c>
      <c r="G226" s="315">
        <f t="shared" si="3"/>
        <v>920</v>
      </c>
      <c r="H226" s="315">
        <v>920</v>
      </c>
      <c r="I226" s="315" t="s">
        <v>97</v>
      </c>
      <c r="J226" s="316">
        <v>179.9</v>
      </c>
      <c r="K226" s="316">
        <v>1163.3</v>
      </c>
      <c r="L226" s="594">
        <v>41786</v>
      </c>
      <c r="M226" s="341">
        <v>42307</v>
      </c>
      <c r="N226" s="341" t="s">
        <v>97</v>
      </c>
      <c r="O226" s="534">
        <v>15</v>
      </c>
      <c r="P226" s="584">
        <v>4.37</v>
      </c>
    </row>
    <row r="227" spans="1:16" x14ac:dyDescent="0.15">
      <c r="A227" s="1"/>
      <c r="B227" s="312" t="s">
        <v>230</v>
      </c>
      <c r="C227" s="331" t="s">
        <v>483</v>
      </c>
      <c r="D227" s="585" t="s">
        <v>1274</v>
      </c>
      <c r="E227" s="586" t="s">
        <v>633</v>
      </c>
      <c r="F227" s="587">
        <v>720</v>
      </c>
      <c r="G227" s="380">
        <f t="shared" si="3"/>
        <v>720</v>
      </c>
      <c r="H227" s="380">
        <v>720</v>
      </c>
      <c r="I227" s="380" t="s">
        <v>97</v>
      </c>
      <c r="J227" s="588">
        <v>326.01999999999902</v>
      </c>
      <c r="K227" s="588">
        <v>1401.3199999999899</v>
      </c>
      <c r="L227" s="843">
        <v>41828</v>
      </c>
      <c r="M227" s="589">
        <v>42307</v>
      </c>
      <c r="N227" s="589" t="s">
        <v>97</v>
      </c>
      <c r="O227" s="542">
        <v>18</v>
      </c>
      <c r="P227" s="590">
        <v>4.32</v>
      </c>
    </row>
    <row r="228" spans="1:16" x14ac:dyDescent="0.15">
      <c r="A228" s="1"/>
      <c r="B228" s="312" t="s">
        <v>795</v>
      </c>
      <c r="C228" s="313" t="s">
        <v>1361</v>
      </c>
      <c r="D228" s="314" t="s">
        <v>1284</v>
      </c>
      <c r="E228" s="335" t="s">
        <v>633</v>
      </c>
      <c r="F228" s="583">
        <v>1058</v>
      </c>
      <c r="G228" s="315">
        <f t="shared" si="3"/>
        <v>1058</v>
      </c>
      <c r="H228" s="315">
        <v>1058</v>
      </c>
      <c r="I228" s="315" t="s">
        <v>97</v>
      </c>
      <c r="J228" s="316">
        <v>515.34</v>
      </c>
      <c r="K228" s="316">
        <v>1101.06</v>
      </c>
      <c r="L228" s="594">
        <v>39658</v>
      </c>
      <c r="M228" s="341">
        <v>42485</v>
      </c>
      <c r="N228" s="341" t="s">
        <v>97</v>
      </c>
      <c r="O228" s="534">
        <v>17</v>
      </c>
      <c r="P228" s="584">
        <v>8.06</v>
      </c>
    </row>
    <row r="229" spans="1:16" x14ac:dyDescent="0.15">
      <c r="A229" s="1"/>
      <c r="B229" s="312" t="s">
        <v>1294</v>
      </c>
      <c r="C229" s="313" t="s">
        <v>1362</v>
      </c>
      <c r="D229" s="314" t="s">
        <v>1295</v>
      </c>
      <c r="E229" s="335" t="s">
        <v>1564</v>
      </c>
      <c r="F229" s="583">
        <v>7140</v>
      </c>
      <c r="G229" s="315">
        <v>7140</v>
      </c>
      <c r="H229" s="315">
        <v>7140</v>
      </c>
      <c r="I229" s="380" t="s">
        <v>97</v>
      </c>
      <c r="J229" s="546">
        <v>39840.9</v>
      </c>
      <c r="K229" s="316">
        <v>12135.36</v>
      </c>
      <c r="L229" s="594">
        <v>38146</v>
      </c>
      <c r="M229" s="341">
        <v>39059</v>
      </c>
      <c r="N229" s="589" t="s">
        <v>97</v>
      </c>
      <c r="O229" s="317">
        <v>391</v>
      </c>
      <c r="P229" s="535">
        <v>1.46</v>
      </c>
    </row>
    <row r="230" spans="1:16" x14ac:dyDescent="0.15">
      <c r="A230" s="1"/>
      <c r="B230" s="312" t="s">
        <v>1296</v>
      </c>
      <c r="C230" s="313" t="s">
        <v>1363</v>
      </c>
      <c r="D230" s="314" t="s">
        <v>1565</v>
      </c>
      <c r="E230" s="335" t="s">
        <v>633</v>
      </c>
      <c r="F230" s="583">
        <v>5290</v>
      </c>
      <c r="G230" s="315">
        <v>5290</v>
      </c>
      <c r="H230" s="315">
        <v>5290</v>
      </c>
      <c r="I230" s="315" t="s">
        <v>97</v>
      </c>
      <c r="J230" s="316">
        <v>2499.1</v>
      </c>
      <c r="K230" s="316">
        <v>9630.9599999999991</v>
      </c>
      <c r="L230" s="594">
        <v>38359</v>
      </c>
      <c r="M230" s="341">
        <v>39598</v>
      </c>
      <c r="N230" s="341" t="s">
        <v>97</v>
      </c>
      <c r="O230" s="317">
        <v>149</v>
      </c>
      <c r="P230" s="535">
        <v>4.99</v>
      </c>
    </row>
    <row r="231" spans="1:16" x14ac:dyDescent="0.15">
      <c r="A231" s="1"/>
      <c r="B231" s="312" t="s">
        <v>1297</v>
      </c>
      <c r="C231" s="313" t="s">
        <v>1364</v>
      </c>
      <c r="D231" s="314" t="s">
        <v>1566</v>
      </c>
      <c r="E231" s="335" t="s">
        <v>633</v>
      </c>
      <c r="F231" s="583">
        <v>2850</v>
      </c>
      <c r="G231" s="315">
        <v>2850</v>
      </c>
      <c r="H231" s="315">
        <v>2850</v>
      </c>
      <c r="I231" s="315" t="s">
        <v>97</v>
      </c>
      <c r="J231" s="316">
        <v>479.93</v>
      </c>
      <c r="K231" s="316">
        <v>4540.7</v>
      </c>
      <c r="L231" s="594">
        <v>38031</v>
      </c>
      <c r="M231" s="341">
        <v>40940</v>
      </c>
      <c r="N231" s="341" t="s">
        <v>97</v>
      </c>
      <c r="O231" s="317">
        <v>130</v>
      </c>
      <c r="P231" s="535">
        <v>3.81</v>
      </c>
    </row>
    <row r="232" spans="1:16" x14ac:dyDescent="0.15">
      <c r="A232" s="1"/>
      <c r="B232" s="312" t="s">
        <v>1298</v>
      </c>
      <c r="C232" s="313" t="s">
        <v>1365</v>
      </c>
      <c r="D232" s="314" t="s">
        <v>1295</v>
      </c>
      <c r="E232" s="335" t="s">
        <v>633</v>
      </c>
      <c r="F232" s="583">
        <v>1320</v>
      </c>
      <c r="G232" s="315">
        <v>1320</v>
      </c>
      <c r="H232" s="315">
        <v>1320</v>
      </c>
      <c r="I232" s="315" t="s">
        <v>97</v>
      </c>
      <c r="J232" s="316">
        <v>777.85</v>
      </c>
      <c r="K232" s="316">
        <v>1894.35</v>
      </c>
      <c r="L232" s="594">
        <v>39483</v>
      </c>
      <c r="M232" s="341">
        <v>40830</v>
      </c>
      <c r="N232" s="341" t="s">
        <v>97</v>
      </c>
      <c r="O232" s="317">
        <v>23</v>
      </c>
      <c r="P232" s="535">
        <v>8.1999999999999993</v>
      </c>
    </row>
    <row r="233" spans="1:16" x14ac:dyDescent="0.15">
      <c r="A233" s="1"/>
      <c r="B233" s="312" t="s">
        <v>1299</v>
      </c>
      <c r="C233" s="313" t="s">
        <v>1498</v>
      </c>
      <c r="D233" s="314" t="s">
        <v>1567</v>
      </c>
      <c r="E233" s="335" t="s">
        <v>633</v>
      </c>
      <c r="F233" s="583">
        <v>1310</v>
      </c>
      <c r="G233" s="315">
        <v>1310</v>
      </c>
      <c r="H233" s="315">
        <v>1310</v>
      </c>
      <c r="I233" s="380" t="s">
        <v>97</v>
      </c>
      <c r="J233" s="316">
        <v>760.85</v>
      </c>
      <c r="K233" s="316">
        <v>2471.3000000000002</v>
      </c>
      <c r="L233" s="594">
        <v>39605</v>
      </c>
      <c r="M233" s="341">
        <v>40767</v>
      </c>
      <c r="N233" s="589" t="s">
        <v>97</v>
      </c>
      <c r="O233" s="317">
        <v>31</v>
      </c>
      <c r="P233" s="535">
        <v>7.23</v>
      </c>
    </row>
    <row r="234" spans="1:16" x14ac:dyDescent="0.15">
      <c r="A234" s="1"/>
      <c r="B234" s="312" t="s">
        <v>1419</v>
      </c>
      <c r="C234" s="313" t="s">
        <v>1499</v>
      </c>
      <c r="D234" s="314" t="s">
        <v>1284</v>
      </c>
      <c r="E234" s="335" t="s">
        <v>633</v>
      </c>
      <c r="F234" s="583">
        <v>1300</v>
      </c>
      <c r="G234" s="315">
        <v>1300</v>
      </c>
      <c r="H234" s="315">
        <v>1300</v>
      </c>
      <c r="I234" s="315" t="s">
        <v>97</v>
      </c>
      <c r="J234" s="316">
        <v>750.39</v>
      </c>
      <c r="K234" s="316">
        <v>1541.81</v>
      </c>
      <c r="L234" s="594">
        <v>39507</v>
      </c>
      <c r="M234" s="341">
        <v>42825</v>
      </c>
      <c r="N234" s="341" t="s">
        <v>97</v>
      </c>
      <c r="O234" s="317">
        <v>22</v>
      </c>
      <c r="P234" s="535">
        <v>8.51</v>
      </c>
    </row>
    <row r="235" spans="1:16" x14ac:dyDescent="0.15">
      <c r="A235" s="1"/>
      <c r="B235" s="312" t="s">
        <v>1420</v>
      </c>
      <c r="C235" s="313" t="s">
        <v>1500</v>
      </c>
      <c r="D235" s="314" t="s">
        <v>625</v>
      </c>
      <c r="E235" s="335" t="s">
        <v>633</v>
      </c>
      <c r="F235" s="583">
        <v>1110</v>
      </c>
      <c r="G235" s="315">
        <v>1110</v>
      </c>
      <c r="H235" s="315">
        <v>1110</v>
      </c>
      <c r="I235" s="315" t="s">
        <v>97</v>
      </c>
      <c r="J235" s="316">
        <v>526.83000000000004</v>
      </c>
      <c r="K235" s="316">
        <v>1742.08</v>
      </c>
      <c r="L235" s="594">
        <v>41927</v>
      </c>
      <c r="M235" s="341">
        <v>42825</v>
      </c>
      <c r="N235" s="341" t="s">
        <v>97</v>
      </c>
      <c r="O235" s="317">
        <v>16</v>
      </c>
      <c r="P235" s="535">
        <v>5.84</v>
      </c>
    </row>
    <row r="236" spans="1:16" x14ac:dyDescent="0.15">
      <c r="A236" s="1"/>
      <c r="B236" s="312" t="s">
        <v>1421</v>
      </c>
      <c r="C236" s="331" t="s">
        <v>1501</v>
      </c>
      <c r="D236" s="314" t="s">
        <v>1288</v>
      </c>
      <c r="E236" s="335" t="s">
        <v>633</v>
      </c>
      <c r="F236" s="587">
        <v>785</v>
      </c>
      <c r="G236" s="380">
        <v>785</v>
      </c>
      <c r="H236" s="380">
        <v>785</v>
      </c>
      <c r="I236" s="315" t="s">
        <v>97</v>
      </c>
      <c r="J236" s="588">
        <v>175.86</v>
      </c>
      <c r="K236" s="588">
        <v>1259.73</v>
      </c>
      <c r="L236" s="843">
        <v>41992</v>
      </c>
      <c r="M236" s="589">
        <v>42825</v>
      </c>
      <c r="N236" s="341" t="s">
        <v>97</v>
      </c>
      <c r="O236" s="542">
        <v>15</v>
      </c>
      <c r="P236" s="590">
        <v>6.47</v>
      </c>
    </row>
    <row r="237" spans="1:16" x14ac:dyDescent="0.15">
      <c r="A237" s="1"/>
      <c r="B237" s="312" t="s">
        <v>231</v>
      </c>
      <c r="C237" s="331" t="s">
        <v>484</v>
      </c>
      <c r="D237" s="585" t="s">
        <v>1269</v>
      </c>
      <c r="E237" s="586" t="s">
        <v>639</v>
      </c>
      <c r="F237" s="587">
        <v>652</v>
      </c>
      <c r="G237" s="380">
        <f t="shared" si="3"/>
        <v>652</v>
      </c>
      <c r="H237" s="380">
        <v>652</v>
      </c>
      <c r="I237" s="380" t="s">
        <v>97</v>
      </c>
      <c r="J237" s="588">
        <v>484.87</v>
      </c>
      <c r="K237" s="588">
        <v>2100.4</v>
      </c>
      <c r="L237" s="843">
        <v>39118</v>
      </c>
      <c r="M237" s="589">
        <v>39203</v>
      </c>
      <c r="N237" s="589" t="s">
        <v>97</v>
      </c>
      <c r="O237" s="542">
        <v>90</v>
      </c>
      <c r="P237" s="590">
        <v>1.61</v>
      </c>
    </row>
    <row r="238" spans="1:16" x14ac:dyDescent="0.15">
      <c r="A238" s="1"/>
      <c r="B238" s="312" t="s">
        <v>232</v>
      </c>
      <c r="C238" s="313" t="s">
        <v>485</v>
      </c>
      <c r="D238" s="314" t="s">
        <v>1269</v>
      </c>
      <c r="E238" s="335" t="s">
        <v>639</v>
      </c>
      <c r="F238" s="583">
        <v>735</v>
      </c>
      <c r="G238" s="315">
        <f t="shared" si="3"/>
        <v>735</v>
      </c>
      <c r="H238" s="315">
        <v>735</v>
      </c>
      <c r="I238" s="315" t="s">
        <v>97</v>
      </c>
      <c r="J238" s="316">
        <v>1188.54</v>
      </c>
      <c r="K238" s="316">
        <v>2181.4299999999898</v>
      </c>
      <c r="L238" s="594">
        <v>39766</v>
      </c>
      <c r="M238" s="341">
        <v>39801</v>
      </c>
      <c r="N238" s="341" t="s">
        <v>97</v>
      </c>
      <c r="O238" s="534">
        <v>95</v>
      </c>
      <c r="P238" s="584">
        <v>4.55</v>
      </c>
    </row>
    <row r="239" spans="1:16" x14ac:dyDescent="0.15">
      <c r="A239" s="1"/>
      <c r="B239" s="312" t="s">
        <v>233</v>
      </c>
      <c r="C239" s="331" t="s">
        <v>486</v>
      </c>
      <c r="D239" s="585" t="s">
        <v>1238</v>
      </c>
      <c r="E239" s="586" t="s">
        <v>1568</v>
      </c>
      <c r="F239" s="587">
        <v>1620</v>
      </c>
      <c r="G239" s="380">
        <f t="shared" si="3"/>
        <v>1620</v>
      </c>
      <c r="H239" s="380">
        <v>1620</v>
      </c>
      <c r="I239" s="380" t="s">
        <v>97</v>
      </c>
      <c r="J239" s="588">
        <v>787.00999999999897</v>
      </c>
      <c r="K239" s="588">
        <v>3210.28</v>
      </c>
      <c r="L239" s="843">
        <v>40063</v>
      </c>
      <c r="M239" s="589">
        <v>40883</v>
      </c>
      <c r="N239" s="589" t="s">
        <v>97</v>
      </c>
      <c r="O239" s="542">
        <v>47</v>
      </c>
      <c r="P239" s="590">
        <v>10.86</v>
      </c>
    </row>
    <row r="240" spans="1:16" x14ac:dyDescent="0.15">
      <c r="A240" s="1"/>
      <c r="B240" s="312" t="s">
        <v>235</v>
      </c>
      <c r="C240" s="313" t="s">
        <v>487</v>
      </c>
      <c r="D240" s="314" t="s">
        <v>1233</v>
      </c>
      <c r="E240" s="335" t="s">
        <v>1569</v>
      </c>
      <c r="F240" s="583">
        <v>274</v>
      </c>
      <c r="G240" s="315">
        <f t="shared" si="3"/>
        <v>274</v>
      </c>
      <c r="H240" s="315">
        <v>274</v>
      </c>
      <c r="I240" s="315" t="s">
        <v>97</v>
      </c>
      <c r="J240" s="316">
        <v>408.19</v>
      </c>
      <c r="K240" s="316">
        <v>1342.44</v>
      </c>
      <c r="L240" s="594">
        <v>38648</v>
      </c>
      <c r="M240" s="341">
        <v>39135</v>
      </c>
      <c r="N240" s="341" t="s">
        <v>97</v>
      </c>
      <c r="O240" s="534">
        <v>62</v>
      </c>
      <c r="P240" s="584">
        <v>0.41</v>
      </c>
    </row>
    <row r="241" spans="1:16" x14ac:dyDescent="0.15">
      <c r="A241" s="1"/>
      <c r="B241" s="312" t="s">
        <v>236</v>
      </c>
      <c r="C241" s="313" t="s">
        <v>488</v>
      </c>
      <c r="D241" s="314" t="s">
        <v>1233</v>
      </c>
      <c r="E241" s="335" t="s">
        <v>1570</v>
      </c>
      <c r="F241" s="583">
        <v>502</v>
      </c>
      <c r="G241" s="315">
        <f t="shared" si="3"/>
        <v>502</v>
      </c>
      <c r="H241" s="315">
        <v>502</v>
      </c>
      <c r="I241" s="315" t="s">
        <v>97</v>
      </c>
      <c r="J241" s="316">
        <v>336.1</v>
      </c>
      <c r="K241" s="316">
        <v>2278.4899999999898</v>
      </c>
      <c r="L241" s="594">
        <v>38721</v>
      </c>
      <c r="M241" s="341">
        <v>39171</v>
      </c>
      <c r="N241" s="341" t="s">
        <v>97</v>
      </c>
      <c r="O241" s="534">
        <v>66</v>
      </c>
      <c r="P241" s="584">
        <v>0.39</v>
      </c>
    </row>
    <row r="242" spans="1:16" x14ac:dyDescent="0.15">
      <c r="A242" s="1"/>
      <c r="B242" s="312" t="s">
        <v>237</v>
      </c>
      <c r="C242" s="313" t="s">
        <v>489</v>
      </c>
      <c r="D242" s="314" t="s">
        <v>1233</v>
      </c>
      <c r="E242" s="335" t="s">
        <v>1570</v>
      </c>
      <c r="F242" s="583">
        <v>334</v>
      </c>
      <c r="G242" s="315">
        <f t="shared" si="3"/>
        <v>334</v>
      </c>
      <c r="H242" s="315">
        <v>334</v>
      </c>
      <c r="I242" s="315" t="s">
        <v>97</v>
      </c>
      <c r="J242" s="316">
        <v>224.069999999999</v>
      </c>
      <c r="K242" s="316">
        <v>1462.3399999999899</v>
      </c>
      <c r="L242" s="594">
        <v>38620</v>
      </c>
      <c r="M242" s="341">
        <v>39171</v>
      </c>
      <c r="N242" s="341" t="s">
        <v>97</v>
      </c>
      <c r="O242" s="534">
        <v>50</v>
      </c>
      <c r="P242" s="584">
        <v>0.42</v>
      </c>
    </row>
    <row r="243" spans="1:16" x14ac:dyDescent="0.15">
      <c r="A243" s="1"/>
      <c r="B243" s="312" t="s">
        <v>238</v>
      </c>
      <c r="C243" s="331" t="s">
        <v>490</v>
      </c>
      <c r="D243" s="585" t="s">
        <v>1233</v>
      </c>
      <c r="E243" s="586" t="s">
        <v>1571</v>
      </c>
      <c r="F243" s="587">
        <v>547</v>
      </c>
      <c r="G243" s="380">
        <f t="shared" si="3"/>
        <v>547</v>
      </c>
      <c r="H243" s="380">
        <v>547</v>
      </c>
      <c r="I243" s="380" t="s">
        <v>97</v>
      </c>
      <c r="J243" s="588">
        <v>642.63999999999896</v>
      </c>
      <c r="K243" s="588">
        <v>2297.9499999999898</v>
      </c>
      <c r="L243" s="843">
        <v>39469</v>
      </c>
      <c r="M243" s="589">
        <v>39505</v>
      </c>
      <c r="N243" s="589" t="s">
        <v>97</v>
      </c>
      <c r="O243" s="542">
        <v>56</v>
      </c>
      <c r="P243" s="590">
        <v>0.44</v>
      </c>
    </row>
    <row r="244" spans="1:16" x14ac:dyDescent="0.15">
      <c r="A244" s="1"/>
      <c r="B244" s="312" t="s">
        <v>239</v>
      </c>
      <c r="C244" s="313" t="s">
        <v>491</v>
      </c>
      <c r="D244" s="314" t="s">
        <v>1233</v>
      </c>
      <c r="E244" s="335" t="s">
        <v>1571</v>
      </c>
      <c r="F244" s="583">
        <v>475</v>
      </c>
      <c r="G244" s="315">
        <f t="shared" si="3"/>
        <v>475</v>
      </c>
      <c r="H244" s="315">
        <v>475</v>
      </c>
      <c r="I244" s="315" t="s">
        <v>97</v>
      </c>
      <c r="J244" s="316">
        <v>1441.8499999999899</v>
      </c>
      <c r="K244" s="316">
        <v>2470.6399999999899</v>
      </c>
      <c r="L244" s="594">
        <v>39476</v>
      </c>
      <c r="M244" s="341">
        <v>39505</v>
      </c>
      <c r="N244" s="341" t="s">
        <v>97</v>
      </c>
      <c r="O244" s="534">
        <v>71</v>
      </c>
      <c r="P244" s="584">
        <v>0.5</v>
      </c>
    </row>
    <row r="245" spans="1:16" x14ac:dyDescent="0.15">
      <c r="A245" s="1"/>
      <c r="B245" s="312" t="s">
        <v>240</v>
      </c>
      <c r="C245" s="331" t="s">
        <v>492</v>
      </c>
      <c r="D245" s="585" t="s">
        <v>1233</v>
      </c>
      <c r="E245" s="586" t="s">
        <v>1571</v>
      </c>
      <c r="F245" s="587">
        <v>394</v>
      </c>
      <c r="G245" s="380">
        <f t="shared" si="3"/>
        <v>394</v>
      </c>
      <c r="H245" s="380">
        <v>394</v>
      </c>
      <c r="I245" s="380" t="s">
        <v>97</v>
      </c>
      <c r="J245" s="588">
        <v>529.92999999999904</v>
      </c>
      <c r="K245" s="588">
        <v>1787.96</v>
      </c>
      <c r="L245" s="843">
        <v>39469</v>
      </c>
      <c r="M245" s="589">
        <v>39505</v>
      </c>
      <c r="N245" s="589" t="s">
        <v>97</v>
      </c>
      <c r="O245" s="542">
        <v>50</v>
      </c>
      <c r="P245" s="590">
        <v>0.86</v>
      </c>
    </row>
    <row r="246" spans="1:16" x14ac:dyDescent="0.15">
      <c r="A246" s="1"/>
      <c r="B246" s="312" t="s">
        <v>241</v>
      </c>
      <c r="C246" s="313" t="s">
        <v>493</v>
      </c>
      <c r="D246" s="314" t="s">
        <v>1233</v>
      </c>
      <c r="E246" s="335" t="s">
        <v>1571</v>
      </c>
      <c r="F246" s="583">
        <v>249</v>
      </c>
      <c r="G246" s="315">
        <f t="shared" si="3"/>
        <v>249</v>
      </c>
      <c r="H246" s="315">
        <v>249</v>
      </c>
      <c r="I246" s="315" t="s">
        <v>97</v>
      </c>
      <c r="J246" s="316">
        <v>269.13999999999902</v>
      </c>
      <c r="K246" s="316">
        <v>1363.6099999999899</v>
      </c>
      <c r="L246" s="594">
        <v>39464</v>
      </c>
      <c r="M246" s="341">
        <v>39505</v>
      </c>
      <c r="N246" s="341" t="s">
        <v>97</v>
      </c>
      <c r="O246" s="534">
        <v>47</v>
      </c>
      <c r="P246" s="584">
        <v>0.67</v>
      </c>
    </row>
    <row r="247" spans="1:16" x14ac:dyDescent="0.15">
      <c r="A247" s="1"/>
      <c r="B247" s="312" t="s">
        <v>242</v>
      </c>
      <c r="C247" s="331" t="s">
        <v>494</v>
      </c>
      <c r="D247" s="585" t="s">
        <v>1233</v>
      </c>
      <c r="E247" s="586" t="s">
        <v>1571</v>
      </c>
      <c r="F247" s="587">
        <v>229</v>
      </c>
      <c r="G247" s="380">
        <f t="shared" si="3"/>
        <v>229</v>
      </c>
      <c r="H247" s="380">
        <v>229</v>
      </c>
      <c r="I247" s="380" t="s">
        <v>97</v>
      </c>
      <c r="J247" s="588">
        <v>481.41</v>
      </c>
      <c r="K247" s="588">
        <v>1085.98</v>
      </c>
      <c r="L247" s="843">
        <v>39469</v>
      </c>
      <c r="M247" s="589">
        <v>39505</v>
      </c>
      <c r="N247" s="589" t="s">
        <v>97</v>
      </c>
      <c r="O247" s="542">
        <v>35</v>
      </c>
      <c r="P247" s="590">
        <v>0.82</v>
      </c>
    </row>
    <row r="248" spans="1:16" x14ac:dyDescent="0.15">
      <c r="A248" s="1"/>
      <c r="B248" s="312" t="s">
        <v>243</v>
      </c>
      <c r="C248" s="313" t="s">
        <v>495</v>
      </c>
      <c r="D248" s="314" t="s">
        <v>1233</v>
      </c>
      <c r="E248" s="335" t="s">
        <v>1571</v>
      </c>
      <c r="F248" s="583">
        <v>437</v>
      </c>
      <c r="G248" s="315">
        <f t="shared" si="3"/>
        <v>437</v>
      </c>
      <c r="H248" s="315">
        <v>437</v>
      </c>
      <c r="I248" s="315" t="s">
        <v>97</v>
      </c>
      <c r="J248" s="316">
        <v>928.53999999999905</v>
      </c>
      <c r="K248" s="316">
        <v>2228.2199999999898</v>
      </c>
      <c r="L248" s="594">
        <v>39465</v>
      </c>
      <c r="M248" s="341">
        <v>39507</v>
      </c>
      <c r="N248" s="341" t="s">
        <v>97</v>
      </c>
      <c r="O248" s="534">
        <v>54</v>
      </c>
      <c r="P248" s="584">
        <v>0.33</v>
      </c>
    </row>
    <row r="249" spans="1:16" x14ac:dyDescent="0.15">
      <c r="A249" s="1"/>
      <c r="B249" s="312" t="s">
        <v>244</v>
      </c>
      <c r="C249" s="313" t="s">
        <v>496</v>
      </c>
      <c r="D249" s="314" t="s">
        <v>1233</v>
      </c>
      <c r="E249" s="335" t="s">
        <v>1571</v>
      </c>
      <c r="F249" s="583">
        <v>616</v>
      </c>
      <c r="G249" s="315">
        <f t="shared" si="3"/>
        <v>616</v>
      </c>
      <c r="H249" s="315">
        <v>616</v>
      </c>
      <c r="I249" s="315" t="s">
        <v>97</v>
      </c>
      <c r="J249" s="316">
        <v>852.78999999999905</v>
      </c>
      <c r="K249" s="316">
        <v>2792.04</v>
      </c>
      <c r="L249" s="594">
        <v>39507</v>
      </c>
      <c r="M249" s="341">
        <v>39533</v>
      </c>
      <c r="N249" s="341" t="s">
        <v>97</v>
      </c>
      <c r="O249" s="534">
        <v>72</v>
      </c>
      <c r="P249" s="584">
        <v>1.0900000000000001</v>
      </c>
    </row>
    <row r="250" spans="1:16" x14ac:dyDescent="0.15">
      <c r="A250" s="1"/>
      <c r="B250" s="312" t="s">
        <v>245</v>
      </c>
      <c r="C250" s="313" t="s">
        <v>497</v>
      </c>
      <c r="D250" s="314" t="s">
        <v>1233</v>
      </c>
      <c r="E250" s="335" t="s">
        <v>1571</v>
      </c>
      <c r="F250" s="583">
        <v>4480</v>
      </c>
      <c r="G250" s="315">
        <f t="shared" si="3"/>
        <v>4480</v>
      </c>
      <c r="H250" s="315">
        <v>4480</v>
      </c>
      <c r="I250" s="315" t="s">
        <v>97</v>
      </c>
      <c r="J250" s="316">
        <v>2718.8099999999899</v>
      </c>
      <c r="K250" s="316">
        <v>21239.84</v>
      </c>
      <c r="L250" s="594">
        <v>39475</v>
      </c>
      <c r="M250" s="341">
        <v>40883</v>
      </c>
      <c r="N250" s="341" t="s">
        <v>97</v>
      </c>
      <c r="O250" s="534">
        <v>207</v>
      </c>
      <c r="P250" s="584">
        <v>0.02</v>
      </c>
    </row>
    <row r="251" spans="1:16" x14ac:dyDescent="0.15">
      <c r="A251" s="1"/>
      <c r="B251" s="312" t="s">
        <v>246</v>
      </c>
      <c r="C251" s="331" t="s">
        <v>498</v>
      </c>
      <c r="D251" s="585" t="s">
        <v>1233</v>
      </c>
      <c r="E251" s="586" t="s">
        <v>1571</v>
      </c>
      <c r="F251" s="587">
        <v>1730</v>
      </c>
      <c r="G251" s="380">
        <f t="shared" si="3"/>
        <v>1730</v>
      </c>
      <c r="H251" s="380">
        <v>1730</v>
      </c>
      <c r="I251" s="380" t="s">
        <v>97</v>
      </c>
      <c r="J251" s="588">
        <v>875.71</v>
      </c>
      <c r="K251" s="588">
        <v>6391.85</v>
      </c>
      <c r="L251" s="843">
        <v>39132</v>
      </c>
      <c r="M251" s="589">
        <v>40883</v>
      </c>
      <c r="N251" s="589" t="s">
        <v>97</v>
      </c>
      <c r="O251" s="542">
        <v>82</v>
      </c>
      <c r="P251" s="590">
        <v>0.98</v>
      </c>
    </row>
    <row r="252" spans="1:16" x14ac:dyDescent="0.15">
      <c r="A252" s="1"/>
      <c r="B252" s="312" t="s">
        <v>247</v>
      </c>
      <c r="C252" s="313" t="s">
        <v>499</v>
      </c>
      <c r="D252" s="314" t="s">
        <v>1269</v>
      </c>
      <c r="E252" s="335" t="s">
        <v>639</v>
      </c>
      <c r="F252" s="583">
        <v>1140</v>
      </c>
      <c r="G252" s="315">
        <f t="shared" si="3"/>
        <v>1140</v>
      </c>
      <c r="H252" s="315">
        <v>1140</v>
      </c>
      <c r="I252" s="315" t="s">
        <v>97</v>
      </c>
      <c r="J252" s="316">
        <v>1075.1400000000001</v>
      </c>
      <c r="K252" s="316">
        <v>3821.8899999999899</v>
      </c>
      <c r="L252" s="594">
        <v>39462</v>
      </c>
      <c r="M252" s="341">
        <v>39479</v>
      </c>
      <c r="N252" s="341" t="s">
        <v>97</v>
      </c>
      <c r="O252" s="534">
        <v>126</v>
      </c>
      <c r="P252" s="584">
        <v>3.65</v>
      </c>
    </row>
    <row r="253" spans="1:16" x14ac:dyDescent="0.15">
      <c r="A253" s="1"/>
      <c r="B253" s="312" t="s">
        <v>248</v>
      </c>
      <c r="C253" s="331" t="s">
        <v>500</v>
      </c>
      <c r="D253" s="585" t="s">
        <v>1269</v>
      </c>
      <c r="E253" s="586" t="s">
        <v>639</v>
      </c>
      <c r="F253" s="587">
        <v>466</v>
      </c>
      <c r="G253" s="380">
        <f t="shared" si="3"/>
        <v>466</v>
      </c>
      <c r="H253" s="380">
        <v>466</v>
      </c>
      <c r="I253" s="380" t="s">
        <v>97</v>
      </c>
      <c r="J253" s="588">
        <v>894.52999999999895</v>
      </c>
      <c r="K253" s="588">
        <v>1473.76</v>
      </c>
      <c r="L253" s="843">
        <v>39462</v>
      </c>
      <c r="M253" s="589">
        <v>39479</v>
      </c>
      <c r="N253" s="589" t="s">
        <v>97</v>
      </c>
      <c r="O253" s="542">
        <v>56</v>
      </c>
      <c r="P253" s="590">
        <v>4.34</v>
      </c>
    </row>
    <row r="254" spans="1:16" x14ac:dyDescent="0.15">
      <c r="A254" s="1"/>
      <c r="B254" s="312" t="s">
        <v>249</v>
      </c>
      <c r="C254" s="313" t="s">
        <v>501</v>
      </c>
      <c r="D254" s="314" t="s">
        <v>1269</v>
      </c>
      <c r="E254" s="335" t="s">
        <v>639</v>
      </c>
      <c r="F254" s="583">
        <v>949</v>
      </c>
      <c r="G254" s="315">
        <f t="shared" si="3"/>
        <v>949</v>
      </c>
      <c r="H254" s="315">
        <v>949</v>
      </c>
      <c r="I254" s="315" t="s">
        <v>97</v>
      </c>
      <c r="J254" s="316">
        <v>1274.45</v>
      </c>
      <c r="K254" s="316">
        <v>4482.22</v>
      </c>
      <c r="L254" s="594">
        <v>34936</v>
      </c>
      <c r="M254" s="341">
        <v>39630</v>
      </c>
      <c r="N254" s="341" t="s">
        <v>97</v>
      </c>
      <c r="O254" s="534">
        <v>225</v>
      </c>
      <c r="P254" s="584">
        <v>1.48</v>
      </c>
    </row>
    <row r="255" spans="1:16" x14ac:dyDescent="0.15">
      <c r="A255" s="1"/>
      <c r="B255" s="312" t="s">
        <v>250</v>
      </c>
      <c r="C255" s="331" t="s">
        <v>502</v>
      </c>
      <c r="D255" s="585" t="s">
        <v>1236</v>
      </c>
      <c r="E255" s="586" t="s">
        <v>1572</v>
      </c>
      <c r="F255" s="587">
        <v>712</v>
      </c>
      <c r="G255" s="380">
        <f t="shared" si="3"/>
        <v>712</v>
      </c>
      <c r="H255" s="380">
        <v>712</v>
      </c>
      <c r="I255" s="380" t="s">
        <v>97</v>
      </c>
      <c r="J255" s="588">
        <v>710.49</v>
      </c>
      <c r="K255" s="588">
        <v>1686.3299999999899</v>
      </c>
      <c r="L255" s="843">
        <v>38938</v>
      </c>
      <c r="M255" s="589">
        <v>39135</v>
      </c>
      <c r="N255" s="589" t="s">
        <v>97</v>
      </c>
      <c r="O255" s="542">
        <v>22</v>
      </c>
      <c r="P255" s="590">
        <v>10.66</v>
      </c>
    </row>
    <row r="256" spans="1:16" x14ac:dyDescent="0.15">
      <c r="A256" s="1"/>
      <c r="B256" s="312" t="s">
        <v>251</v>
      </c>
      <c r="C256" s="313" t="s">
        <v>503</v>
      </c>
      <c r="D256" s="314" t="s">
        <v>1236</v>
      </c>
      <c r="E256" s="335" t="s">
        <v>637</v>
      </c>
      <c r="F256" s="583">
        <v>553</v>
      </c>
      <c r="G256" s="315">
        <f t="shared" si="3"/>
        <v>553</v>
      </c>
      <c r="H256" s="315">
        <v>553</v>
      </c>
      <c r="I256" s="315" t="s">
        <v>97</v>
      </c>
      <c r="J256" s="316">
        <v>378.27999999999901</v>
      </c>
      <c r="K256" s="316">
        <v>1678.6099999999899</v>
      </c>
      <c r="L256" s="594">
        <v>39466</v>
      </c>
      <c r="M256" s="341">
        <v>39507</v>
      </c>
      <c r="N256" s="341" t="s">
        <v>97</v>
      </c>
      <c r="O256" s="534">
        <v>86</v>
      </c>
      <c r="P256" s="584">
        <v>8.77</v>
      </c>
    </row>
    <row r="257" spans="1:16" x14ac:dyDescent="0.15">
      <c r="A257" s="1"/>
      <c r="B257" s="312" t="s">
        <v>252</v>
      </c>
      <c r="C257" s="313" t="s">
        <v>504</v>
      </c>
      <c r="D257" s="314" t="s">
        <v>1236</v>
      </c>
      <c r="E257" s="335" t="s">
        <v>637</v>
      </c>
      <c r="F257" s="583">
        <v>1020</v>
      </c>
      <c r="G257" s="315">
        <f t="shared" si="3"/>
        <v>1020</v>
      </c>
      <c r="H257" s="315">
        <v>1020</v>
      </c>
      <c r="I257" s="315" t="s">
        <v>97</v>
      </c>
      <c r="J257" s="316">
        <v>553.1</v>
      </c>
      <c r="K257" s="316">
        <v>2893.3499999999899</v>
      </c>
      <c r="L257" s="594">
        <v>39625</v>
      </c>
      <c r="M257" s="341">
        <v>39877</v>
      </c>
      <c r="N257" s="341" t="s">
        <v>97</v>
      </c>
      <c r="O257" s="534">
        <v>136</v>
      </c>
      <c r="P257" s="584">
        <v>6.77</v>
      </c>
    </row>
    <row r="258" spans="1:16" x14ac:dyDescent="0.15">
      <c r="A258" s="1"/>
      <c r="B258" s="312" t="s">
        <v>253</v>
      </c>
      <c r="C258" s="313" t="s">
        <v>1502</v>
      </c>
      <c r="D258" s="314" t="s">
        <v>1236</v>
      </c>
      <c r="E258" s="335" t="s">
        <v>637</v>
      </c>
      <c r="F258" s="583">
        <v>1590</v>
      </c>
      <c r="G258" s="315">
        <f t="shared" si="3"/>
        <v>1590</v>
      </c>
      <c r="H258" s="315">
        <v>1590</v>
      </c>
      <c r="I258" s="315" t="s">
        <v>97</v>
      </c>
      <c r="J258" s="316">
        <v>743.16999999999905</v>
      </c>
      <c r="K258" s="316">
        <v>3876.1</v>
      </c>
      <c r="L258" s="594">
        <v>39659</v>
      </c>
      <c r="M258" s="341">
        <v>40729</v>
      </c>
      <c r="N258" s="341" t="s">
        <v>97</v>
      </c>
      <c r="O258" s="534">
        <v>57</v>
      </c>
      <c r="P258" s="584">
        <v>7.73</v>
      </c>
    </row>
    <row r="259" spans="1:16" x14ac:dyDescent="0.15">
      <c r="A259" s="1"/>
      <c r="B259" s="312" t="s">
        <v>254</v>
      </c>
      <c r="C259" s="331" t="s">
        <v>506</v>
      </c>
      <c r="D259" s="585" t="s">
        <v>1236</v>
      </c>
      <c r="E259" s="586" t="s">
        <v>637</v>
      </c>
      <c r="F259" s="587">
        <v>3770</v>
      </c>
      <c r="G259" s="380">
        <f t="shared" si="3"/>
        <v>3770</v>
      </c>
      <c r="H259" s="380">
        <v>3770</v>
      </c>
      <c r="I259" s="380" t="s">
        <v>97</v>
      </c>
      <c r="J259" s="588">
        <v>1145.3199999999899</v>
      </c>
      <c r="K259" s="588">
        <v>9636.5</v>
      </c>
      <c r="L259" s="843">
        <v>39475</v>
      </c>
      <c r="M259" s="589">
        <v>40883</v>
      </c>
      <c r="N259" s="589" t="s">
        <v>97</v>
      </c>
      <c r="O259" s="542">
        <v>58</v>
      </c>
      <c r="P259" s="590">
        <v>5.99</v>
      </c>
    </row>
    <row r="260" spans="1:16" x14ac:dyDescent="0.15">
      <c r="A260" s="1"/>
      <c r="B260" s="312" t="s">
        <v>255</v>
      </c>
      <c r="C260" s="313" t="s">
        <v>507</v>
      </c>
      <c r="D260" s="314" t="s">
        <v>1265</v>
      </c>
      <c r="E260" s="335" t="s">
        <v>637</v>
      </c>
      <c r="F260" s="583">
        <v>652</v>
      </c>
      <c r="G260" s="315">
        <f t="shared" si="3"/>
        <v>652</v>
      </c>
      <c r="H260" s="315">
        <v>652</v>
      </c>
      <c r="I260" s="315" t="s">
        <v>97</v>
      </c>
      <c r="J260" s="316">
        <v>417.94</v>
      </c>
      <c r="K260" s="316">
        <v>1432.75</v>
      </c>
      <c r="L260" s="594">
        <v>39113</v>
      </c>
      <c r="M260" s="341">
        <v>39142</v>
      </c>
      <c r="N260" s="341" t="s">
        <v>97</v>
      </c>
      <c r="O260" s="534">
        <v>14</v>
      </c>
      <c r="P260" s="584">
        <v>6.04</v>
      </c>
    </row>
    <row r="261" spans="1:16" x14ac:dyDescent="0.15">
      <c r="A261" s="1"/>
      <c r="B261" s="312" t="s">
        <v>256</v>
      </c>
      <c r="C261" s="313" t="s">
        <v>508</v>
      </c>
      <c r="D261" s="314" t="s">
        <v>1265</v>
      </c>
      <c r="E261" s="335" t="s">
        <v>637</v>
      </c>
      <c r="F261" s="583">
        <v>794</v>
      </c>
      <c r="G261" s="315">
        <f t="shared" si="3"/>
        <v>794</v>
      </c>
      <c r="H261" s="315">
        <v>794</v>
      </c>
      <c r="I261" s="315" t="s">
        <v>97</v>
      </c>
      <c r="J261" s="316">
        <v>441.76999999999902</v>
      </c>
      <c r="K261" s="316">
        <v>1597.2</v>
      </c>
      <c r="L261" s="594">
        <v>39128</v>
      </c>
      <c r="M261" s="341">
        <v>39150</v>
      </c>
      <c r="N261" s="341" t="s">
        <v>97</v>
      </c>
      <c r="O261" s="534">
        <v>23</v>
      </c>
      <c r="P261" s="584">
        <v>5.95</v>
      </c>
    </row>
    <row r="262" spans="1:16" x14ac:dyDescent="0.15">
      <c r="A262" s="1"/>
      <c r="B262" s="312" t="s">
        <v>257</v>
      </c>
      <c r="C262" s="313" t="s">
        <v>509</v>
      </c>
      <c r="D262" s="314" t="s">
        <v>1265</v>
      </c>
      <c r="E262" s="335" t="s">
        <v>637</v>
      </c>
      <c r="F262" s="583">
        <v>1190</v>
      </c>
      <c r="G262" s="315">
        <f t="shared" si="3"/>
        <v>1190</v>
      </c>
      <c r="H262" s="315">
        <v>1190</v>
      </c>
      <c r="I262" s="315" t="s">
        <v>97</v>
      </c>
      <c r="J262" s="316">
        <v>384.47</v>
      </c>
      <c r="K262" s="316">
        <v>2956.4099999999899</v>
      </c>
      <c r="L262" s="594">
        <v>39665</v>
      </c>
      <c r="M262" s="341">
        <v>39786</v>
      </c>
      <c r="N262" s="341" t="s">
        <v>97</v>
      </c>
      <c r="O262" s="534">
        <v>55</v>
      </c>
      <c r="P262" s="584">
        <v>7.51</v>
      </c>
    </row>
    <row r="263" spans="1:16" x14ac:dyDescent="0.15">
      <c r="A263" s="1"/>
      <c r="B263" s="312" t="s">
        <v>258</v>
      </c>
      <c r="C263" s="331" t="s">
        <v>1503</v>
      </c>
      <c r="D263" s="585" t="s">
        <v>1238</v>
      </c>
      <c r="E263" s="586" t="s">
        <v>637</v>
      </c>
      <c r="F263" s="587">
        <v>1020</v>
      </c>
      <c r="G263" s="380">
        <f t="shared" si="3"/>
        <v>1020</v>
      </c>
      <c r="H263" s="380">
        <v>1020</v>
      </c>
      <c r="I263" s="380" t="s">
        <v>97</v>
      </c>
      <c r="J263" s="588">
        <v>436.6</v>
      </c>
      <c r="K263" s="588">
        <v>2618.13</v>
      </c>
      <c r="L263" s="843">
        <v>39864</v>
      </c>
      <c r="M263" s="589">
        <v>40855</v>
      </c>
      <c r="N263" s="589" t="s">
        <v>97</v>
      </c>
      <c r="O263" s="542">
        <v>38</v>
      </c>
      <c r="P263" s="590">
        <v>11.4</v>
      </c>
    </row>
    <row r="264" spans="1:16" x14ac:dyDescent="0.15">
      <c r="A264" s="1"/>
      <c r="B264" s="312" t="s">
        <v>259</v>
      </c>
      <c r="C264" s="313" t="s">
        <v>1504</v>
      </c>
      <c r="D264" s="314" t="s">
        <v>1238</v>
      </c>
      <c r="E264" s="335" t="s">
        <v>1573</v>
      </c>
      <c r="F264" s="583">
        <v>1810</v>
      </c>
      <c r="G264" s="315">
        <f t="shared" si="3"/>
        <v>1810</v>
      </c>
      <c r="H264" s="315">
        <v>1810</v>
      </c>
      <c r="I264" s="315" t="s">
        <v>97</v>
      </c>
      <c r="J264" s="316">
        <v>694.62</v>
      </c>
      <c r="K264" s="316">
        <v>4231.4099999999899</v>
      </c>
      <c r="L264" s="594">
        <v>39123</v>
      </c>
      <c r="M264" s="341">
        <v>41520</v>
      </c>
      <c r="N264" s="341" t="s">
        <v>97</v>
      </c>
      <c r="O264" s="534">
        <v>54</v>
      </c>
      <c r="P264" s="584">
        <v>9.93</v>
      </c>
    </row>
    <row r="265" spans="1:16" x14ac:dyDescent="0.15">
      <c r="A265" s="1"/>
      <c r="B265" s="312" t="s">
        <v>260</v>
      </c>
      <c r="C265" s="313" t="s">
        <v>512</v>
      </c>
      <c r="D265" s="314" t="s">
        <v>1241</v>
      </c>
      <c r="E265" s="335" t="s">
        <v>640</v>
      </c>
      <c r="F265" s="583">
        <v>588</v>
      </c>
      <c r="G265" s="315">
        <f t="shared" si="3"/>
        <v>588</v>
      </c>
      <c r="H265" s="315">
        <v>588</v>
      </c>
      <c r="I265" s="315" t="s">
        <v>97</v>
      </c>
      <c r="J265" s="316">
        <v>449.00999999999902</v>
      </c>
      <c r="K265" s="316">
        <v>2299.36</v>
      </c>
      <c r="L265" s="594">
        <v>39149</v>
      </c>
      <c r="M265" s="341">
        <v>39218</v>
      </c>
      <c r="N265" s="341" t="s">
        <v>97</v>
      </c>
      <c r="O265" s="534">
        <v>99</v>
      </c>
      <c r="P265" s="584">
        <v>1.46</v>
      </c>
    </row>
    <row r="266" spans="1:16" x14ac:dyDescent="0.15">
      <c r="A266" s="1"/>
      <c r="B266" s="312" t="s">
        <v>261</v>
      </c>
      <c r="C266" s="313" t="s">
        <v>513</v>
      </c>
      <c r="D266" s="314" t="s">
        <v>1241</v>
      </c>
      <c r="E266" s="335" t="s">
        <v>640</v>
      </c>
      <c r="F266" s="583">
        <v>265</v>
      </c>
      <c r="G266" s="315">
        <f t="shared" si="3"/>
        <v>265</v>
      </c>
      <c r="H266" s="315">
        <v>265</v>
      </c>
      <c r="I266" s="315" t="s">
        <v>97</v>
      </c>
      <c r="J266" s="316">
        <v>331.13999999999902</v>
      </c>
      <c r="K266" s="316">
        <v>994.22</v>
      </c>
      <c r="L266" s="594">
        <v>39153</v>
      </c>
      <c r="M266" s="341">
        <v>39218</v>
      </c>
      <c r="N266" s="341" t="s">
        <v>97</v>
      </c>
      <c r="O266" s="534">
        <v>50</v>
      </c>
      <c r="P266" s="584">
        <v>2.4700000000000002</v>
      </c>
    </row>
    <row r="267" spans="1:16" x14ac:dyDescent="0.15">
      <c r="A267" s="1"/>
      <c r="B267" s="312" t="s">
        <v>262</v>
      </c>
      <c r="C267" s="331" t="s">
        <v>514</v>
      </c>
      <c r="D267" s="585" t="s">
        <v>1241</v>
      </c>
      <c r="E267" s="586" t="s">
        <v>640</v>
      </c>
      <c r="F267" s="587">
        <v>398</v>
      </c>
      <c r="G267" s="380">
        <f t="shared" si="3"/>
        <v>398</v>
      </c>
      <c r="H267" s="380">
        <v>398</v>
      </c>
      <c r="I267" s="380" t="s">
        <v>97</v>
      </c>
      <c r="J267" s="588">
        <v>369.88</v>
      </c>
      <c r="K267" s="588">
        <v>1345.0799999999899</v>
      </c>
      <c r="L267" s="843">
        <v>39492</v>
      </c>
      <c r="M267" s="589">
        <v>39512</v>
      </c>
      <c r="N267" s="589" t="s">
        <v>97</v>
      </c>
      <c r="O267" s="542">
        <v>62</v>
      </c>
      <c r="P267" s="590">
        <v>0.63</v>
      </c>
    </row>
    <row r="268" spans="1:16" x14ac:dyDescent="0.15">
      <c r="A268" s="1"/>
      <c r="B268" s="312" t="s">
        <v>263</v>
      </c>
      <c r="C268" s="313" t="s">
        <v>515</v>
      </c>
      <c r="D268" s="314" t="s">
        <v>1241</v>
      </c>
      <c r="E268" s="335" t="s">
        <v>640</v>
      </c>
      <c r="F268" s="583">
        <v>622</v>
      </c>
      <c r="G268" s="315">
        <f t="shared" si="3"/>
        <v>622</v>
      </c>
      <c r="H268" s="315">
        <v>622</v>
      </c>
      <c r="I268" s="315" t="s">
        <v>97</v>
      </c>
      <c r="J268" s="316">
        <v>490.50999999999902</v>
      </c>
      <c r="K268" s="316">
        <v>2080.0799999999899</v>
      </c>
      <c r="L268" s="594">
        <v>39510</v>
      </c>
      <c r="M268" s="341">
        <v>39526</v>
      </c>
      <c r="N268" s="341" t="s">
        <v>97</v>
      </c>
      <c r="O268" s="534">
        <v>94</v>
      </c>
      <c r="P268" s="584">
        <v>2.37</v>
      </c>
    </row>
    <row r="269" spans="1:16" x14ac:dyDescent="0.15">
      <c r="A269" s="1"/>
      <c r="B269" s="312" t="s">
        <v>264</v>
      </c>
      <c r="C269" s="313" t="s">
        <v>516</v>
      </c>
      <c r="D269" s="314" t="s">
        <v>1241</v>
      </c>
      <c r="E269" s="335" t="s">
        <v>640</v>
      </c>
      <c r="F269" s="583">
        <v>604</v>
      </c>
      <c r="G269" s="315">
        <f t="shared" si="3"/>
        <v>604</v>
      </c>
      <c r="H269" s="315">
        <v>604</v>
      </c>
      <c r="I269" s="315" t="s">
        <v>97</v>
      </c>
      <c r="J269" s="316">
        <v>1010.33</v>
      </c>
      <c r="K269" s="316">
        <v>2194.85</v>
      </c>
      <c r="L269" s="594">
        <v>39518</v>
      </c>
      <c r="M269" s="341">
        <v>39535</v>
      </c>
      <c r="N269" s="341" t="s">
        <v>97</v>
      </c>
      <c r="O269" s="534">
        <v>59</v>
      </c>
      <c r="P269" s="584">
        <v>0.67</v>
      </c>
    </row>
    <row r="270" spans="1:16" ht="16.5" thickBot="1" x14ac:dyDescent="0.2">
      <c r="A270" s="1"/>
      <c r="B270" s="336" t="s">
        <v>803</v>
      </c>
      <c r="C270" s="313" t="s">
        <v>816</v>
      </c>
      <c r="D270" s="314" t="s">
        <v>1236</v>
      </c>
      <c r="E270" s="335" t="s">
        <v>1572</v>
      </c>
      <c r="F270" s="583">
        <v>1110</v>
      </c>
      <c r="G270" s="315">
        <f t="shared" si="3"/>
        <v>1110</v>
      </c>
      <c r="H270" s="315">
        <v>1110</v>
      </c>
      <c r="I270" s="315" t="s">
        <v>97</v>
      </c>
      <c r="J270" s="316">
        <v>400.53</v>
      </c>
      <c r="K270" s="316">
        <v>2393.4699999999998</v>
      </c>
      <c r="L270" s="594">
        <v>39672</v>
      </c>
      <c r="M270" s="341">
        <v>42465</v>
      </c>
      <c r="N270" s="341" t="s">
        <v>97</v>
      </c>
      <c r="O270" s="534">
        <v>31</v>
      </c>
      <c r="P270" s="584">
        <v>6.66</v>
      </c>
    </row>
    <row r="271" spans="1:16" ht="16.5" thickTop="1" x14ac:dyDescent="0.15">
      <c r="A271" s="1"/>
      <c r="B271" s="738" t="s">
        <v>1367</v>
      </c>
      <c r="C271" s="595" t="s">
        <v>1574</v>
      </c>
      <c r="D271" s="596" t="s">
        <v>1575</v>
      </c>
      <c r="E271" s="597" t="s">
        <v>1287</v>
      </c>
      <c r="F271" s="598">
        <v>4900</v>
      </c>
      <c r="G271" s="338">
        <f t="shared" si="3"/>
        <v>4900</v>
      </c>
      <c r="H271" s="338">
        <v>4900</v>
      </c>
      <c r="I271" s="339" t="s">
        <v>97</v>
      </c>
      <c r="J271" s="599">
        <v>14427.02</v>
      </c>
      <c r="K271" s="599" t="s">
        <v>1535</v>
      </c>
      <c r="L271" s="844" t="s">
        <v>1535</v>
      </c>
      <c r="M271" s="600">
        <v>42516</v>
      </c>
      <c r="N271" s="600" t="s">
        <v>1181</v>
      </c>
      <c r="O271" s="601" t="s">
        <v>97</v>
      </c>
      <c r="P271" s="602" t="s">
        <v>97</v>
      </c>
    </row>
    <row r="272" spans="1:16" x14ac:dyDescent="0.15">
      <c r="A272" s="1"/>
      <c r="D272" s="603"/>
      <c r="E272" s="604"/>
      <c r="F272" s="604"/>
      <c r="G272" s="605"/>
      <c r="H272" s="605"/>
      <c r="I272" s="605"/>
      <c r="J272" s="606"/>
      <c r="K272" s="606"/>
      <c r="L272" s="845"/>
      <c r="M272" s="818"/>
      <c r="N272" s="818"/>
      <c r="O272" s="607"/>
      <c r="P272" s="607"/>
    </row>
    <row r="273" spans="1:16" x14ac:dyDescent="0.15">
      <c r="A273" s="1"/>
      <c r="B273" s="608"/>
      <c r="C273" s="609" t="s">
        <v>1607</v>
      </c>
      <c r="D273" s="610" t="s">
        <v>1608</v>
      </c>
      <c r="E273" s="610" t="s">
        <v>1608</v>
      </c>
      <c r="F273" s="611">
        <f>SUM(F4:F271)</f>
        <v>927318.14099999995</v>
      </c>
      <c r="G273" s="611">
        <f>ROUNDDOWN(F273,0)</f>
        <v>927318</v>
      </c>
      <c r="H273" s="611">
        <f>SUM(H4:H271)</f>
        <v>920138</v>
      </c>
      <c r="I273" s="611">
        <f>SUM(I4:I271)</f>
        <v>7180</v>
      </c>
      <c r="J273" s="612">
        <f>SUM(J4:J271)</f>
        <v>1002277.1120743637</v>
      </c>
      <c r="K273" s="612">
        <f>SUM(K4:K271)</f>
        <v>2302439.2199999969</v>
      </c>
      <c r="L273" s="846" t="s">
        <v>1608</v>
      </c>
      <c r="M273" s="819" t="s">
        <v>1608</v>
      </c>
      <c r="N273" s="819" t="s">
        <v>1608</v>
      </c>
      <c r="O273" s="613">
        <v>54054</v>
      </c>
      <c r="P273" s="614">
        <v>2</v>
      </c>
    </row>
    <row r="274" spans="1:16" x14ac:dyDescent="0.15">
      <c r="A274" s="1"/>
      <c r="B274" s="615"/>
      <c r="C274" s="616" t="s">
        <v>1609</v>
      </c>
      <c r="D274" s="617" t="s">
        <v>1610</v>
      </c>
      <c r="E274" s="617" t="s">
        <v>1610</v>
      </c>
      <c r="F274" s="618">
        <f>SUM(F4:F60)</f>
        <v>420260</v>
      </c>
      <c r="G274" s="618">
        <f t="shared" ref="G274:H274" si="4">SUM(G4:G60)</f>
        <v>420260</v>
      </c>
      <c r="H274" s="618">
        <f t="shared" si="4"/>
        <v>420260</v>
      </c>
      <c r="I274" s="820" t="s">
        <v>1610</v>
      </c>
      <c r="J274" s="619">
        <f t="shared" ref="J274:K274" si="5">SUM(J4:J60)</f>
        <v>197916.41207436498</v>
      </c>
      <c r="K274" s="619">
        <f t="shared" si="5"/>
        <v>802676.93999999901</v>
      </c>
      <c r="L274" s="847" t="s">
        <v>1610</v>
      </c>
      <c r="M274" s="821" t="s">
        <v>1610</v>
      </c>
      <c r="N274" s="821" t="s">
        <v>1610</v>
      </c>
      <c r="O274" s="620">
        <v>31765</v>
      </c>
      <c r="P274" s="617" t="s">
        <v>97</v>
      </c>
    </row>
    <row r="275" spans="1:16" x14ac:dyDescent="0.15">
      <c r="A275" s="1"/>
      <c r="B275" s="621"/>
      <c r="C275" s="622" t="s">
        <v>1611</v>
      </c>
      <c r="D275" s="623" t="s">
        <v>1610</v>
      </c>
      <c r="E275" s="623" t="s">
        <v>1610</v>
      </c>
      <c r="F275" s="624">
        <f>SUM(F61:F102)</f>
        <v>167723.141</v>
      </c>
      <c r="G275" s="624">
        <f t="shared" ref="G275:K275" si="6">SUM(G61:G102)</f>
        <v>167723</v>
      </c>
      <c r="H275" s="624">
        <f t="shared" si="6"/>
        <v>160543</v>
      </c>
      <c r="I275" s="624">
        <f t="shared" si="6"/>
        <v>7180</v>
      </c>
      <c r="J275" s="625">
        <f t="shared" si="6"/>
        <v>214331.50999999998</v>
      </c>
      <c r="K275" s="625">
        <f t="shared" si="6"/>
        <v>448935.81999999931</v>
      </c>
      <c r="L275" s="848" t="s">
        <v>1610</v>
      </c>
      <c r="M275" s="822" t="s">
        <v>1610</v>
      </c>
      <c r="N275" s="822" t="s">
        <v>1610</v>
      </c>
      <c r="O275" s="626">
        <v>8936</v>
      </c>
      <c r="P275" s="623" t="s">
        <v>97</v>
      </c>
    </row>
    <row r="276" spans="1:16" ht="16.149999999999999" customHeight="1" x14ac:dyDescent="0.15">
      <c r="B276" s="627"/>
      <c r="C276" s="628" t="s">
        <v>1612</v>
      </c>
      <c r="D276" s="629" t="s">
        <v>1610</v>
      </c>
      <c r="E276" s="629" t="s">
        <v>1610</v>
      </c>
      <c r="F276" s="630">
        <f>SUM(F103:F120)</f>
        <v>150390</v>
      </c>
      <c r="G276" s="630">
        <f t="shared" ref="G276:H276" si="7">SUM(G103:G120)</f>
        <v>150390</v>
      </c>
      <c r="H276" s="630">
        <f t="shared" si="7"/>
        <v>150390</v>
      </c>
      <c r="I276" s="823" t="s">
        <v>1610</v>
      </c>
      <c r="J276" s="631">
        <f t="shared" ref="J276:K276" si="8">SUM(J103:J120)</f>
        <v>438810.53999999934</v>
      </c>
      <c r="K276" s="631">
        <f t="shared" si="8"/>
        <v>691065.28999999946</v>
      </c>
      <c r="L276" s="849" t="s">
        <v>1610</v>
      </c>
      <c r="M276" s="824" t="s">
        <v>1610</v>
      </c>
      <c r="N276" s="824" t="s">
        <v>1610</v>
      </c>
      <c r="O276" s="632">
        <v>3585</v>
      </c>
      <c r="P276" s="629" t="s">
        <v>97</v>
      </c>
    </row>
    <row r="277" spans="1:16" ht="16.149999999999999" customHeight="1" x14ac:dyDescent="0.15">
      <c r="B277" s="633"/>
      <c r="C277" s="634" t="s">
        <v>1613</v>
      </c>
      <c r="D277" s="635" t="s">
        <v>1610</v>
      </c>
      <c r="E277" s="635" t="s">
        <v>1610</v>
      </c>
      <c r="F277" s="636">
        <f>SUM(F121:F270)</f>
        <v>184045</v>
      </c>
      <c r="G277" s="636">
        <f t="shared" ref="G277:H277" si="9">SUM(G121:G270)</f>
        <v>184045</v>
      </c>
      <c r="H277" s="636">
        <f t="shared" si="9"/>
        <v>184045</v>
      </c>
      <c r="I277" s="825" t="s">
        <v>1610</v>
      </c>
      <c r="J277" s="637">
        <f t="shared" ref="J277:K277" si="10">SUM(J121:J270)</f>
        <v>136791.62999999989</v>
      </c>
      <c r="K277" s="637">
        <f t="shared" si="10"/>
        <v>359761.16999999946</v>
      </c>
      <c r="L277" s="850" t="s">
        <v>1610</v>
      </c>
      <c r="M277" s="826" t="s">
        <v>1610</v>
      </c>
      <c r="N277" s="827" t="s">
        <v>1610</v>
      </c>
      <c r="O277" s="639">
        <v>9767</v>
      </c>
      <c r="P277" s="638" t="s">
        <v>97</v>
      </c>
    </row>
    <row r="278" spans="1:16" ht="16.149999999999999" customHeight="1" x14ac:dyDescent="0.15">
      <c r="B278" s="640"/>
      <c r="C278" s="641" t="s">
        <v>1614</v>
      </c>
      <c r="D278" s="642" t="s">
        <v>1610</v>
      </c>
      <c r="E278" s="642" t="s">
        <v>1610</v>
      </c>
      <c r="F278" s="643">
        <f>SUM(F271)</f>
        <v>4900</v>
      </c>
      <c r="G278" s="643">
        <f t="shared" ref="G278:H278" si="11">SUM(G271)</f>
        <v>4900</v>
      </c>
      <c r="H278" s="643">
        <f t="shared" si="11"/>
        <v>4900</v>
      </c>
      <c r="I278" s="828" t="s">
        <v>1610</v>
      </c>
      <c r="J278" s="644">
        <f t="shared" ref="J278" si="12">SUM(J271)</f>
        <v>14427.02</v>
      </c>
      <c r="K278" s="828" t="s">
        <v>1610</v>
      </c>
      <c r="L278" s="851" t="s">
        <v>1610</v>
      </c>
      <c r="M278" s="829" t="s">
        <v>1610</v>
      </c>
      <c r="N278" s="829" t="s">
        <v>1610</v>
      </c>
      <c r="O278" s="642" t="s">
        <v>97</v>
      </c>
      <c r="P278" s="642" t="s">
        <v>97</v>
      </c>
    </row>
    <row r="279" spans="1:16" ht="16.149999999999999" customHeight="1" x14ac:dyDescent="0.15">
      <c r="B279" s="645" t="s">
        <v>1576</v>
      </c>
      <c r="M279" s="830"/>
      <c r="N279" s="830"/>
      <c r="O279" s="27"/>
      <c r="P279" s="27"/>
    </row>
    <row r="280" spans="1:16" ht="16.149999999999999" customHeight="1" x14ac:dyDescent="0.15">
      <c r="M280" s="830"/>
      <c r="N280" s="830"/>
    </row>
    <row r="281" spans="1:16" ht="16.149999999999999" customHeight="1" x14ac:dyDescent="0.15">
      <c r="B281" s="415" t="s">
        <v>1615</v>
      </c>
      <c r="D281" s="415"/>
      <c r="E281" s="415"/>
      <c r="F281" s="415"/>
      <c r="M281" s="830"/>
      <c r="N281" s="830"/>
      <c r="O281" s="694"/>
      <c r="P281" s="694"/>
    </row>
    <row r="282" spans="1:16" ht="24" x14ac:dyDescent="0.15">
      <c r="B282" s="416" t="s">
        <v>699</v>
      </c>
      <c r="C282" s="417" t="s">
        <v>549</v>
      </c>
      <c r="D282" s="417" t="s">
        <v>1577</v>
      </c>
      <c r="E282" s="520" t="s">
        <v>1578</v>
      </c>
      <c r="F282" s="521" t="s">
        <v>1405</v>
      </c>
      <c r="G282" s="521" t="s">
        <v>1405</v>
      </c>
      <c r="H282" s="522" t="s">
        <v>1579</v>
      </c>
      <c r="I282" s="523" t="s">
        <v>1188</v>
      </c>
      <c r="J282" s="418" t="s">
        <v>1580</v>
      </c>
      <c r="K282" s="418" t="s">
        <v>1581</v>
      </c>
      <c r="L282" s="836" t="s">
        <v>1582</v>
      </c>
      <c r="M282" s="831" t="s">
        <v>1583</v>
      </c>
      <c r="N282" s="832" t="s">
        <v>1584</v>
      </c>
      <c r="O282" s="694"/>
      <c r="P282" s="694"/>
    </row>
    <row r="283" spans="1:16" x14ac:dyDescent="0.15">
      <c r="B283" s="320"/>
      <c r="C283" s="40"/>
      <c r="D283" s="287"/>
      <c r="E283" s="288" t="s">
        <v>1585</v>
      </c>
      <c r="F283" s="41" t="s">
        <v>1586</v>
      </c>
      <c r="G283" s="41" t="s">
        <v>1586</v>
      </c>
      <c r="H283" s="41" t="s">
        <v>1586</v>
      </c>
      <c r="I283" s="41" t="s">
        <v>1586</v>
      </c>
      <c r="J283" s="42" t="s">
        <v>1587</v>
      </c>
      <c r="K283" s="42" t="s">
        <v>0</v>
      </c>
      <c r="L283" s="837"/>
      <c r="M283" s="833"/>
      <c r="N283" s="834"/>
      <c r="O283" s="694"/>
      <c r="P283" s="694"/>
    </row>
    <row r="284" spans="1:16" x14ac:dyDescent="0.15">
      <c r="B284" s="311" t="s">
        <v>4</v>
      </c>
      <c r="C284" s="331" t="s">
        <v>1588</v>
      </c>
      <c r="D284" s="536" t="s">
        <v>627</v>
      </c>
      <c r="E284" s="537" t="s">
        <v>1589</v>
      </c>
      <c r="F284" s="538">
        <v>10914</v>
      </c>
      <c r="G284" s="539">
        <f>ROUNDDOWN(F284,0)</f>
        <v>10914</v>
      </c>
      <c r="H284" s="539">
        <v>21400</v>
      </c>
      <c r="I284" s="539">
        <v>-10486</v>
      </c>
      <c r="J284" s="540">
        <v>3196.3099999999899</v>
      </c>
      <c r="K284" s="540">
        <v>29430.6699999999</v>
      </c>
      <c r="L284" s="581">
        <v>22390</v>
      </c>
      <c r="M284" s="541">
        <v>37960</v>
      </c>
      <c r="N284" s="541" t="s">
        <v>1536</v>
      </c>
      <c r="O284" s="694"/>
      <c r="P284" s="694"/>
    </row>
    <row r="285" spans="1:16" x14ac:dyDescent="0.15">
      <c r="B285" s="311" t="s">
        <v>8</v>
      </c>
      <c r="C285" s="379" t="s">
        <v>1590</v>
      </c>
      <c r="D285" s="536" t="s">
        <v>625</v>
      </c>
      <c r="E285" s="537" t="s">
        <v>632</v>
      </c>
      <c r="F285" s="538">
        <v>12700</v>
      </c>
      <c r="G285" s="539">
        <f>ROUNDDOWN(F285,0)</f>
        <v>12700</v>
      </c>
      <c r="H285" s="539">
        <v>12700</v>
      </c>
      <c r="I285" s="539" t="s">
        <v>97</v>
      </c>
      <c r="J285" s="540">
        <v>5816.26</v>
      </c>
      <c r="K285" s="546">
        <v>17587.299999999901</v>
      </c>
      <c r="L285" s="838">
        <v>34712</v>
      </c>
      <c r="M285" s="533">
        <v>38044</v>
      </c>
      <c r="N285" s="533" t="s">
        <v>1538</v>
      </c>
      <c r="O285" s="694"/>
      <c r="P285" s="694"/>
    </row>
    <row r="286" spans="1:16" x14ac:dyDescent="0.15">
      <c r="B286" s="311" t="s">
        <v>32</v>
      </c>
      <c r="C286" s="331" t="s">
        <v>1591</v>
      </c>
      <c r="D286" s="536" t="s">
        <v>1592</v>
      </c>
      <c r="E286" s="537" t="s">
        <v>1537</v>
      </c>
      <c r="F286" s="538">
        <v>4780</v>
      </c>
      <c r="G286" s="539">
        <f>ROUNDDOWN(F286,0)</f>
        <v>4780</v>
      </c>
      <c r="H286" s="539">
        <v>4780</v>
      </c>
      <c r="I286" s="539" t="s">
        <v>97</v>
      </c>
      <c r="J286" s="540">
        <v>12759.05999999999</v>
      </c>
      <c r="K286" s="540">
        <v>21516.54</v>
      </c>
      <c r="L286" s="581">
        <v>33121</v>
      </c>
      <c r="M286" s="541">
        <v>37960</v>
      </c>
      <c r="N286" s="541" t="s">
        <v>1536</v>
      </c>
      <c r="O286" s="694"/>
      <c r="P286" s="694"/>
    </row>
    <row r="287" spans="1:16" x14ac:dyDescent="0.15">
      <c r="B287" s="324" t="s">
        <v>74</v>
      </c>
      <c r="C287" s="313" t="s">
        <v>1593</v>
      </c>
      <c r="D287" s="558" t="s">
        <v>1594</v>
      </c>
      <c r="E287" s="559" t="s">
        <v>1541</v>
      </c>
      <c r="F287" s="560">
        <v>1570</v>
      </c>
      <c r="G287" s="325">
        <f>ROUNDDOWN(F287,0)</f>
        <v>1570</v>
      </c>
      <c r="H287" s="325">
        <v>1570</v>
      </c>
      <c r="I287" s="325" t="s">
        <v>97</v>
      </c>
      <c r="J287" s="546">
        <v>1421.3099999999899</v>
      </c>
      <c r="K287" s="546">
        <v>0</v>
      </c>
      <c r="L287" s="838" t="s">
        <v>97</v>
      </c>
      <c r="M287" s="533">
        <v>41438</v>
      </c>
      <c r="N287" s="533" t="s">
        <v>1536</v>
      </c>
      <c r="O287" s="694"/>
      <c r="P287" s="694"/>
    </row>
    <row r="288" spans="1:16" x14ac:dyDescent="0.15">
      <c r="B288" s="324" t="s">
        <v>81</v>
      </c>
      <c r="C288" s="331" t="s">
        <v>1595</v>
      </c>
      <c r="D288" s="536" t="s">
        <v>1542</v>
      </c>
      <c r="E288" s="537" t="s">
        <v>1541</v>
      </c>
      <c r="F288" s="538">
        <v>740</v>
      </c>
      <c r="G288" s="539">
        <f>ROUNDDOWN(F288,0)</f>
        <v>740</v>
      </c>
      <c r="H288" s="539">
        <v>740</v>
      </c>
      <c r="I288" s="539" t="s">
        <v>97</v>
      </c>
      <c r="J288" s="540">
        <v>1831</v>
      </c>
      <c r="K288" s="540">
        <v>0</v>
      </c>
      <c r="L288" s="581" t="s">
        <v>97</v>
      </c>
      <c r="M288" s="541">
        <v>41438</v>
      </c>
      <c r="N288" s="541" t="s">
        <v>97</v>
      </c>
      <c r="O288" s="694"/>
      <c r="P288" s="694"/>
    </row>
    <row r="289" spans="2:16" x14ac:dyDescent="0.15">
      <c r="B289" s="324" t="s">
        <v>1264</v>
      </c>
      <c r="C289" s="313" t="s">
        <v>1596</v>
      </c>
      <c r="D289" s="561" t="s">
        <v>1597</v>
      </c>
      <c r="E289" s="537" t="s">
        <v>1541</v>
      </c>
      <c r="F289" s="563">
        <v>649</v>
      </c>
      <c r="G289" s="564">
        <v>649</v>
      </c>
      <c r="H289" s="564">
        <v>649</v>
      </c>
      <c r="I289" s="564" t="s">
        <v>97</v>
      </c>
      <c r="J289" s="546">
        <v>29854.57</v>
      </c>
      <c r="K289" s="546">
        <v>45338.37</v>
      </c>
      <c r="L289" s="838">
        <v>34634</v>
      </c>
      <c r="M289" s="533">
        <v>38868</v>
      </c>
      <c r="N289" s="533" t="s">
        <v>1538</v>
      </c>
      <c r="O289" s="694"/>
      <c r="P289" s="694"/>
    </row>
    <row r="290" spans="2:16" ht="28.5" x14ac:dyDescent="0.15">
      <c r="B290" s="324" t="s">
        <v>92</v>
      </c>
      <c r="C290" s="313" t="s">
        <v>1598</v>
      </c>
      <c r="D290" s="558" t="s">
        <v>607</v>
      </c>
      <c r="E290" s="559" t="s">
        <v>633</v>
      </c>
      <c r="F290" s="560">
        <v>6640</v>
      </c>
      <c r="G290" s="325">
        <f>ROUNDDOWN(F290,0)</f>
        <v>6640</v>
      </c>
      <c r="H290" s="325">
        <v>6640</v>
      </c>
      <c r="I290" s="325" t="s">
        <v>97</v>
      </c>
      <c r="J290" s="545">
        <v>28435.52</v>
      </c>
      <c r="K290" s="545">
        <v>39696.68</v>
      </c>
      <c r="L290" s="839" t="s">
        <v>1599</v>
      </c>
      <c r="M290" s="533">
        <v>41438</v>
      </c>
      <c r="N290" s="533" t="s">
        <v>97</v>
      </c>
      <c r="O290" s="694"/>
      <c r="P290" s="694"/>
    </row>
    <row r="291" spans="2:16" ht="28.5" x14ac:dyDescent="0.15">
      <c r="B291" s="329" t="s">
        <v>113</v>
      </c>
      <c r="C291" s="313" t="s">
        <v>1600</v>
      </c>
      <c r="D291" s="536" t="s">
        <v>1601</v>
      </c>
      <c r="E291" s="802" t="s">
        <v>1602</v>
      </c>
      <c r="F291" s="538">
        <v>3430</v>
      </c>
      <c r="G291" s="539">
        <f>ROUNDDOWN(F291,0)</f>
        <v>3430</v>
      </c>
      <c r="H291" s="539">
        <v>3430</v>
      </c>
      <c r="I291" s="539" t="s">
        <v>97</v>
      </c>
      <c r="J291" s="540">
        <v>39604.26</v>
      </c>
      <c r="K291" s="540">
        <v>42324.75</v>
      </c>
      <c r="L291" s="581">
        <v>37681</v>
      </c>
      <c r="M291" s="541">
        <v>41439</v>
      </c>
      <c r="N291" s="541" t="s">
        <v>97</v>
      </c>
      <c r="O291" s="694"/>
      <c r="P291" s="694"/>
    </row>
    <row r="292" spans="2:16" ht="28.5" x14ac:dyDescent="0.15">
      <c r="B292" s="329" t="s">
        <v>114</v>
      </c>
      <c r="C292" s="331" t="s">
        <v>1603</v>
      </c>
      <c r="D292" s="579" t="s">
        <v>623</v>
      </c>
      <c r="E292" s="803" t="s">
        <v>1604</v>
      </c>
      <c r="F292" s="580">
        <v>2170</v>
      </c>
      <c r="G292" s="330">
        <f>ROUNDDOWN(F292,0)</f>
        <v>2170</v>
      </c>
      <c r="H292" s="330">
        <v>2170</v>
      </c>
      <c r="I292" s="330" t="s">
        <v>97</v>
      </c>
      <c r="J292" s="540">
        <v>22428.97</v>
      </c>
      <c r="K292" s="540">
        <v>23584.720000000001</v>
      </c>
      <c r="L292" s="581">
        <v>39661</v>
      </c>
      <c r="M292" s="541">
        <v>41439</v>
      </c>
      <c r="N292" s="541" t="s">
        <v>97</v>
      </c>
      <c r="O292" s="694"/>
      <c r="P292" s="694"/>
    </row>
    <row r="293" spans="2:16" ht="28.5" x14ac:dyDescent="0.15">
      <c r="B293" s="329" t="s">
        <v>115</v>
      </c>
      <c r="C293" s="313" t="s">
        <v>1605</v>
      </c>
      <c r="D293" s="536" t="s">
        <v>1601</v>
      </c>
      <c r="E293" s="802" t="s">
        <v>1602</v>
      </c>
      <c r="F293" s="538">
        <v>650</v>
      </c>
      <c r="G293" s="539">
        <f>ROUNDDOWN(F293,0)</f>
        <v>650</v>
      </c>
      <c r="H293" s="539">
        <v>650</v>
      </c>
      <c r="I293" s="539" t="s">
        <v>97</v>
      </c>
      <c r="J293" s="540">
        <v>4950.01</v>
      </c>
      <c r="K293" s="540">
        <v>9048.3899999999903</v>
      </c>
      <c r="L293" s="581">
        <v>38108</v>
      </c>
      <c r="M293" s="541">
        <v>41439</v>
      </c>
      <c r="N293" s="541" t="s">
        <v>97</v>
      </c>
      <c r="O293" s="694"/>
      <c r="P293" s="694"/>
    </row>
    <row r="294" spans="2:16" ht="28.5" x14ac:dyDescent="0.15">
      <c r="B294" s="329" t="s">
        <v>116</v>
      </c>
      <c r="C294" s="313" t="s">
        <v>1606</v>
      </c>
      <c r="D294" s="579" t="s">
        <v>624</v>
      </c>
      <c r="E294" s="803" t="s">
        <v>1604</v>
      </c>
      <c r="F294" s="580">
        <v>330</v>
      </c>
      <c r="G294" s="330">
        <f>ROUNDDOWN(F294,0)</f>
        <v>330</v>
      </c>
      <c r="H294" s="330">
        <v>330</v>
      </c>
      <c r="I294" s="330" t="s">
        <v>97</v>
      </c>
      <c r="J294" s="540">
        <v>6236.13</v>
      </c>
      <c r="K294" s="540">
        <v>4584.54</v>
      </c>
      <c r="L294" s="581">
        <v>36161</v>
      </c>
      <c r="M294" s="541">
        <v>41439</v>
      </c>
      <c r="N294" s="541" t="s">
        <v>97</v>
      </c>
      <c r="O294" s="694"/>
      <c r="P294" s="694"/>
    </row>
  </sheetData>
  <phoneticPr fontId="2"/>
  <conditionalFormatting sqref="C5 C7 C9 C11 C13 C15 C17 C19 C21 C23 C25 C27 C29 C31 C33 C35 C37 C39:C49 C51 C53 C55 C57 C59 C61 C63 C65 C67 C69 C71 C73 C75 C77 C79 C81 C83 C85 C87 C89 C91 C93 C95:C98 C100 C102 C104">
    <cfRule type="expression" dxfId="110" priority="36">
      <formula>MOD(ROW(),2)=0</formula>
    </cfRule>
  </conditionalFormatting>
  <conditionalFormatting sqref="C5 C7 C9 C11 C13 C15 C17 C19 C21 C23 C25 C28 C30 C32 C34 C36:C46 C48 C50 C52 C54 C56 C58 C60 C62 C64 C66 C68 C70 C72 C74 C76:C77 C79 C81 C84 C86 C88 C90:C101 C284 C286 C288:C289">
    <cfRule type="expression" dxfId="109" priority="8">
      <formula>MOD(ROW(),2)=0</formula>
    </cfRule>
  </conditionalFormatting>
  <conditionalFormatting sqref="C5 C7 C9 C11 C13 C15 C17 C19 C21 C23 C25 C28 C30 C32 C34 C36:C46 C48 C50 C52 C54 C56 C58 C60 C62 C64 C66 C68 C70 C72 C74 C76:C77 C79 C81 C84 C86 C88 C90:C101">
    <cfRule type="expression" dxfId="108" priority="16">
      <formula>MOD(ROW(),2)=0</formula>
    </cfRule>
  </conditionalFormatting>
  <conditionalFormatting sqref="C4:P271 C284:N294">
    <cfRule type="expression" dxfId="107" priority="2">
      <formula>MOD(ROW(),2)=1</formula>
    </cfRule>
    <cfRule type="expression" dxfId="106" priority="3">
      <formula>MOD(ROW(),2)=1</formula>
    </cfRule>
    <cfRule type="expression" dxfId="105" priority="4">
      <formula>"　=MOD(ROW(),2)=1 "</formula>
    </cfRule>
  </conditionalFormatting>
  <conditionalFormatting sqref="C4:P271">
    <cfRule type="expression" dxfId="104" priority="10">
      <formula>MOD(ROW(),2)=1</formula>
    </cfRule>
    <cfRule type="expression" dxfId="103" priority="11">
      <formula>MOD(ROW(),2)=1</formula>
    </cfRule>
    <cfRule type="expression" dxfId="102" priority="12">
      <formula>"　=MOD(ROW(),2)=1 "</formula>
    </cfRule>
  </conditionalFormatting>
  <conditionalFormatting sqref="C4:P272 C284:N294">
    <cfRule type="expression" dxfId="101" priority="5">
      <formula>MOD(ROW(),2)=0</formula>
    </cfRule>
    <cfRule type="expression" dxfId="100" priority="6">
      <formula>MOD(ROW(),2)=0</formula>
    </cfRule>
  </conditionalFormatting>
  <conditionalFormatting sqref="C4:P272">
    <cfRule type="expression" dxfId="99" priority="23">
      <formula>MOD(ROW(),2)=1</formula>
    </cfRule>
    <cfRule type="expression" dxfId="98" priority="25">
      <formula>"　=MOD(ROW(),2)=1 "</formula>
    </cfRule>
    <cfRule type="expression" dxfId="97" priority="24">
      <formula>MOD(ROW(),2)=1</formula>
    </cfRule>
  </conditionalFormatting>
  <conditionalFormatting sqref="F40:F49">
    <cfRule type="expression" dxfId="96" priority="20">
      <formula>MOD(ROW(),2)=0</formula>
    </cfRule>
  </conditionalFormatting>
  <conditionalFormatting sqref="F96:F98">
    <cfRule type="expression" dxfId="95" priority="19">
      <formula>MOD(ROW(),2)=0</formula>
    </cfRule>
  </conditionalFormatting>
  <conditionalFormatting sqref="F236:F240">
    <cfRule type="expression" dxfId="94" priority="17">
      <formula>MOD(ROW(),2)=0</formula>
    </cfRule>
  </conditionalFormatting>
  <conditionalFormatting sqref="F37:P46 F91:P102 G118:P118 F229:P236 F289:N289">
    <cfRule type="expression" dxfId="93" priority="7">
      <formula>MOD(ROW(),2)=0</formula>
    </cfRule>
  </conditionalFormatting>
  <conditionalFormatting sqref="F37:P46 F91:P102 G118:P118 F229:P236">
    <cfRule type="expression" dxfId="92" priority="15">
      <formula>MOD(ROW(),2)=0</formula>
    </cfRule>
  </conditionalFormatting>
  <conditionalFormatting sqref="F106:P106">
    <cfRule type="expression" dxfId="91" priority="18">
      <formula>MOD(ROW(),2)=0</formula>
    </cfRule>
  </conditionalFormatting>
  <conditionalFormatting sqref="G89:I89">
    <cfRule type="expression" dxfId="90" priority="9">
      <formula>MOD(ROW(),2)=0</formula>
    </cfRule>
    <cfRule type="expression" dxfId="89" priority="1">
      <formula>MOD(ROW(),2)=0</formula>
    </cfRule>
  </conditionalFormatting>
  <conditionalFormatting sqref="G40:P49">
    <cfRule type="expression" dxfId="88" priority="34">
      <formula>MOD(ROW(),2)=0</formula>
    </cfRule>
  </conditionalFormatting>
  <conditionalFormatting sqref="G96:P98">
    <cfRule type="expression" dxfId="87" priority="32">
      <formula>MOD(ROW(),2)=0</formula>
    </cfRule>
  </conditionalFormatting>
  <conditionalFormatting sqref="G122:P122">
    <cfRule type="expression" dxfId="86" priority="30">
      <formula>MOD(ROW(),2)=0</formula>
    </cfRule>
  </conditionalFormatting>
  <conditionalFormatting sqref="G236:P240">
    <cfRule type="expression" dxfId="85" priority="28">
      <formula>MOD(ROW(),2)=0</formula>
    </cfRule>
  </conditionalFormatting>
  <pageMargins left="0.78740157480314965" right="0.78740157480314965" top="0.98425196850393704" bottom="0.98425196850393704" header="0.51181102362204722" footer="0.51181102362204722"/>
  <pageSetup paperSize="8" scale="40" fitToHeight="6" orientation="portrait" verticalDpi="300" r:id="rId1"/>
  <headerFooter alignWithMargins="0"/>
  <ignoredErrors>
    <ignoredError sqref="G273:K273 G278:K278 G274:G277 I274:I277" formula="1"/>
    <ignoredError sqref="H274:H277 J274:K277" formula="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U29"/>
  <sheetViews>
    <sheetView showGridLines="0" zoomScale="85" zoomScaleNormal="85" workbookViewId="0">
      <pane xSplit="2" topLeftCell="C1" activePane="topRight" state="frozen"/>
      <selection pane="topRight"/>
    </sheetView>
  </sheetViews>
  <sheetFormatPr defaultColWidth="9" defaultRowHeight="23.25" customHeight="1" x14ac:dyDescent="0.25"/>
  <cols>
    <col min="1" max="1" width="3.5" style="347" customWidth="1"/>
    <col min="2" max="2" width="24.25" style="347" bestFit="1" customWidth="1"/>
    <col min="3" max="7" width="16" style="349" customWidth="1"/>
    <col min="8" max="8" width="17.875" style="349" customWidth="1"/>
    <col min="9" max="9" width="16" style="349" customWidth="1"/>
    <col min="10" max="273" width="16" style="347" customWidth="1"/>
    <col min="274" max="281" width="16.75" style="347" customWidth="1"/>
    <col min="282" max="16384" width="9" style="347"/>
  </cols>
  <sheetData>
    <row r="1" spans="1:281" ht="23.25" customHeight="1" x14ac:dyDescent="0.25">
      <c r="B1" s="348" t="s">
        <v>1393</v>
      </c>
      <c r="H1" s="707"/>
      <c r="J1" s="349"/>
    </row>
    <row r="2" spans="1:281" ht="23.25" customHeight="1" x14ac:dyDescent="0.25">
      <c r="A2" s="350"/>
      <c r="B2" s="350" t="s">
        <v>575</v>
      </c>
      <c r="C2" s="351"/>
      <c r="D2" s="351"/>
      <c r="E2" s="351"/>
      <c r="F2" s="351"/>
      <c r="G2" s="351"/>
      <c r="H2" s="708"/>
      <c r="I2" s="351"/>
      <c r="J2" s="351"/>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350"/>
      <c r="AO2" s="350"/>
      <c r="AP2" s="350"/>
      <c r="AQ2" s="350"/>
      <c r="AR2" s="350"/>
      <c r="AS2" s="350"/>
      <c r="AT2" s="350"/>
      <c r="AU2" s="350"/>
      <c r="AV2" s="350"/>
      <c r="AW2" s="350"/>
      <c r="AX2" s="350"/>
      <c r="AY2" s="350"/>
      <c r="AZ2" s="350"/>
      <c r="BA2" s="350"/>
      <c r="BB2" s="350"/>
      <c r="BC2" s="350"/>
      <c r="BD2" s="350"/>
      <c r="BE2" s="350"/>
      <c r="BF2" s="350"/>
      <c r="BG2" s="350"/>
      <c r="BH2" s="350"/>
      <c r="BI2" s="350"/>
      <c r="BJ2" s="350"/>
      <c r="BK2" s="350"/>
      <c r="BL2" s="350"/>
      <c r="BM2" s="350"/>
      <c r="BN2" s="350"/>
      <c r="BO2" s="350"/>
      <c r="BP2" s="350"/>
      <c r="BQ2" s="350"/>
      <c r="BR2" s="350"/>
      <c r="BS2" s="350"/>
      <c r="BT2" s="350"/>
      <c r="BU2" s="350"/>
      <c r="BV2" s="350"/>
      <c r="BW2" s="350"/>
      <c r="BX2" s="350"/>
      <c r="BY2" s="350"/>
      <c r="BZ2" s="350"/>
      <c r="CA2" s="350"/>
      <c r="CB2" s="350"/>
      <c r="CC2" s="350"/>
      <c r="CD2" s="350"/>
      <c r="CE2" s="350"/>
      <c r="CF2" s="350"/>
      <c r="CG2" s="350"/>
      <c r="CH2" s="350"/>
      <c r="CI2" s="350"/>
      <c r="CJ2" s="350"/>
      <c r="CK2" s="350"/>
      <c r="CL2" s="350"/>
      <c r="CM2" s="350"/>
      <c r="CN2" s="350"/>
      <c r="CO2" s="350"/>
      <c r="CP2" s="350"/>
      <c r="CQ2" s="350"/>
      <c r="CR2" s="350"/>
      <c r="CS2" s="350"/>
      <c r="CT2" s="350"/>
      <c r="CU2" s="350"/>
      <c r="CV2" s="350"/>
      <c r="CW2" s="350"/>
      <c r="CX2" s="350"/>
      <c r="CY2" s="350"/>
      <c r="CZ2" s="350"/>
      <c r="DA2" s="350"/>
      <c r="DB2" s="350"/>
      <c r="DC2" s="350"/>
      <c r="DD2" s="350"/>
      <c r="DE2" s="350"/>
      <c r="DF2" s="350"/>
      <c r="DG2" s="350"/>
      <c r="DH2" s="350"/>
      <c r="DI2" s="350"/>
      <c r="DJ2" s="350"/>
      <c r="DK2" s="350"/>
      <c r="DL2" s="350"/>
      <c r="DM2" s="350"/>
      <c r="DN2" s="350"/>
      <c r="DO2" s="350"/>
      <c r="DP2" s="350"/>
      <c r="DQ2" s="350"/>
      <c r="DR2" s="350"/>
      <c r="DS2" s="350"/>
      <c r="DT2" s="350"/>
      <c r="DU2" s="350"/>
      <c r="DV2" s="350"/>
      <c r="DW2" s="350"/>
      <c r="DX2" s="350"/>
      <c r="DY2" s="350"/>
      <c r="DZ2" s="350"/>
      <c r="EA2" s="350"/>
      <c r="EB2" s="350"/>
      <c r="EC2" s="350"/>
      <c r="ED2" s="350"/>
      <c r="EE2" s="350"/>
      <c r="EF2" s="350"/>
      <c r="EG2" s="350"/>
      <c r="EH2" s="350"/>
      <c r="EI2" s="350"/>
      <c r="EJ2" s="350"/>
      <c r="EK2" s="350"/>
      <c r="EL2" s="350"/>
      <c r="EM2" s="350"/>
      <c r="EN2" s="350"/>
      <c r="EO2" s="350"/>
      <c r="EP2" s="350"/>
      <c r="EQ2" s="350"/>
      <c r="ER2" s="350"/>
      <c r="ES2" s="350"/>
      <c r="ET2" s="350"/>
      <c r="EU2" s="350"/>
      <c r="EV2" s="350"/>
      <c r="EW2" s="350"/>
      <c r="EX2" s="350"/>
      <c r="EY2" s="350"/>
      <c r="EZ2" s="350"/>
      <c r="FA2" s="350"/>
      <c r="FB2" s="350"/>
      <c r="FC2" s="350"/>
      <c r="FD2" s="350"/>
      <c r="FE2" s="350"/>
      <c r="FF2" s="350"/>
      <c r="FG2" s="350"/>
      <c r="FH2" s="350"/>
      <c r="FI2" s="350"/>
      <c r="FJ2" s="350"/>
      <c r="FK2" s="350"/>
      <c r="FL2" s="350"/>
      <c r="FM2" s="350"/>
      <c r="FN2" s="350"/>
      <c r="FO2" s="350"/>
      <c r="FP2" s="350"/>
      <c r="FQ2" s="350"/>
      <c r="FR2" s="350"/>
      <c r="FS2" s="350"/>
      <c r="FT2" s="350"/>
      <c r="FU2" s="350"/>
      <c r="FV2" s="350"/>
      <c r="FW2" s="350"/>
      <c r="FX2" s="350"/>
      <c r="FY2" s="350"/>
      <c r="FZ2" s="350"/>
      <c r="GA2" s="350"/>
      <c r="GB2" s="350"/>
      <c r="GC2" s="350"/>
      <c r="GD2" s="350"/>
      <c r="GE2" s="350"/>
      <c r="GF2" s="350"/>
      <c r="GG2" s="350"/>
      <c r="GH2" s="350"/>
      <c r="GI2" s="350"/>
      <c r="GJ2" s="350"/>
      <c r="GK2" s="350"/>
      <c r="GL2" s="350"/>
      <c r="GM2" s="350"/>
      <c r="GN2" s="350"/>
      <c r="GO2" s="350"/>
      <c r="GP2" s="350"/>
      <c r="GQ2" s="350"/>
      <c r="GR2" s="350"/>
      <c r="GS2" s="350"/>
      <c r="GT2" s="350"/>
      <c r="GU2" s="350"/>
      <c r="GV2" s="350"/>
      <c r="GW2" s="350"/>
      <c r="GX2" s="350"/>
      <c r="GY2" s="350"/>
      <c r="GZ2" s="350"/>
      <c r="HA2" s="350"/>
      <c r="HB2" s="350"/>
      <c r="HC2" s="350"/>
      <c r="HD2" s="350"/>
      <c r="HE2" s="350"/>
      <c r="HF2" s="350"/>
      <c r="HG2" s="350"/>
      <c r="HH2" s="350"/>
      <c r="HI2" s="350"/>
      <c r="HJ2" s="350"/>
      <c r="HK2" s="350"/>
      <c r="HL2" s="350"/>
      <c r="HM2" s="350"/>
      <c r="HN2" s="350"/>
      <c r="HO2" s="350"/>
      <c r="HP2" s="350"/>
      <c r="HQ2" s="350"/>
      <c r="HR2" s="350"/>
      <c r="HS2" s="350"/>
      <c r="HT2" s="350"/>
      <c r="HU2" s="350"/>
      <c r="HV2" s="350"/>
      <c r="HW2" s="350"/>
      <c r="HX2" s="350"/>
      <c r="HY2" s="350"/>
      <c r="HZ2" s="350"/>
      <c r="IA2" s="350"/>
      <c r="IB2" s="350"/>
      <c r="IC2" s="350"/>
      <c r="ID2" s="350"/>
      <c r="IE2" s="350"/>
      <c r="IF2" s="350"/>
      <c r="IG2" s="350"/>
      <c r="IH2" s="350"/>
      <c r="II2" s="350"/>
      <c r="IJ2" s="350"/>
      <c r="IK2" s="350"/>
      <c r="IL2" s="350"/>
      <c r="IM2" s="350"/>
      <c r="IN2" s="350"/>
      <c r="IO2" s="350"/>
      <c r="IP2" s="350"/>
      <c r="IQ2" s="350"/>
      <c r="IR2" s="350"/>
      <c r="IS2" s="350"/>
      <c r="IT2" s="350"/>
      <c r="IU2" s="350"/>
      <c r="IV2" s="350"/>
      <c r="IW2" s="350"/>
      <c r="IX2" s="350"/>
      <c r="IY2" s="350"/>
      <c r="IZ2" s="350"/>
      <c r="JA2" s="350"/>
      <c r="JB2" s="350"/>
      <c r="JC2" s="350"/>
      <c r="JD2" s="350"/>
      <c r="JE2" s="350"/>
      <c r="JF2" s="350"/>
    </row>
    <row r="3" spans="1:281" ht="23.25" customHeight="1" x14ac:dyDescent="0.25">
      <c r="A3" s="164"/>
      <c r="B3" s="352" t="s">
        <v>1394</v>
      </c>
      <c r="C3" s="354" t="s">
        <v>97</v>
      </c>
      <c r="D3" s="354" t="s">
        <v>97</v>
      </c>
      <c r="E3" s="354" t="s">
        <v>97</v>
      </c>
      <c r="F3" s="354" t="s">
        <v>97</v>
      </c>
      <c r="G3" s="354" t="s">
        <v>97</v>
      </c>
      <c r="H3" s="354" t="s">
        <v>97</v>
      </c>
      <c r="I3" s="709"/>
      <c r="J3" s="354" t="s">
        <v>6</v>
      </c>
      <c r="K3" s="354" t="s">
        <v>3</v>
      </c>
      <c r="L3" s="354" t="s">
        <v>7</v>
      </c>
      <c r="M3" s="354" t="s">
        <v>4</v>
      </c>
      <c r="N3" s="354" t="s">
        <v>8</v>
      </c>
      <c r="O3" s="354" t="s">
        <v>5</v>
      </c>
      <c r="P3" s="354" t="s">
        <v>9</v>
      </c>
      <c r="Q3" s="354" t="s">
        <v>10</v>
      </c>
      <c r="R3" s="354" t="s">
        <v>11</v>
      </c>
      <c r="S3" s="354" t="s">
        <v>12</v>
      </c>
      <c r="T3" s="354" t="s">
        <v>13</v>
      </c>
      <c r="U3" s="354" t="s">
        <v>15</v>
      </c>
      <c r="V3" s="354" t="s">
        <v>17</v>
      </c>
      <c r="W3" s="354" t="s">
        <v>18</v>
      </c>
      <c r="X3" s="354" t="s">
        <v>19</v>
      </c>
      <c r="Y3" s="354" t="s">
        <v>20</v>
      </c>
      <c r="Z3" s="354" t="s">
        <v>21</v>
      </c>
      <c r="AA3" s="354" t="s">
        <v>22</v>
      </c>
      <c r="AB3" s="354" t="s">
        <v>23</v>
      </c>
      <c r="AC3" s="354" t="s">
        <v>24</v>
      </c>
      <c r="AD3" s="354" t="s">
        <v>25</v>
      </c>
      <c r="AE3" s="354" t="s">
        <v>26</v>
      </c>
      <c r="AF3" s="354" t="s">
        <v>28</v>
      </c>
      <c r="AG3" s="354" t="s">
        <v>30</v>
      </c>
      <c r="AH3" s="354" t="s">
        <v>31</v>
      </c>
      <c r="AI3" s="354" t="s">
        <v>32</v>
      </c>
      <c r="AJ3" s="354" t="s">
        <v>33</v>
      </c>
      <c r="AK3" s="354" t="s">
        <v>36</v>
      </c>
      <c r="AL3" s="354" t="s">
        <v>37</v>
      </c>
      <c r="AM3" s="354" t="s">
        <v>38</v>
      </c>
      <c r="AN3" s="354" t="s">
        <v>39</v>
      </c>
      <c r="AO3" s="354" t="s">
        <v>40</v>
      </c>
      <c r="AP3" s="354" t="s">
        <v>41</v>
      </c>
      <c r="AQ3" s="354" t="s">
        <v>733</v>
      </c>
      <c r="AR3" s="354" t="s">
        <v>734</v>
      </c>
      <c r="AS3" s="354" t="s">
        <v>736</v>
      </c>
      <c r="AT3" s="354" t="s">
        <v>1218</v>
      </c>
      <c r="AU3" s="354" t="s">
        <v>1219</v>
      </c>
      <c r="AV3" s="354" t="s">
        <v>1220</v>
      </c>
      <c r="AW3" s="354" t="s">
        <v>1222</v>
      </c>
      <c r="AX3" s="354" t="s">
        <v>1223</v>
      </c>
      <c r="AY3" s="354" t="s">
        <v>1224</v>
      </c>
      <c r="AZ3" s="354" t="s">
        <v>1225</v>
      </c>
      <c r="BA3" s="354" t="s">
        <v>1227</v>
      </c>
      <c r="BB3" s="354" t="s">
        <v>1229</v>
      </c>
      <c r="BC3" s="354" t="s">
        <v>1231</v>
      </c>
      <c r="BD3" s="354" t="s">
        <v>43</v>
      </c>
      <c r="BE3" s="354" t="s">
        <v>44</v>
      </c>
      <c r="BF3" s="354" t="s">
        <v>46</v>
      </c>
      <c r="BG3" s="354" t="s">
        <v>47</v>
      </c>
      <c r="BH3" s="354" t="s">
        <v>48</v>
      </c>
      <c r="BI3" s="354" t="s">
        <v>49</v>
      </c>
      <c r="BJ3" s="354" t="s">
        <v>50</v>
      </c>
      <c r="BK3" s="354" t="s">
        <v>51</v>
      </c>
      <c r="BL3" s="354" t="s">
        <v>52</v>
      </c>
      <c r="BM3" s="354" t="s">
        <v>53</v>
      </c>
      <c r="BN3" s="354" t="s">
        <v>54</v>
      </c>
      <c r="BO3" s="354" t="s">
        <v>55</v>
      </c>
      <c r="BP3" s="354" t="s">
        <v>56</v>
      </c>
      <c r="BQ3" s="354" t="s">
        <v>57</v>
      </c>
      <c r="BR3" s="354" t="s">
        <v>58</v>
      </c>
      <c r="BS3" s="354" t="s">
        <v>59</v>
      </c>
      <c r="BT3" s="354" t="s">
        <v>60</v>
      </c>
      <c r="BU3" s="354" t="s">
        <v>61</v>
      </c>
      <c r="BV3" s="354" t="s">
        <v>62</v>
      </c>
      <c r="BW3" s="354" t="s">
        <v>63</v>
      </c>
      <c r="BX3" s="354" t="s">
        <v>64</v>
      </c>
      <c r="BY3" s="354" t="s">
        <v>65</v>
      </c>
      <c r="BZ3" s="354" t="s">
        <v>66</v>
      </c>
      <c r="CA3" s="354" t="s">
        <v>67</v>
      </c>
      <c r="CB3" s="354" t="s">
        <v>68</v>
      </c>
      <c r="CC3" s="354" t="s">
        <v>69</v>
      </c>
      <c r="CD3" s="354" t="s">
        <v>70</v>
      </c>
      <c r="CE3" s="354" t="s">
        <v>71</v>
      </c>
      <c r="CF3" s="354" t="s">
        <v>72</v>
      </c>
      <c r="CG3" s="354" t="s">
        <v>73</v>
      </c>
      <c r="CH3" s="354" t="s">
        <v>74</v>
      </c>
      <c r="CI3" s="354" t="s">
        <v>75</v>
      </c>
      <c r="CJ3" s="354" t="s">
        <v>76</v>
      </c>
      <c r="CK3" s="354" t="s">
        <v>77</v>
      </c>
      <c r="CL3" s="354" t="s">
        <v>78</v>
      </c>
      <c r="CM3" s="354" t="s">
        <v>79</v>
      </c>
      <c r="CN3" s="354" t="s">
        <v>80</v>
      </c>
      <c r="CO3" s="354" t="s">
        <v>81</v>
      </c>
      <c r="CP3" s="354" t="s">
        <v>82</v>
      </c>
      <c r="CQ3" s="354" t="s">
        <v>83</v>
      </c>
      <c r="CR3" s="354" t="s">
        <v>84</v>
      </c>
      <c r="CS3" s="354" t="s">
        <v>85</v>
      </c>
      <c r="CT3" s="354" t="s">
        <v>86</v>
      </c>
      <c r="CU3" s="354" t="s">
        <v>87</v>
      </c>
      <c r="CV3" s="354" t="s">
        <v>88</v>
      </c>
      <c r="CW3" s="354" t="s">
        <v>89</v>
      </c>
      <c r="CX3" s="354" t="s">
        <v>1262</v>
      </c>
      <c r="CY3" s="354" t="s">
        <v>1263</v>
      </c>
      <c r="CZ3" s="354" t="s">
        <v>1264</v>
      </c>
      <c r="DA3" s="354" t="s">
        <v>90</v>
      </c>
      <c r="DB3" s="354" t="s">
        <v>91</v>
      </c>
      <c r="DC3" s="354" t="s">
        <v>92</v>
      </c>
      <c r="DD3" s="354" t="s">
        <v>93</v>
      </c>
      <c r="DE3" s="354" t="s">
        <v>94</v>
      </c>
      <c r="DF3" s="354" t="s">
        <v>95</v>
      </c>
      <c r="DG3" s="354" t="s">
        <v>96</v>
      </c>
      <c r="DH3" s="354" t="s">
        <v>1270</v>
      </c>
      <c r="DI3" s="354" t="s">
        <v>98</v>
      </c>
      <c r="DJ3" s="354" t="s">
        <v>99</v>
      </c>
      <c r="DK3" s="354" t="s">
        <v>100</v>
      </c>
      <c r="DL3" s="354" t="s">
        <v>101</v>
      </c>
      <c r="DM3" s="354" t="s">
        <v>102</v>
      </c>
      <c r="DN3" s="354" t="s">
        <v>103</v>
      </c>
      <c r="DO3" s="354" t="s">
        <v>104</v>
      </c>
      <c r="DP3" s="354" t="s">
        <v>105</v>
      </c>
      <c r="DQ3" s="354" t="s">
        <v>106</v>
      </c>
      <c r="DR3" s="354" t="s">
        <v>107</v>
      </c>
      <c r="DS3" s="354" t="s">
        <v>108</v>
      </c>
      <c r="DT3" s="354" t="s">
        <v>109</v>
      </c>
      <c r="DU3" s="354" t="s">
        <v>110</v>
      </c>
      <c r="DV3" s="354" t="s">
        <v>111</v>
      </c>
      <c r="DW3" s="354" t="s">
        <v>112</v>
      </c>
      <c r="DX3" s="354" t="s">
        <v>1280</v>
      </c>
      <c r="DY3" s="354" t="s">
        <v>113</v>
      </c>
      <c r="DZ3" s="354" t="s">
        <v>114</v>
      </c>
      <c r="EA3" s="354" t="s">
        <v>115</v>
      </c>
      <c r="EB3" s="354" t="s">
        <v>116</v>
      </c>
      <c r="EC3" s="354" t="s">
        <v>807</v>
      </c>
      <c r="ED3" s="354" t="s">
        <v>117</v>
      </c>
      <c r="EE3" s="354" t="s">
        <v>118</v>
      </c>
      <c r="EF3" s="354" t="s">
        <v>119</v>
      </c>
      <c r="EG3" s="354" t="s">
        <v>120</v>
      </c>
      <c r="EH3" s="354" t="s">
        <v>121</v>
      </c>
      <c r="EI3" s="354" t="s">
        <v>122</v>
      </c>
      <c r="EJ3" s="354" t="s">
        <v>123</v>
      </c>
      <c r="EK3" s="354" t="s">
        <v>124</v>
      </c>
      <c r="EL3" s="354" t="s">
        <v>125</v>
      </c>
      <c r="EM3" s="354" t="s">
        <v>126</v>
      </c>
      <c r="EN3" s="354" t="s">
        <v>127</v>
      </c>
      <c r="EO3" s="354" t="s">
        <v>128</v>
      </c>
      <c r="EP3" s="354" t="s">
        <v>129</v>
      </c>
      <c r="EQ3" s="354" t="s">
        <v>130</v>
      </c>
      <c r="ER3" s="354" t="s">
        <v>131</v>
      </c>
      <c r="ES3" s="354" t="s">
        <v>132</v>
      </c>
      <c r="ET3" s="354" t="s">
        <v>133</v>
      </c>
      <c r="EU3" s="354" t="s">
        <v>134</v>
      </c>
      <c r="EV3" s="354" t="s">
        <v>135</v>
      </c>
      <c r="EW3" s="354" t="s">
        <v>136</v>
      </c>
      <c r="EX3" s="354" t="s">
        <v>137</v>
      </c>
      <c r="EY3" s="354" t="s">
        <v>138</v>
      </c>
      <c r="EZ3" s="354" t="s">
        <v>139</v>
      </c>
      <c r="FA3" s="354" t="s">
        <v>140</v>
      </c>
      <c r="FB3" s="354" t="s">
        <v>141</v>
      </c>
      <c r="FC3" s="354" t="s">
        <v>142</v>
      </c>
      <c r="FD3" s="354" t="s">
        <v>144</v>
      </c>
      <c r="FE3" s="354" t="s">
        <v>145</v>
      </c>
      <c r="FF3" s="354" t="s">
        <v>146</v>
      </c>
      <c r="FG3" s="354" t="s">
        <v>147</v>
      </c>
      <c r="FH3" s="354" t="s">
        <v>148</v>
      </c>
      <c r="FI3" s="354" t="s">
        <v>149</v>
      </c>
      <c r="FJ3" s="354" t="s">
        <v>150</v>
      </c>
      <c r="FK3" s="354" t="s">
        <v>151</v>
      </c>
      <c r="FL3" s="354" t="s">
        <v>152</v>
      </c>
      <c r="FM3" s="354" t="s">
        <v>153</v>
      </c>
      <c r="FN3" s="354" t="s">
        <v>154</v>
      </c>
      <c r="FO3" s="354" t="s">
        <v>155</v>
      </c>
      <c r="FP3" s="354" t="s">
        <v>156</v>
      </c>
      <c r="FQ3" s="354" t="s">
        <v>157</v>
      </c>
      <c r="FR3" s="354" t="s">
        <v>158</v>
      </c>
      <c r="FS3" s="354" t="s">
        <v>159</v>
      </c>
      <c r="FT3" s="354" t="s">
        <v>160</v>
      </c>
      <c r="FU3" s="354" t="s">
        <v>161</v>
      </c>
      <c r="FV3" s="354" t="s">
        <v>162</v>
      </c>
      <c r="FW3" s="354" t="s">
        <v>163</v>
      </c>
      <c r="FX3" s="354" t="s">
        <v>164</v>
      </c>
      <c r="FY3" s="354" t="s">
        <v>166</v>
      </c>
      <c r="FZ3" s="354" t="s">
        <v>167</v>
      </c>
      <c r="GA3" s="354" t="s">
        <v>168</v>
      </c>
      <c r="GB3" s="354" t="s">
        <v>169</v>
      </c>
      <c r="GC3" s="354" t="s">
        <v>170</v>
      </c>
      <c r="GD3" s="354" t="s">
        <v>171</v>
      </c>
      <c r="GE3" s="354" t="s">
        <v>172</v>
      </c>
      <c r="GF3" s="354" t="s">
        <v>173</v>
      </c>
      <c r="GG3" s="354" t="s">
        <v>174</v>
      </c>
      <c r="GH3" s="354" t="s">
        <v>176</v>
      </c>
      <c r="GI3" s="354" t="s">
        <v>177</v>
      </c>
      <c r="GJ3" s="354" t="s">
        <v>178</v>
      </c>
      <c r="GK3" s="354" t="s">
        <v>179</v>
      </c>
      <c r="GL3" s="354" t="s">
        <v>181</v>
      </c>
      <c r="GM3" s="354" t="s">
        <v>182</v>
      </c>
      <c r="GN3" s="354" t="s">
        <v>183</v>
      </c>
      <c r="GO3" s="354" t="s">
        <v>184</v>
      </c>
      <c r="GP3" s="354" t="s">
        <v>185</v>
      </c>
      <c r="GQ3" s="354" t="s">
        <v>186</v>
      </c>
      <c r="GR3" s="354" t="s">
        <v>187</v>
      </c>
      <c r="GS3" s="354" t="s">
        <v>188</v>
      </c>
      <c r="GT3" s="354" t="s">
        <v>189</v>
      </c>
      <c r="GU3" s="354" t="s">
        <v>191</v>
      </c>
      <c r="GV3" s="354" t="s">
        <v>192</v>
      </c>
      <c r="GW3" s="354" t="s">
        <v>193</v>
      </c>
      <c r="GX3" s="354" t="s">
        <v>194</v>
      </c>
      <c r="GY3" s="354" t="s">
        <v>195</v>
      </c>
      <c r="GZ3" s="354" t="s">
        <v>196</v>
      </c>
      <c r="HA3" s="354" t="s">
        <v>197</v>
      </c>
      <c r="HB3" s="354" t="s">
        <v>198</v>
      </c>
      <c r="HC3" s="354" t="s">
        <v>199</v>
      </c>
      <c r="HD3" s="354" t="s">
        <v>200</v>
      </c>
      <c r="HE3" s="354" t="s">
        <v>201</v>
      </c>
      <c r="HF3" s="354" t="s">
        <v>202</v>
      </c>
      <c r="HG3" s="354" t="s">
        <v>203</v>
      </c>
      <c r="HH3" s="354" t="s">
        <v>204</v>
      </c>
      <c r="HI3" s="354" t="s">
        <v>205</v>
      </c>
      <c r="HJ3" s="354" t="s">
        <v>206</v>
      </c>
      <c r="HK3" s="354" t="s">
        <v>207</v>
      </c>
      <c r="HL3" s="354" t="s">
        <v>209</v>
      </c>
      <c r="HM3" s="354" t="s">
        <v>210</v>
      </c>
      <c r="HN3" s="354" t="s">
        <v>211</v>
      </c>
      <c r="HO3" s="354" t="s">
        <v>212</v>
      </c>
      <c r="HP3" s="354" t="s">
        <v>213</v>
      </c>
      <c r="HQ3" s="354" t="s">
        <v>214</v>
      </c>
      <c r="HR3" s="354" t="s">
        <v>215</v>
      </c>
      <c r="HS3" s="354" t="s">
        <v>216</v>
      </c>
      <c r="HT3" s="354" t="s">
        <v>217</v>
      </c>
      <c r="HU3" s="354" t="s">
        <v>218</v>
      </c>
      <c r="HV3" s="354" t="s">
        <v>219</v>
      </c>
      <c r="HW3" s="354" t="s">
        <v>221</v>
      </c>
      <c r="HX3" s="354" t="s">
        <v>222</v>
      </c>
      <c r="HY3" s="354" t="s">
        <v>223</v>
      </c>
      <c r="HZ3" s="354" t="s">
        <v>224</v>
      </c>
      <c r="IA3" s="354" t="s">
        <v>225</v>
      </c>
      <c r="IB3" s="354" t="s">
        <v>226</v>
      </c>
      <c r="IC3" s="354" t="s">
        <v>227</v>
      </c>
      <c r="ID3" s="354" t="s">
        <v>228</v>
      </c>
      <c r="IE3" s="354" t="s">
        <v>229</v>
      </c>
      <c r="IF3" s="354" t="s">
        <v>230</v>
      </c>
      <c r="IG3" s="354" t="s">
        <v>795</v>
      </c>
      <c r="IH3" s="354" t="s">
        <v>1294</v>
      </c>
      <c r="II3" s="354" t="s">
        <v>1296</v>
      </c>
      <c r="IJ3" s="354" t="s">
        <v>1297</v>
      </c>
      <c r="IK3" s="354" t="s">
        <v>1298</v>
      </c>
      <c r="IL3" s="354" t="s">
        <v>1299</v>
      </c>
      <c r="IM3" s="354" t="s">
        <v>231</v>
      </c>
      <c r="IN3" s="354" t="s">
        <v>232</v>
      </c>
      <c r="IO3" s="354" t="s">
        <v>233</v>
      </c>
      <c r="IP3" s="354" t="s">
        <v>235</v>
      </c>
      <c r="IQ3" s="354" t="s">
        <v>236</v>
      </c>
      <c r="IR3" s="354" t="s">
        <v>237</v>
      </c>
      <c r="IS3" s="354" t="s">
        <v>238</v>
      </c>
      <c r="IT3" s="354" t="s">
        <v>239</v>
      </c>
      <c r="IU3" s="354" t="s">
        <v>240</v>
      </c>
      <c r="IV3" s="354" t="s">
        <v>241</v>
      </c>
      <c r="IW3" s="354" t="s">
        <v>242</v>
      </c>
      <c r="IX3" s="354" t="s">
        <v>243</v>
      </c>
      <c r="IY3" s="354" t="s">
        <v>244</v>
      </c>
      <c r="IZ3" s="354" t="s">
        <v>245</v>
      </c>
      <c r="JA3" s="354" t="s">
        <v>246</v>
      </c>
      <c r="JB3" s="354" t="s">
        <v>247</v>
      </c>
      <c r="JC3" s="354" t="s">
        <v>248</v>
      </c>
      <c r="JD3" s="354" t="s">
        <v>249</v>
      </c>
      <c r="JE3" s="354" t="s">
        <v>250</v>
      </c>
      <c r="JF3" s="354" t="s">
        <v>251</v>
      </c>
      <c r="JG3" s="354" t="s">
        <v>252</v>
      </c>
      <c r="JH3" s="354" t="s">
        <v>253</v>
      </c>
      <c r="JI3" s="354" t="s">
        <v>254</v>
      </c>
      <c r="JJ3" s="354" t="s">
        <v>255</v>
      </c>
      <c r="JK3" s="354" t="s">
        <v>256</v>
      </c>
      <c r="JL3" s="354" t="s">
        <v>257</v>
      </c>
      <c r="JM3" s="354" t="s">
        <v>258</v>
      </c>
      <c r="JN3" s="354" t="s">
        <v>259</v>
      </c>
      <c r="JO3" s="354" t="s">
        <v>260</v>
      </c>
      <c r="JP3" s="354" t="s">
        <v>261</v>
      </c>
      <c r="JQ3" s="354" t="s">
        <v>262</v>
      </c>
      <c r="JR3" s="354" t="s">
        <v>263</v>
      </c>
      <c r="JS3" s="354" t="s">
        <v>264</v>
      </c>
      <c r="JT3" s="354" t="s">
        <v>803</v>
      </c>
      <c r="JU3" s="354" t="s">
        <v>808</v>
      </c>
    </row>
    <row r="4" spans="1:281" s="355" customFormat="1" ht="30" customHeight="1" x14ac:dyDescent="0.25">
      <c r="A4" s="165"/>
      <c r="B4" s="43" t="s">
        <v>573</v>
      </c>
      <c r="C4" s="16" t="s">
        <v>1395</v>
      </c>
      <c r="D4" s="16" t="s">
        <v>599</v>
      </c>
      <c r="E4" s="16" t="s">
        <v>1396</v>
      </c>
      <c r="F4" s="16" t="s">
        <v>1397</v>
      </c>
      <c r="G4" s="16" t="s">
        <v>1398</v>
      </c>
      <c r="H4" s="16" t="s">
        <v>810</v>
      </c>
      <c r="I4" s="710"/>
      <c r="J4" s="711" t="s">
        <v>1302</v>
      </c>
      <c r="K4" s="711" t="s">
        <v>277</v>
      </c>
      <c r="L4" s="711" t="s">
        <v>278</v>
      </c>
      <c r="M4" s="711" t="s">
        <v>279</v>
      </c>
      <c r="N4" s="711" t="s">
        <v>280</v>
      </c>
      <c r="O4" s="711" t="s">
        <v>1304</v>
      </c>
      <c r="P4" s="711" t="s">
        <v>1305</v>
      </c>
      <c r="Q4" s="711" t="s">
        <v>283</v>
      </c>
      <c r="R4" s="711" t="s">
        <v>1306</v>
      </c>
      <c r="S4" s="711" t="s">
        <v>285</v>
      </c>
      <c r="T4" s="711" t="s">
        <v>286</v>
      </c>
      <c r="U4" s="711" t="s">
        <v>287</v>
      </c>
      <c r="V4" s="711" t="s">
        <v>1309</v>
      </c>
      <c r="W4" s="711" t="s">
        <v>289</v>
      </c>
      <c r="X4" s="711" t="s">
        <v>290</v>
      </c>
      <c r="Y4" s="711" t="s">
        <v>1310</v>
      </c>
      <c r="Z4" s="711" t="s">
        <v>292</v>
      </c>
      <c r="AA4" s="711" t="s">
        <v>293</v>
      </c>
      <c r="AB4" s="711" t="s">
        <v>294</v>
      </c>
      <c r="AC4" s="711" t="s">
        <v>1311</v>
      </c>
      <c r="AD4" s="711" t="s">
        <v>1312</v>
      </c>
      <c r="AE4" s="711" t="s">
        <v>297</v>
      </c>
      <c r="AF4" s="711" t="s">
        <v>298</v>
      </c>
      <c r="AG4" s="711" t="s">
        <v>299</v>
      </c>
      <c r="AH4" s="711" t="s">
        <v>300</v>
      </c>
      <c r="AI4" s="711" t="s">
        <v>301</v>
      </c>
      <c r="AJ4" s="711" t="s">
        <v>302</v>
      </c>
      <c r="AK4" s="711" t="s">
        <v>303</v>
      </c>
      <c r="AL4" s="711" t="s">
        <v>1313</v>
      </c>
      <c r="AM4" s="711" t="s">
        <v>305</v>
      </c>
      <c r="AN4" s="711" t="s">
        <v>1314</v>
      </c>
      <c r="AO4" s="711" t="s">
        <v>1315</v>
      </c>
      <c r="AP4" s="711" t="s">
        <v>1316</v>
      </c>
      <c r="AQ4" s="711" t="s">
        <v>811</v>
      </c>
      <c r="AR4" s="711" t="s">
        <v>812</v>
      </c>
      <c r="AS4" s="711" t="s">
        <v>813</v>
      </c>
      <c r="AT4" s="711" t="s">
        <v>1317</v>
      </c>
      <c r="AU4" s="711" t="s">
        <v>1318</v>
      </c>
      <c r="AV4" s="711" t="s">
        <v>1319</v>
      </c>
      <c r="AW4" s="711" t="s">
        <v>1320</v>
      </c>
      <c r="AX4" s="711" t="s">
        <v>1321</v>
      </c>
      <c r="AY4" s="711" t="s">
        <v>1322</v>
      </c>
      <c r="AZ4" s="711" t="s">
        <v>1323</v>
      </c>
      <c r="BA4" s="711" t="s">
        <v>1324</v>
      </c>
      <c r="BB4" s="711" t="s">
        <v>1325</v>
      </c>
      <c r="BC4" s="711" t="s">
        <v>1326</v>
      </c>
      <c r="BD4" s="711" t="s">
        <v>309</v>
      </c>
      <c r="BE4" s="711" t="s">
        <v>310</v>
      </c>
      <c r="BF4" s="711" t="s">
        <v>1327</v>
      </c>
      <c r="BG4" s="711" t="s">
        <v>312</v>
      </c>
      <c r="BH4" s="711" t="s">
        <v>1329</v>
      </c>
      <c r="BI4" s="711" t="s">
        <v>1330</v>
      </c>
      <c r="BJ4" s="711" t="s">
        <v>315</v>
      </c>
      <c r="BK4" s="711" t="s">
        <v>316</v>
      </c>
      <c r="BL4" s="711" t="s">
        <v>317</v>
      </c>
      <c r="BM4" s="711" t="s">
        <v>318</v>
      </c>
      <c r="BN4" s="711" t="s">
        <v>319</v>
      </c>
      <c r="BO4" s="711" t="s">
        <v>320</v>
      </c>
      <c r="BP4" s="711" t="s">
        <v>1331</v>
      </c>
      <c r="BQ4" s="711" t="s">
        <v>1332</v>
      </c>
      <c r="BR4" s="711" t="s">
        <v>323</v>
      </c>
      <c r="BS4" s="711" t="s">
        <v>324</v>
      </c>
      <c r="BT4" s="711" t="s">
        <v>271</v>
      </c>
      <c r="BU4" s="711" t="s">
        <v>325</v>
      </c>
      <c r="BV4" s="711" t="s">
        <v>326</v>
      </c>
      <c r="BW4" s="711" t="s">
        <v>327</v>
      </c>
      <c r="BX4" s="711" t="s">
        <v>2</v>
      </c>
      <c r="BY4" s="711" t="s">
        <v>328</v>
      </c>
      <c r="BZ4" s="711" t="s">
        <v>329</v>
      </c>
      <c r="CA4" s="711" t="s">
        <v>272</v>
      </c>
      <c r="CB4" s="711" t="s">
        <v>330</v>
      </c>
      <c r="CC4" s="711" t="s">
        <v>331</v>
      </c>
      <c r="CD4" s="711" t="s">
        <v>332</v>
      </c>
      <c r="CE4" s="711" t="s">
        <v>333</v>
      </c>
      <c r="CF4" s="711" t="s">
        <v>334</v>
      </c>
      <c r="CG4" s="711" t="s">
        <v>335</v>
      </c>
      <c r="CH4" s="711" t="s">
        <v>336</v>
      </c>
      <c r="CI4" s="711" t="s">
        <v>337</v>
      </c>
      <c r="CJ4" s="711" t="s">
        <v>338</v>
      </c>
      <c r="CK4" s="711" t="s">
        <v>339</v>
      </c>
      <c r="CL4" s="711" t="s">
        <v>340</v>
      </c>
      <c r="CM4" s="711" t="s">
        <v>341</v>
      </c>
      <c r="CN4" s="711" t="s">
        <v>342</v>
      </c>
      <c r="CO4" s="711" t="s">
        <v>343</v>
      </c>
      <c r="CP4" s="711" t="s">
        <v>344</v>
      </c>
      <c r="CQ4" s="711" t="s">
        <v>345</v>
      </c>
      <c r="CR4" s="711" t="s">
        <v>346</v>
      </c>
      <c r="CS4" s="711" t="s">
        <v>347</v>
      </c>
      <c r="CT4" s="711" t="s">
        <v>348</v>
      </c>
      <c r="CU4" s="711" t="s">
        <v>349</v>
      </c>
      <c r="CV4" s="711" t="s">
        <v>596</v>
      </c>
      <c r="CW4" s="711" t="s">
        <v>350</v>
      </c>
      <c r="CX4" s="711" t="s">
        <v>1339</v>
      </c>
      <c r="CY4" s="711" t="s">
        <v>1340</v>
      </c>
      <c r="CZ4" s="711" t="s">
        <v>1341</v>
      </c>
      <c r="DA4" s="711" t="s">
        <v>351</v>
      </c>
      <c r="DB4" s="711" t="s">
        <v>352</v>
      </c>
      <c r="DC4" s="711" t="s">
        <v>353</v>
      </c>
      <c r="DD4" s="711" t="s">
        <v>354</v>
      </c>
      <c r="DE4" s="711" t="s">
        <v>355</v>
      </c>
      <c r="DF4" s="711" t="s">
        <v>356</v>
      </c>
      <c r="DG4" s="711" t="s">
        <v>357</v>
      </c>
      <c r="DH4" s="711" t="s">
        <v>1346</v>
      </c>
      <c r="DI4" s="711" t="s">
        <v>358</v>
      </c>
      <c r="DJ4" s="711" t="s">
        <v>359</v>
      </c>
      <c r="DK4" s="711" t="s">
        <v>360</v>
      </c>
      <c r="DL4" s="711" t="s">
        <v>361</v>
      </c>
      <c r="DM4" s="711" t="s">
        <v>362</v>
      </c>
      <c r="DN4" s="711" t="s">
        <v>363</v>
      </c>
      <c r="DO4" s="711" t="s">
        <v>364</v>
      </c>
      <c r="DP4" s="711" t="s">
        <v>365</v>
      </c>
      <c r="DQ4" s="711" t="s">
        <v>366</v>
      </c>
      <c r="DR4" s="711" t="s">
        <v>367</v>
      </c>
      <c r="DS4" s="711" t="s">
        <v>368</v>
      </c>
      <c r="DT4" s="711" t="s">
        <v>369</v>
      </c>
      <c r="DU4" s="711" t="s">
        <v>370</v>
      </c>
      <c r="DV4" s="711" t="s">
        <v>371</v>
      </c>
      <c r="DW4" s="711" t="s">
        <v>372</v>
      </c>
      <c r="DX4" s="711" t="s">
        <v>1353</v>
      </c>
      <c r="DY4" s="711" t="s">
        <v>373</v>
      </c>
      <c r="DZ4" s="711" t="s">
        <v>374</v>
      </c>
      <c r="EA4" s="711" t="s">
        <v>375</v>
      </c>
      <c r="EB4" s="711" t="s">
        <v>376</v>
      </c>
      <c r="EC4" s="711" t="s">
        <v>1357</v>
      </c>
      <c r="ED4" s="711" t="s">
        <v>377</v>
      </c>
      <c r="EE4" s="711" t="s">
        <v>378</v>
      </c>
      <c r="EF4" s="711" t="s">
        <v>379</v>
      </c>
      <c r="EG4" s="711" t="s">
        <v>380</v>
      </c>
      <c r="EH4" s="711" t="s">
        <v>381</v>
      </c>
      <c r="EI4" s="711" t="s">
        <v>382</v>
      </c>
      <c r="EJ4" s="711" t="s">
        <v>383</v>
      </c>
      <c r="EK4" s="711" t="s">
        <v>384</v>
      </c>
      <c r="EL4" s="711" t="s">
        <v>385</v>
      </c>
      <c r="EM4" s="711" t="s">
        <v>386</v>
      </c>
      <c r="EN4" s="711" t="s">
        <v>387</v>
      </c>
      <c r="EO4" s="711" t="s">
        <v>388</v>
      </c>
      <c r="EP4" s="711" t="s">
        <v>389</v>
      </c>
      <c r="EQ4" s="711" t="s">
        <v>390</v>
      </c>
      <c r="ER4" s="711" t="s">
        <v>391</v>
      </c>
      <c r="ES4" s="711" t="s">
        <v>392</v>
      </c>
      <c r="ET4" s="711" t="s">
        <v>393</v>
      </c>
      <c r="EU4" s="711" t="s">
        <v>394</v>
      </c>
      <c r="EV4" s="711" t="s">
        <v>395</v>
      </c>
      <c r="EW4" s="711" t="s">
        <v>396</v>
      </c>
      <c r="EX4" s="711" t="s">
        <v>397</v>
      </c>
      <c r="EY4" s="711" t="s">
        <v>398</v>
      </c>
      <c r="EZ4" s="711" t="s">
        <v>399</v>
      </c>
      <c r="FA4" s="711" t="s">
        <v>400</v>
      </c>
      <c r="FB4" s="711" t="s">
        <v>401</v>
      </c>
      <c r="FC4" s="711" t="s">
        <v>402</v>
      </c>
      <c r="FD4" s="711" t="s">
        <v>403</v>
      </c>
      <c r="FE4" s="711" t="s">
        <v>404</v>
      </c>
      <c r="FF4" s="711" t="s">
        <v>405</v>
      </c>
      <c r="FG4" s="711" t="s">
        <v>406</v>
      </c>
      <c r="FH4" s="711" t="s">
        <v>407</v>
      </c>
      <c r="FI4" s="711" t="s">
        <v>408</v>
      </c>
      <c r="FJ4" s="711" t="s">
        <v>409</v>
      </c>
      <c r="FK4" s="711" t="s">
        <v>410</v>
      </c>
      <c r="FL4" s="711" t="s">
        <v>411</v>
      </c>
      <c r="FM4" s="711" t="s">
        <v>412</v>
      </c>
      <c r="FN4" s="711" t="s">
        <v>413</v>
      </c>
      <c r="FO4" s="711" t="s">
        <v>414</v>
      </c>
      <c r="FP4" s="711" t="s">
        <v>415</v>
      </c>
      <c r="FQ4" s="711" t="s">
        <v>416</v>
      </c>
      <c r="FR4" s="711" t="s">
        <v>417</v>
      </c>
      <c r="FS4" s="711" t="s">
        <v>418</v>
      </c>
      <c r="FT4" s="711" t="s">
        <v>419</v>
      </c>
      <c r="FU4" s="711" t="s">
        <v>420</v>
      </c>
      <c r="FV4" s="711" t="s">
        <v>421</v>
      </c>
      <c r="FW4" s="711" t="s">
        <v>422</v>
      </c>
      <c r="FX4" s="711" t="s">
        <v>423</v>
      </c>
      <c r="FY4" s="711" t="s">
        <v>424</v>
      </c>
      <c r="FZ4" s="711" t="s">
        <v>425</v>
      </c>
      <c r="GA4" s="711" t="s">
        <v>426</v>
      </c>
      <c r="GB4" s="711" t="s">
        <v>427</v>
      </c>
      <c r="GC4" s="711" t="s">
        <v>428</v>
      </c>
      <c r="GD4" s="711" t="s">
        <v>429</v>
      </c>
      <c r="GE4" s="711" t="s">
        <v>430</v>
      </c>
      <c r="GF4" s="711" t="s">
        <v>431</v>
      </c>
      <c r="GG4" s="711" t="s">
        <v>432</v>
      </c>
      <c r="GH4" s="711" t="s">
        <v>433</v>
      </c>
      <c r="GI4" s="711" t="s">
        <v>434</v>
      </c>
      <c r="GJ4" s="711" t="s">
        <v>435</v>
      </c>
      <c r="GK4" s="711" t="s">
        <v>436</v>
      </c>
      <c r="GL4" s="711" t="s">
        <v>437</v>
      </c>
      <c r="GM4" s="711" t="s">
        <v>438</v>
      </c>
      <c r="GN4" s="711" t="s">
        <v>439</v>
      </c>
      <c r="GO4" s="711" t="s">
        <v>440</v>
      </c>
      <c r="GP4" s="711" t="s">
        <v>441</v>
      </c>
      <c r="GQ4" s="711" t="s">
        <v>442</v>
      </c>
      <c r="GR4" s="711" t="s">
        <v>443</v>
      </c>
      <c r="GS4" s="711" t="s">
        <v>444</v>
      </c>
      <c r="GT4" s="711" t="s">
        <v>445</v>
      </c>
      <c r="GU4" s="711" t="s">
        <v>446</v>
      </c>
      <c r="GV4" s="711" t="s">
        <v>447</v>
      </c>
      <c r="GW4" s="711" t="s">
        <v>448</v>
      </c>
      <c r="GX4" s="711" t="s">
        <v>449</v>
      </c>
      <c r="GY4" s="711" t="s">
        <v>450</v>
      </c>
      <c r="GZ4" s="711" t="s">
        <v>451</v>
      </c>
      <c r="HA4" s="711" t="s">
        <v>452</v>
      </c>
      <c r="HB4" s="711" t="s">
        <v>453</v>
      </c>
      <c r="HC4" s="711" t="s">
        <v>454</v>
      </c>
      <c r="HD4" s="711" t="s">
        <v>455</v>
      </c>
      <c r="HE4" s="711" t="s">
        <v>456</v>
      </c>
      <c r="HF4" s="711" t="s">
        <v>457</v>
      </c>
      <c r="HG4" s="711" t="s">
        <v>458</v>
      </c>
      <c r="HH4" s="711" t="s">
        <v>459</v>
      </c>
      <c r="HI4" s="711" t="s">
        <v>460</v>
      </c>
      <c r="HJ4" s="711" t="s">
        <v>461</v>
      </c>
      <c r="HK4" s="711" t="s">
        <v>462</v>
      </c>
      <c r="HL4" s="711" t="s">
        <v>463</v>
      </c>
      <c r="HM4" s="711" t="s">
        <v>464</v>
      </c>
      <c r="HN4" s="711" t="s">
        <v>465</v>
      </c>
      <c r="HO4" s="711" t="s">
        <v>466</v>
      </c>
      <c r="HP4" s="711" t="s">
        <v>467</v>
      </c>
      <c r="HQ4" s="711" t="s">
        <v>468</v>
      </c>
      <c r="HR4" s="711" t="s">
        <v>469</v>
      </c>
      <c r="HS4" s="711" t="s">
        <v>470</v>
      </c>
      <c r="HT4" s="711" t="s">
        <v>471</v>
      </c>
      <c r="HU4" s="711" t="s">
        <v>472</v>
      </c>
      <c r="HV4" s="711" t="s">
        <v>473</v>
      </c>
      <c r="HW4" s="711" t="s">
        <v>474</v>
      </c>
      <c r="HX4" s="711" t="s">
        <v>475</v>
      </c>
      <c r="HY4" s="711" t="s">
        <v>476</v>
      </c>
      <c r="HZ4" s="711" t="s">
        <v>477</v>
      </c>
      <c r="IA4" s="711" t="s">
        <v>478</v>
      </c>
      <c r="IB4" s="711" t="s">
        <v>479</v>
      </c>
      <c r="IC4" s="711" t="s">
        <v>480</v>
      </c>
      <c r="ID4" s="711" t="s">
        <v>481</v>
      </c>
      <c r="IE4" s="711" t="s">
        <v>482</v>
      </c>
      <c r="IF4" s="711" t="s">
        <v>483</v>
      </c>
      <c r="IG4" s="711" t="s">
        <v>1361</v>
      </c>
      <c r="IH4" s="711" t="s">
        <v>1362</v>
      </c>
      <c r="II4" s="711" t="s">
        <v>1363</v>
      </c>
      <c r="IJ4" s="711" t="s">
        <v>1364</v>
      </c>
      <c r="IK4" s="711" t="s">
        <v>1365</v>
      </c>
      <c r="IL4" s="711" t="s">
        <v>1366</v>
      </c>
      <c r="IM4" s="711" t="s">
        <v>484</v>
      </c>
      <c r="IN4" s="711" t="s">
        <v>485</v>
      </c>
      <c r="IO4" s="711" t="s">
        <v>486</v>
      </c>
      <c r="IP4" s="711" t="s">
        <v>487</v>
      </c>
      <c r="IQ4" s="711" t="s">
        <v>488</v>
      </c>
      <c r="IR4" s="711" t="s">
        <v>489</v>
      </c>
      <c r="IS4" s="711" t="s">
        <v>490</v>
      </c>
      <c r="IT4" s="711" t="s">
        <v>491</v>
      </c>
      <c r="IU4" s="711" t="s">
        <v>492</v>
      </c>
      <c r="IV4" s="711" t="s">
        <v>493</v>
      </c>
      <c r="IW4" s="711" t="s">
        <v>494</v>
      </c>
      <c r="IX4" s="711" t="s">
        <v>495</v>
      </c>
      <c r="IY4" s="711" t="s">
        <v>496</v>
      </c>
      <c r="IZ4" s="711" t="s">
        <v>497</v>
      </c>
      <c r="JA4" s="711" t="s">
        <v>498</v>
      </c>
      <c r="JB4" s="711" t="s">
        <v>499</v>
      </c>
      <c r="JC4" s="711" t="s">
        <v>500</v>
      </c>
      <c r="JD4" s="711" t="s">
        <v>501</v>
      </c>
      <c r="JE4" s="711" t="s">
        <v>502</v>
      </c>
      <c r="JF4" s="711" t="s">
        <v>503</v>
      </c>
      <c r="JG4" s="711" t="s">
        <v>504</v>
      </c>
      <c r="JH4" s="711" t="s">
        <v>505</v>
      </c>
      <c r="JI4" s="711" t="s">
        <v>506</v>
      </c>
      <c r="JJ4" s="711" t="s">
        <v>507</v>
      </c>
      <c r="JK4" s="711" t="s">
        <v>508</v>
      </c>
      <c r="JL4" s="711" t="s">
        <v>509</v>
      </c>
      <c r="JM4" s="711" t="s">
        <v>510</v>
      </c>
      <c r="JN4" s="711" t="s">
        <v>511</v>
      </c>
      <c r="JO4" s="711" t="s">
        <v>512</v>
      </c>
      <c r="JP4" s="711" t="s">
        <v>513</v>
      </c>
      <c r="JQ4" s="711" t="s">
        <v>514</v>
      </c>
      <c r="JR4" s="711" t="s">
        <v>515</v>
      </c>
      <c r="JS4" s="711" t="s">
        <v>516</v>
      </c>
      <c r="JT4" s="711" t="s">
        <v>816</v>
      </c>
      <c r="JU4" s="711" t="s">
        <v>817</v>
      </c>
    </row>
    <row r="5" spans="1:281" ht="33" customHeight="1" thickBot="1" x14ac:dyDescent="0.3">
      <c r="A5" s="164"/>
      <c r="B5" s="277" t="s">
        <v>1399</v>
      </c>
      <c r="C5" s="467" t="s">
        <v>97</v>
      </c>
      <c r="D5" s="467" t="s">
        <v>97</v>
      </c>
      <c r="E5" s="467" t="s">
        <v>97</v>
      </c>
      <c r="F5" s="467" t="s">
        <v>97</v>
      </c>
      <c r="G5" s="467" t="s">
        <v>97</v>
      </c>
      <c r="H5" s="467" t="s">
        <v>97</v>
      </c>
      <c r="I5" s="468"/>
      <c r="J5" s="469">
        <v>181</v>
      </c>
      <c r="K5" s="469">
        <v>181</v>
      </c>
      <c r="L5" s="469">
        <v>181</v>
      </c>
      <c r="M5" s="469">
        <v>181</v>
      </c>
      <c r="N5" s="469">
        <v>181</v>
      </c>
      <c r="O5" s="469">
        <v>181</v>
      </c>
      <c r="P5" s="469">
        <v>181</v>
      </c>
      <c r="Q5" s="469">
        <v>181</v>
      </c>
      <c r="R5" s="469">
        <v>181</v>
      </c>
      <c r="S5" s="469">
        <v>181</v>
      </c>
      <c r="T5" s="469">
        <v>181</v>
      </c>
      <c r="U5" s="469">
        <v>181</v>
      </c>
      <c r="V5" s="469">
        <v>181</v>
      </c>
      <c r="W5" s="469">
        <v>181</v>
      </c>
      <c r="X5" s="469">
        <v>181</v>
      </c>
      <c r="Y5" s="469">
        <v>181</v>
      </c>
      <c r="Z5" s="469">
        <v>181</v>
      </c>
      <c r="AA5" s="469">
        <v>181</v>
      </c>
      <c r="AB5" s="469">
        <v>181</v>
      </c>
      <c r="AC5" s="469">
        <v>181</v>
      </c>
      <c r="AD5" s="469">
        <v>181</v>
      </c>
      <c r="AE5" s="469">
        <v>181</v>
      </c>
      <c r="AF5" s="469">
        <v>181</v>
      </c>
      <c r="AG5" s="469">
        <v>181</v>
      </c>
      <c r="AH5" s="469">
        <v>181</v>
      </c>
      <c r="AI5" s="469">
        <v>181</v>
      </c>
      <c r="AJ5" s="469">
        <v>181</v>
      </c>
      <c r="AK5" s="469">
        <v>181</v>
      </c>
      <c r="AL5" s="469">
        <v>181</v>
      </c>
      <c r="AM5" s="469">
        <v>181</v>
      </c>
      <c r="AN5" s="469">
        <v>181</v>
      </c>
      <c r="AO5" s="469">
        <v>181</v>
      </c>
      <c r="AP5" s="469">
        <v>181</v>
      </c>
      <c r="AQ5" s="469">
        <v>181</v>
      </c>
      <c r="AR5" s="469">
        <v>181</v>
      </c>
      <c r="AS5" s="469">
        <v>181</v>
      </c>
      <c r="AT5" s="469">
        <v>181</v>
      </c>
      <c r="AU5" s="469">
        <v>181</v>
      </c>
      <c r="AV5" s="469">
        <v>181</v>
      </c>
      <c r="AW5" s="469">
        <v>181</v>
      </c>
      <c r="AX5" s="469">
        <v>181</v>
      </c>
      <c r="AY5" s="469">
        <v>181</v>
      </c>
      <c r="AZ5" s="469">
        <v>181</v>
      </c>
      <c r="BA5" s="469">
        <v>181</v>
      </c>
      <c r="BB5" s="469">
        <v>181</v>
      </c>
      <c r="BC5" s="469">
        <v>181</v>
      </c>
      <c r="BD5" s="469">
        <v>181</v>
      </c>
      <c r="BE5" s="469">
        <v>181</v>
      </c>
      <c r="BF5" s="469">
        <v>181</v>
      </c>
      <c r="BG5" s="469">
        <v>181</v>
      </c>
      <c r="BH5" s="469">
        <v>181</v>
      </c>
      <c r="BI5" s="469">
        <v>181</v>
      </c>
      <c r="BJ5" s="469">
        <v>181</v>
      </c>
      <c r="BK5" s="469">
        <v>181</v>
      </c>
      <c r="BL5" s="469">
        <v>181</v>
      </c>
      <c r="BM5" s="469">
        <v>181</v>
      </c>
      <c r="BN5" s="469">
        <v>181</v>
      </c>
      <c r="BO5" s="469">
        <v>181</v>
      </c>
      <c r="BP5" s="469">
        <v>181</v>
      </c>
      <c r="BQ5" s="469">
        <v>181</v>
      </c>
      <c r="BR5" s="469">
        <v>181</v>
      </c>
      <c r="BS5" s="469">
        <v>181</v>
      </c>
      <c r="BT5" s="469">
        <v>181</v>
      </c>
      <c r="BU5" s="469">
        <v>181</v>
      </c>
      <c r="BV5" s="469">
        <v>181</v>
      </c>
      <c r="BW5" s="469">
        <v>181</v>
      </c>
      <c r="BX5" s="469">
        <v>181</v>
      </c>
      <c r="BY5" s="469">
        <v>181</v>
      </c>
      <c r="BZ5" s="469">
        <v>181</v>
      </c>
      <c r="CA5" s="469">
        <v>181</v>
      </c>
      <c r="CB5" s="469">
        <v>181</v>
      </c>
      <c r="CC5" s="469">
        <v>181</v>
      </c>
      <c r="CD5" s="469">
        <v>181</v>
      </c>
      <c r="CE5" s="469">
        <v>181</v>
      </c>
      <c r="CF5" s="469">
        <v>181</v>
      </c>
      <c r="CG5" s="469">
        <v>181</v>
      </c>
      <c r="CH5" s="469">
        <v>181</v>
      </c>
      <c r="CI5" s="469">
        <v>181</v>
      </c>
      <c r="CJ5" s="469">
        <v>181</v>
      </c>
      <c r="CK5" s="469">
        <v>181</v>
      </c>
      <c r="CL5" s="469">
        <v>181</v>
      </c>
      <c r="CM5" s="469">
        <v>181</v>
      </c>
      <c r="CN5" s="469">
        <v>181</v>
      </c>
      <c r="CO5" s="469">
        <v>181</v>
      </c>
      <c r="CP5" s="469">
        <v>181</v>
      </c>
      <c r="CQ5" s="469">
        <v>181</v>
      </c>
      <c r="CR5" s="469">
        <v>181</v>
      </c>
      <c r="CS5" s="469">
        <v>181</v>
      </c>
      <c r="CT5" s="469">
        <v>181</v>
      </c>
      <c r="CU5" s="469">
        <v>181</v>
      </c>
      <c r="CV5" s="469">
        <v>181</v>
      </c>
      <c r="CW5" s="469">
        <v>181</v>
      </c>
      <c r="CX5" s="469">
        <v>181</v>
      </c>
      <c r="CY5" s="469">
        <v>181</v>
      </c>
      <c r="CZ5" s="469">
        <v>181</v>
      </c>
      <c r="DA5" s="469">
        <v>181</v>
      </c>
      <c r="DB5" s="469">
        <v>181</v>
      </c>
      <c r="DC5" s="469">
        <v>181</v>
      </c>
      <c r="DD5" s="469">
        <v>181</v>
      </c>
      <c r="DE5" s="469">
        <v>181</v>
      </c>
      <c r="DF5" s="469">
        <v>181</v>
      </c>
      <c r="DG5" s="469">
        <v>181</v>
      </c>
      <c r="DH5" s="469">
        <v>181</v>
      </c>
      <c r="DI5" s="469">
        <v>181</v>
      </c>
      <c r="DJ5" s="469">
        <v>181</v>
      </c>
      <c r="DK5" s="469">
        <v>181</v>
      </c>
      <c r="DL5" s="469">
        <v>181</v>
      </c>
      <c r="DM5" s="469">
        <v>181</v>
      </c>
      <c r="DN5" s="469">
        <v>181</v>
      </c>
      <c r="DO5" s="469">
        <v>181</v>
      </c>
      <c r="DP5" s="469">
        <v>181</v>
      </c>
      <c r="DQ5" s="469">
        <v>181</v>
      </c>
      <c r="DR5" s="469">
        <v>181</v>
      </c>
      <c r="DS5" s="469">
        <v>181</v>
      </c>
      <c r="DT5" s="469">
        <v>181</v>
      </c>
      <c r="DU5" s="469">
        <v>181</v>
      </c>
      <c r="DV5" s="469">
        <v>181</v>
      </c>
      <c r="DW5" s="469">
        <v>181</v>
      </c>
      <c r="DX5" s="469">
        <v>181</v>
      </c>
      <c r="DY5" s="469">
        <v>181</v>
      </c>
      <c r="DZ5" s="469">
        <v>181</v>
      </c>
      <c r="EA5" s="469">
        <v>181</v>
      </c>
      <c r="EB5" s="469">
        <v>181</v>
      </c>
      <c r="EC5" s="469">
        <v>181</v>
      </c>
      <c r="ED5" s="469">
        <v>181</v>
      </c>
      <c r="EE5" s="469">
        <v>181</v>
      </c>
      <c r="EF5" s="469">
        <v>181</v>
      </c>
      <c r="EG5" s="469">
        <v>181</v>
      </c>
      <c r="EH5" s="469">
        <v>181</v>
      </c>
      <c r="EI5" s="469">
        <v>181</v>
      </c>
      <c r="EJ5" s="469">
        <v>181</v>
      </c>
      <c r="EK5" s="469">
        <v>181</v>
      </c>
      <c r="EL5" s="469">
        <v>181</v>
      </c>
      <c r="EM5" s="469">
        <v>181</v>
      </c>
      <c r="EN5" s="469">
        <v>181</v>
      </c>
      <c r="EO5" s="469">
        <v>181</v>
      </c>
      <c r="EP5" s="469">
        <v>181</v>
      </c>
      <c r="EQ5" s="469">
        <v>181</v>
      </c>
      <c r="ER5" s="469">
        <v>181</v>
      </c>
      <c r="ES5" s="469">
        <v>181</v>
      </c>
      <c r="ET5" s="469">
        <v>181</v>
      </c>
      <c r="EU5" s="469">
        <v>181</v>
      </c>
      <c r="EV5" s="469">
        <v>181</v>
      </c>
      <c r="EW5" s="469">
        <v>181</v>
      </c>
      <c r="EX5" s="469">
        <v>181</v>
      </c>
      <c r="EY5" s="469">
        <v>181</v>
      </c>
      <c r="EZ5" s="469">
        <v>181</v>
      </c>
      <c r="FA5" s="469">
        <v>181</v>
      </c>
      <c r="FB5" s="469">
        <v>181</v>
      </c>
      <c r="FC5" s="469">
        <v>181</v>
      </c>
      <c r="FD5" s="469">
        <v>181</v>
      </c>
      <c r="FE5" s="469">
        <v>181</v>
      </c>
      <c r="FF5" s="469">
        <v>181</v>
      </c>
      <c r="FG5" s="469">
        <v>181</v>
      </c>
      <c r="FH5" s="469">
        <v>181</v>
      </c>
      <c r="FI5" s="469">
        <v>181</v>
      </c>
      <c r="FJ5" s="469">
        <v>181</v>
      </c>
      <c r="FK5" s="469">
        <v>181</v>
      </c>
      <c r="FL5" s="469">
        <v>181</v>
      </c>
      <c r="FM5" s="469">
        <v>181</v>
      </c>
      <c r="FN5" s="469">
        <v>181</v>
      </c>
      <c r="FO5" s="469">
        <v>181</v>
      </c>
      <c r="FP5" s="469">
        <v>181</v>
      </c>
      <c r="FQ5" s="469">
        <v>181</v>
      </c>
      <c r="FR5" s="469">
        <v>181</v>
      </c>
      <c r="FS5" s="469">
        <v>181</v>
      </c>
      <c r="FT5" s="469">
        <v>181</v>
      </c>
      <c r="FU5" s="469">
        <v>181</v>
      </c>
      <c r="FV5" s="469">
        <v>181</v>
      </c>
      <c r="FW5" s="469">
        <v>181</v>
      </c>
      <c r="FX5" s="469">
        <v>181</v>
      </c>
      <c r="FY5" s="469">
        <v>181</v>
      </c>
      <c r="FZ5" s="469">
        <v>181</v>
      </c>
      <c r="GA5" s="469">
        <v>181</v>
      </c>
      <c r="GB5" s="469">
        <v>181</v>
      </c>
      <c r="GC5" s="469">
        <v>181</v>
      </c>
      <c r="GD5" s="469">
        <v>181</v>
      </c>
      <c r="GE5" s="469">
        <v>181</v>
      </c>
      <c r="GF5" s="469">
        <v>181</v>
      </c>
      <c r="GG5" s="469">
        <v>181</v>
      </c>
      <c r="GH5" s="469">
        <v>181</v>
      </c>
      <c r="GI5" s="469">
        <v>181</v>
      </c>
      <c r="GJ5" s="469">
        <v>181</v>
      </c>
      <c r="GK5" s="469">
        <v>181</v>
      </c>
      <c r="GL5" s="469">
        <v>181</v>
      </c>
      <c r="GM5" s="469">
        <v>181</v>
      </c>
      <c r="GN5" s="469">
        <v>181</v>
      </c>
      <c r="GO5" s="469">
        <v>181</v>
      </c>
      <c r="GP5" s="469">
        <v>181</v>
      </c>
      <c r="GQ5" s="469">
        <v>181</v>
      </c>
      <c r="GR5" s="469">
        <v>181</v>
      </c>
      <c r="GS5" s="469">
        <v>181</v>
      </c>
      <c r="GT5" s="469">
        <v>181</v>
      </c>
      <c r="GU5" s="469">
        <v>181</v>
      </c>
      <c r="GV5" s="469">
        <v>181</v>
      </c>
      <c r="GW5" s="469">
        <v>181</v>
      </c>
      <c r="GX5" s="469">
        <v>181</v>
      </c>
      <c r="GY5" s="469">
        <v>181</v>
      </c>
      <c r="GZ5" s="469">
        <v>181</v>
      </c>
      <c r="HA5" s="469">
        <v>181</v>
      </c>
      <c r="HB5" s="469">
        <v>181</v>
      </c>
      <c r="HC5" s="469">
        <v>181</v>
      </c>
      <c r="HD5" s="469">
        <v>181</v>
      </c>
      <c r="HE5" s="469">
        <v>181</v>
      </c>
      <c r="HF5" s="469">
        <v>181</v>
      </c>
      <c r="HG5" s="469">
        <v>181</v>
      </c>
      <c r="HH5" s="469">
        <v>181</v>
      </c>
      <c r="HI5" s="469">
        <v>181</v>
      </c>
      <c r="HJ5" s="469">
        <v>181</v>
      </c>
      <c r="HK5" s="469">
        <v>181</v>
      </c>
      <c r="HL5" s="469">
        <v>181</v>
      </c>
      <c r="HM5" s="469">
        <v>181</v>
      </c>
      <c r="HN5" s="469">
        <v>181</v>
      </c>
      <c r="HO5" s="469">
        <v>181</v>
      </c>
      <c r="HP5" s="469">
        <v>181</v>
      </c>
      <c r="HQ5" s="469">
        <v>181</v>
      </c>
      <c r="HR5" s="469">
        <v>181</v>
      </c>
      <c r="HS5" s="469">
        <v>181</v>
      </c>
      <c r="HT5" s="469">
        <v>181</v>
      </c>
      <c r="HU5" s="469">
        <v>181</v>
      </c>
      <c r="HV5" s="469">
        <v>181</v>
      </c>
      <c r="HW5" s="469">
        <v>181</v>
      </c>
      <c r="HX5" s="469">
        <v>181</v>
      </c>
      <c r="HY5" s="469">
        <v>181</v>
      </c>
      <c r="HZ5" s="469">
        <v>181</v>
      </c>
      <c r="IA5" s="469">
        <v>181</v>
      </c>
      <c r="IB5" s="469">
        <v>181</v>
      </c>
      <c r="IC5" s="469">
        <v>181</v>
      </c>
      <c r="ID5" s="469">
        <v>181</v>
      </c>
      <c r="IE5" s="469">
        <v>181</v>
      </c>
      <c r="IF5" s="469">
        <v>181</v>
      </c>
      <c r="IG5" s="469">
        <v>181</v>
      </c>
      <c r="IH5" s="469">
        <v>181</v>
      </c>
      <c r="II5" s="469">
        <v>181</v>
      </c>
      <c r="IJ5" s="469">
        <v>181</v>
      </c>
      <c r="IK5" s="469">
        <v>181</v>
      </c>
      <c r="IL5" s="469">
        <v>181</v>
      </c>
      <c r="IM5" s="469">
        <v>181</v>
      </c>
      <c r="IN5" s="469">
        <v>181</v>
      </c>
      <c r="IO5" s="469">
        <v>181</v>
      </c>
      <c r="IP5" s="469">
        <v>181</v>
      </c>
      <c r="IQ5" s="469">
        <v>181</v>
      </c>
      <c r="IR5" s="469">
        <v>181</v>
      </c>
      <c r="IS5" s="469">
        <v>181</v>
      </c>
      <c r="IT5" s="469">
        <v>181</v>
      </c>
      <c r="IU5" s="469">
        <v>181</v>
      </c>
      <c r="IV5" s="469">
        <v>181</v>
      </c>
      <c r="IW5" s="469">
        <v>181</v>
      </c>
      <c r="IX5" s="469">
        <v>181</v>
      </c>
      <c r="IY5" s="469">
        <v>181</v>
      </c>
      <c r="IZ5" s="469">
        <v>181</v>
      </c>
      <c r="JA5" s="469">
        <v>181</v>
      </c>
      <c r="JB5" s="469">
        <v>181</v>
      </c>
      <c r="JC5" s="469">
        <v>181</v>
      </c>
      <c r="JD5" s="469">
        <v>181</v>
      </c>
      <c r="JE5" s="469">
        <v>181</v>
      </c>
      <c r="JF5" s="469">
        <v>181</v>
      </c>
      <c r="JG5" s="469">
        <v>181</v>
      </c>
      <c r="JH5" s="469">
        <v>181</v>
      </c>
      <c r="JI5" s="469">
        <v>181</v>
      </c>
      <c r="JJ5" s="469">
        <v>181</v>
      </c>
      <c r="JK5" s="469">
        <v>181</v>
      </c>
      <c r="JL5" s="469">
        <v>181</v>
      </c>
      <c r="JM5" s="469">
        <v>181</v>
      </c>
      <c r="JN5" s="469">
        <v>181</v>
      </c>
      <c r="JO5" s="469">
        <v>181</v>
      </c>
      <c r="JP5" s="469">
        <v>181</v>
      </c>
      <c r="JQ5" s="469">
        <v>181</v>
      </c>
      <c r="JR5" s="469">
        <v>181</v>
      </c>
      <c r="JS5" s="469">
        <v>181</v>
      </c>
      <c r="JT5" s="469">
        <v>181</v>
      </c>
      <c r="JU5" s="469">
        <v>181</v>
      </c>
    </row>
    <row r="6" spans="1:281" ht="23.25" customHeight="1" thickTop="1" x14ac:dyDescent="0.25">
      <c r="A6" s="164"/>
      <c r="B6" s="44" t="s">
        <v>578</v>
      </c>
      <c r="C6" s="470">
        <v>31730.411</v>
      </c>
      <c r="D6" s="470">
        <v>15179.494000000001</v>
      </c>
      <c r="E6" s="470">
        <v>5946.0680000000002</v>
      </c>
      <c r="F6" s="470">
        <v>4807.9660000000003</v>
      </c>
      <c r="G6" s="470">
        <v>5693.5820000000003</v>
      </c>
      <c r="H6" s="470">
        <v>103.29900000000001</v>
      </c>
      <c r="I6" s="471"/>
      <c r="J6" s="470">
        <v>1521</v>
      </c>
      <c r="K6" s="470" t="s">
        <v>273</v>
      </c>
      <c r="L6" s="470" t="s">
        <v>273</v>
      </c>
      <c r="M6" s="470">
        <v>348</v>
      </c>
      <c r="N6" s="470">
        <v>454</v>
      </c>
      <c r="O6" s="470">
        <v>282</v>
      </c>
      <c r="P6" s="470">
        <v>254</v>
      </c>
      <c r="Q6" s="470" t="s">
        <v>273</v>
      </c>
      <c r="R6" s="470">
        <v>217</v>
      </c>
      <c r="S6" s="470">
        <v>249</v>
      </c>
      <c r="T6" s="470">
        <v>137</v>
      </c>
      <c r="U6" s="470">
        <v>122</v>
      </c>
      <c r="V6" s="470">
        <v>141</v>
      </c>
      <c r="W6" s="470">
        <v>101</v>
      </c>
      <c r="X6" s="470">
        <v>133</v>
      </c>
      <c r="Y6" s="470">
        <v>227</v>
      </c>
      <c r="Z6" s="470">
        <v>118</v>
      </c>
      <c r="AA6" s="470">
        <v>119</v>
      </c>
      <c r="AB6" s="470">
        <v>78</v>
      </c>
      <c r="AC6" s="470">
        <v>111</v>
      </c>
      <c r="AD6" s="470">
        <v>91</v>
      </c>
      <c r="AE6" s="470">
        <v>80</v>
      </c>
      <c r="AF6" s="470">
        <v>65</v>
      </c>
      <c r="AG6" s="470">
        <v>55</v>
      </c>
      <c r="AH6" s="470">
        <v>190</v>
      </c>
      <c r="AI6" s="470">
        <v>248</v>
      </c>
      <c r="AJ6" s="470" t="s">
        <v>273</v>
      </c>
      <c r="AK6" s="470">
        <v>112</v>
      </c>
      <c r="AL6" s="470">
        <v>64</v>
      </c>
      <c r="AM6" s="470">
        <v>195</v>
      </c>
      <c r="AN6" s="470">
        <v>277</v>
      </c>
      <c r="AO6" s="470">
        <v>204</v>
      </c>
      <c r="AP6" s="470">
        <v>140</v>
      </c>
      <c r="AQ6" s="470">
        <v>158</v>
      </c>
      <c r="AR6" s="470">
        <v>101</v>
      </c>
      <c r="AS6" s="470" t="s">
        <v>273</v>
      </c>
      <c r="AT6" s="470" t="s">
        <v>273</v>
      </c>
      <c r="AU6" s="470">
        <v>779</v>
      </c>
      <c r="AV6" s="470">
        <v>212</v>
      </c>
      <c r="AW6" s="470">
        <v>248</v>
      </c>
      <c r="AX6" s="470" t="s">
        <v>273</v>
      </c>
      <c r="AY6" s="470">
        <v>177</v>
      </c>
      <c r="AZ6" s="470">
        <v>219</v>
      </c>
      <c r="BA6" s="470">
        <v>101</v>
      </c>
      <c r="BB6" s="470">
        <v>87</v>
      </c>
      <c r="BC6" s="470">
        <v>138</v>
      </c>
      <c r="BD6" s="470">
        <v>306</v>
      </c>
      <c r="BE6" s="470">
        <v>160</v>
      </c>
      <c r="BF6" s="470">
        <v>118</v>
      </c>
      <c r="BG6" s="470">
        <v>120</v>
      </c>
      <c r="BH6" s="470">
        <v>54</v>
      </c>
      <c r="BI6" s="470">
        <v>103</v>
      </c>
      <c r="BJ6" s="470" t="s">
        <v>273</v>
      </c>
      <c r="BK6" s="470">
        <v>442</v>
      </c>
      <c r="BL6" s="470">
        <v>340</v>
      </c>
      <c r="BM6" s="470">
        <v>149</v>
      </c>
      <c r="BN6" s="470">
        <v>226</v>
      </c>
      <c r="BO6" s="470">
        <v>157</v>
      </c>
      <c r="BP6" s="470">
        <v>171</v>
      </c>
      <c r="BQ6" s="470">
        <v>75</v>
      </c>
      <c r="BR6" s="470">
        <v>861</v>
      </c>
      <c r="BS6" s="470" t="s">
        <v>273</v>
      </c>
      <c r="BT6" s="470">
        <v>243</v>
      </c>
      <c r="BU6" s="470" t="s">
        <v>273</v>
      </c>
      <c r="BV6" s="470">
        <v>145</v>
      </c>
      <c r="BW6" s="470">
        <v>132</v>
      </c>
      <c r="BX6" s="470">
        <v>132</v>
      </c>
      <c r="BY6" s="470" t="s">
        <v>273</v>
      </c>
      <c r="BZ6" s="470" t="s">
        <v>273</v>
      </c>
      <c r="CA6" s="470" t="s">
        <v>273</v>
      </c>
      <c r="CB6" s="470">
        <v>80</v>
      </c>
      <c r="CC6" s="470" t="s">
        <v>273</v>
      </c>
      <c r="CD6" s="470">
        <v>71</v>
      </c>
      <c r="CE6" s="470" t="s">
        <v>273</v>
      </c>
      <c r="CF6" s="470" t="s">
        <v>273</v>
      </c>
      <c r="CG6" s="470" t="s">
        <v>273</v>
      </c>
      <c r="CH6" s="470" t="s">
        <v>273</v>
      </c>
      <c r="CI6" s="470" t="s">
        <v>273</v>
      </c>
      <c r="CJ6" s="470" t="s">
        <v>273</v>
      </c>
      <c r="CK6" s="470" t="s">
        <v>273</v>
      </c>
      <c r="CL6" s="470" t="s">
        <v>273</v>
      </c>
      <c r="CM6" s="470" t="s">
        <v>273</v>
      </c>
      <c r="CN6" s="470" t="s">
        <v>273</v>
      </c>
      <c r="CO6" s="470" t="s">
        <v>273</v>
      </c>
      <c r="CP6" s="470" t="s">
        <v>273</v>
      </c>
      <c r="CQ6" s="470" t="s">
        <v>273</v>
      </c>
      <c r="CR6" s="470" t="s">
        <v>273</v>
      </c>
      <c r="CS6" s="470" t="s">
        <v>273</v>
      </c>
      <c r="CT6" s="470" t="s">
        <v>273</v>
      </c>
      <c r="CU6" s="470" t="s">
        <v>273</v>
      </c>
      <c r="CV6" s="470" t="s">
        <v>273</v>
      </c>
      <c r="CW6" s="470">
        <v>58</v>
      </c>
      <c r="CX6" s="470" t="s">
        <v>273</v>
      </c>
      <c r="CY6" s="470">
        <v>113</v>
      </c>
      <c r="CZ6" s="470" t="s">
        <v>273</v>
      </c>
      <c r="DA6" s="470">
        <v>621</v>
      </c>
      <c r="DB6" s="470" t="s">
        <v>273</v>
      </c>
      <c r="DC6" s="470" t="s">
        <v>273</v>
      </c>
      <c r="DD6" s="470" t="s">
        <v>273</v>
      </c>
      <c r="DE6" s="470" t="s">
        <v>273</v>
      </c>
      <c r="DF6" s="470">
        <v>164</v>
      </c>
      <c r="DG6" s="470">
        <v>127</v>
      </c>
      <c r="DH6" s="470">
        <v>51</v>
      </c>
      <c r="DI6" s="470" t="s">
        <v>273</v>
      </c>
      <c r="DJ6" s="470" t="s">
        <v>273</v>
      </c>
      <c r="DK6" s="470" t="s">
        <v>273</v>
      </c>
      <c r="DL6" s="470" t="s">
        <v>273</v>
      </c>
      <c r="DM6" s="470" t="s">
        <v>273</v>
      </c>
      <c r="DN6" s="470" t="s">
        <v>273</v>
      </c>
      <c r="DO6" s="470">
        <v>277</v>
      </c>
      <c r="DP6" s="470" t="s">
        <v>273</v>
      </c>
      <c r="DQ6" s="470" t="s">
        <v>273</v>
      </c>
      <c r="DR6" s="470" t="s">
        <v>273</v>
      </c>
      <c r="DS6" s="470" t="s">
        <v>273</v>
      </c>
      <c r="DT6" s="470" t="s">
        <v>273</v>
      </c>
      <c r="DU6" s="470" t="s">
        <v>273</v>
      </c>
      <c r="DV6" s="470" t="s">
        <v>273</v>
      </c>
      <c r="DW6" s="470" t="s">
        <v>273</v>
      </c>
      <c r="DX6" s="470" t="s">
        <v>273</v>
      </c>
      <c r="DY6" s="470" t="s">
        <v>273</v>
      </c>
      <c r="DZ6" s="470" t="s">
        <v>273</v>
      </c>
      <c r="EA6" s="470" t="s">
        <v>273</v>
      </c>
      <c r="EB6" s="470" t="s">
        <v>273</v>
      </c>
      <c r="EC6" s="470" t="s">
        <v>273</v>
      </c>
      <c r="ED6" s="470">
        <v>89</v>
      </c>
      <c r="EE6" s="470">
        <v>28</v>
      </c>
      <c r="EF6" s="470">
        <v>23</v>
      </c>
      <c r="EG6" s="470">
        <v>20</v>
      </c>
      <c r="EH6" s="470">
        <v>24</v>
      </c>
      <c r="EI6" s="470">
        <v>24</v>
      </c>
      <c r="EJ6" s="470">
        <v>71</v>
      </c>
      <c r="EK6" s="470">
        <v>46</v>
      </c>
      <c r="EL6" s="470">
        <v>34</v>
      </c>
      <c r="EM6" s="470">
        <v>27</v>
      </c>
      <c r="EN6" s="470">
        <v>33</v>
      </c>
      <c r="EO6" s="470">
        <v>34</v>
      </c>
      <c r="EP6" s="470">
        <v>98</v>
      </c>
      <c r="EQ6" s="470">
        <v>18</v>
      </c>
      <c r="ER6" s="470">
        <v>29</v>
      </c>
      <c r="ES6" s="470">
        <v>19</v>
      </c>
      <c r="ET6" s="470">
        <v>30</v>
      </c>
      <c r="EU6" s="470">
        <v>54</v>
      </c>
      <c r="EV6" s="470">
        <v>59</v>
      </c>
      <c r="EW6" s="470">
        <v>68</v>
      </c>
      <c r="EX6" s="470">
        <v>91</v>
      </c>
      <c r="EY6" s="470">
        <v>53</v>
      </c>
      <c r="EZ6" s="470">
        <v>31</v>
      </c>
      <c r="FA6" s="470">
        <v>25</v>
      </c>
      <c r="FB6" s="470">
        <v>29</v>
      </c>
      <c r="FC6" s="470">
        <v>54</v>
      </c>
      <c r="FD6" s="470">
        <v>11</v>
      </c>
      <c r="FE6" s="470">
        <v>34</v>
      </c>
      <c r="FF6" s="470">
        <v>31</v>
      </c>
      <c r="FG6" s="470">
        <v>20</v>
      </c>
      <c r="FH6" s="470">
        <v>58</v>
      </c>
      <c r="FI6" s="470">
        <v>32</v>
      </c>
      <c r="FJ6" s="470">
        <v>36</v>
      </c>
      <c r="FK6" s="470">
        <v>23</v>
      </c>
      <c r="FL6" s="470">
        <v>14</v>
      </c>
      <c r="FM6" s="470">
        <v>13</v>
      </c>
      <c r="FN6" s="470">
        <v>78</v>
      </c>
      <c r="FO6" s="470">
        <v>36</v>
      </c>
      <c r="FP6" s="470">
        <v>30</v>
      </c>
      <c r="FQ6" s="470">
        <v>73</v>
      </c>
      <c r="FR6" s="470">
        <v>85</v>
      </c>
      <c r="FS6" s="470">
        <v>65</v>
      </c>
      <c r="FT6" s="470">
        <v>117</v>
      </c>
      <c r="FU6" s="470">
        <v>45</v>
      </c>
      <c r="FV6" s="470">
        <v>16</v>
      </c>
      <c r="FW6" s="470">
        <v>25</v>
      </c>
      <c r="FX6" s="470">
        <v>43</v>
      </c>
      <c r="FY6" s="470">
        <v>35</v>
      </c>
      <c r="FZ6" s="470">
        <v>26</v>
      </c>
      <c r="GA6" s="470">
        <v>13</v>
      </c>
      <c r="GB6" s="470">
        <v>13</v>
      </c>
      <c r="GC6" s="470">
        <v>20</v>
      </c>
      <c r="GD6" s="470">
        <v>41</v>
      </c>
      <c r="GE6" s="470">
        <v>78</v>
      </c>
      <c r="GF6" s="470">
        <v>23</v>
      </c>
      <c r="GG6" s="470">
        <v>23</v>
      </c>
      <c r="GH6" s="470">
        <v>22</v>
      </c>
      <c r="GI6" s="470">
        <v>22</v>
      </c>
      <c r="GJ6" s="470">
        <v>17</v>
      </c>
      <c r="GK6" s="470">
        <v>11</v>
      </c>
      <c r="GL6" s="470">
        <v>22</v>
      </c>
      <c r="GM6" s="470">
        <v>39</v>
      </c>
      <c r="GN6" s="470">
        <v>20</v>
      </c>
      <c r="GO6" s="470">
        <v>54</v>
      </c>
      <c r="GP6" s="470">
        <v>44</v>
      </c>
      <c r="GQ6" s="470">
        <v>35</v>
      </c>
      <c r="GR6" s="470">
        <v>28</v>
      </c>
      <c r="GS6" s="470">
        <v>22</v>
      </c>
      <c r="GT6" s="470">
        <v>47</v>
      </c>
      <c r="GU6" s="470">
        <v>18</v>
      </c>
      <c r="GV6" s="470">
        <v>38</v>
      </c>
      <c r="GW6" s="470">
        <v>12</v>
      </c>
      <c r="GX6" s="470">
        <v>47</v>
      </c>
      <c r="GY6" s="470">
        <v>22</v>
      </c>
      <c r="GZ6" s="470">
        <v>16</v>
      </c>
      <c r="HA6" s="470">
        <v>102</v>
      </c>
      <c r="HB6" s="470">
        <v>70</v>
      </c>
      <c r="HC6" s="470">
        <v>23</v>
      </c>
      <c r="HD6" s="470">
        <v>18</v>
      </c>
      <c r="HE6" s="470">
        <v>21</v>
      </c>
      <c r="HF6" s="470">
        <v>39</v>
      </c>
      <c r="HG6" s="470">
        <v>23</v>
      </c>
      <c r="HH6" s="470">
        <v>22</v>
      </c>
      <c r="HI6" s="470">
        <v>18</v>
      </c>
      <c r="HJ6" s="470">
        <v>28</v>
      </c>
      <c r="HK6" s="470">
        <v>37</v>
      </c>
      <c r="HL6" s="470">
        <v>35</v>
      </c>
      <c r="HM6" s="470">
        <v>13</v>
      </c>
      <c r="HN6" s="470">
        <v>69</v>
      </c>
      <c r="HO6" s="470">
        <v>66</v>
      </c>
      <c r="HP6" s="470">
        <v>44</v>
      </c>
      <c r="HQ6" s="470">
        <v>27</v>
      </c>
      <c r="HR6" s="470">
        <v>52</v>
      </c>
      <c r="HS6" s="470">
        <v>66</v>
      </c>
      <c r="HT6" s="470">
        <v>33</v>
      </c>
      <c r="HU6" s="470">
        <v>35</v>
      </c>
      <c r="HV6" s="470">
        <v>17</v>
      </c>
      <c r="HW6" s="470">
        <v>27</v>
      </c>
      <c r="HX6" s="470">
        <v>20</v>
      </c>
      <c r="HY6" s="470">
        <v>23</v>
      </c>
      <c r="HZ6" s="470">
        <v>14</v>
      </c>
      <c r="IA6" s="470">
        <v>19</v>
      </c>
      <c r="IB6" s="470">
        <v>30</v>
      </c>
      <c r="IC6" s="470">
        <v>25</v>
      </c>
      <c r="ID6" s="470">
        <v>52</v>
      </c>
      <c r="IE6" s="470">
        <v>27</v>
      </c>
      <c r="IF6" s="470">
        <v>21</v>
      </c>
      <c r="IG6" s="470">
        <v>25</v>
      </c>
      <c r="IH6" s="470">
        <v>228</v>
      </c>
      <c r="II6" s="470">
        <v>157</v>
      </c>
      <c r="IJ6" s="470">
        <v>84</v>
      </c>
      <c r="IK6" s="470">
        <v>32</v>
      </c>
      <c r="IL6" s="470">
        <v>41</v>
      </c>
      <c r="IM6" s="470">
        <v>28</v>
      </c>
      <c r="IN6" s="470">
        <v>27</v>
      </c>
      <c r="IO6" s="470">
        <v>53</v>
      </c>
      <c r="IP6" s="470">
        <v>12</v>
      </c>
      <c r="IQ6" s="470">
        <v>17</v>
      </c>
      <c r="IR6" s="470">
        <v>11</v>
      </c>
      <c r="IS6" s="470">
        <v>22</v>
      </c>
      <c r="IT6" s="470">
        <v>20</v>
      </c>
      <c r="IU6" s="470">
        <v>16</v>
      </c>
      <c r="IV6" s="470">
        <v>12</v>
      </c>
      <c r="IW6" s="470">
        <v>9</v>
      </c>
      <c r="IX6" s="470">
        <v>16</v>
      </c>
      <c r="IY6" s="470">
        <v>24</v>
      </c>
      <c r="IZ6" s="470">
        <v>161</v>
      </c>
      <c r="JA6" s="470">
        <v>62</v>
      </c>
      <c r="JB6" s="470">
        <v>40</v>
      </c>
      <c r="JC6" s="470">
        <v>17</v>
      </c>
      <c r="JD6" s="470">
        <v>40</v>
      </c>
      <c r="JE6" s="470">
        <v>22</v>
      </c>
      <c r="JF6" s="470">
        <v>21</v>
      </c>
      <c r="JG6" s="470">
        <v>39</v>
      </c>
      <c r="JH6" s="470">
        <v>51</v>
      </c>
      <c r="JI6" s="470">
        <v>119</v>
      </c>
      <c r="JJ6" s="470">
        <v>17</v>
      </c>
      <c r="JK6" s="470">
        <v>23</v>
      </c>
      <c r="JL6" s="470">
        <v>34</v>
      </c>
      <c r="JM6" s="470">
        <v>33</v>
      </c>
      <c r="JN6" s="470">
        <v>60</v>
      </c>
      <c r="JO6" s="470">
        <v>27</v>
      </c>
      <c r="JP6" s="470">
        <v>12</v>
      </c>
      <c r="JQ6" s="470">
        <v>15</v>
      </c>
      <c r="JR6" s="470">
        <v>22</v>
      </c>
      <c r="JS6" s="470">
        <v>20</v>
      </c>
      <c r="JT6" s="470">
        <v>32</v>
      </c>
      <c r="JU6" s="470" t="s">
        <v>273</v>
      </c>
    </row>
    <row r="7" spans="1:281" ht="23.25" customHeight="1" x14ac:dyDescent="0.25">
      <c r="A7" s="164"/>
      <c r="B7" s="45" t="s">
        <v>819</v>
      </c>
      <c r="C7" s="472">
        <v>2984.567</v>
      </c>
      <c r="D7" s="472">
        <v>1474.095</v>
      </c>
      <c r="E7" s="472">
        <v>881.68700000000001</v>
      </c>
      <c r="F7" s="472">
        <v>236.41499999999999</v>
      </c>
      <c r="G7" s="472">
        <v>392.37</v>
      </c>
      <c r="H7" s="472" t="s">
        <v>97</v>
      </c>
      <c r="I7" s="471"/>
      <c r="J7" s="472">
        <v>132</v>
      </c>
      <c r="K7" s="472" t="s">
        <v>273</v>
      </c>
      <c r="L7" s="472" t="s">
        <v>273</v>
      </c>
      <c r="M7" s="472">
        <v>14</v>
      </c>
      <c r="N7" s="472">
        <v>75</v>
      </c>
      <c r="O7" s="472">
        <v>28</v>
      </c>
      <c r="P7" s="472">
        <v>28</v>
      </c>
      <c r="Q7" s="472" t="s">
        <v>273</v>
      </c>
      <c r="R7" s="472">
        <v>24</v>
      </c>
      <c r="S7" s="472">
        <v>28</v>
      </c>
      <c r="T7" s="472">
        <v>13</v>
      </c>
      <c r="U7" s="472">
        <v>12</v>
      </c>
      <c r="V7" s="472">
        <v>10</v>
      </c>
      <c r="W7" s="472">
        <v>7</v>
      </c>
      <c r="X7" s="472">
        <v>12</v>
      </c>
      <c r="Y7" s="472">
        <v>25</v>
      </c>
      <c r="Z7" s="472">
        <v>10</v>
      </c>
      <c r="AA7" s="472">
        <v>8</v>
      </c>
      <c r="AB7" s="472">
        <v>7</v>
      </c>
      <c r="AC7" s="472">
        <v>14</v>
      </c>
      <c r="AD7" s="472">
        <v>12</v>
      </c>
      <c r="AE7" s="472">
        <v>7</v>
      </c>
      <c r="AF7" s="472">
        <v>4</v>
      </c>
      <c r="AG7" s="472">
        <v>4</v>
      </c>
      <c r="AH7" s="472">
        <v>16</v>
      </c>
      <c r="AI7" s="472">
        <v>37</v>
      </c>
      <c r="AJ7" s="472" t="s">
        <v>273</v>
      </c>
      <c r="AK7" s="472">
        <v>10</v>
      </c>
      <c r="AL7" s="472">
        <v>5</v>
      </c>
      <c r="AM7" s="472">
        <v>16</v>
      </c>
      <c r="AN7" s="472">
        <v>39</v>
      </c>
      <c r="AO7" s="472">
        <v>24</v>
      </c>
      <c r="AP7" s="472">
        <v>13</v>
      </c>
      <c r="AQ7" s="472">
        <v>11</v>
      </c>
      <c r="AR7" s="472">
        <v>3</v>
      </c>
      <c r="AS7" s="472" t="s">
        <v>273</v>
      </c>
      <c r="AT7" s="472" t="s">
        <v>273</v>
      </c>
      <c r="AU7" s="472">
        <v>85</v>
      </c>
      <c r="AV7" s="472">
        <v>18</v>
      </c>
      <c r="AW7" s="472">
        <v>19</v>
      </c>
      <c r="AX7" s="472" t="s">
        <v>273</v>
      </c>
      <c r="AY7" s="472">
        <v>25</v>
      </c>
      <c r="AZ7" s="472">
        <v>16</v>
      </c>
      <c r="BA7" s="472">
        <v>10</v>
      </c>
      <c r="BB7" s="472">
        <v>5</v>
      </c>
      <c r="BC7" s="472">
        <v>12</v>
      </c>
      <c r="BD7" s="472">
        <v>59</v>
      </c>
      <c r="BE7" s="472">
        <v>23</v>
      </c>
      <c r="BF7" s="472">
        <v>24</v>
      </c>
      <c r="BG7" s="472">
        <v>23</v>
      </c>
      <c r="BH7" s="472">
        <v>7</v>
      </c>
      <c r="BI7" s="472">
        <v>12</v>
      </c>
      <c r="BJ7" s="472" t="s">
        <v>273</v>
      </c>
      <c r="BK7" s="472">
        <v>81</v>
      </c>
      <c r="BL7" s="472">
        <v>60</v>
      </c>
      <c r="BM7" s="472">
        <v>17</v>
      </c>
      <c r="BN7" s="472">
        <v>20</v>
      </c>
      <c r="BO7" s="472">
        <v>17</v>
      </c>
      <c r="BP7" s="472">
        <v>25</v>
      </c>
      <c r="BQ7" s="472">
        <v>12</v>
      </c>
      <c r="BR7" s="472">
        <v>260</v>
      </c>
      <c r="BS7" s="472" t="s">
        <v>273</v>
      </c>
      <c r="BT7" s="472">
        <v>44</v>
      </c>
      <c r="BU7" s="472" t="s">
        <v>273</v>
      </c>
      <c r="BV7" s="472">
        <v>22</v>
      </c>
      <c r="BW7" s="472">
        <v>15</v>
      </c>
      <c r="BX7" s="472">
        <v>23</v>
      </c>
      <c r="BY7" s="472" t="s">
        <v>273</v>
      </c>
      <c r="BZ7" s="472" t="s">
        <v>273</v>
      </c>
      <c r="CA7" s="472" t="s">
        <v>273</v>
      </c>
      <c r="CB7" s="472">
        <v>15</v>
      </c>
      <c r="CC7" s="472" t="s">
        <v>273</v>
      </c>
      <c r="CD7" s="472">
        <v>6</v>
      </c>
      <c r="CE7" s="472" t="s">
        <v>273</v>
      </c>
      <c r="CF7" s="472" t="s">
        <v>273</v>
      </c>
      <c r="CG7" s="472" t="s">
        <v>273</v>
      </c>
      <c r="CH7" s="472" t="s">
        <v>273</v>
      </c>
      <c r="CI7" s="472" t="s">
        <v>273</v>
      </c>
      <c r="CJ7" s="472" t="s">
        <v>273</v>
      </c>
      <c r="CK7" s="472" t="s">
        <v>273</v>
      </c>
      <c r="CL7" s="472" t="s">
        <v>273</v>
      </c>
      <c r="CM7" s="472" t="s">
        <v>273</v>
      </c>
      <c r="CN7" s="472" t="s">
        <v>273</v>
      </c>
      <c r="CO7" s="472" t="s">
        <v>273</v>
      </c>
      <c r="CP7" s="472" t="s">
        <v>273</v>
      </c>
      <c r="CQ7" s="472" t="s">
        <v>273</v>
      </c>
      <c r="CR7" s="472" t="s">
        <v>273</v>
      </c>
      <c r="CS7" s="472" t="s">
        <v>273</v>
      </c>
      <c r="CT7" s="472" t="s">
        <v>273</v>
      </c>
      <c r="CU7" s="472" t="s">
        <v>273</v>
      </c>
      <c r="CV7" s="472" t="s">
        <v>273</v>
      </c>
      <c r="CW7" s="472">
        <v>28</v>
      </c>
      <c r="CX7" s="472" t="s">
        <v>273</v>
      </c>
      <c r="CY7" s="472">
        <v>13</v>
      </c>
      <c r="CZ7" s="472" t="s">
        <v>273</v>
      </c>
      <c r="DA7" s="472">
        <v>288</v>
      </c>
      <c r="DB7" s="472" t="s">
        <v>273</v>
      </c>
      <c r="DC7" s="472" t="s">
        <v>273</v>
      </c>
      <c r="DD7" s="472" t="s">
        <v>273</v>
      </c>
      <c r="DE7" s="472" t="s">
        <v>273</v>
      </c>
      <c r="DF7" s="472">
        <v>47</v>
      </c>
      <c r="DG7" s="472">
        <v>22</v>
      </c>
      <c r="DH7" s="472">
        <v>6</v>
      </c>
      <c r="DI7" s="472" t="s">
        <v>273</v>
      </c>
      <c r="DJ7" s="472" t="s">
        <v>273</v>
      </c>
      <c r="DK7" s="472" t="s">
        <v>273</v>
      </c>
      <c r="DL7" s="472" t="s">
        <v>273</v>
      </c>
      <c r="DM7" s="472" t="s">
        <v>273</v>
      </c>
      <c r="DN7" s="472" t="s">
        <v>273</v>
      </c>
      <c r="DO7" s="472">
        <v>20</v>
      </c>
      <c r="DP7" s="472" t="s">
        <v>273</v>
      </c>
      <c r="DQ7" s="472" t="s">
        <v>273</v>
      </c>
      <c r="DR7" s="472" t="s">
        <v>273</v>
      </c>
      <c r="DS7" s="472" t="s">
        <v>273</v>
      </c>
      <c r="DT7" s="472" t="s">
        <v>273</v>
      </c>
      <c r="DU7" s="472" t="s">
        <v>273</v>
      </c>
      <c r="DV7" s="472" t="s">
        <v>273</v>
      </c>
      <c r="DW7" s="472" t="s">
        <v>273</v>
      </c>
      <c r="DX7" s="472" t="s">
        <v>273</v>
      </c>
      <c r="DY7" s="472" t="s">
        <v>273</v>
      </c>
      <c r="DZ7" s="472" t="s">
        <v>273</v>
      </c>
      <c r="EA7" s="472" t="s">
        <v>273</v>
      </c>
      <c r="EB7" s="472" t="s">
        <v>273</v>
      </c>
      <c r="EC7" s="472" t="s">
        <v>273</v>
      </c>
      <c r="ED7" s="472">
        <v>7</v>
      </c>
      <c r="EE7" s="472">
        <v>1</v>
      </c>
      <c r="EF7" s="472">
        <v>0</v>
      </c>
      <c r="EG7" s="472">
        <v>1</v>
      </c>
      <c r="EH7" s="472">
        <v>1</v>
      </c>
      <c r="EI7" s="472">
        <v>3</v>
      </c>
      <c r="EJ7" s="472">
        <v>3</v>
      </c>
      <c r="EK7" s="472">
        <v>2</v>
      </c>
      <c r="EL7" s="472">
        <v>1</v>
      </c>
      <c r="EM7" s="472">
        <v>2</v>
      </c>
      <c r="EN7" s="472">
        <v>3</v>
      </c>
      <c r="EO7" s="472">
        <v>2</v>
      </c>
      <c r="EP7" s="472">
        <v>10</v>
      </c>
      <c r="EQ7" s="472">
        <v>0</v>
      </c>
      <c r="ER7" s="472">
        <v>0</v>
      </c>
      <c r="ES7" s="472">
        <v>1</v>
      </c>
      <c r="ET7" s="472">
        <v>3</v>
      </c>
      <c r="EU7" s="472">
        <v>1</v>
      </c>
      <c r="EV7" s="472">
        <v>4</v>
      </c>
      <c r="EW7" s="472">
        <v>6</v>
      </c>
      <c r="EX7" s="472">
        <v>3</v>
      </c>
      <c r="EY7" s="472">
        <v>8</v>
      </c>
      <c r="EZ7" s="472">
        <v>0</v>
      </c>
      <c r="FA7" s="472">
        <v>1</v>
      </c>
      <c r="FB7" s="472">
        <v>1</v>
      </c>
      <c r="FC7" s="472">
        <v>4</v>
      </c>
      <c r="FD7" s="472">
        <v>0</v>
      </c>
      <c r="FE7" s="472">
        <v>0</v>
      </c>
      <c r="FF7" s="472">
        <v>0</v>
      </c>
      <c r="FG7" s="472">
        <v>0</v>
      </c>
      <c r="FH7" s="472">
        <v>3</v>
      </c>
      <c r="FI7" s="472">
        <v>5</v>
      </c>
      <c r="FJ7" s="472">
        <v>2</v>
      </c>
      <c r="FK7" s="472">
        <v>0</v>
      </c>
      <c r="FL7" s="472">
        <v>0</v>
      </c>
      <c r="FM7" s="472">
        <v>0</v>
      </c>
      <c r="FN7" s="472">
        <v>5</v>
      </c>
      <c r="FO7" s="472">
        <v>0</v>
      </c>
      <c r="FP7" s="472">
        <v>1</v>
      </c>
      <c r="FQ7" s="472">
        <v>5</v>
      </c>
      <c r="FR7" s="472">
        <v>6</v>
      </c>
      <c r="FS7" s="472">
        <v>7</v>
      </c>
      <c r="FT7" s="472">
        <v>10</v>
      </c>
      <c r="FU7" s="472">
        <v>2</v>
      </c>
      <c r="FV7" s="472">
        <v>1</v>
      </c>
      <c r="FW7" s="472">
        <v>0</v>
      </c>
      <c r="FX7" s="472">
        <v>1</v>
      </c>
      <c r="FY7" s="472">
        <v>2</v>
      </c>
      <c r="FZ7" s="472">
        <v>1</v>
      </c>
      <c r="GA7" s="472">
        <v>0</v>
      </c>
      <c r="GB7" s="472">
        <v>0</v>
      </c>
      <c r="GC7" s="472">
        <v>0</v>
      </c>
      <c r="GD7" s="472">
        <v>2</v>
      </c>
      <c r="GE7" s="472">
        <v>2</v>
      </c>
      <c r="GF7" s="472">
        <v>1</v>
      </c>
      <c r="GG7" s="472">
        <v>2</v>
      </c>
      <c r="GH7" s="472">
        <v>1</v>
      </c>
      <c r="GI7" s="472">
        <v>1</v>
      </c>
      <c r="GJ7" s="472">
        <v>0</v>
      </c>
      <c r="GK7" s="472">
        <v>0</v>
      </c>
      <c r="GL7" s="472">
        <v>0</v>
      </c>
      <c r="GM7" s="472">
        <v>1</v>
      </c>
      <c r="GN7" s="472">
        <v>1</v>
      </c>
      <c r="GO7" s="472">
        <v>4</v>
      </c>
      <c r="GP7" s="472">
        <v>4</v>
      </c>
      <c r="GQ7" s="472">
        <v>0</v>
      </c>
      <c r="GR7" s="472">
        <v>1</v>
      </c>
      <c r="GS7" s="472">
        <v>1</v>
      </c>
      <c r="GT7" s="472">
        <v>2</v>
      </c>
      <c r="GU7" s="472">
        <v>0</v>
      </c>
      <c r="GV7" s="472">
        <v>1</v>
      </c>
      <c r="GW7" s="472">
        <v>0</v>
      </c>
      <c r="GX7" s="472">
        <v>1</v>
      </c>
      <c r="GY7" s="472">
        <v>0</v>
      </c>
      <c r="GZ7" s="472">
        <v>1</v>
      </c>
      <c r="HA7" s="472">
        <v>6</v>
      </c>
      <c r="HB7" s="472">
        <v>5</v>
      </c>
      <c r="HC7" s="472">
        <v>0</v>
      </c>
      <c r="HD7" s="472">
        <v>1</v>
      </c>
      <c r="HE7" s="472">
        <v>0</v>
      </c>
      <c r="HF7" s="472">
        <v>1</v>
      </c>
      <c r="HG7" s="472">
        <v>0</v>
      </c>
      <c r="HH7" s="472">
        <v>0</v>
      </c>
      <c r="HI7" s="472">
        <v>2</v>
      </c>
      <c r="HJ7" s="472">
        <v>0</v>
      </c>
      <c r="HK7" s="472">
        <v>2</v>
      </c>
      <c r="HL7" s="472">
        <v>1</v>
      </c>
      <c r="HM7" s="472">
        <v>0</v>
      </c>
      <c r="HN7" s="472">
        <v>5</v>
      </c>
      <c r="HO7" s="472">
        <v>7</v>
      </c>
      <c r="HP7" s="472">
        <v>5</v>
      </c>
      <c r="HQ7" s="472">
        <v>1</v>
      </c>
      <c r="HR7" s="472">
        <v>5</v>
      </c>
      <c r="HS7" s="472">
        <v>5</v>
      </c>
      <c r="HT7" s="472">
        <v>4</v>
      </c>
      <c r="HU7" s="472">
        <v>1</v>
      </c>
      <c r="HV7" s="472">
        <v>2</v>
      </c>
      <c r="HW7" s="472">
        <v>0</v>
      </c>
      <c r="HX7" s="472">
        <v>1</v>
      </c>
      <c r="HY7" s="472">
        <v>1</v>
      </c>
      <c r="HZ7" s="472">
        <v>0</v>
      </c>
      <c r="IA7" s="472">
        <v>0</v>
      </c>
      <c r="IB7" s="472">
        <v>0</v>
      </c>
      <c r="IC7" s="472">
        <v>1</v>
      </c>
      <c r="ID7" s="472">
        <v>4</v>
      </c>
      <c r="IE7" s="472">
        <v>1</v>
      </c>
      <c r="IF7" s="472">
        <v>4</v>
      </c>
      <c r="IG7" s="472">
        <v>0</v>
      </c>
      <c r="IH7" s="472">
        <v>4</v>
      </c>
      <c r="II7" s="472">
        <v>8</v>
      </c>
      <c r="IJ7" s="472">
        <v>6</v>
      </c>
      <c r="IK7" s="472">
        <v>2</v>
      </c>
      <c r="IL7" s="472">
        <v>3</v>
      </c>
      <c r="IM7" s="472">
        <v>2</v>
      </c>
      <c r="IN7" s="472">
        <v>1</v>
      </c>
      <c r="IO7" s="472">
        <v>5</v>
      </c>
      <c r="IP7" s="472">
        <v>1</v>
      </c>
      <c r="IQ7" s="472">
        <v>0</v>
      </c>
      <c r="IR7" s="472">
        <v>0</v>
      </c>
      <c r="IS7" s="472">
        <v>2</v>
      </c>
      <c r="IT7" s="472">
        <v>2</v>
      </c>
      <c r="IU7" s="472">
        <v>1</v>
      </c>
      <c r="IV7" s="472">
        <v>1</v>
      </c>
      <c r="IW7" s="472">
        <v>1</v>
      </c>
      <c r="IX7" s="472">
        <v>2</v>
      </c>
      <c r="IY7" s="472">
        <v>4</v>
      </c>
      <c r="IZ7" s="472">
        <v>18</v>
      </c>
      <c r="JA7" s="472">
        <v>7</v>
      </c>
      <c r="JB7" s="472">
        <v>3</v>
      </c>
      <c r="JC7" s="472">
        <v>1</v>
      </c>
      <c r="JD7" s="472">
        <v>4</v>
      </c>
      <c r="JE7" s="472">
        <v>2</v>
      </c>
      <c r="JF7" s="472">
        <v>0</v>
      </c>
      <c r="JG7" s="472">
        <v>1</v>
      </c>
      <c r="JH7" s="472">
        <v>3</v>
      </c>
      <c r="JI7" s="472">
        <v>4</v>
      </c>
      <c r="JJ7" s="472">
        <v>1</v>
      </c>
      <c r="JK7" s="472">
        <v>1</v>
      </c>
      <c r="JL7" s="472">
        <v>4</v>
      </c>
      <c r="JM7" s="472">
        <v>1</v>
      </c>
      <c r="JN7" s="472">
        <v>2</v>
      </c>
      <c r="JO7" s="472">
        <v>1</v>
      </c>
      <c r="JP7" s="472">
        <v>1</v>
      </c>
      <c r="JQ7" s="472">
        <v>1</v>
      </c>
      <c r="JR7" s="472">
        <v>1</v>
      </c>
      <c r="JS7" s="472">
        <v>2</v>
      </c>
      <c r="JT7" s="472">
        <v>0</v>
      </c>
      <c r="JU7" s="472" t="s">
        <v>273</v>
      </c>
    </row>
    <row r="8" spans="1:281" ht="23.25" customHeight="1" x14ac:dyDescent="0.25">
      <c r="A8" s="164"/>
      <c r="B8" s="278" t="s">
        <v>820</v>
      </c>
      <c r="C8" s="473">
        <v>34714.978000000003</v>
      </c>
      <c r="D8" s="473">
        <v>16653.589</v>
      </c>
      <c r="E8" s="473">
        <v>6827.7550000000001</v>
      </c>
      <c r="F8" s="473">
        <v>5044.3810000000003</v>
      </c>
      <c r="G8" s="473">
        <v>6085.9520000000002</v>
      </c>
      <c r="H8" s="473">
        <v>103.29900000000001</v>
      </c>
      <c r="I8" s="471"/>
      <c r="J8" s="473">
        <v>1654</v>
      </c>
      <c r="K8" s="474" t="s">
        <v>1411</v>
      </c>
      <c r="L8" s="474" t="s">
        <v>1411</v>
      </c>
      <c r="M8" s="473">
        <v>362</v>
      </c>
      <c r="N8" s="473">
        <v>530</v>
      </c>
      <c r="O8" s="473">
        <v>311</v>
      </c>
      <c r="P8" s="473">
        <v>282</v>
      </c>
      <c r="Q8" s="474" t="s">
        <v>1411</v>
      </c>
      <c r="R8" s="473">
        <v>241</v>
      </c>
      <c r="S8" s="473">
        <v>277</v>
      </c>
      <c r="T8" s="473">
        <v>151</v>
      </c>
      <c r="U8" s="473">
        <v>135</v>
      </c>
      <c r="V8" s="473">
        <v>151</v>
      </c>
      <c r="W8" s="473">
        <v>109</v>
      </c>
      <c r="X8" s="473">
        <v>145</v>
      </c>
      <c r="Y8" s="473">
        <v>253</v>
      </c>
      <c r="Z8" s="473">
        <v>128</v>
      </c>
      <c r="AA8" s="473">
        <v>127</v>
      </c>
      <c r="AB8" s="473">
        <v>86</v>
      </c>
      <c r="AC8" s="473">
        <v>126</v>
      </c>
      <c r="AD8" s="473">
        <v>103</v>
      </c>
      <c r="AE8" s="473">
        <v>88</v>
      </c>
      <c r="AF8" s="473">
        <v>70</v>
      </c>
      <c r="AG8" s="473">
        <v>59</v>
      </c>
      <c r="AH8" s="473">
        <v>206</v>
      </c>
      <c r="AI8" s="473">
        <v>285</v>
      </c>
      <c r="AJ8" s="474" t="s">
        <v>1411</v>
      </c>
      <c r="AK8" s="473">
        <v>122</v>
      </c>
      <c r="AL8" s="473">
        <v>69</v>
      </c>
      <c r="AM8" s="473">
        <v>212</v>
      </c>
      <c r="AN8" s="473">
        <v>316</v>
      </c>
      <c r="AO8" s="473">
        <v>229</v>
      </c>
      <c r="AP8" s="473">
        <v>153</v>
      </c>
      <c r="AQ8" s="473">
        <v>169</v>
      </c>
      <c r="AR8" s="473">
        <v>104</v>
      </c>
      <c r="AS8" s="474" t="s">
        <v>1411</v>
      </c>
      <c r="AT8" s="474" t="s">
        <v>1411</v>
      </c>
      <c r="AU8" s="473">
        <v>864</v>
      </c>
      <c r="AV8" s="473">
        <v>230</v>
      </c>
      <c r="AW8" s="473">
        <v>267</v>
      </c>
      <c r="AX8" s="474" t="s">
        <v>1411</v>
      </c>
      <c r="AY8" s="473">
        <v>202</v>
      </c>
      <c r="AZ8" s="473">
        <v>236</v>
      </c>
      <c r="BA8" s="473">
        <v>112</v>
      </c>
      <c r="BB8" s="473">
        <v>92</v>
      </c>
      <c r="BC8" s="473">
        <v>151</v>
      </c>
      <c r="BD8" s="473">
        <v>366</v>
      </c>
      <c r="BE8" s="473">
        <v>183</v>
      </c>
      <c r="BF8" s="473">
        <v>143</v>
      </c>
      <c r="BG8" s="473">
        <v>143</v>
      </c>
      <c r="BH8" s="473">
        <v>62</v>
      </c>
      <c r="BI8" s="473">
        <v>116</v>
      </c>
      <c r="BJ8" s="474" t="s">
        <v>1411</v>
      </c>
      <c r="BK8" s="473">
        <v>523</v>
      </c>
      <c r="BL8" s="473">
        <v>400</v>
      </c>
      <c r="BM8" s="473">
        <v>166</v>
      </c>
      <c r="BN8" s="473">
        <v>247</v>
      </c>
      <c r="BO8" s="473">
        <v>175</v>
      </c>
      <c r="BP8" s="473">
        <v>197</v>
      </c>
      <c r="BQ8" s="473">
        <v>87</v>
      </c>
      <c r="BR8" s="473">
        <v>1121</v>
      </c>
      <c r="BS8" s="474" t="s">
        <v>1411</v>
      </c>
      <c r="BT8" s="474">
        <v>287</v>
      </c>
      <c r="BU8" s="474" t="s">
        <v>1411</v>
      </c>
      <c r="BV8" s="473">
        <v>168</v>
      </c>
      <c r="BW8" s="473">
        <v>148</v>
      </c>
      <c r="BX8" s="473">
        <v>156</v>
      </c>
      <c r="BY8" s="474" t="s">
        <v>1411</v>
      </c>
      <c r="BZ8" s="474" t="s">
        <v>1411</v>
      </c>
      <c r="CA8" s="474" t="s">
        <v>1411</v>
      </c>
      <c r="CB8" s="473">
        <v>95</v>
      </c>
      <c r="CC8" s="474" t="s">
        <v>1411</v>
      </c>
      <c r="CD8" s="473">
        <v>78</v>
      </c>
      <c r="CE8" s="474" t="s">
        <v>1411</v>
      </c>
      <c r="CF8" s="474" t="s">
        <v>1411</v>
      </c>
      <c r="CG8" s="474" t="s">
        <v>1411</v>
      </c>
      <c r="CH8" s="474" t="s">
        <v>1411</v>
      </c>
      <c r="CI8" s="474" t="s">
        <v>1411</v>
      </c>
      <c r="CJ8" s="474" t="s">
        <v>1411</v>
      </c>
      <c r="CK8" s="474" t="s">
        <v>1411</v>
      </c>
      <c r="CL8" s="474" t="s">
        <v>1411</v>
      </c>
      <c r="CM8" s="474" t="s">
        <v>1411</v>
      </c>
      <c r="CN8" s="474" t="s">
        <v>1411</v>
      </c>
      <c r="CO8" s="474" t="s">
        <v>1411</v>
      </c>
      <c r="CP8" s="474" t="s">
        <v>1411</v>
      </c>
      <c r="CQ8" s="474" t="s">
        <v>1411</v>
      </c>
      <c r="CR8" s="474" t="s">
        <v>1411</v>
      </c>
      <c r="CS8" s="474" t="s">
        <v>1411</v>
      </c>
      <c r="CT8" s="474" t="s">
        <v>1411</v>
      </c>
      <c r="CU8" s="474" t="s">
        <v>1411</v>
      </c>
      <c r="CV8" s="474" t="s">
        <v>1411</v>
      </c>
      <c r="CW8" s="473">
        <v>86</v>
      </c>
      <c r="CX8" s="473" t="s">
        <v>1411</v>
      </c>
      <c r="CY8" s="473">
        <v>126</v>
      </c>
      <c r="CZ8" s="473" t="s">
        <v>1411</v>
      </c>
      <c r="DA8" s="473">
        <v>909</v>
      </c>
      <c r="DB8" s="474" t="s">
        <v>1411</v>
      </c>
      <c r="DC8" s="474" t="s">
        <v>1411</v>
      </c>
      <c r="DD8" s="474" t="s">
        <v>1411</v>
      </c>
      <c r="DE8" s="474" t="s">
        <v>1411</v>
      </c>
      <c r="DF8" s="473">
        <v>211</v>
      </c>
      <c r="DG8" s="473">
        <v>149</v>
      </c>
      <c r="DH8" s="473">
        <v>57</v>
      </c>
      <c r="DI8" s="474" t="s">
        <v>1411</v>
      </c>
      <c r="DJ8" s="474" t="s">
        <v>1411</v>
      </c>
      <c r="DK8" s="474" t="s">
        <v>1411</v>
      </c>
      <c r="DL8" s="474" t="s">
        <v>1411</v>
      </c>
      <c r="DM8" s="474" t="s">
        <v>1411</v>
      </c>
      <c r="DN8" s="474" t="s">
        <v>1411</v>
      </c>
      <c r="DO8" s="474">
        <v>297</v>
      </c>
      <c r="DP8" s="474" t="s">
        <v>1411</v>
      </c>
      <c r="DQ8" s="474" t="s">
        <v>1411</v>
      </c>
      <c r="DR8" s="474" t="s">
        <v>1411</v>
      </c>
      <c r="DS8" s="474" t="s">
        <v>1411</v>
      </c>
      <c r="DT8" s="474" t="s">
        <v>1411</v>
      </c>
      <c r="DU8" s="474" t="s">
        <v>1411</v>
      </c>
      <c r="DV8" s="474" t="s">
        <v>1411</v>
      </c>
      <c r="DW8" s="474" t="s">
        <v>1411</v>
      </c>
      <c r="DX8" s="473" t="s">
        <v>1411</v>
      </c>
      <c r="DY8" s="474" t="s">
        <v>1411</v>
      </c>
      <c r="DZ8" s="474" t="s">
        <v>1411</v>
      </c>
      <c r="EA8" s="474" t="s">
        <v>1411</v>
      </c>
      <c r="EB8" s="474" t="s">
        <v>1411</v>
      </c>
      <c r="EC8" s="473" t="s">
        <v>1411</v>
      </c>
      <c r="ED8" s="473">
        <v>96</v>
      </c>
      <c r="EE8" s="473">
        <v>30</v>
      </c>
      <c r="EF8" s="473">
        <v>23</v>
      </c>
      <c r="EG8" s="473">
        <v>22</v>
      </c>
      <c r="EH8" s="473">
        <v>25</v>
      </c>
      <c r="EI8" s="473">
        <v>28</v>
      </c>
      <c r="EJ8" s="473">
        <v>75</v>
      </c>
      <c r="EK8" s="473">
        <v>48</v>
      </c>
      <c r="EL8" s="473">
        <v>36</v>
      </c>
      <c r="EM8" s="473">
        <v>29</v>
      </c>
      <c r="EN8" s="473">
        <v>36</v>
      </c>
      <c r="EO8" s="473">
        <v>37</v>
      </c>
      <c r="EP8" s="473">
        <v>108</v>
      </c>
      <c r="EQ8" s="473">
        <v>19</v>
      </c>
      <c r="ER8" s="473">
        <v>30</v>
      </c>
      <c r="ES8" s="473">
        <v>21</v>
      </c>
      <c r="ET8" s="473">
        <v>34</v>
      </c>
      <c r="EU8" s="473">
        <v>56</v>
      </c>
      <c r="EV8" s="473">
        <v>64</v>
      </c>
      <c r="EW8" s="473">
        <v>74</v>
      </c>
      <c r="EX8" s="473">
        <v>95</v>
      </c>
      <c r="EY8" s="473">
        <v>61</v>
      </c>
      <c r="EZ8" s="473">
        <v>31</v>
      </c>
      <c r="FA8" s="473">
        <v>26</v>
      </c>
      <c r="FB8" s="473">
        <v>30</v>
      </c>
      <c r="FC8" s="473">
        <v>59</v>
      </c>
      <c r="FD8" s="473">
        <v>11</v>
      </c>
      <c r="FE8" s="473">
        <v>34</v>
      </c>
      <c r="FF8" s="473">
        <v>32</v>
      </c>
      <c r="FG8" s="473">
        <v>20</v>
      </c>
      <c r="FH8" s="473">
        <v>62</v>
      </c>
      <c r="FI8" s="473">
        <v>38</v>
      </c>
      <c r="FJ8" s="473">
        <v>39</v>
      </c>
      <c r="FK8" s="473">
        <v>23</v>
      </c>
      <c r="FL8" s="473">
        <v>15</v>
      </c>
      <c r="FM8" s="473">
        <v>13</v>
      </c>
      <c r="FN8" s="473">
        <v>83</v>
      </c>
      <c r="FO8" s="473">
        <v>36</v>
      </c>
      <c r="FP8" s="473">
        <v>32</v>
      </c>
      <c r="FQ8" s="473">
        <v>78</v>
      </c>
      <c r="FR8" s="473">
        <v>92</v>
      </c>
      <c r="FS8" s="473">
        <v>72</v>
      </c>
      <c r="FT8" s="473">
        <v>128</v>
      </c>
      <c r="FU8" s="473">
        <v>48</v>
      </c>
      <c r="FV8" s="473">
        <v>17</v>
      </c>
      <c r="FW8" s="473">
        <v>25</v>
      </c>
      <c r="FX8" s="473">
        <v>44</v>
      </c>
      <c r="FY8" s="473">
        <v>38</v>
      </c>
      <c r="FZ8" s="473">
        <v>27</v>
      </c>
      <c r="GA8" s="473">
        <v>14</v>
      </c>
      <c r="GB8" s="473">
        <v>13</v>
      </c>
      <c r="GC8" s="473">
        <v>20</v>
      </c>
      <c r="GD8" s="473">
        <v>44</v>
      </c>
      <c r="GE8" s="473">
        <v>81</v>
      </c>
      <c r="GF8" s="473">
        <v>25</v>
      </c>
      <c r="GG8" s="473">
        <v>26</v>
      </c>
      <c r="GH8" s="473">
        <v>23</v>
      </c>
      <c r="GI8" s="473">
        <v>24</v>
      </c>
      <c r="GJ8" s="473">
        <v>18</v>
      </c>
      <c r="GK8" s="473">
        <v>11</v>
      </c>
      <c r="GL8" s="473">
        <v>23</v>
      </c>
      <c r="GM8" s="473">
        <v>40</v>
      </c>
      <c r="GN8" s="473">
        <v>22</v>
      </c>
      <c r="GO8" s="473">
        <v>58</v>
      </c>
      <c r="GP8" s="473">
        <v>48</v>
      </c>
      <c r="GQ8" s="473">
        <v>35</v>
      </c>
      <c r="GR8" s="473">
        <v>29</v>
      </c>
      <c r="GS8" s="473">
        <v>24</v>
      </c>
      <c r="GT8" s="473">
        <v>50</v>
      </c>
      <c r="GU8" s="473">
        <v>19</v>
      </c>
      <c r="GV8" s="473">
        <v>40</v>
      </c>
      <c r="GW8" s="473">
        <v>13</v>
      </c>
      <c r="GX8" s="473">
        <v>49</v>
      </c>
      <c r="GY8" s="473">
        <v>23</v>
      </c>
      <c r="GZ8" s="473">
        <v>18</v>
      </c>
      <c r="HA8" s="473">
        <v>109</v>
      </c>
      <c r="HB8" s="473">
        <v>75</v>
      </c>
      <c r="HC8" s="473">
        <v>24</v>
      </c>
      <c r="HD8" s="473">
        <v>20</v>
      </c>
      <c r="HE8" s="473">
        <v>21</v>
      </c>
      <c r="HF8" s="473">
        <v>40</v>
      </c>
      <c r="HG8" s="473">
        <v>23</v>
      </c>
      <c r="HH8" s="473">
        <v>23</v>
      </c>
      <c r="HI8" s="473">
        <v>21</v>
      </c>
      <c r="HJ8" s="473">
        <v>29</v>
      </c>
      <c r="HK8" s="473">
        <v>39</v>
      </c>
      <c r="HL8" s="473">
        <v>37</v>
      </c>
      <c r="HM8" s="473">
        <v>14</v>
      </c>
      <c r="HN8" s="473">
        <v>74</v>
      </c>
      <c r="HO8" s="473">
        <v>73</v>
      </c>
      <c r="HP8" s="473">
        <v>49</v>
      </c>
      <c r="HQ8" s="473">
        <v>28</v>
      </c>
      <c r="HR8" s="473">
        <v>57</v>
      </c>
      <c r="HS8" s="473">
        <v>72</v>
      </c>
      <c r="HT8" s="473">
        <v>37</v>
      </c>
      <c r="HU8" s="473">
        <v>36</v>
      </c>
      <c r="HV8" s="473">
        <v>19</v>
      </c>
      <c r="HW8" s="473">
        <v>27</v>
      </c>
      <c r="HX8" s="473">
        <v>21</v>
      </c>
      <c r="HY8" s="473">
        <v>24</v>
      </c>
      <c r="HZ8" s="473">
        <v>15</v>
      </c>
      <c r="IA8" s="473">
        <v>20</v>
      </c>
      <c r="IB8" s="473">
        <v>30</v>
      </c>
      <c r="IC8" s="473">
        <v>26</v>
      </c>
      <c r="ID8" s="473">
        <v>56</v>
      </c>
      <c r="IE8" s="473">
        <v>28</v>
      </c>
      <c r="IF8" s="473">
        <v>25</v>
      </c>
      <c r="IG8" s="473">
        <v>25</v>
      </c>
      <c r="IH8" s="473">
        <v>233</v>
      </c>
      <c r="II8" s="473">
        <v>166</v>
      </c>
      <c r="IJ8" s="473">
        <v>90</v>
      </c>
      <c r="IK8" s="473">
        <v>34</v>
      </c>
      <c r="IL8" s="473">
        <v>44</v>
      </c>
      <c r="IM8" s="473">
        <v>30</v>
      </c>
      <c r="IN8" s="473">
        <v>29</v>
      </c>
      <c r="IO8" s="473">
        <v>58</v>
      </c>
      <c r="IP8" s="473">
        <v>13</v>
      </c>
      <c r="IQ8" s="473">
        <v>17</v>
      </c>
      <c r="IR8" s="473">
        <v>11</v>
      </c>
      <c r="IS8" s="473">
        <v>25</v>
      </c>
      <c r="IT8" s="473">
        <v>23</v>
      </c>
      <c r="IU8" s="473">
        <v>18</v>
      </c>
      <c r="IV8" s="473">
        <v>13</v>
      </c>
      <c r="IW8" s="473">
        <v>10</v>
      </c>
      <c r="IX8" s="473">
        <v>19</v>
      </c>
      <c r="IY8" s="473">
        <v>28</v>
      </c>
      <c r="IZ8" s="473">
        <v>180</v>
      </c>
      <c r="JA8" s="473">
        <v>70</v>
      </c>
      <c r="JB8" s="473">
        <v>43</v>
      </c>
      <c r="JC8" s="473">
        <v>18</v>
      </c>
      <c r="JD8" s="473">
        <v>45</v>
      </c>
      <c r="JE8" s="473">
        <v>25</v>
      </c>
      <c r="JF8" s="473">
        <v>22</v>
      </c>
      <c r="JG8" s="473">
        <v>40</v>
      </c>
      <c r="JH8" s="473">
        <v>55</v>
      </c>
      <c r="JI8" s="473">
        <v>124</v>
      </c>
      <c r="JJ8" s="473">
        <v>18</v>
      </c>
      <c r="JK8" s="473">
        <v>25</v>
      </c>
      <c r="JL8" s="473">
        <v>39</v>
      </c>
      <c r="JM8" s="473">
        <v>34</v>
      </c>
      <c r="JN8" s="473">
        <v>63</v>
      </c>
      <c r="JO8" s="473">
        <v>29</v>
      </c>
      <c r="JP8" s="473">
        <v>13</v>
      </c>
      <c r="JQ8" s="473">
        <v>16</v>
      </c>
      <c r="JR8" s="473">
        <v>24</v>
      </c>
      <c r="JS8" s="473">
        <v>22</v>
      </c>
      <c r="JT8" s="473">
        <v>33</v>
      </c>
      <c r="JU8" s="473" t="s">
        <v>1411</v>
      </c>
    </row>
    <row r="9" spans="1:281" ht="23.25" customHeight="1" x14ac:dyDescent="0.25">
      <c r="A9" s="164"/>
      <c r="B9" s="279" t="s">
        <v>581</v>
      </c>
      <c r="C9" s="475">
        <v>1692.98</v>
      </c>
      <c r="D9" s="475">
        <v>1051.452</v>
      </c>
      <c r="E9" s="475">
        <v>290.16500000000002</v>
      </c>
      <c r="F9" s="475">
        <v>140.97399999999999</v>
      </c>
      <c r="G9" s="475">
        <v>210.387</v>
      </c>
      <c r="H9" s="475" t="s">
        <v>97</v>
      </c>
      <c r="I9" s="471"/>
      <c r="J9" s="475">
        <v>181</v>
      </c>
      <c r="K9" s="475" t="s">
        <v>273</v>
      </c>
      <c r="L9" s="475" t="s">
        <v>273</v>
      </c>
      <c r="M9" s="475">
        <v>26</v>
      </c>
      <c r="N9" s="475">
        <v>8</v>
      </c>
      <c r="O9" s="475">
        <v>10</v>
      </c>
      <c r="P9" s="475">
        <v>8</v>
      </c>
      <c r="Q9" s="475" t="s">
        <v>273</v>
      </c>
      <c r="R9" s="475">
        <v>14</v>
      </c>
      <c r="S9" s="475">
        <v>0</v>
      </c>
      <c r="T9" s="475">
        <v>7</v>
      </c>
      <c r="U9" s="475">
        <v>8</v>
      </c>
      <c r="V9" s="475">
        <v>9</v>
      </c>
      <c r="W9" s="475">
        <v>5</v>
      </c>
      <c r="X9" s="475">
        <v>7</v>
      </c>
      <c r="Y9" s="475">
        <v>16</v>
      </c>
      <c r="Z9" s="475">
        <v>14</v>
      </c>
      <c r="AA9" s="475">
        <v>5</v>
      </c>
      <c r="AB9" s="475">
        <v>1</v>
      </c>
      <c r="AC9" s="475">
        <v>4</v>
      </c>
      <c r="AD9" s="475">
        <v>8</v>
      </c>
      <c r="AE9" s="475">
        <v>5</v>
      </c>
      <c r="AF9" s="475">
        <v>4</v>
      </c>
      <c r="AG9" s="475">
        <v>4</v>
      </c>
      <c r="AH9" s="475">
        <v>15</v>
      </c>
      <c r="AI9" s="475">
        <v>46</v>
      </c>
      <c r="AJ9" s="475" t="s">
        <v>273</v>
      </c>
      <c r="AK9" s="475">
        <v>0</v>
      </c>
      <c r="AL9" s="475">
        <v>3</v>
      </c>
      <c r="AM9" s="475">
        <v>0</v>
      </c>
      <c r="AN9" s="475">
        <v>20</v>
      </c>
      <c r="AO9" s="475">
        <v>15</v>
      </c>
      <c r="AP9" s="475">
        <v>15</v>
      </c>
      <c r="AQ9" s="475">
        <v>8</v>
      </c>
      <c r="AR9" s="475">
        <v>4</v>
      </c>
      <c r="AS9" s="475" t="s">
        <v>273</v>
      </c>
      <c r="AT9" s="475" t="s">
        <v>273</v>
      </c>
      <c r="AU9" s="475">
        <v>26</v>
      </c>
      <c r="AV9" s="475">
        <v>15</v>
      </c>
      <c r="AW9" s="475">
        <v>18</v>
      </c>
      <c r="AX9" s="475" t="s">
        <v>273</v>
      </c>
      <c r="AY9" s="475">
        <v>8</v>
      </c>
      <c r="AZ9" s="475">
        <v>16</v>
      </c>
      <c r="BA9" s="475">
        <v>5</v>
      </c>
      <c r="BB9" s="475">
        <v>6</v>
      </c>
      <c r="BC9" s="475">
        <v>0</v>
      </c>
      <c r="BD9" s="475">
        <v>34</v>
      </c>
      <c r="BE9" s="475">
        <v>12</v>
      </c>
      <c r="BF9" s="475">
        <v>16</v>
      </c>
      <c r="BG9" s="475">
        <v>16</v>
      </c>
      <c r="BH9" s="475">
        <v>6</v>
      </c>
      <c r="BI9" s="475">
        <v>8</v>
      </c>
      <c r="BJ9" s="475" t="s">
        <v>273</v>
      </c>
      <c r="BK9" s="475">
        <v>60</v>
      </c>
      <c r="BL9" s="475">
        <v>49</v>
      </c>
      <c r="BM9" s="475">
        <v>11</v>
      </c>
      <c r="BN9" s="475">
        <v>36</v>
      </c>
      <c r="BO9" s="475">
        <v>20</v>
      </c>
      <c r="BP9" s="475">
        <v>15</v>
      </c>
      <c r="BQ9" s="475">
        <v>7</v>
      </c>
      <c r="BR9" s="475">
        <v>146</v>
      </c>
      <c r="BS9" s="475" t="s">
        <v>273</v>
      </c>
      <c r="BT9" s="475">
        <v>26</v>
      </c>
      <c r="BU9" s="475" t="s">
        <v>273</v>
      </c>
      <c r="BV9" s="475">
        <v>10</v>
      </c>
      <c r="BW9" s="475">
        <v>4</v>
      </c>
      <c r="BX9" s="475">
        <v>12</v>
      </c>
      <c r="BY9" s="475" t="s">
        <v>273</v>
      </c>
      <c r="BZ9" s="475" t="s">
        <v>273</v>
      </c>
      <c r="CA9" s="475" t="s">
        <v>273</v>
      </c>
      <c r="CB9" s="475">
        <v>4</v>
      </c>
      <c r="CC9" s="475" t="s">
        <v>273</v>
      </c>
      <c r="CD9" s="475">
        <v>6</v>
      </c>
      <c r="CE9" s="475" t="s">
        <v>273</v>
      </c>
      <c r="CF9" s="475" t="s">
        <v>273</v>
      </c>
      <c r="CG9" s="475" t="s">
        <v>273</v>
      </c>
      <c r="CH9" s="475" t="s">
        <v>273</v>
      </c>
      <c r="CI9" s="475" t="s">
        <v>273</v>
      </c>
      <c r="CJ9" s="475" t="s">
        <v>273</v>
      </c>
      <c r="CK9" s="475" t="s">
        <v>273</v>
      </c>
      <c r="CL9" s="475" t="s">
        <v>273</v>
      </c>
      <c r="CM9" s="475" t="s">
        <v>273</v>
      </c>
      <c r="CN9" s="475" t="s">
        <v>273</v>
      </c>
      <c r="CO9" s="475" t="s">
        <v>273</v>
      </c>
      <c r="CP9" s="475" t="s">
        <v>273</v>
      </c>
      <c r="CQ9" s="475" t="s">
        <v>273</v>
      </c>
      <c r="CR9" s="475" t="s">
        <v>273</v>
      </c>
      <c r="CS9" s="475" t="s">
        <v>273</v>
      </c>
      <c r="CT9" s="475" t="s">
        <v>273</v>
      </c>
      <c r="CU9" s="475" t="s">
        <v>273</v>
      </c>
      <c r="CV9" s="475" t="s">
        <v>273</v>
      </c>
      <c r="CW9" s="475">
        <v>4</v>
      </c>
      <c r="CX9" s="475" t="s">
        <v>273</v>
      </c>
      <c r="CY9" s="475" t="s">
        <v>97</v>
      </c>
      <c r="CZ9" s="475" t="s">
        <v>273</v>
      </c>
      <c r="DA9" s="475">
        <v>46</v>
      </c>
      <c r="DB9" s="475" t="s">
        <v>273</v>
      </c>
      <c r="DC9" s="475" t="s">
        <v>273</v>
      </c>
      <c r="DD9" s="475" t="s">
        <v>273</v>
      </c>
      <c r="DE9" s="475" t="s">
        <v>273</v>
      </c>
      <c r="DF9" s="475">
        <v>6</v>
      </c>
      <c r="DG9" s="475">
        <v>7</v>
      </c>
      <c r="DH9" s="475">
        <v>1</v>
      </c>
      <c r="DI9" s="475" t="s">
        <v>273</v>
      </c>
      <c r="DJ9" s="475" t="s">
        <v>273</v>
      </c>
      <c r="DK9" s="475" t="s">
        <v>273</v>
      </c>
      <c r="DL9" s="475" t="s">
        <v>273</v>
      </c>
      <c r="DM9" s="475" t="s">
        <v>273</v>
      </c>
      <c r="DN9" s="475" t="s">
        <v>273</v>
      </c>
      <c r="DO9" s="475">
        <v>11</v>
      </c>
      <c r="DP9" s="475" t="s">
        <v>273</v>
      </c>
      <c r="DQ9" s="475" t="s">
        <v>273</v>
      </c>
      <c r="DR9" s="475" t="s">
        <v>273</v>
      </c>
      <c r="DS9" s="475" t="s">
        <v>273</v>
      </c>
      <c r="DT9" s="475" t="s">
        <v>273</v>
      </c>
      <c r="DU9" s="475" t="s">
        <v>273</v>
      </c>
      <c r="DV9" s="475" t="s">
        <v>273</v>
      </c>
      <c r="DW9" s="475" t="s">
        <v>273</v>
      </c>
      <c r="DX9" s="475" t="s">
        <v>273</v>
      </c>
      <c r="DY9" s="475" t="s">
        <v>273</v>
      </c>
      <c r="DZ9" s="475" t="s">
        <v>273</v>
      </c>
      <c r="EA9" s="475" t="s">
        <v>273</v>
      </c>
      <c r="EB9" s="475" t="s">
        <v>273</v>
      </c>
      <c r="EC9" s="475" t="s">
        <v>273</v>
      </c>
      <c r="ED9" s="475">
        <v>2</v>
      </c>
      <c r="EE9" s="475">
        <v>0</v>
      </c>
      <c r="EF9" s="475">
        <v>0</v>
      </c>
      <c r="EG9" s="475">
        <v>1</v>
      </c>
      <c r="EH9" s="475">
        <v>0</v>
      </c>
      <c r="EI9" s="475">
        <v>1</v>
      </c>
      <c r="EJ9" s="475">
        <v>3</v>
      </c>
      <c r="EK9" s="475">
        <v>1</v>
      </c>
      <c r="EL9" s="475">
        <v>1</v>
      </c>
      <c r="EM9" s="475">
        <v>1</v>
      </c>
      <c r="EN9" s="475">
        <v>0</v>
      </c>
      <c r="EO9" s="475">
        <v>1</v>
      </c>
      <c r="EP9" s="475">
        <v>2</v>
      </c>
      <c r="EQ9" s="475">
        <v>1</v>
      </c>
      <c r="ER9" s="475">
        <v>2</v>
      </c>
      <c r="ES9" s="475">
        <v>1</v>
      </c>
      <c r="ET9" s="475">
        <v>2</v>
      </c>
      <c r="EU9" s="475">
        <v>2</v>
      </c>
      <c r="EV9" s="475">
        <v>2</v>
      </c>
      <c r="EW9" s="475">
        <v>2</v>
      </c>
      <c r="EX9" s="475">
        <v>3</v>
      </c>
      <c r="EY9" s="475">
        <v>3</v>
      </c>
      <c r="EZ9" s="475">
        <v>1</v>
      </c>
      <c r="FA9" s="475">
        <v>0</v>
      </c>
      <c r="FB9" s="475">
        <v>0</v>
      </c>
      <c r="FC9" s="475">
        <v>2</v>
      </c>
      <c r="FD9" s="475">
        <v>0</v>
      </c>
      <c r="FE9" s="475">
        <v>1</v>
      </c>
      <c r="FF9" s="475">
        <v>1</v>
      </c>
      <c r="FG9" s="475">
        <v>0</v>
      </c>
      <c r="FH9" s="475">
        <v>1</v>
      </c>
      <c r="FI9" s="475">
        <v>1</v>
      </c>
      <c r="FJ9" s="475">
        <v>0</v>
      </c>
      <c r="FK9" s="475">
        <v>0</v>
      </c>
      <c r="FL9" s="475">
        <v>0</v>
      </c>
      <c r="FM9" s="475">
        <v>0</v>
      </c>
      <c r="FN9" s="475">
        <v>1</v>
      </c>
      <c r="FO9" s="475">
        <v>0</v>
      </c>
      <c r="FP9" s="475">
        <v>0</v>
      </c>
      <c r="FQ9" s="475">
        <v>1</v>
      </c>
      <c r="FR9" s="475">
        <v>2</v>
      </c>
      <c r="FS9" s="475">
        <v>4</v>
      </c>
      <c r="FT9" s="475">
        <v>5</v>
      </c>
      <c r="FU9" s="475">
        <v>0</v>
      </c>
      <c r="FV9" s="475">
        <v>0</v>
      </c>
      <c r="FW9" s="475">
        <v>0</v>
      </c>
      <c r="FX9" s="475">
        <v>1</v>
      </c>
      <c r="FY9" s="475">
        <v>1</v>
      </c>
      <c r="FZ9" s="475">
        <v>1</v>
      </c>
      <c r="GA9" s="475">
        <v>0</v>
      </c>
      <c r="GB9" s="475">
        <v>0</v>
      </c>
      <c r="GC9" s="475">
        <v>0</v>
      </c>
      <c r="GD9" s="475">
        <v>1</v>
      </c>
      <c r="GE9" s="475">
        <v>2</v>
      </c>
      <c r="GF9" s="475">
        <v>0</v>
      </c>
      <c r="GG9" s="475">
        <v>0</v>
      </c>
      <c r="GH9" s="475">
        <v>0</v>
      </c>
      <c r="GI9" s="475">
        <v>0</v>
      </c>
      <c r="GJ9" s="475">
        <v>0</v>
      </c>
      <c r="GK9" s="475">
        <v>0</v>
      </c>
      <c r="GL9" s="475">
        <v>0</v>
      </c>
      <c r="GM9" s="475">
        <v>1</v>
      </c>
      <c r="GN9" s="475">
        <v>1</v>
      </c>
      <c r="GO9" s="475">
        <v>2</v>
      </c>
      <c r="GP9" s="475">
        <v>2</v>
      </c>
      <c r="GQ9" s="475">
        <v>1</v>
      </c>
      <c r="GR9" s="475">
        <v>1</v>
      </c>
      <c r="GS9" s="475">
        <v>1</v>
      </c>
      <c r="GT9" s="475">
        <v>1</v>
      </c>
      <c r="GU9" s="475">
        <v>1</v>
      </c>
      <c r="GV9" s="475">
        <v>1</v>
      </c>
      <c r="GW9" s="475">
        <v>0</v>
      </c>
      <c r="GX9" s="475">
        <v>1</v>
      </c>
      <c r="GY9" s="475">
        <v>0</v>
      </c>
      <c r="GZ9" s="475">
        <v>0</v>
      </c>
      <c r="HA9" s="475">
        <v>3</v>
      </c>
      <c r="HB9" s="475">
        <v>2</v>
      </c>
      <c r="HC9" s="475">
        <v>0</v>
      </c>
      <c r="HD9" s="475">
        <v>0</v>
      </c>
      <c r="HE9" s="475">
        <v>1</v>
      </c>
      <c r="HF9" s="475">
        <v>1</v>
      </c>
      <c r="HG9" s="475">
        <v>0</v>
      </c>
      <c r="HH9" s="475">
        <v>0</v>
      </c>
      <c r="HI9" s="475">
        <v>0</v>
      </c>
      <c r="HJ9" s="475">
        <v>0</v>
      </c>
      <c r="HK9" s="475">
        <v>1</v>
      </c>
      <c r="HL9" s="475">
        <v>1</v>
      </c>
      <c r="HM9" s="475">
        <v>0</v>
      </c>
      <c r="HN9" s="475">
        <v>1</v>
      </c>
      <c r="HO9" s="475">
        <v>2</v>
      </c>
      <c r="HP9" s="475">
        <v>1</v>
      </c>
      <c r="HQ9" s="475">
        <v>0</v>
      </c>
      <c r="HR9" s="475">
        <v>1</v>
      </c>
      <c r="HS9" s="475">
        <v>0</v>
      </c>
      <c r="HT9" s="475">
        <v>2</v>
      </c>
      <c r="HU9" s="475">
        <v>1</v>
      </c>
      <c r="HV9" s="475">
        <v>1</v>
      </c>
      <c r="HW9" s="475">
        <v>0</v>
      </c>
      <c r="HX9" s="475">
        <v>1</v>
      </c>
      <c r="HY9" s="475">
        <v>0</v>
      </c>
      <c r="HZ9" s="475">
        <v>0</v>
      </c>
      <c r="IA9" s="475">
        <v>0</v>
      </c>
      <c r="IB9" s="475">
        <v>1</v>
      </c>
      <c r="IC9" s="475">
        <v>0</v>
      </c>
      <c r="ID9" s="475">
        <v>2</v>
      </c>
      <c r="IE9" s="475">
        <v>0</v>
      </c>
      <c r="IF9" s="475">
        <v>0</v>
      </c>
      <c r="IG9" s="475">
        <v>0</v>
      </c>
      <c r="IH9" s="475" t="s">
        <v>97</v>
      </c>
      <c r="II9" s="475">
        <v>5</v>
      </c>
      <c r="IJ9" s="475">
        <v>3</v>
      </c>
      <c r="IK9" s="475">
        <v>1</v>
      </c>
      <c r="IL9" s="475">
        <v>1</v>
      </c>
      <c r="IM9" s="475">
        <v>1</v>
      </c>
      <c r="IN9" s="475">
        <v>1</v>
      </c>
      <c r="IO9" s="475">
        <v>1</v>
      </c>
      <c r="IP9" s="475">
        <v>0</v>
      </c>
      <c r="IQ9" s="475" t="s">
        <v>97</v>
      </c>
      <c r="IR9" s="475" t="s">
        <v>97</v>
      </c>
      <c r="IS9" s="475">
        <v>0</v>
      </c>
      <c r="IT9" s="475">
        <v>0</v>
      </c>
      <c r="IU9" s="475">
        <v>0</v>
      </c>
      <c r="IV9" s="475">
        <v>0</v>
      </c>
      <c r="IW9" s="475">
        <v>0</v>
      </c>
      <c r="IX9" s="475">
        <v>0</v>
      </c>
      <c r="IY9" s="475">
        <v>0</v>
      </c>
      <c r="IZ9" s="475">
        <v>9</v>
      </c>
      <c r="JA9" s="475">
        <v>1</v>
      </c>
      <c r="JB9" s="475">
        <v>0</v>
      </c>
      <c r="JC9" s="475">
        <v>0</v>
      </c>
      <c r="JD9" s="475">
        <v>2</v>
      </c>
      <c r="JE9" s="475">
        <v>1</v>
      </c>
      <c r="JF9" s="475">
        <v>1</v>
      </c>
      <c r="JG9" s="475">
        <v>1</v>
      </c>
      <c r="JH9" s="475">
        <v>1</v>
      </c>
      <c r="JI9" s="475">
        <v>3</v>
      </c>
      <c r="JJ9" s="475">
        <v>0</v>
      </c>
      <c r="JK9" s="475">
        <v>0</v>
      </c>
      <c r="JL9" s="475">
        <v>1</v>
      </c>
      <c r="JM9" s="475">
        <v>1</v>
      </c>
      <c r="JN9" s="475">
        <v>1</v>
      </c>
      <c r="JO9" s="475">
        <v>1</v>
      </c>
      <c r="JP9" s="475">
        <v>0</v>
      </c>
      <c r="JQ9" s="475">
        <v>0</v>
      </c>
      <c r="JR9" s="475">
        <v>1</v>
      </c>
      <c r="JS9" s="475">
        <v>0</v>
      </c>
      <c r="JT9" s="475">
        <v>0</v>
      </c>
      <c r="JU9" s="475" t="s">
        <v>273</v>
      </c>
    </row>
    <row r="10" spans="1:281" ht="23.25" customHeight="1" x14ac:dyDescent="0.25">
      <c r="A10" s="164"/>
      <c r="B10" s="280" t="s">
        <v>1400</v>
      </c>
      <c r="C10" s="476">
        <v>901.76900000000001</v>
      </c>
      <c r="D10" s="476">
        <v>339.80599999999998</v>
      </c>
      <c r="E10" s="476">
        <v>175.49799999999999</v>
      </c>
      <c r="F10" s="476">
        <v>79.706999999999994</v>
      </c>
      <c r="G10" s="476">
        <v>306.51600000000002</v>
      </c>
      <c r="H10" s="476">
        <v>0.24</v>
      </c>
      <c r="I10" s="471"/>
      <c r="J10" s="476">
        <v>43</v>
      </c>
      <c r="K10" s="476" t="s">
        <v>273</v>
      </c>
      <c r="L10" s="476" t="s">
        <v>273</v>
      </c>
      <c r="M10" s="476">
        <v>7</v>
      </c>
      <c r="N10" s="476">
        <v>10</v>
      </c>
      <c r="O10" s="476">
        <v>4</v>
      </c>
      <c r="P10" s="476">
        <v>4</v>
      </c>
      <c r="Q10" s="476" t="s">
        <v>273</v>
      </c>
      <c r="R10" s="476">
        <v>6</v>
      </c>
      <c r="S10" s="476">
        <v>7</v>
      </c>
      <c r="T10" s="476">
        <v>3</v>
      </c>
      <c r="U10" s="476">
        <v>1</v>
      </c>
      <c r="V10" s="476">
        <v>9</v>
      </c>
      <c r="W10" s="476">
        <v>3</v>
      </c>
      <c r="X10" s="476">
        <v>3</v>
      </c>
      <c r="Y10" s="476">
        <v>4</v>
      </c>
      <c r="Z10" s="476">
        <v>3</v>
      </c>
      <c r="AA10" s="476">
        <v>3</v>
      </c>
      <c r="AB10" s="476">
        <v>2</v>
      </c>
      <c r="AC10" s="476">
        <v>2</v>
      </c>
      <c r="AD10" s="476">
        <v>2</v>
      </c>
      <c r="AE10" s="476">
        <v>2</v>
      </c>
      <c r="AF10" s="476">
        <v>2</v>
      </c>
      <c r="AG10" s="476">
        <v>1</v>
      </c>
      <c r="AH10" s="476">
        <v>5</v>
      </c>
      <c r="AI10" s="476">
        <v>6</v>
      </c>
      <c r="AJ10" s="476" t="s">
        <v>273</v>
      </c>
      <c r="AK10" s="476">
        <v>3</v>
      </c>
      <c r="AL10" s="476">
        <v>1</v>
      </c>
      <c r="AM10" s="476">
        <v>5</v>
      </c>
      <c r="AN10" s="476">
        <v>6</v>
      </c>
      <c r="AO10" s="476">
        <v>5</v>
      </c>
      <c r="AP10" s="476">
        <v>4</v>
      </c>
      <c r="AQ10" s="476">
        <v>4</v>
      </c>
      <c r="AR10" s="476">
        <v>2</v>
      </c>
      <c r="AS10" s="476" t="s">
        <v>273</v>
      </c>
      <c r="AT10" s="476" t="s">
        <v>273</v>
      </c>
      <c r="AU10" s="476">
        <v>18</v>
      </c>
      <c r="AV10" s="476">
        <v>5</v>
      </c>
      <c r="AW10" s="476">
        <v>6</v>
      </c>
      <c r="AX10" s="476" t="s">
        <v>273</v>
      </c>
      <c r="AY10" s="476">
        <v>3</v>
      </c>
      <c r="AZ10" s="476">
        <v>3</v>
      </c>
      <c r="BA10" s="476">
        <v>2</v>
      </c>
      <c r="BB10" s="476">
        <v>1</v>
      </c>
      <c r="BC10" s="476">
        <v>4</v>
      </c>
      <c r="BD10" s="476">
        <v>10</v>
      </c>
      <c r="BE10" s="476">
        <v>6</v>
      </c>
      <c r="BF10" s="476">
        <v>3</v>
      </c>
      <c r="BG10" s="476">
        <v>4</v>
      </c>
      <c r="BH10" s="476">
        <v>1</v>
      </c>
      <c r="BI10" s="476">
        <v>2</v>
      </c>
      <c r="BJ10" s="476" t="s">
        <v>273</v>
      </c>
      <c r="BK10" s="476">
        <v>7</v>
      </c>
      <c r="BL10" s="476">
        <v>11</v>
      </c>
      <c r="BM10" s="476">
        <v>4</v>
      </c>
      <c r="BN10" s="476">
        <v>7</v>
      </c>
      <c r="BO10" s="476">
        <v>3</v>
      </c>
      <c r="BP10" s="476">
        <v>3</v>
      </c>
      <c r="BQ10" s="476">
        <v>1</v>
      </c>
      <c r="BR10" s="476">
        <v>68</v>
      </c>
      <c r="BS10" s="476" t="s">
        <v>273</v>
      </c>
      <c r="BT10" s="476">
        <v>2</v>
      </c>
      <c r="BU10" s="476" t="s">
        <v>273</v>
      </c>
      <c r="BV10" s="476">
        <v>3</v>
      </c>
      <c r="BW10" s="476">
        <v>2</v>
      </c>
      <c r="BX10" s="476">
        <v>2</v>
      </c>
      <c r="BY10" s="476" t="s">
        <v>273</v>
      </c>
      <c r="BZ10" s="476" t="s">
        <v>273</v>
      </c>
      <c r="CA10" s="476" t="s">
        <v>273</v>
      </c>
      <c r="CB10" s="476">
        <v>2</v>
      </c>
      <c r="CC10" s="476" t="s">
        <v>273</v>
      </c>
      <c r="CD10" s="476">
        <v>1</v>
      </c>
      <c r="CE10" s="476" t="s">
        <v>273</v>
      </c>
      <c r="CF10" s="476" t="s">
        <v>273</v>
      </c>
      <c r="CG10" s="476" t="s">
        <v>273</v>
      </c>
      <c r="CH10" s="476" t="s">
        <v>273</v>
      </c>
      <c r="CI10" s="476" t="s">
        <v>273</v>
      </c>
      <c r="CJ10" s="476" t="s">
        <v>273</v>
      </c>
      <c r="CK10" s="476" t="s">
        <v>273</v>
      </c>
      <c r="CL10" s="476" t="s">
        <v>273</v>
      </c>
      <c r="CM10" s="476" t="s">
        <v>273</v>
      </c>
      <c r="CN10" s="476" t="s">
        <v>273</v>
      </c>
      <c r="CO10" s="476" t="s">
        <v>273</v>
      </c>
      <c r="CP10" s="476" t="s">
        <v>273</v>
      </c>
      <c r="CQ10" s="476" t="s">
        <v>273</v>
      </c>
      <c r="CR10" s="476" t="s">
        <v>273</v>
      </c>
      <c r="CS10" s="476" t="s">
        <v>273</v>
      </c>
      <c r="CT10" s="476" t="s">
        <v>273</v>
      </c>
      <c r="CU10" s="476" t="s">
        <v>273</v>
      </c>
      <c r="CV10" s="476" t="s">
        <v>273</v>
      </c>
      <c r="CW10" s="476">
        <v>1</v>
      </c>
      <c r="CX10" s="476" t="s">
        <v>273</v>
      </c>
      <c r="CY10" s="476">
        <v>1</v>
      </c>
      <c r="CZ10" s="476" t="s">
        <v>273</v>
      </c>
      <c r="DA10" s="476">
        <v>53</v>
      </c>
      <c r="DB10" s="476" t="s">
        <v>273</v>
      </c>
      <c r="DC10" s="476" t="s">
        <v>273</v>
      </c>
      <c r="DD10" s="476" t="s">
        <v>273</v>
      </c>
      <c r="DE10" s="476" t="s">
        <v>273</v>
      </c>
      <c r="DF10" s="476">
        <v>2</v>
      </c>
      <c r="DG10" s="476">
        <v>4</v>
      </c>
      <c r="DH10" s="476">
        <v>1</v>
      </c>
      <c r="DI10" s="476" t="s">
        <v>273</v>
      </c>
      <c r="DJ10" s="476" t="s">
        <v>273</v>
      </c>
      <c r="DK10" s="476" t="s">
        <v>273</v>
      </c>
      <c r="DL10" s="476" t="s">
        <v>273</v>
      </c>
      <c r="DM10" s="476" t="s">
        <v>273</v>
      </c>
      <c r="DN10" s="476" t="s">
        <v>273</v>
      </c>
      <c r="DO10" s="476">
        <v>3</v>
      </c>
      <c r="DP10" s="476" t="s">
        <v>273</v>
      </c>
      <c r="DQ10" s="476" t="s">
        <v>273</v>
      </c>
      <c r="DR10" s="476" t="s">
        <v>273</v>
      </c>
      <c r="DS10" s="476" t="s">
        <v>273</v>
      </c>
      <c r="DT10" s="476" t="s">
        <v>273</v>
      </c>
      <c r="DU10" s="476" t="s">
        <v>273</v>
      </c>
      <c r="DV10" s="476" t="s">
        <v>273</v>
      </c>
      <c r="DW10" s="476" t="s">
        <v>273</v>
      </c>
      <c r="DX10" s="476" t="s">
        <v>273</v>
      </c>
      <c r="DY10" s="476" t="s">
        <v>273</v>
      </c>
      <c r="DZ10" s="476" t="s">
        <v>273</v>
      </c>
      <c r="EA10" s="476" t="s">
        <v>273</v>
      </c>
      <c r="EB10" s="476" t="s">
        <v>273</v>
      </c>
      <c r="EC10" s="476" t="s">
        <v>273</v>
      </c>
      <c r="ED10" s="476">
        <v>5</v>
      </c>
      <c r="EE10" s="476">
        <v>1</v>
      </c>
      <c r="EF10" s="476">
        <v>1</v>
      </c>
      <c r="EG10" s="476">
        <v>0</v>
      </c>
      <c r="EH10" s="476">
        <v>1</v>
      </c>
      <c r="EI10" s="476">
        <v>2</v>
      </c>
      <c r="EJ10" s="476">
        <v>3</v>
      </c>
      <c r="EK10" s="476">
        <v>1</v>
      </c>
      <c r="EL10" s="476">
        <v>1</v>
      </c>
      <c r="EM10" s="476">
        <v>1</v>
      </c>
      <c r="EN10" s="476">
        <v>2</v>
      </c>
      <c r="EO10" s="476">
        <v>2</v>
      </c>
      <c r="EP10" s="476">
        <v>6</v>
      </c>
      <c r="EQ10" s="476">
        <v>0</v>
      </c>
      <c r="ER10" s="476">
        <v>0</v>
      </c>
      <c r="ES10" s="476">
        <v>1</v>
      </c>
      <c r="ET10" s="476">
        <v>2</v>
      </c>
      <c r="EU10" s="476">
        <v>1</v>
      </c>
      <c r="EV10" s="476">
        <v>3</v>
      </c>
      <c r="EW10" s="476">
        <v>3</v>
      </c>
      <c r="EX10" s="476">
        <v>1</v>
      </c>
      <c r="EY10" s="476">
        <v>2</v>
      </c>
      <c r="EZ10" s="476">
        <v>1</v>
      </c>
      <c r="FA10" s="476">
        <v>1</v>
      </c>
      <c r="FB10" s="476">
        <v>1</v>
      </c>
      <c r="FC10" s="476">
        <v>3</v>
      </c>
      <c r="FD10" s="476">
        <v>0</v>
      </c>
      <c r="FE10" s="476">
        <v>1</v>
      </c>
      <c r="FF10" s="476">
        <v>1</v>
      </c>
      <c r="FG10" s="476">
        <v>1</v>
      </c>
      <c r="FH10" s="476">
        <v>3</v>
      </c>
      <c r="FI10" s="476">
        <v>2</v>
      </c>
      <c r="FJ10" s="476">
        <v>2</v>
      </c>
      <c r="FK10" s="476">
        <v>1</v>
      </c>
      <c r="FL10" s="476">
        <v>0</v>
      </c>
      <c r="FM10" s="476">
        <v>0</v>
      </c>
      <c r="FN10" s="476">
        <v>4</v>
      </c>
      <c r="FO10" s="476">
        <v>1</v>
      </c>
      <c r="FP10" s="476">
        <v>1</v>
      </c>
      <c r="FQ10" s="476">
        <v>3</v>
      </c>
      <c r="FR10" s="476">
        <v>6</v>
      </c>
      <c r="FS10" s="476">
        <v>2</v>
      </c>
      <c r="FT10" s="476">
        <v>6</v>
      </c>
      <c r="FU10" s="476">
        <v>2</v>
      </c>
      <c r="FV10" s="476">
        <v>1</v>
      </c>
      <c r="FW10" s="476">
        <v>1</v>
      </c>
      <c r="FX10" s="476">
        <v>2</v>
      </c>
      <c r="FY10" s="476">
        <v>2</v>
      </c>
      <c r="FZ10" s="476">
        <v>1</v>
      </c>
      <c r="GA10" s="476">
        <v>0</v>
      </c>
      <c r="GB10" s="476">
        <v>1</v>
      </c>
      <c r="GC10" s="476">
        <v>1</v>
      </c>
      <c r="GD10" s="476">
        <v>2</v>
      </c>
      <c r="GE10" s="476">
        <v>3</v>
      </c>
      <c r="GF10" s="476">
        <v>1</v>
      </c>
      <c r="GG10" s="476">
        <v>1</v>
      </c>
      <c r="GH10" s="476">
        <v>1</v>
      </c>
      <c r="GI10" s="476">
        <v>1</v>
      </c>
      <c r="GJ10" s="476">
        <v>1</v>
      </c>
      <c r="GK10" s="476">
        <v>0</v>
      </c>
      <c r="GL10" s="476">
        <v>1</v>
      </c>
      <c r="GM10" s="476">
        <v>1</v>
      </c>
      <c r="GN10" s="476">
        <v>1</v>
      </c>
      <c r="GO10" s="476">
        <v>3</v>
      </c>
      <c r="GP10" s="476">
        <v>2</v>
      </c>
      <c r="GQ10" s="476">
        <v>1</v>
      </c>
      <c r="GR10" s="476">
        <v>1</v>
      </c>
      <c r="GS10" s="476">
        <v>1</v>
      </c>
      <c r="GT10" s="476">
        <v>2</v>
      </c>
      <c r="GU10" s="476">
        <v>0</v>
      </c>
      <c r="GV10" s="476">
        <v>2</v>
      </c>
      <c r="GW10" s="476">
        <v>0</v>
      </c>
      <c r="GX10" s="476">
        <v>2</v>
      </c>
      <c r="GY10" s="476">
        <v>1</v>
      </c>
      <c r="GZ10" s="476">
        <v>1</v>
      </c>
      <c r="HA10" s="476">
        <v>5</v>
      </c>
      <c r="HB10" s="476">
        <v>4</v>
      </c>
      <c r="HC10" s="476">
        <v>1</v>
      </c>
      <c r="HD10" s="476">
        <v>1</v>
      </c>
      <c r="HE10" s="476">
        <v>1</v>
      </c>
      <c r="HF10" s="476">
        <v>1</v>
      </c>
      <c r="HG10" s="476">
        <v>0</v>
      </c>
      <c r="HH10" s="476">
        <v>1</v>
      </c>
      <c r="HI10" s="476">
        <v>1</v>
      </c>
      <c r="HJ10" s="476">
        <v>1</v>
      </c>
      <c r="HK10" s="476">
        <v>2</v>
      </c>
      <c r="HL10" s="476">
        <v>1</v>
      </c>
      <c r="HM10" s="476">
        <v>1</v>
      </c>
      <c r="HN10" s="476">
        <v>4</v>
      </c>
      <c r="HO10" s="476">
        <v>4</v>
      </c>
      <c r="HP10" s="476">
        <v>2</v>
      </c>
      <c r="HQ10" s="476">
        <v>1</v>
      </c>
      <c r="HR10" s="476">
        <v>2</v>
      </c>
      <c r="HS10" s="476">
        <v>2</v>
      </c>
      <c r="HT10" s="476">
        <v>2</v>
      </c>
      <c r="HU10" s="476">
        <v>1</v>
      </c>
      <c r="HV10" s="476">
        <v>1</v>
      </c>
      <c r="HW10" s="476">
        <v>1</v>
      </c>
      <c r="HX10" s="476">
        <v>0</v>
      </c>
      <c r="HY10" s="476">
        <v>1</v>
      </c>
      <c r="HZ10" s="476">
        <v>0</v>
      </c>
      <c r="IA10" s="476">
        <v>0</v>
      </c>
      <c r="IB10" s="476">
        <v>1</v>
      </c>
      <c r="IC10" s="476">
        <v>1</v>
      </c>
      <c r="ID10" s="476">
        <v>2</v>
      </c>
      <c r="IE10" s="476">
        <v>1</v>
      </c>
      <c r="IF10" s="476">
        <v>2</v>
      </c>
      <c r="IG10" s="476">
        <v>1</v>
      </c>
      <c r="IH10" s="476">
        <v>12</v>
      </c>
      <c r="II10" s="476">
        <v>10</v>
      </c>
      <c r="IJ10" s="476">
        <v>5</v>
      </c>
      <c r="IK10" s="476">
        <v>3</v>
      </c>
      <c r="IL10" s="476">
        <v>2</v>
      </c>
      <c r="IM10" s="476">
        <v>1</v>
      </c>
      <c r="IN10" s="476">
        <v>1</v>
      </c>
      <c r="IO10" s="476">
        <v>2</v>
      </c>
      <c r="IP10" s="476">
        <v>0</v>
      </c>
      <c r="IQ10" s="476" t="s">
        <v>97</v>
      </c>
      <c r="IR10" s="476" t="s">
        <v>97</v>
      </c>
      <c r="IS10" s="476">
        <v>1</v>
      </c>
      <c r="IT10" s="476">
        <v>0</v>
      </c>
      <c r="IU10" s="476">
        <v>0</v>
      </c>
      <c r="IV10" s="476">
        <v>0</v>
      </c>
      <c r="IW10" s="476">
        <v>0</v>
      </c>
      <c r="IX10" s="476">
        <v>1</v>
      </c>
      <c r="IY10" s="476">
        <v>1</v>
      </c>
      <c r="IZ10" s="476">
        <v>7</v>
      </c>
      <c r="JA10" s="476">
        <v>2</v>
      </c>
      <c r="JB10" s="476">
        <v>1</v>
      </c>
      <c r="JC10" s="476">
        <v>0</v>
      </c>
      <c r="JD10" s="476">
        <v>2</v>
      </c>
      <c r="JE10" s="476">
        <v>1</v>
      </c>
      <c r="JF10" s="476">
        <v>0</v>
      </c>
      <c r="JG10" s="476">
        <v>1</v>
      </c>
      <c r="JH10" s="476">
        <v>2</v>
      </c>
      <c r="JI10" s="476">
        <v>4</v>
      </c>
      <c r="JJ10" s="476">
        <v>1</v>
      </c>
      <c r="JK10" s="476">
        <v>0</v>
      </c>
      <c r="JL10" s="476">
        <v>1</v>
      </c>
      <c r="JM10" s="476">
        <v>1</v>
      </c>
      <c r="JN10" s="476">
        <v>2</v>
      </c>
      <c r="JO10" s="476">
        <v>2</v>
      </c>
      <c r="JP10" s="476">
        <v>0</v>
      </c>
      <c r="JQ10" s="476">
        <v>1</v>
      </c>
      <c r="JR10" s="476">
        <v>1</v>
      </c>
      <c r="JS10" s="476">
        <v>1</v>
      </c>
      <c r="JT10" s="476">
        <v>1</v>
      </c>
      <c r="JU10" s="476" t="s">
        <v>273</v>
      </c>
    </row>
    <row r="11" spans="1:281" ht="23.25" customHeight="1" x14ac:dyDescent="0.25">
      <c r="A11" s="164"/>
      <c r="B11" s="280" t="s">
        <v>1401</v>
      </c>
      <c r="C11" s="476">
        <v>3016.7730000000001</v>
      </c>
      <c r="D11" s="476">
        <v>1756.02</v>
      </c>
      <c r="E11" s="476">
        <v>524.16099999999994</v>
      </c>
      <c r="F11" s="476">
        <v>400.947</v>
      </c>
      <c r="G11" s="476">
        <v>335.64400000000001</v>
      </c>
      <c r="H11" s="476" t="s">
        <v>97</v>
      </c>
      <c r="I11" s="471"/>
      <c r="J11" s="476">
        <v>176</v>
      </c>
      <c r="K11" s="476" t="s">
        <v>273</v>
      </c>
      <c r="L11" s="476" t="s">
        <v>273</v>
      </c>
      <c r="M11" s="476">
        <v>20</v>
      </c>
      <c r="N11" s="476">
        <v>49</v>
      </c>
      <c r="O11" s="476">
        <v>23</v>
      </c>
      <c r="P11" s="476">
        <v>27</v>
      </c>
      <c r="Q11" s="476" t="s">
        <v>273</v>
      </c>
      <c r="R11" s="476">
        <v>21</v>
      </c>
      <c r="S11" s="476">
        <v>32</v>
      </c>
      <c r="T11" s="476">
        <v>14</v>
      </c>
      <c r="U11" s="476">
        <v>11</v>
      </c>
      <c r="V11" s="476">
        <v>13</v>
      </c>
      <c r="W11" s="476">
        <v>6</v>
      </c>
      <c r="X11" s="476">
        <v>11</v>
      </c>
      <c r="Y11" s="476">
        <v>7</v>
      </c>
      <c r="Z11" s="476">
        <v>9</v>
      </c>
      <c r="AA11" s="476">
        <v>7</v>
      </c>
      <c r="AB11" s="476">
        <v>7</v>
      </c>
      <c r="AC11" s="476">
        <v>8</v>
      </c>
      <c r="AD11" s="476">
        <v>7</v>
      </c>
      <c r="AE11" s="476">
        <v>6</v>
      </c>
      <c r="AF11" s="476">
        <v>6</v>
      </c>
      <c r="AG11" s="476">
        <v>4</v>
      </c>
      <c r="AH11" s="476">
        <v>14</v>
      </c>
      <c r="AI11" s="476">
        <v>34</v>
      </c>
      <c r="AJ11" s="476" t="s">
        <v>273</v>
      </c>
      <c r="AK11" s="476">
        <v>9</v>
      </c>
      <c r="AL11" s="476">
        <v>5</v>
      </c>
      <c r="AM11" s="476">
        <v>16</v>
      </c>
      <c r="AN11" s="476">
        <v>21</v>
      </c>
      <c r="AO11" s="476">
        <v>21</v>
      </c>
      <c r="AP11" s="476">
        <v>16</v>
      </c>
      <c r="AQ11" s="476">
        <v>0</v>
      </c>
      <c r="AR11" s="476">
        <v>0</v>
      </c>
      <c r="AS11" s="476" t="s">
        <v>273</v>
      </c>
      <c r="AT11" s="476" t="s">
        <v>273</v>
      </c>
      <c r="AU11" s="476">
        <v>117</v>
      </c>
      <c r="AV11" s="476">
        <v>52</v>
      </c>
      <c r="AW11" s="476">
        <v>27</v>
      </c>
      <c r="AX11" s="476" t="s">
        <v>273</v>
      </c>
      <c r="AY11" s="476">
        <v>17</v>
      </c>
      <c r="AZ11" s="476">
        <v>28</v>
      </c>
      <c r="BA11" s="476">
        <v>13</v>
      </c>
      <c r="BB11" s="476">
        <v>15</v>
      </c>
      <c r="BC11" s="476">
        <v>15</v>
      </c>
      <c r="BD11" s="476">
        <v>31</v>
      </c>
      <c r="BE11" s="476">
        <v>15</v>
      </c>
      <c r="BF11" s="476">
        <v>17</v>
      </c>
      <c r="BG11" s="476">
        <v>11</v>
      </c>
      <c r="BH11" s="476">
        <v>8</v>
      </c>
      <c r="BI11" s="476">
        <v>13</v>
      </c>
      <c r="BJ11" s="476" t="s">
        <v>273</v>
      </c>
      <c r="BK11" s="476">
        <v>59</v>
      </c>
      <c r="BL11" s="476">
        <v>38</v>
      </c>
      <c r="BM11" s="476">
        <v>16</v>
      </c>
      <c r="BN11" s="476">
        <v>26</v>
      </c>
      <c r="BO11" s="476">
        <v>18</v>
      </c>
      <c r="BP11" s="476">
        <v>15</v>
      </c>
      <c r="BQ11" s="476">
        <v>8</v>
      </c>
      <c r="BR11" s="476">
        <v>64</v>
      </c>
      <c r="BS11" s="476" t="s">
        <v>273</v>
      </c>
      <c r="BT11" s="476">
        <v>15</v>
      </c>
      <c r="BU11" s="476" t="s">
        <v>273</v>
      </c>
      <c r="BV11" s="476">
        <v>17</v>
      </c>
      <c r="BW11" s="476">
        <v>8</v>
      </c>
      <c r="BX11" s="476">
        <v>9</v>
      </c>
      <c r="BY11" s="476" t="s">
        <v>273</v>
      </c>
      <c r="BZ11" s="476" t="s">
        <v>273</v>
      </c>
      <c r="CA11" s="476" t="s">
        <v>273</v>
      </c>
      <c r="CB11" s="476">
        <v>5</v>
      </c>
      <c r="CC11" s="476" t="s">
        <v>273</v>
      </c>
      <c r="CD11" s="476">
        <v>4</v>
      </c>
      <c r="CE11" s="476" t="s">
        <v>273</v>
      </c>
      <c r="CF11" s="476" t="s">
        <v>273</v>
      </c>
      <c r="CG11" s="476" t="s">
        <v>273</v>
      </c>
      <c r="CH11" s="476" t="s">
        <v>273</v>
      </c>
      <c r="CI11" s="476" t="s">
        <v>273</v>
      </c>
      <c r="CJ11" s="476" t="s">
        <v>273</v>
      </c>
      <c r="CK11" s="476" t="s">
        <v>273</v>
      </c>
      <c r="CL11" s="476" t="s">
        <v>273</v>
      </c>
      <c r="CM11" s="476" t="s">
        <v>273</v>
      </c>
      <c r="CN11" s="476" t="s">
        <v>273</v>
      </c>
      <c r="CO11" s="476" t="s">
        <v>273</v>
      </c>
      <c r="CP11" s="476" t="s">
        <v>273</v>
      </c>
      <c r="CQ11" s="476" t="s">
        <v>273</v>
      </c>
      <c r="CR11" s="476" t="s">
        <v>273</v>
      </c>
      <c r="CS11" s="476" t="s">
        <v>273</v>
      </c>
      <c r="CT11" s="476" t="s">
        <v>273</v>
      </c>
      <c r="CU11" s="476" t="s">
        <v>273</v>
      </c>
      <c r="CV11" s="476" t="s">
        <v>273</v>
      </c>
      <c r="CW11" s="476">
        <v>4</v>
      </c>
      <c r="CX11" s="476" t="s">
        <v>273</v>
      </c>
      <c r="CY11" s="476">
        <v>18</v>
      </c>
      <c r="CZ11" s="476" t="s">
        <v>273</v>
      </c>
      <c r="DA11" s="476">
        <v>22</v>
      </c>
      <c r="DB11" s="476" t="s">
        <v>273</v>
      </c>
      <c r="DC11" s="476" t="s">
        <v>273</v>
      </c>
      <c r="DD11" s="476" t="s">
        <v>273</v>
      </c>
      <c r="DE11" s="476" t="s">
        <v>273</v>
      </c>
      <c r="DF11" s="476">
        <v>13</v>
      </c>
      <c r="DG11" s="476">
        <v>4</v>
      </c>
      <c r="DH11" s="476">
        <v>4</v>
      </c>
      <c r="DI11" s="476" t="s">
        <v>273</v>
      </c>
      <c r="DJ11" s="476" t="s">
        <v>273</v>
      </c>
      <c r="DK11" s="476" t="s">
        <v>273</v>
      </c>
      <c r="DL11" s="476" t="s">
        <v>273</v>
      </c>
      <c r="DM11" s="476" t="s">
        <v>273</v>
      </c>
      <c r="DN11" s="476" t="s">
        <v>273</v>
      </c>
      <c r="DO11" s="476">
        <v>25</v>
      </c>
      <c r="DP11" s="476" t="s">
        <v>273</v>
      </c>
      <c r="DQ11" s="476" t="s">
        <v>273</v>
      </c>
      <c r="DR11" s="476" t="s">
        <v>273</v>
      </c>
      <c r="DS11" s="476" t="s">
        <v>273</v>
      </c>
      <c r="DT11" s="476" t="s">
        <v>273</v>
      </c>
      <c r="DU11" s="476" t="s">
        <v>273</v>
      </c>
      <c r="DV11" s="476" t="s">
        <v>273</v>
      </c>
      <c r="DW11" s="476" t="s">
        <v>273</v>
      </c>
      <c r="DX11" s="476" t="s">
        <v>273</v>
      </c>
      <c r="DY11" s="476" t="s">
        <v>273</v>
      </c>
      <c r="DZ11" s="476" t="s">
        <v>273</v>
      </c>
      <c r="EA11" s="476" t="s">
        <v>273</v>
      </c>
      <c r="EB11" s="476" t="s">
        <v>273</v>
      </c>
      <c r="EC11" s="476" t="s">
        <v>273</v>
      </c>
      <c r="ED11" s="476">
        <v>4</v>
      </c>
      <c r="EE11" s="476">
        <v>1</v>
      </c>
      <c r="EF11" s="476">
        <v>1</v>
      </c>
      <c r="EG11" s="476">
        <v>0</v>
      </c>
      <c r="EH11" s="476">
        <v>1</v>
      </c>
      <c r="EI11" s="476">
        <v>1</v>
      </c>
      <c r="EJ11" s="476">
        <v>3</v>
      </c>
      <c r="EK11" s="476">
        <v>2</v>
      </c>
      <c r="EL11" s="476">
        <v>1</v>
      </c>
      <c r="EM11" s="476">
        <v>1</v>
      </c>
      <c r="EN11" s="476">
        <v>1</v>
      </c>
      <c r="EO11" s="476">
        <v>1</v>
      </c>
      <c r="EP11" s="476">
        <v>4</v>
      </c>
      <c r="EQ11" s="476">
        <v>0</v>
      </c>
      <c r="ER11" s="476">
        <v>1</v>
      </c>
      <c r="ES11" s="476">
        <v>0</v>
      </c>
      <c r="ET11" s="476">
        <v>1</v>
      </c>
      <c r="EU11" s="476">
        <v>3</v>
      </c>
      <c r="EV11" s="476">
        <v>3</v>
      </c>
      <c r="EW11" s="476">
        <v>4</v>
      </c>
      <c r="EX11" s="476">
        <v>6</v>
      </c>
      <c r="EY11" s="476">
        <v>2</v>
      </c>
      <c r="EZ11" s="476">
        <v>1</v>
      </c>
      <c r="FA11" s="476">
        <v>1</v>
      </c>
      <c r="FB11" s="476">
        <v>1</v>
      </c>
      <c r="FC11" s="476">
        <v>2</v>
      </c>
      <c r="FD11" s="476">
        <v>0</v>
      </c>
      <c r="FE11" s="476">
        <v>1</v>
      </c>
      <c r="FF11" s="476">
        <v>1</v>
      </c>
      <c r="FG11" s="476">
        <v>1</v>
      </c>
      <c r="FH11" s="476">
        <v>2</v>
      </c>
      <c r="FI11" s="476">
        <v>1</v>
      </c>
      <c r="FJ11" s="476">
        <v>1</v>
      </c>
      <c r="FK11" s="476">
        <v>1</v>
      </c>
      <c r="FL11" s="476">
        <v>0</v>
      </c>
      <c r="FM11" s="476">
        <v>0</v>
      </c>
      <c r="FN11" s="476">
        <v>4</v>
      </c>
      <c r="FO11" s="476">
        <v>1</v>
      </c>
      <c r="FP11" s="476">
        <v>1</v>
      </c>
      <c r="FQ11" s="476">
        <v>2</v>
      </c>
      <c r="FR11" s="476">
        <v>3</v>
      </c>
      <c r="FS11" s="476">
        <v>4</v>
      </c>
      <c r="FT11" s="476">
        <v>6</v>
      </c>
      <c r="FU11" s="476">
        <v>2</v>
      </c>
      <c r="FV11" s="476">
        <v>0</v>
      </c>
      <c r="FW11" s="476">
        <v>1</v>
      </c>
      <c r="FX11" s="476">
        <v>2</v>
      </c>
      <c r="FY11" s="476">
        <v>1</v>
      </c>
      <c r="FZ11" s="476">
        <v>1</v>
      </c>
      <c r="GA11" s="476">
        <v>0</v>
      </c>
      <c r="GB11" s="476">
        <v>0</v>
      </c>
      <c r="GC11" s="476">
        <v>0</v>
      </c>
      <c r="GD11" s="476">
        <v>2</v>
      </c>
      <c r="GE11" s="476">
        <v>3</v>
      </c>
      <c r="GF11" s="476">
        <v>0</v>
      </c>
      <c r="GG11" s="476">
        <v>1</v>
      </c>
      <c r="GH11" s="476">
        <v>1</v>
      </c>
      <c r="GI11" s="476">
        <v>1</v>
      </c>
      <c r="GJ11" s="476">
        <v>0</v>
      </c>
      <c r="GK11" s="476">
        <v>0</v>
      </c>
      <c r="GL11" s="476">
        <v>1</v>
      </c>
      <c r="GM11" s="476">
        <v>2</v>
      </c>
      <c r="GN11" s="476">
        <v>0</v>
      </c>
      <c r="GO11" s="476">
        <v>2</v>
      </c>
      <c r="GP11" s="476">
        <v>1</v>
      </c>
      <c r="GQ11" s="476">
        <v>1</v>
      </c>
      <c r="GR11" s="476">
        <v>1</v>
      </c>
      <c r="GS11" s="476">
        <v>1</v>
      </c>
      <c r="GT11" s="476">
        <v>2</v>
      </c>
      <c r="GU11" s="476">
        <v>1</v>
      </c>
      <c r="GV11" s="476">
        <v>1</v>
      </c>
      <c r="GW11" s="476">
        <v>0</v>
      </c>
      <c r="GX11" s="476">
        <v>2</v>
      </c>
      <c r="GY11" s="476">
        <v>1</v>
      </c>
      <c r="GZ11" s="476">
        <v>1</v>
      </c>
      <c r="HA11" s="476">
        <v>5</v>
      </c>
      <c r="HB11" s="476">
        <v>3</v>
      </c>
      <c r="HC11" s="476">
        <v>1</v>
      </c>
      <c r="HD11" s="476">
        <v>0</v>
      </c>
      <c r="HE11" s="476">
        <v>0</v>
      </c>
      <c r="HF11" s="476">
        <v>1</v>
      </c>
      <c r="HG11" s="476">
        <v>1</v>
      </c>
      <c r="HH11" s="476">
        <v>1</v>
      </c>
      <c r="HI11" s="476">
        <v>0</v>
      </c>
      <c r="HJ11" s="476">
        <v>1</v>
      </c>
      <c r="HK11" s="476">
        <v>2</v>
      </c>
      <c r="HL11" s="476">
        <v>2</v>
      </c>
      <c r="HM11" s="476">
        <v>0</v>
      </c>
      <c r="HN11" s="476">
        <v>3</v>
      </c>
      <c r="HO11" s="476">
        <v>5</v>
      </c>
      <c r="HP11" s="476">
        <v>2</v>
      </c>
      <c r="HQ11" s="476">
        <v>1</v>
      </c>
      <c r="HR11" s="476">
        <v>2</v>
      </c>
      <c r="HS11" s="476">
        <v>2</v>
      </c>
      <c r="HT11" s="476">
        <v>1</v>
      </c>
      <c r="HU11" s="476">
        <v>1</v>
      </c>
      <c r="HV11" s="476">
        <v>0</v>
      </c>
      <c r="HW11" s="476">
        <v>1</v>
      </c>
      <c r="HX11" s="476">
        <v>1</v>
      </c>
      <c r="HY11" s="476">
        <v>1</v>
      </c>
      <c r="HZ11" s="476">
        <v>0</v>
      </c>
      <c r="IA11" s="476">
        <v>0</v>
      </c>
      <c r="IB11" s="476">
        <v>1</v>
      </c>
      <c r="IC11" s="476">
        <v>1</v>
      </c>
      <c r="ID11" s="476">
        <v>3</v>
      </c>
      <c r="IE11" s="476">
        <v>1</v>
      </c>
      <c r="IF11" s="476">
        <v>1</v>
      </c>
      <c r="IG11" s="476" t="s">
        <v>97</v>
      </c>
      <c r="IH11" s="476">
        <v>20</v>
      </c>
      <c r="II11" s="476">
        <v>10</v>
      </c>
      <c r="IJ11" s="476">
        <v>5</v>
      </c>
      <c r="IK11" s="476">
        <v>2</v>
      </c>
      <c r="IL11" s="476">
        <v>3</v>
      </c>
      <c r="IM11" s="476">
        <v>1</v>
      </c>
      <c r="IN11" s="476">
        <v>2</v>
      </c>
      <c r="IO11" s="476">
        <v>3</v>
      </c>
      <c r="IP11" s="476">
        <v>1</v>
      </c>
      <c r="IQ11" s="476">
        <v>1</v>
      </c>
      <c r="IR11" s="476">
        <v>1</v>
      </c>
      <c r="IS11" s="476">
        <v>1</v>
      </c>
      <c r="IT11" s="476">
        <v>1</v>
      </c>
      <c r="IU11" s="476">
        <v>1</v>
      </c>
      <c r="IV11" s="476">
        <v>1</v>
      </c>
      <c r="IW11" s="476">
        <v>1</v>
      </c>
      <c r="IX11" s="476">
        <v>1</v>
      </c>
      <c r="IY11" s="476">
        <v>2</v>
      </c>
      <c r="IZ11" s="476">
        <v>16</v>
      </c>
      <c r="JA11" s="476">
        <v>4</v>
      </c>
      <c r="JB11" s="476">
        <v>2</v>
      </c>
      <c r="JC11" s="476">
        <v>1</v>
      </c>
      <c r="JD11" s="476">
        <v>2</v>
      </c>
      <c r="JE11" s="476">
        <v>1</v>
      </c>
      <c r="JF11" s="476">
        <v>1</v>
      </c>
      <c r="JG11" s="476">
        <v>2</v>
      </c>
      <c r="JH11" s="476">
        <v>3</v>
      </c>
      <c r="JI11" s="476">
        <v>7</v>
      </c>
      <c r="JJ11" s="476">
        <v>1</v>
      </c>
      <c r="JK11" s="476">
        <v>1</v>
      </c>
      <c r="JL11" s="476">
        <v>2</v>
      </c>
      <c r="JM11" s="476">
        <v>2</v>
      </c>
      <c r="JN11" s="476">
        <v>3</v>
      </c>
      <c r="JO11" s="476">
        <v>2</v>
      </c>
      <c r="JP11" s="476">
        <v>0</v>
      </c>
      <c r="JQ11" s="476">
        <v>1</v>
      </c>
      <c r="JR11" s="476">
        <v>1</v>
      </c>
      <c r="JS11" s="476">
        <v>1</v>
      </c>
      <c r="JT11" s="476" t="s">
        <v>97</v>
      </c>
      <c r="JU11" s="476" t="s">
        <v>273</v>
      </c>
    </row>
    <row r="12" spans="1:281" ht="23.25" customHeight="1" x14ac:dyDescent="0.25">
      <c r="A12" s="164"/>
      <c r="B12" s="280" t="s">
        <v>1402</v>
      </c>
      <c r="C12" s="477">
        <v>1807.086</v>
      </c>
      <c r="D12" s="477">
        <v>1075.9269999999999</v>
      </c>
      <c r="E12" s="477">
        <v>471.51</v>
      </c>
      <c r="F12" s="477">
        <v>167.66</v>
      </c>
      <c r="G12" s="477">
        <v>91.986999999999995</v>
      </c>
      <c r="H12" s="477" t="s">
        <v>97</v>
      </c>
      <c r="I12" s="471"/>
      <c r="J12" s="476">
        <v>143</v>
      </c>
      <c r="K12" s="477" t="s">
        <v>273</v>
      </c>
      <c r="L12" s="477" t="s">
        <v>273</v>
      </c>
      <c r="M12" s="477">
        <v>17</v>
      </c>
      <c r="N12" s="477">
        <v>17</v>
      </c>
      <c r="O12" s="477">
        <v>16</v>
      </c>
      <c r="P12" s="477">
        <v>8</v>
      </c>
      <c r="Q12" s="477" t="s">
        <v>273</v>
      </c>
      <c r="R12" s="477">
        <v>15</v>
      </c>
      <c r="S12" s="477">
        <v>16</v>
      </c>
      <c r="T12" s="477">
        <v>8</v>
      </c>
      <c r="U12" s="477">
        <v>7</v>
      </c>
      <c r="V12" s="477">
        <v>8</v>
      </c>
      <c r="W12" s="477">
        <v>6</v>
      </c>
      <c r="X12" s="477">
        <v>9</v>
      </c>
      <c r="Y12" s="477">
        <v>11</v>
      </c>
      <c r="Z12" s="477">
        <v>8</v>
      </c>
      <c r="AA12" s="477">
        <v>5</v>
      </c>
      <c r="AB12" s="477">
        <v>5</v>
      </c>
      <c r="AC12" s="477">
        <v>6</v>
      </c>
      <c r="AD12" s="477">
        <v>5</v>
      </c>
      <c r="AE12" s="477">
        <v>4</v>
      </c>
      <c r="AF12" s="477">
        <v>3</v>
      </c>
      <c r="AG12" s="477">
        <v>4</v>
      </c>
      <c r="AH12" s="477">
        <v>10</v>
      </c>
      <c r="AI12" s="477">
        <v>30</v>
      </c>
      <c r="AJ12" s="477" t="s">
        <v>273</v>
      </c>
      <c r="AK12" s="477">
        <v>6</v>
      </c>
      <c r="AL12" s="477">
        <v>3</v>
      </c>
      <c r="AM12" s="477">
        <v>23</v>
      </c>
      <c r="AN12" s="477">
        <v>19</v>
      </c>
      <c r="AO12" s="477">
        <v>11</v>
      </c>
      <c r="AP12" s="477">
        <v>14</v>
      </c>
      <c r="AQ12" s="477">
        <v>8</v>
      </c>
      <c r="AR12" s="477">
        <v>4</v>
      </c>
      <c r="AS12" s="477" t="s">
        <v>273</v>
      </c>
      <c r="AT12" s="477" t="s">
        <v>273</v>
      </c>
      <c r="AU12" s="477">
        <v>75</v>
      </c>
      <c r="AV12" s="477">
        <v>10</v>
      </c>
      <c r="AW12" s="477">
        <v>17</v>
      </c>
      <c r="AX12" s="477" t="s">
        <v>273</v>
      </c>
      <c r="AY12" s="477">
        <v>16</v>
      </c>
      <c r="AZ12" s="477">
        <v>15</v>
      </c>
      <c r="BA12" s="477">
        <v>8</v>
      </c>
      <c r="BB12" s="477">
        <v>3</v>
      </c>
      <c r="BC12" s="477">
        <v>18</v>
      </c>
      <c r="BD12" s="477">
        <v>46</v>
      </c>
      <c r="BE12" s="477">
        <v>21</v>
      </c>
      <c r="BF12" s="477">
        <v>14</v>
      </c>
      <c r="BG12" s="477">
        <v>15</v>
      </c>
      <c r="BH12" s="477">
        <v>5</v>
      </c>
      <c r="BI12" s="477">
        <v>10</v>
      </c>
      <c r="BJ12" s="477" t="s">
        <v>273</v>
      </c>
      <c r="BK12" s="477">
        <v>49</v>
      </c>
      <c r="BL12" s="477">
        <v>50</v>
      </c>
      <c r="BM12" s="477">
        <v>11</v>
      </c>
      <c r="BN12" s="477">
        <v>19</v>
      </c>
      <c r="BO12" s="477">
        <v>13</v>
      </c>
      <c r="BP12" s="477">
        <v>18</v>
      </c>
      <c r="BQ12" s="477">
        <v>7</v>
      </c>
      <c r="BR12" s="477">
        <v>180</v>
      </c>
      <c r="BS12" s="477" t="s">
        <v>273</v>
      </c>
      <c r="BT12" s="477">
        <v>26</v>
      </c>
      <c r="BU12" s="477" t="s">
        <v>273</v>
      </c>
      <c r="BV12" s="477">
        <v>13</v>
      </c>
      <c r="BW12" s="477">
        <v>8</v>
      </c>
      <c r="BX12" s="477">
        <v>14</v>
      </c>
      <c r="BY12" s="477" t="s">
        <v>273</v>
      </c>
      <c r="BZ12" s="477" t="s">
        <v>273</v>
      </c>
      <c r="CA12" s="477" t="s">
        <v>273</v>
      </c>
      <c r="CB12" s="477">
        <v>14</v>
      </c>
      <c r="CC12" s="477" t="s">
        <v>273</v>
      </c>
      <c r="CD12" s="477">
        <v>5</v>
      </c>
      <c r="CE12" s="477" t="s">
        <v>273</v>
      </c>
      <c r="CF12" s="477" t="s">
        <v>273</v>
      </c>
      <c r="CG12" s="477" t="s">
        <v>273</v>
      </c>
      <c r="CH12" s="477" t="s">
        <v>273</v>
      </c>
      <c r="CI12" s="477" t="s">
        <v>273</v>
      </c>
      <c r="CJ12" s="477" t="s">
        <v>273</v>
      </c>
      <c r="CK12" s="477" t="s">
        <v>273</v>
      </c>
      <c r="CL12" s="477" t="s">
        <v>273</v>
      </c>
      <c r="CM12" s="477" t="s">
        <v>273</v>
      </c>
      <c r="CN12" s="477" t="s">
        <v>273</v>
      </c>
      <c r="CO12" s="477" t="s">
        <v>273</v>
      </c>
      <c r="CP12" s="477" t="s">
        <v>273</v>
      </c>
      <c r="CQ12" s="477" t="s">
        <v>273</v>
      </c>
      <c r="CR12" s="477" t="s">
        <v>273</v>
      </c>
      <c r="CS12" s="477" t="s">
        <v>273</v>
      </c>
      <c r="CT12" s="477" t="s">
        <v>273</v>
      </c>
      <c r="CU12" s="477" t="s">
        <v>273</v>
      </c>
      <c r="CV12" s="477" t="s">
        <v>273</v>
      </c>
      <c r="CW12" s="477">
        <v>10</v>
      </c>
      <c r="CX12" s="477" t="s">
        <v>273</v>
      </c>
      <c r="CY12" s="477" t="s">
        <v>97</v>
      </c>
      <c r="CZ12" s="477" t="s">
        <v>273</v>
      </c>
      <c r="DA12" s="477">
        <v>151</v>
      </c>
      <c r="DB12" s="477" t="s">
        <v>273</v>
      </c>
      <c r="DC12" s="477" t="s">
        <v>273</v>
      </c>
      <c r="DD12" s="477" t="s">
        <v>273</v>
      </c>
      <c r="DE12" s="477" t="s">
        <v>273</v>
      </c>
      <c r="DF12" s="477">
        <v>18</v>
      </c>
      <c r="DG12" s="477">
        <v>11</v>
      </c>
      <c r="DH12" s="477">
        <v>4</v>
      </c>
      <c r="DI12" s="477" t="s">
        <v>273</v>
      </c>
      <c r="DJ12" s="477" t="s">
        <v>273</v>
      </c>
      <c r="DK12" s="477" t="s">
        <v>273</v>
      </c>
      <c r="DL12" s="477" t="s">
        <v>273</v>
      </c>
      <c r="DM12" s="477" t="s">
        <v>273</v>
      </c>
      <c r="DN12" s="477" t="s">
        <v>273</v>
      </c>
      <c r="DO12" s="477">
        <v>16</v>
      </c>
      <c r="DP12" s="477" t="s">
        <v>273</v>
      </c>
      <c r="DQ12" s="477" t="s">
        <v>273</v>
      </c>
      <c r="DR12" s="477" t="s">
        <v>273</v>
      </c>
      <c r="DS12" s="477" t="s">
        <v>273</v>
      </c>
      <c r="DT12" s="477" t="s">
        <v>273</v>
      </c>
      <c r="DU12" s="477" t="s">
        <v>273</v>
      </c>
      <c r="DV12" s="477" t="s">
        <v>273</v>
      </c>
      <c r="DW12" s="477" t="s">
        <v>273</v>
      </c>
      <c r="DX12" s="477" t="s">
        <v>273</v>
      </c>
      <c r="DY12" s="477" t="s">
        <v>273</v>
      </c>
      <c r="DZ12" s="477" t="s">
        <v>273</v>
      </c>
      <c r="EA12" s="477" t="s">
        <v>273</v>
      </c>
      <c r="EB12" s="477" t="s">
        <v>273</v>
      </c>
      <c r="EC12" s="477" t="s">
        <v>273</v>
      </c>
      <c r="ED12" s="477">
        <v>0</v>
      </c>
      <c r="EE12" s="477">
        <v>0</v>
      </c>
      <c r="EF12" s="477">
        <v>0</v>
      </c>
      <c r="EG12" s="477">
        <v>0</v>
      </c>
      <c r="EH12" s="477">
        <v>0</v>
      </c>
      <c r="EI12" s="477">
        <v>0</v>
      </c>
      <c r="EJ12" s="477">
        <v>0</v>
      </c>
      <c r="EK12" s="477">
        <v>0</v>
      </c>
      <c r="EL12" s="477">
        <v>0</v>
      </c>
      <c r="EM12" s="477">
        <v>0</v>
      </c>
      <c r="EN12" s="477">
        <v>0</v>
      </c>
      <c r="EO12" s="477">
        <v>0</v>
      </c>
      <c r="EP12" s="477">
        <v>1</v>
      </c>
      <c r="EQ12" s="477">
        <v>0</v>
      </c>
      <c r="ER12" s="477">
        <v>0</v>
      </c>
      <c r="ES12" s="477">
        <v>0</v>
      </c>
      <c r="ET12" s="477">
        <v>0</v>
      </c>
      <c r="EU12" s="477">
        <v>0</v>
      </c>
      <c r="EV12" s="477">
        <v>0</v>
      </c>
      <c r="EW12" s="477">
        <v>0</v>
      </c>
      <c r="EX12" s="477">
        <v>1</v>
      </c>
      <c r="EY12" s="477">
        <v>2</v>
      </c>
      <c r="EZ12" s="477">
        <v>0</v>
      </c>
      <c r="FA12" s="477">
        <v>0</v>
      </c>
      <c r="FB12" s="477">
        <v>0</v>
      </c>
      <c r="FC12" s="477">
        <v>1</v>
      </c>
      <c r="FD12" s="477">
        <v>0</v>
      </c>
      <c r="FE12" s="477">
        <v>0</v>
      </c>
      <c r="FF12" s="477">
        <v>0</v>
      </c>
      <c r="FG12" s="477">
        <v>0</v>
      </c>
      <c r="FH12" s="477">
        <v>0</v>
      </c>
      <c r="FI12" s="477">
        <v>0</v>
      </c>
      <c r="FJ12" s="477">
        <v>0</v>
      </c>
      <c r="FK12" s="477">
        <v>0</v>
      </c>
      <c r="FL12" s="477">
        <v>0</v>
      </c>
      <c r="FM12" s="477">
        <v>0</v>
      </c>
      <c r="FN12" s="477">
        <v>1</v>
      </c>
      <c r="FO12" s="477">
        <v>0</v>
      </c>
      <c r="FP12" s="477">
        <v>0</v>
      </c>
      <c r="FQ12" s="477">
        <v>2</v>
      </c>
      <c r="FR12" s="477">
        <v>0</v>
      </c>
      <c r="FS12" s="477">
        <v>3</v>
      </c>
      <c r="FT12" s="477">
        <v>1</v>
      </c>
      <c r="FU12" s="477">
        <v>0</v>
      </c>
      <c r="FV12" s="477">
        <v>0</v>
      </c>
      <c r="FW12" s="477">
        <v>0</v>
      </c>
      <c r="FX12" s="477">
        <v>0</v>
      </c>
      <c r="FY12" s="477">
        <v>0</v>
      </c>
      <c r="FZ12" s="477">
        <v>0</v>
      </c>
      <c r="GA12" s="477">
        <v>0</v>
      </c>
      <c r="GB12" s="477">
        <v>0</v>
      </c>
      <c r="GC12" s="477">
        <v>0</v>
      </c>
      <c r="GD12" s="477">
        <v>0</v>
      </c>
      <c r="GE12" s="477">
        <v>0</v>
      </c>
      <c r="GF12" s="477">
        <v>0</v>
      </c>
      <c r="GG12" s="477">
        <v>0</v>
      </c>
      <c r="GH12" s="477">
        <v>0</v>
      </c>
      <c r="GI12" s="477">
        <v>0</v>
      </c>
      <c r="GJ12" s="477">
        <v>0</v>
      </c>
      <c r="GK12" s="477">
        <v>0</v>
      </c>
      <c r="GL12" s="477">
        <v>0</v>
      </c>
      <c r="GM12" s="477">
        <v>0</v>
      </c>
      <c r="GN12" s="477">
        <v>0</v>
      </c>
      <c r="GO12" s="477">
        <v>0</v>
      </c>
      <c r="GP12" s="477">
        <v>2</v>
      </c>
      <c r="GQ12" s="477">
        <v>0</v>
      </c>
      <c r="GR12" s="477">
        <v>0</v>
      </c>
      <c r="GS12" s="477">
        <v>0</v>
      </c>
      <c r="GT12" s="477">
        <v>0</v>
      </c>
      <c r="GU12" s="477">
        <v>0</v>
      </c>
      <c r="GV12" s="477">
        <v>0</v>
      </c>
      <c r="GW12" s="477">
        <v>0</v>
      </c>
      <c r="GX12" s="477">
        <v>0</v>
      </c>
      <c r="GY12" s="477">
        <v>0</v>
      </c>
      <c r="GZ12" s="477">
        <v>0</v>
      </c>
      <c r="HA12" s="477">
        <v>0</v>
      </c>
      <c r="HB12" s="477">
        <v>0</v>
      </c>
      <c r="HC12" s="477">
        <v>0</v>
      </c>
      <c r="HD12" s="477">
        <v>0</v>
      </c>
      <c r="HE12" s="477">
        <v>0</v>
      </c>
      <c r="HF12" s="477">
        <v>0</v>
      </c>
      <c r="HG12" s="477">
        <v>0</v>
      </c>
      <c r="HH12" s="477">
        <v>0</v>
      </c>
      <c r="HI12" s="477">
        <v>0</v>
      </c>
      <c r="HJ12" s="477">
        <v>0</v>
      </c>
      <c r="HK12" s="477">
        <v>0</v>
      </c>
      <c r="HL12" s="477">
        <v>0</v>
      </c>
      <c r="HM12" s="477">
        <v>0</v>
      </c>
      <c r="HN12" s="477">
        <v>0</v>
      </c>
      <c r="HO12" s="477">
        <v>0</v>
      </c>
      <c r="HP12" s="477">
        <v>0</v>
      </c>
      <c r="HQ12" s="477">
        <v>0</v>
      </c>
      <c r="HR12" s="477">
        <v>0</v>
      </c>
      <c r="HS12" s="477">
        <v>1</v>
      </c>
      <c r="HT12" s="477">
        <v>0</v>
      </c>
      <c r="HU12" s="477">
        <v>0</v>
      </c>
      <c r="HV12" s="477">
        <v>0</v>
      </c>
      <c r="HW12" s="477">
        <v>0</v>
      </c>
      <c r="HX12" s="477">
        <v>0</v>
      </c>
      <c r="HY12" s="477">
        <v>0</v>
      </c>
      <c r="HZ12" s="477">
        <v>0</v>
      </c>
      <c r="IA12" s="477">
        <v>0</v>
      </c>
      <c r="IB12" s="477">
        <v>0</v>
      </c>
      <c r="IC12" s="477">
        <v>0</v>
      </c>
      <c r="ID12" s="477">
        <v>0</v>
      </c>
      <c r="IE12" s="477">
        <v>0</v>
      </c>
      <c r="IF12" s="477">
        <v>0</v>
      </c>
      <c r="IG12" s="477">
        <v>0</v>
      </c>
      <c r="IH12" s="477">
        <v>0</v>
      </c>
      <c r="II12" s="477">
        <v>1</v>
      </c>
      <c r="IJ12" s="477">
        <v>1</v>
      </c>
      <c r="IK12" s="477">
        <v>0</v>
      </c>
      <c r="IL12" s="477">
        <v>0</v>
      </c>
      <c r="IM12" s="477">
        <v>0</v>
      </c>
      <c r="IN12" s="477">
        <v>0</v>
      </c>
      <c r="IO12" s="477">
        <v>0</v>
      </c>
      <c r="IP12" s="477">
        <v>0</v>
      </c>
      <c r="IQ12" s="477">
        <v>0</v>
      </c>
      <c r="IR12" s="477">
        <v>0</v>
      </c>
      <c r="IS12" s="477">
        <v>0</v>
      </c>
      <c r="IT12" s="477">
        <v>1</v>
      </c>
      <c r="IU12" s="477">
        <v>0</v>
      </c>
      <c r="IV12" s="477">
        <v>0</v>
      </c>
      <c r="IW12" s="477">
        <v>0</v>
      </c>
      <c r="IX12" s="477">
        <v>1</v>
      </c>
      <c r="IY12" s="477">
        <v>0</v>
      </c>
      <c r="IZ12" s="477">
        <v>7</v>
      </c>
      <c r="JA12" s="477">
        <v>2</v>
      </c>
      <c r="JB12" s="477">
        <v>0</v>
      </c>
      <c r="JC12" s="477">
        <v>0</v>
      </c>
      <c r="JD12" s="477">
        <v>1</v>
      </c>
      <c r="JE12" s="477">
        <v>0</v>
      </c>
      <c r="JF12" s="477">
        <v>0</v>
      </c>
      <c r="JG12" s="477">
        <v>0</v>
      </c>
      <c r="JH12" s="477">
        <v>0</v>
      </c>
      <c r="JI12" s="477">
        <v>1</v>
      </c>
      <c r="JJ12" s="477">
        <v>0</v>
      </c>
      <c r="JK12" s="477">
        <v>0</v>
      </c>
      <c r="JL12" s="477">
        <v>0</v>
      </c>
      <c r="JM12" s="477">
        <v>0</v>
      </c>
      <c r="JN12" s="477">
        <v>0</v>
      </c>
      <c r="JO12" s="477">
        <v>0</v>
      </c>
      <c r="JP12" s="477">
        <v>0</v>
      </c>
      <c r="JQ12" s="477">
        <v>0</v>
      </c>
      <c r="JR12" s="477">
        <v>0</v>
      </c>
      <c r="JS12" s="477">
        <v>0</v>
      </c>
      <c r="JT12" s="477">
        <v>0</v>
      </c>
      <c r="JU12" s="477" t="s">
        <v>273</v>
      </c>
    </row>
    <row r="13" spans="1:281" ht="23.25" customHeight="1" x14ac:dyDescent="0.25">
      <c r="A13" s="164"/>
      <c r="B13" s="280" t="s">
        <v>585</v>
      </c>
      <c r="C13" s="477">
        <v>45.75</v>
      </c>
      <c r="D13" s="477">
        <v>21.718</v>
      </c>
      <c r="E13" s="477">
        <v>7.8109999999999999</v>
      </c>
      <c r="F13" s="477">
        <v>8.609</v>
      </c>
      <c r="G13" s="477">
        <v>7.577</v>
      </c>
      <c r="H13" s="477">
        <v>3.3000000000000002E-2</v>
      </c>
      <c r="I13" s="471"/>
      <c r="J13" s="476">
        <v>1</v>
      </c>
      <c r="K13" s="477" t="s">
        <v>273</v>
      </c>
      <c r="L13" s="477" t="s">
        <v>273</v>
      </c>
      <c r="M13" s="477">
        <v>0</v>
      </c>
      <c r="N13" s="477">
        <v>0</v>
      </c>
      <c r="O13" s="477">
        <v>0</v>
      </c>
      <c r="P13" s="477">
        <v>0</v>
      </c>
      <c r="Q13" s="477" t="s">
        <v>273</v>
      </c>
      <c r="R13" s="477">
        <v>0</v>
      </c>
      <c r="S13" s="477">
        <v>0</v>
      </c>
      <c r="T13" s="477">
        <v>0</v>
      </c>
      <c r="U13" s="477">
        <v>0</v>
      </c>
      <c r="V13" s="477">
        <v>0</v>
      </c>
      <c r="W13" s="477">
        <v>0</v>
      </c>
      <c r="X13" s="477">
        <v>0</v>
      </c>
      <c r="Y13" s="477">
        <v>0</v>
      </c>
      <c r="Z13" s="477">
        <v>0</v>
      </c>
      <c r="AA13" s="477">
        <v>0</v>
      </c>
      <c r="AB13" s="477">
        <v>0</v>
      </c>
      <c r="AC13" s="477">
        <v>0</v>
      </c>
      <c r="AD13" s="477">
        <v>0</v>
      </c>
      <c r="AE13" s="477">
        <v>0</v>
      </c>
      <c r="AF13" s="477">
        <v>0</v>
      </c>
      <c r="AG13" s="477">
        <v>0</v>
      </c>
      <c r="AH13" s="477">
        <v>0</v>
      </c>
      <c r="AI13" s="477">
        <v>0</v>
      </c>
      <c r="AJ13" s="477" t="s">
        <v>273</v>
      </c>
      <c r="AK13" s="477">
        <v>0</v>
      </c>
      <c r="AL13" s="477">
        <v>0</v>
      </c>
      <c r="AM13" s="477">
        <v>0</v>
      </c>
      <c r="AN13" s="477">
        <v>0</v>
      </c>
      <c r="AO13" s="477">
        <v>0</v>
      </c>
      <c r="AP13" s="477">
        <v>0</v>
      </c>
      <c r="AQ13" s="477">
        <v>0</v>
      </c>
      <c r="AR13" s="477">
        <v>0</v>
      </c>
      <c r="AS13" s="477" t="s">
        <v>273</v>
      </c>
      <c r="AT13" s="477" t="s">
        <v>273</v>
      </c>
      <c r="AU13" s="477">
        <v>2</v>
      </c>
      <c r="AV13" s="477">
        <v>0</v>
      </c>
      <c r="AW13" s="477">
        <v>0</v>
      </c>
      <c r="AX13" s="477" t="s">
        <v>273</v>
      </c>
      <c r="AY13" s="477">
        <v>0</v>
      </c>
      <c r="AZ13" s="477">
        <v>0</v>
      </c>
      <c r="BA13" s="477">
        <v>0</v>
      </c>
      <c r="BB13" s="477">
        <v>0</v>
      </c>
      <c r="BC13" s="477">
        <v>0</v>
      </c>
      <c r="BD13" s="477">
        <v>0</v>
      </c>
      <c r="BE13" s="477">
        <v>0</v>
      </c>
      <c r="BF13" s="477">
        <v>0</v>
      </c>
      <c r="BG13" s="477">
        <v>0</v>
      </c>
      <c r="BH13" s="477">
        <v>0</v>
      </c>
      <c r="BI13" s="477">
        <v>0</v>
      </c>
      <c r="BJ13" s="477" t="s">
        <v>273</v>
      </c>
      <c r="BK13" s="477">
        <v>0</v>
      </c>
      <c r="BL13" s="477">
        <v>0</v>
      </c>
      <c r="BM13" s="477">
        <v>0</v>
      </c>
      <c r="BN13" s="477">
        <v>0</v>
      </c>
      <c r="BO13" s="477">
        <v>0</v>
      </c>
      <c r="BP13" s="477">
        <v>0</v>
      </c>
      <c r="BQ13" s="477">
        <v>0</v>
      </c>
      <c r="BR13" s="477">
        <v>1</v>
      </c>
      <c r="BS13" s="477" t="s">
        <v>273</v>
      </c>
      <c r="BT13" s="477">
        <v>0</v>
      </c>
      <c r="BU13" s="477" t="s">
        <v>273</v>
      </c>
      <c r="BV13" s="477">
        <v>0</v>
      </c>
      <c r="BW13" s="477">
        <v>0</v>
      </c>
      <c r="BX13" s="477">
        <v>0</v>
      </c>
      <c r="BY13" s="477" t="s">
        <v>273</v>
      </c>
      <c r="BZ13" s="477" t="s">
        <v>273</v>
      </c>
      <c r="CA13" s="477" t="s">
        <v>273</v>
      </c>
      <c r="CB13" s="477">
        <v>0</v>
      </c>
      <c r="CC13" s="477" t="s">
        <v>273</v>
      </c>
      <c r="CD13" s="477">
        <v>0</v>
      </c>
      <c r="CE13" s="477" t="s">
        <v>273</v>
      </c>
      <c r="CF13" s="477" t="s">
        <v>273</v>
      </c>
      <c r="CG13" s="477" t="s">
        <v>273</v>
      </c>
      <c r="CH13" s="477" t="s">
        <v>273</v>
      </c>
      <c r="CI13" s="477" t="s">
        <v>273</v>
      </c>
      <c r="CJ13" s="477" t="s">
        <v>273</v>
      </c>
      <c r="CK13" s="477" t="s">
        <v>273</v>
      </c>
      <c r="CL13" s="477" t="s">
        <v>273</v>
      </c>
      <c r="CM13" s="477" t="s">
        <v>273</v>
      </c>
      <c r="CN13" s="477" t="s">
        <v>273</v>
      </c>
      <c r="CO13" s="477" t="s">
        <v>273</v>
      </c>
      <c r="CP13" s="477" t="s">
        <v>273</v>
      </c>
      <c r="CQ13" s="477" t="s">
        <v>273</v>
      </c>
      <c r="CR13" s="477" t="s">
        <v>273</v>
      </c>
      <c r="CS13" s="477" t="s">
        <v>273</v>
      </c>
      <c r="CT13" s="477" t="s">
        <v>273</v>
      </c>
      <c r="CU13" s="477" t="s">
        <v>273</v>
      </c>
      <c r="CV13" s="477" t="s">
        <v>273</v>
      </c>
      <c r="CW13" s="477">
        <v>0</v>
      </c>
      <c r="CX13" s="477" t="s">
        <v>273</v>
      </c>
      <c r="CY13" s="477">
        <v>0</v>
      </c>
      <c r="CZ13" s="477" t="s">
        <v>273</v>
      </c>
      <c r="DA13" s="477">
        <v>0</v>
      </c>
      <c r="DB13" s="477" t="s">
        <v>273</v>
      </c>
      <c r="DC13" s="477" t="s">
        <v>273</v>
      </c>
      <c r="DD13" s="477" t="s">
        <v>273</v>
      </c>
      <c r="DE13" s="477" t="s">
        <v>273</v>
      </c>
      <c r="DF13" s="477">
        <v>0</v>
      </c>
      <c r="DG13" s="477">
        <v>0</v>
      </c>
      <c r="DH13" s="477">
        <v>0</v>
      </c>
      <c r="DI13" s="477" t="s">
        <v>273</v>
      </c>
      <c r="DJ13" s="477" t="s">
        <v>273</v>
      </c>
      <c r="DK13" s="477" t="s">
        <v>273</v>
      </c>
      <c r="DL13" s="477" t="s">
        <v>273</v>
      </c>
      <c r="DM13" s="477" t="s">
        <v>273</v>
      </c>
      <c r="DN13" s="477" t="s">
        <v>273</v>
      </c>
      <c r="DO13" s="477">
        <v>0</v>
      </c>
      <c r="DP13" s="477" t="s">
        <v>273</v>
      </c>
      <c r="DQ13" s="477" t="s">
        <v>273</v>
      </c>
      <c r="DR13" s="477" t="s">
        <v>273</v>
      </c>
      <c r="DS13" s="477" t="s">
        <v>273</v>
      </c>
      <c r="DT13" s="477" t="s">
        <v>273</v>
      </c>
      <c r="DU13" s="477" t="s">
        <v>273</v>
      </c>
      <c r="DV13" s="477" t="s">
        <v>273</v>
      </c>
      <c r="DW13" s="477" t="s">
        <v>273</v>
      </c>
      <c r="DX13" s="477" t="s">
        <v>273</v>
      </c>
      <c r="DY13" s="477" t="s">
        <v>273</v>
      </c>
      <c r="DZ13" s="477" t="s">
        <v>273</v>
      </c>
      <c r="EA13" s="477" t="s">
        <v>273</v>
      </c>
      <c r="EB13" s="477" t="s">
        <v>273</v>
      </c>
      <c r="EC13" s="477" t="s">
        <v>273</v>
      </c>
      <c r="ED13" s="477">
        <v>0</v>
      </c>
      <c r="EE13" s="477">
        <v>0</v>
      </c>
      <c r="EF13" s="477">
        <v>0</v>
      </c>
      <c r="EG13" s="477">
        <v>0</v>
      </c>
      <c r="EH13" s="477">
        <v>0</v>
      </c>
      <c r="EI13" s="477">
        <v>0</v>
      </c>
      <c r="EJ13" s="477">
        <v>0</v>
      </c>
      <c r="EK13" s="477">
        <v>0</v>
      </c>
      <c r="EL13" s="477">
        <v>0</v>
      </c>
      <c r="EM13" s="477">
        <v>0</v>
      </c>
      <c r="EN13" s="477">
        <v>0</v>
      </c>
      <c r="EO13" s="477">
        <v>0</v>
      </c>
      <c r="EP13" s="477">
        <v>0</v>
      </c>
      <c r="EQ13" s="477">
        <v>0</v>
      </c>
      <c r="ER13" s="477">
        <v>0</v>
      </c>
      <c r="ES13" s="477">
        <v>0</v>
      </c>
      <c r="ET13" s="477">
        <v>0</v>
      </c>
      <c r="EU13" s="477">
        <v>0</v>
      </c>
      <c r="EV13" s="477">
        <v>0</v>
      </c>
      <c r="EW13" s="477">
        <v>0</v>
      </c>
      <c r="EX13" s="477">
        <v>0</v>
      </c>
      <c r="EY13" s="477">
        <v>0</v>
      </c>
      <c r="EZ13" s="477">
        <v>0</v>
      </c>
      <c r="FA13" s="477">
        <v>0</v>
      </c>
      <c r="FB13" s="477">
        <v>0</v>
      </c>
      <c r="FC13" s="477">
        <v>0</v>
      </c>
      <c r="FD13" s="477">
        <v>0</v>
      </c>
      <c r="FE13" s="477">
        <v>0</v>
      </c>
      <c r="FF13" s="477">
        <v>0</v>
      </c>
      <c r="FG13" s="477">
        <v>0</v>
      </c>
      <c r="FH13" s="477">
        <v>0</v>
      </c>
      <c r="FI13" s="477">
        <v>0</v>
      </c>
      <c r="FJ13" s="477">
        <v>0</v>
      </c>
      <c r="FK13" s="477">
        <v>0</v>
      </c>
      <c r="FL13" s="477">
        <v>0</v>
      </c>
      <c r="FM13" s="477">
        <v>0</v>
      </c>
      <c r="FN13" s="477">
        <v>0</v>
      </c>
      <c r="FO13" s="477">
        <v>0</v>
      </c>
      <c r="FP13" s="477">
        <v>0</v>
      </c>
      <c r="FQ13" s="477">
        <v>0</v>
      </c>
      <c r="FR13" s="477">
        <v>0</v>
      </c>
      <c r="FS13" s="477">
        <v>0</v>
      </c>
      <c r="FT13" s="477">
        <v>0</v>
      </c>
      <c r="FU13" s="477">
        <v>0</v>
      </c>
      <c r="FV13" s="477">
        <v>0</v>
      </c>
      <c r="FW13" s="477">
        <v>0</v>
      </c>
      <c r="FX13" s="477">
        <v>0</v>
      </c>
      <c r="FY13" s="477">
        <v>0</v>
      </c>
      <c r="FZ13" s="477">
        <v>0</v>
      </c>
      <c r="GA13" s="477">
        <v>0</v>
      </c>
      <c r="GB13" s="477">
        <v>0</v>
      </c>
      <c r="GC13" s="477">
        <v>0</v>
      </c>
      <c r="GD13" s="477">
        <v>0</v>
      </c>
      <c r="GE13" s="477">
        <v>0</v>
      </c>
      <c r="GF13" s="477">
        <v>0</v>
      </c>
      <c r="GG13" s="477">
        <v>0</v>
      </c>
      <c r="GH13" s="477">
        <v>0</v>
      </c>
      <c r="GI13" s="477">
        <v>0</v>
      </c>
      <c r="GJ13" s="477">
        <v>0</v>
      </c>
      <c r="GK13" s="477">
        <v>0</v>
      </c>
      <c r="GL13" s="477">
        <v>0</v>
      </c>
      <c r="GM13" s="477">
        <v>0</v>
      </c>
      <c r="GN13" s="477">
        <v>0</v>
      </c>
      <c r="GO13" s="477">
        <v>0</v>
      </c>
      <c r="GP13" s="477">
        <v>0</v>
      </c>
      <c r="GQ13" s="477">
        <v>0</v>
      </c>
      <c r="GR13" s="477">
        <v>0</v>
      </c>
      <c r="GS13" s="477">
        <v>0</v>
      </c>
      <c r="GT13" s="477">
        <v>0</v>
      </c>
      <c r="GU13" s="477">
        <v>0</v>
      </c>
      <c r="GV13" s="477">
        <v>0</v>
      </c>
      <c r="GW13" s="477">
        <v>0</v>
      </c>
      <c r="GX13" s="477">
        <v>0</v>
      </c>
      <c r="GY13" s="477">
        <v>0</v>
      </c>
      <c r="GZ13" s="477">
        <v>0</v>
      </c>
      <c r="HA13" s="477">
        <v>0</v>
      </c>
      <c r="HB13" s="477">
        <v>0</v>
      </c>
      <c r="HC13" s="477">
        <v>0</v>
      </c>
      <c r="HD13" s="477">
        <v>0</v>
      </c>
      <c r="HE13" s="477">
        <v>0</v>
      </c>
      <c r="HF13" s="477">
        <v>0</v>
      </c>
      <c r="HG13" s="477">
        <v>0</v>
      </c>
      <c r="HH13" s="477">
        <v>0</v>
      </c>
      <c r="HI13" s="477">
        <v>0</v>
      </c>
      <c r="HJ13" s="477">
        <v>0</v>
      </c>
      <c r="HK13" s="477">
        <v>0</v>
      </c>
      <c r="HL13" s="477">
        <v>0</v>
      </c>
      <c r="HM13" s="477">
        <v>0</v>
      </c>
      <c r="HN13" s="477">
        <v>0</v>
      </c>
      <c r="HO13" s="477">
        <v>0</v>
      </c>
      <c r="HP13" s="477">
        <v>0</v>
      </c>
      <c r="HQ13" s="477">
        <v>0</v>
      </c>
      <c r="HR13" s="477">
        <v>0</v>
      </c>
      <c r="HS13" s="477">
        <v>0</v>
      </c>
      <c r="HT13" s="477">
        <v>0</v>
      </c>
      <c r="HU13" s="477">
        <v>0</v>
      </c>
      <c r="HV13" s="477">
        <v>0</v>
      </c>
      <c r="HW13" s="477">
        <v>0</v>
      </c>
      <c r="HX13" s="477">
        <v>0</v>
      </c>
      <c r="HY13" s="477">
        <v>0</v>
      </c>
      <c r="HZ13" s="477">
        <v>0</v>
      </c>
      <c r="IA13" s="477">
        <v>0</v>
      </c>
      <c r="IB13" s="477">
        <v>0</v>
      </c>
      <c r="IC13" s="477">
        <v>0</v>
      </c>
      <c r="ID13" s="477">
        <v>0</v>
      </c>
      <c r="IE13" s="477">
        <v>0</v>
      </c>
      <c r="IF13" s="477">
        <v>0</v>
      </c>
      <c r="IG13" s="477">
        <v>0</v>
      </c>
      <c r="IH13" s="477">
        <v>0</v>
      </c>
      <c r="II13" s="477">
        <v>0</v>
      </c>
      <c r="IJ13" s="477">
        <v>0</v>
      </c>
      <c r="IK13" s="477">
        <v>0</v>
      </c>
      <c r="IL13" s="477">
        <v>0</v>
      </c>
      <c r="IM13" s="477">
        <v>0</v>
      </c>
      <c r="IN13" s="477">
        <v>0</v>
      </c>
      <c r="IO13" s="477">
        <v>0</v>
      </c>
      <c r="IP13" s="477">
        <v>0</v>
      </c>
      <c r="IQ13" s="477">
        <v>0</v>
      </c>
      <c r="IR13" s="477">
        <v>0</v>
      </c>
      <c r="IS13" s="477">
        <v>0</v>
      </c>
      <c r="IT13" s="477">
        <v>0</v>
      </c>
      <c r="IU13" s="477">
        <v>0</v>
      </c>
      <c r="IV13" s="477">
        <v>0</v>
      </c>
      <c r="IW13" s="477">
        <v>0</v>
      </c>
      <c r="IX13" s="477">
        <v>0</v>
      </c>
      <c r="IY13" s="477">
        <v>0</v>
      </c>
      <c r="IZ13" s="477">
        <v>0</v>
      </c>
      <c r="JA13" s="477">
        <v>0</v>
      </c>
      <c r="JB13" s="477">
        <v>0</v>
      </c>
      <c r="JC13" s="477">
        <v>0</v>
      </c>
      <c r="JD13" s="477">
        <v>0</v>
      </c>
      <c r="JE13" s="477">
        <v>0</v>
      </c>
      <c r="JF13" s="477">
        <v>0</v>
      </c>
      <c r="JG13" s="477">
        <v>0</v>
      </c>
      <c r="JH13" s="477">
        <v>0</v>
      </c>
      <c r="JI13" s="477">
        <v>0</v>
      </c>
      <c r="JJ13" s="477">
        <v>0</v>
      </c>
      <c r="JK13" s="477">
        <v>0</v>
      </c>
      <c r="JL13" s="477">
        <v>0</v>
      </c>
      <c r="JM13" s="477">
        <v>0</v>
      </c>
      <c r="JN13" s="477">
        <v>0</v>
      </c>
      <c r="JO13" s="477">
        <v>0</v>
      </c>
      <c r="JP13" s="477">
        <v>0</v>
      </c>
      <c r="JQ13" s="477">
        <v>0</v>
      </c>
      <c r="JR13" s="477">
        <v>0</v>
      </c>
      <c r="JS13" s="477">
        <v>0</v>
      </c>
      <c r="JT13" s="477">
        <v>0</v>
      </c>
      <c r="JU13" s="477" t="s">
        <v>273</v>
      </c>
    </row>
    <row r="14" spans="1:281" ht="23.25" customHeight="1" x14ac:dyDescent="0.25">
      <c r="A14" s="164"/>
      <c r="B14" s="280" t="s">
        <v>1403</v>
      </c>
      <c r="C14" s="477">
        <v>2135.4989999999998</v>
      </c>
      <c r="D14" s="477">
        <v>939.66800000000001</v>
      </c>
      <c r="E14" s="477">
        <v>554.29399999999998</v>
      </c>
      <c r="F14" s="477">
        <v>219.917</v>
      </c>
      <c r="G14" s="477">
        <v>421.61799999999999</v>
      </c>
      <c r="H14" s="477" t="s">
        <v>97</v>
      </c>
      <c r="I14" s="471"/>
      <c r="J14" s="476">
        <v>157</v>
      </c>
      <c r="K14" s="477" t="s">
        <v>273</v>
      </c>
      <c r="L14" s="477" t="s">
        <v>273</v>
      </c>
      <c r="M14" s="477">
        <v>9</v>
      </c>
      <c r="N14" s="477">
        <v>26</v>
      </c>
      <c r="O14" s="477">
        <v>37</v>
      </c>
      <c r="P14" s="477">
        <v>8</v>
      </c>
      <c r="Q14" s="477" t="s">
        <v>273</v>
      </c>
      <c r="R14" s="477">
        <v>23</v>
      </c>
      <c r="S14" s="477">
        <v>2</v>
      </c>
      <c r="T14" s="477">
        <v>4</v>
      </c>
      <c r="U14" s="477">
        <v>10</v>
      </c>
      <c r="V14" s="477">
        <v>43</v>
      </c>
      <c r="W14" s="477">
        <v>8</v>
      </c>
      <c r="X14" s="477">
        <v>3</v>
      </c>
      <c r="Y14" s="477">
        <v>16</v>
      </c>
      <c r="Z14" s="477">
        <v>15</v>
      </c>
      <c r="AA14" s="477">
        <v>11</v>
      </c>
      <c r="AB14" s="477">
        <v>6</v>
      </c>
      <c r="AC14" s="477">
        <v>4</v>
      </c>
      <c r="AD14" s="477">
        <v>1</v>
      </c>
      <c r="AE14" s="477">
        <v>2</v>
      </c>
      <c r="AF14" s="477">
        <v>6</v>
      </c>
      <c r="AG14" s="477">
        <v>3</v>
      </c>
      <c r="AH14" s="477">
        <v>5</v>
      </c>
      <c r="AI14" s="477">
        <v>7</v>
      </c>
      <c r="AJ14" s="477" t="s">
        <v>273</v>
      </c>
      <c r="AK14" s="477">
        <v>0</v>
      </c>
      <c r="AL14" s="477">
        <v>1</v>
      </c>
      <c r="AM14" s="477" t="s">
        <v>97</v>
      </c>
      <c r="AN14" s="477">
        <v>41</v>
      </c>
      <c r="AO14" s="477">
        <v>17</v>
      </c>
      <c r="AP14" s="477">
        <v>25</v>
      </c>
      <c r="AQ14" s="477">
        <v>4</v>
      </c>
      <c r="AR14" s="477">
        <v>1</v>
      </c>
      <c r="AS14" s="477" t="s">
        <v>273</v>
      </c>
      <c r="AT14" s="477" t="s">
        <v>273</v>
      </c>
      <c r="AU14" s="477">
        <v>6</v>
      </c>
      <c r="AV14" s="477">
        <v>3</v>
      </c>
      <c r="AW14" s="477">
        <v>35</v>
      </c>
      <c r="AX14" s="477" t="s">
        <v>273</v>
      </c>
      <c r="AY14" s="477">
        <v>14</v>
      </c>
      <c r="AZ14" s="477">
        <v>11</v>
      </c>
      <c r="BA14" s="477">
        <v>17</v>
      </c>
      <c r="BB14" s="477">
        <v>3</v>
      </c>
      <c r="BC14" s="477">
        <v>0</v>
      </c>
      <c r="BD14" s="477">
        <v>107</v>
      </c>
      <c r="BE14" s="477">
        <v>9</v>
      </c>
      <c r="BF14" s="477">
        <v>13</v>
      </c>
      <c r="BG14" s="477">
        <v>7</v>
      </c>
      <c r="BH14" s="477">
        <v>1</v>
      </c>
      <c r="BI14" s="477">
        <v>16</v>
      </c>
      <c r="BJ14" s="477" t="s">
        <v>273</v>
      </c>
      <c r="BK14" s="477">
        <v>14</v>
      </c>
      <c r="BL14" s="477">
        <v>13</v>
      </c>
      <c r="BM14" s="477">
        <v>21</v>
      </c>
      <c r="BN14" s="477">
        <v>11</v>
      </c>
      <c r="BO14" s="477">
        <v>6</v>
      </c>
      <c r="BP14" s="477">
        <v>15</v>
      </c>
      <c r="BQ14" s="477">
        <v>0</v>
      </c>
      <c r="BR14" s="477">
        <v>226</v>
      </c>
      <c r="BS14" s="477" t="s">
        <v>273</v>
      </c>
      <c r="BT14" s="477">
        <v>7</v>
      </c>
      <c r="BU14" s="477" t="s">
        <v>273</v>
      </c>
      <c r="BV14" s="477">
        <v>22</v>
      </c>
      <c r="BW14" s="477">
        <v>20</v>
      </c>
      <c r="BX14" s="477">
        <v>10</v>
      </c>
      <c r="BY14" s="477" t="s">
        <v>273</v>
      </c>
      <c r="BZ14" s="477" t="s">
        <v>273</v>
      </c>
      <c r="CA14" s="477" t="s">
        <v>273</v>
      </c>
      <c r="CB14" s="477">
        <v>0</v>
      </c>
      <c r="CC14" s="477" t="s">
        <v>273</v>
      </c>
      <c r="CD14" s="477">
        <v>11</v>
      </c>
      <c r="CE14" s="477" t="s">
        <v>273</v>
      </c>
      <c r="CF14" s="477" t="s">
        <v>273</v>
      </c>
      <c r="CG14" s="477" t="s">
        <v>273</v>
      </c>
      <c r="CH14" s="477" t="s">
        <v>273</v>
      </c>
      <c r="CI14" s="477" t="s">
        <v>273</v>
      </c>
      <c r="CJ14" s="477" t="s">
        <v>273</v>
      </c>
      <c r="CK14" s="477" t="s">
        <v>273</v>
      </c>
      <c r="CL14" s="477" t="s">
        <v>273</v>
      </c>
      <c r="CM14" s="477" t="s">
        <v>273</v>
      </c>
      <c r="CN14" s="477" t="s">
        <v>273</v>
      </c>
      <c r="CO14" s="477" t="s">
        <v>273</v>
      </c>
      <c r="CP14" s="477" t="s">
        <v>273</v>
      </c>
      <c r="CQ14" s="477" t="s">
        <v>273</v>
      </c>
      <c r="CR14" s="477" t="s">
        <v>273</v>
      </c>
      <c r="CS14" s="477" t="s">
        <v>273</v>
      </c>
      <c r="CT14" s="477" t="s">
        <v>273</v>
      </c>
      <c r="CU14" s="477" t="s">
        <v>273</v>
      </c>
      <c r="CV14" s="477" t="s">
        <v>273</v>
      </c>
      <c r="CW14" s="477">
        <v>0</v>
      </c>
      <c r="CX14" s="477" t="s">
        <v>273</v>
      </c>
      <c r="CY14" s="477">
        <v>0</v>
      </c>
      <c r="CZ14" s="477" t="s">
        <v>273</v>
      </c>
      <c r="DA14" s="477">
        <v>43</v>
      </c>
      <c r="DB14" s="477" t="s">
        <v>273</v>
      </c>
      <c r="DC14" s="477" t="s">
        <v>273</v>
      </c>
      <c r="DD14" s="477" t="s">
        <v>273</v>
      </c>
      <c r="DE14" s="477" t="s">
        <v>273</v>
      </c>
      <c r="DF14" s="477">
        <v>7</v>
      </c>
      <c r="DG14" s="477">
        <v>0</v>
      </c>
      <c r="DH14" s="477">
        <v>0</v>
      </c>
      <c r="DI14" s="477" t="s">
        <v>273</v>
      </c>
      <c r="DJ14" s="477" t="s">
        <v>273</v>
      </c>
      <c r="DK14" s="477" t="s">
        <v>273</v>
      </c>
      <c r="DL14" s="477" t="s">
        <v>273</v>
      </c>
      <c r="DM14" s="477" t="s">
        <v>273</v>
      </c>
      <c r="DN14" s="477" t="s">
        <v>273</v>
      </c>
      <c r="DO14" s="477">
        <v>6</v>
      </c>
      <c r="DP14" s="477" t="s">
        <v>273</v>
      </c>
      <c r="DQ14" s="477" t="s">
        <v>273</v>
      </c>
      <c r="DR14" s="477" t="s">
        <v>273</v>
      </c>
      <c r="DS14" s="477" t="s">
        <v>273</v>
      </c>
      <c r="DT14" s="477" t="s">
        <v>273</v>
      </c>
      <c r="DU14" s="477" t="s">
        <v>273</v>
      </c>
      <c r="DV14" s="477" t="s">
        <v>273</v>
      </c>
      <c r="DW14" s="477" t="s">
        <v>273</v>
      </c>
      <c r="DX14" s="477" t="s">
        <v>273</v>
      </c>
      <c r="DY14" s="477" t="s">
        <v>273</v>
      </c>
      <c r="DZ14" s="477" t="s">
        <v>273</v>
      </c>
      <c r="EA14" s="477" t="s">
        <v>273</v>
      </c>
      <c r="EB14" s="477" t="s">
        <v>273</v>
      </c>
      <c r="EC14" s="477" t="s">
        <v>273</v>
      </c>
      <c r="ED14" s="477">
        <v>2</v>
      </c>
      <c r="EE14" s="477">
        <v>1</v>
      </c>
      <c r="EF14" s="477">
        <v>0</v>
      </c>
      <c r="EG14" s="477">
        <v>0</v>
      </c>
      <c r="EH14" s="477">
        <v>2</v>
      </c>
      <c r="EI14" s="477">
        <v>2</v>
      </c>
      <c r="EJ14" s="477">
        <v>4</v>
      </c>
      <c r="EK14" s="477">
        <v>1</v>
      </c>
      <c r="EL14" s="477">
        <v>0</v>
      </c>
      <c r="EM14" s="477">
        <v>1</v>
      </c>
      <c r="EN14" s="477">
        <v>2</v>
      </c>
      <c r="EO14" s="477">
        <v>2</v>
      </c>
      <c r="EP14" s="477">
        <v>2</v>
      </c>
      <c r="EQ14" s="477">
        <v>0</v>
      </c>
      <c r="ER14" s="477">
        <v>1</v>
      </c>
      <c r="ES14" s="477">
        <v>1</v>
      </c>
      <c r="ET14" s="477">
        <v>1</v>
      </c>
      <c r="EU14" s="477">
        <v>2</v>
      </c>
      <c r="EV14" s="477">
        <v>1</v>
      </c>
      <c r="EW14" s="477">
        <v>1</v>
      </c>
      <c r="EX14" s="477">
        <v>1</v>
      </c>
      <c r="EY14" s="477">
        <v>1</v>
      </c>
      <c r="EZ14" s="477">
        <v>2</v>
      </c>
      <c r="FA14" s="477">
        <v>5</v>
      </c>
      <c r="FB14" s="477">
        <v>3</v>
      </c>
      <c r="FC14" s="477">
        <v>3</v>
      </c>
      <c r="FD14" s="477">
        <v>0</v>
      </c>
      <c r="FE14" s="477">
        <v>1</v>
      </c>
      <c r="FF14" s="477">
        <v>2</v>
      </c>
      <c r="FG14" s="477">
        <v>1</v>
      </c>
      <c r="FH14" s="477">
        <v>8</v>
      </c>
      <c r="FI14" s="477">
        <v>1</v>
      </c>
      <c r="FJ14" s="477">
        <v>2</v>
      </c>
      <c r="FK14" s="477">
        <v>1</v>
      </c>
      <c r="FL14" s="477">
        <v>0</v>
      </c>
      <c r="FM14" s="477">
        <v>0</v>
      </c>
      <c r="FN14" s="477">
        <v>2</v>
      </c>
      <c r="FO14" s="477">
        <v>1</v>
      </c>
      <c r="FP14" s="477">
        <v>0</v>
      </c>
      <c r="FQ14" s="477">
        <v>19</v>
      </c>
      <c r="FR14" s="477">
        <v>9</v>
      </c>
      <c r="FS14" s="477">
        <v>6</v>
      </c>
      <c r="FT14" s="477">
        <v>5</v>
      </c>
      <c r="FU14" s="477">
        <v>1</v>
      </c>
      <c r="FV14" s="477">
        <v>0</v>
      </c>
      <c r="FW14" s="477">
        <v>1</v>
      </c>
      <c r="FX14" s="477">
        <v>3</v>
      </c>
      <c r="FY14" s="477">
        <v>18</v>
      </c>
      <c r="FZ14" s="477">
        <v>1</v>
      </c>
      <c r="GA14" s="477">
        <v>0</v>
      </c>
      <c r="GB14" s="477">
        <v>1</v>
      </c>
      <c r="GC14" s="477">
        <v>1</v>
      </c>
      <c r="GD14" s="477">
        <v>4</v>
      </c>
      <c r="GE14" s="477">
        <v>4</v>
      </c>
      <c r="GF14" s="477">
        <v>1</v>
      </c>
      <c r="GG14" s="477">
        <v>5</v>
      </c>
      <c r="GH14" s="477">
        <v>3</v>
      </c>
      <c r="GI14" s="477">
        <v>1</v>
      </c>
      <c r="GJ14" s="477">
        <v>1</v>
      </c>
      <c r="GK14" s="477">
        <v>0</v>
      </c>
      <c r="GL14" s="477">
        <v>1</v>
      </c>
      <c r="GM14" s="477">
        <v>2</v>
      </c>
      <c r="GN14" s="477">
        <v>4</v>
      </c>
      <c r="GO14" s="477">
        <v>8</v>
      </c>
      <c r="GP14" s="477">
        <v>2</v>
      </c>
      <c r="GQ14" s="477">
        <v>3</v>
      </c>
      <c r="GR14" s="477">
        <v>3</v>
      </c>
      <c r="GS14" s="477">
        <v>0</v>
      </c>
      <c r="GT14" s="477">
        <v>1</v>
      </c>
      <c r="GU14" s="477">
        <v>1</v>
      </c>
      <c r="GV14" s="477">
        <v>4</v>
      </c>
      <c r="GW14" s="477">
        <v>1</v>
      </c>
      <c r="GX14" s="477">
        <v>1</v>
      </c>
      <c r="GY14" s="477">
        <v>1</v>
      </c>
      <c r="GZ14" s="477">
        <v>2</v>
      </c>
      <c r="HA14" s="477">
        <v>4</v>
      </c>
      <c r="HB14" s="477">
        <v>3</v>
      </c>
      <c r="HC14" s="477">
        <v>2</v>
      </c>
      <c r="HD14" s="477">
        <v>2</v>
      </c>
      <c r="HE14" s="477">
        <v>1</v>
      </c>
      <c r="HF14" s="477">
        <v>3</v>
      </c>
      <c r="HG14" s="477">
        <v>1</v>
      </c>
      <c r="HH14" s="477">
        <v>2</v>
      </c>
      <c r="HI14" s="477">
        <v>2</v>
      </c>
      <c r="HJ14" s="477">
        <v>2</v>
      </c>
      <c r="HK14" s="477">
        <v>3</v>
      </c>
      <c r="HL14" s="477">
        <v>2</v>
      </c>
      <c r="HM14" s="477">
        <v>2</v>
      </c>
      <c r="HN14" s="477">
        <v>4</v>
      </c>
      <c r="HO14" s="477">
        <v>10</v>
      </c>
      <c r="HP14" s="477">
        <v>1</v>
      </c>
      <c r="HQ14" s="477">
        <v>1</v>
      </c>
      <c r="HR14" s="477">
        <v>1</v>
      </c>
      <c r="HS14" s="477">
        <v>1</v>
      </c>
      <c r="HT14" s="477">
        <v>4</v>
      </c>
      <c r="HU14" s="477">
        <v>0</v>
      </c>
      <c r="HV14" s="477">
        <v>3</v>
      </c>
      <c r="HW14" s="477">
        <v>2</v>
      </c>
      <c r="HX14" s="477">
        <v>7</v>
      </c>
      <c r="HY14" s="477">
        <v>14</v>
      </c>
      <c r="HZ14" s="477">
        <v>2</v>
      </c>
      <c r="IA14" s="477">
        <v>0</v>
      </c>
      <c r="IB14" s="477">
        <v>8</v>
      </c>
      <c r="IC14" s="477">
        <v>2</v>
      </c>
      <c r="ID14" s="477">
        <v>1</v>
      </c>
      <c r="IE14" s="477">
        <v>0</v>
      </c>
      <c r="IF14" s="477">
        <v>0</v>
      </c>
      <c r="IG14" s="477">
        <v>1</v>
      </c>
      <c r="IH14" s="477">
        <v>6</v>
      </c>
      <c r="II14" s="477">
        <v>4</v>
      </c>
      <c r="IJ14" s="477">
        <v>39</v>
      </c>
      <c r="IK14" s="477">
        <v>1</v>
      </c>
      <c r="IL14" s="477">
        <v>2</v>
      </c>
      <c r="IM14" s="477">
        <v>0</v>
      </c>
      <c r="IN14" s="477">
        <v>0</v>
      </c>
      <c r="IO14" s="477">
        <v>1</v>
      </c>
      <c r="IP14" s="477">
        <v>0</v>
      </c>
      <c r="IQ14" s="477">
        <v>0</v>
      </c>
      <c r="IR14" s="477">
        <v>0</v>
      </c>
      <c r="IS14" s="477">
        <v>0</v>
      </c>
      <c r="IT14" s="477">
        <v>0</v>
      </c>
      <c r="IU14" s="477">
        <v>0</v>
      </c>
      <c r="IV14" s="477">
        <v>0</v>
      </c>
      <c r="IW14" s="477">
        <v>0</v>
      </c>
      <c r="IX14" s="477">
        <v>1</v>
      </c>
      <c r="IY14" s="477">
        <v>1</v>
      </c>
      <c r="IZ14" s="477">
        <v>7</v>
      </c>
      <c r="JA14" s="477">
        <v>1</v>
      </c>
      <c r="JB14" s="477">
        <v>0</v>
      </c>
      <c r="JC14" s="477">
        <v>0</v>
      </c>
      <c r="JD14" s="477">
        <v>3</v>
      </c>
      <c r="JE14" s="477">
        <v>0</v>
      </c>
      <c r="JF14" s="477">
        <v>1</v>
      </c>
      <c r="JG14" s="477">
        <v>1</v>
      </c>
      <c r="JH14" s="477">
        <v>1</v>
      </c>
      <c r="JI14" s="477">
        <v>4</v>
      </c>
      <c r="JJ14" s="477">
        <v>1</v>
      </c>
      <c r="JK14" s="477">
        <v>0</v>
      </c>
      <c r="JL14" s="477">
        <v>1</v>
      </c>
      <c r="JM14" s="477">
        <v>2</v>
      </c>
      <c r="JN14" s="477">
        <v>0</v>
      </c>
      <c r="JO14" s="477">
        <v>2</v>
      </c>
      <c r="JP14" s="477">
        <v>0</v>
      </c>
      <c r="JQ14" s="477">
        <v>0</v>
      </c>
      <c r="JR14" s="477">
        <v>1</v>
      </c>
      <c r="JS14" s="477">
        <v>1</v>
      </c>
      <c r="JT14" s="477">
        <v>1</v>
      </c>
      <c r="JU14" s="477" t="s">
        <v>273</v>
      </c>
    </row>
    <row r="15" spans="1:281" ht="23.25" customHeight="1" x14ac:dyDescent="0.25">
      <c r="A15" s="164"/>
      <c r="B15" s="280" t="s">
        <v>587</v>
      </c>
      <c r="C15" s="477">
        <v>208.05199999999999</v>
      </c>
      <c r="D15" s="477">
        <v>106.499</v>
      </c>
      <c r="E15" s="477">
        <v>101.55200000000001</v>
      </c>
      <c r="F15" s="477" t="s">
        <v>97</v>
      </c>
      <c r="G15" s="477" t="s">
        <v>97</v>
      </c>
      <c r="H15" s="477" t="s">
        <v>97</v>
      </c>
      <c r="I15" s="471"/>
      <c r="J15" s="476" t="s">
        <v>97</v>
      </c>
      <c r="K15" s="477" t="s">
        <v>273</v>
      </c>
      <c r="L15" s="477" t="s">
        <v>273</v>
      </c>
      <c r="M15" s="477" t="s">
        <v>97</v>
      </c>
      <c r="N15" s="477" t="s">
        <v>97</v>
      </c>
      <c r="O15" s="477" t="s">
        <v>97</v>
      </c>
      <c r="P15" s="477" t="s">
        <v>97</v>
      </c>
      <c r="Q15" s="477" t="s">
        <v>273</v>
      </c>
      <c r="R15" s="477" t="s">
        <v>97</v>
      </c>
      <c r="S15" s="477" t="s">
        <v>97</v>
      </c>
      <c r="T15" s="477" t="s">
        <v>97</v>
      </c>
      <c r="U15" s="477" t="s">
        <v>97</v>
      </c>
      <c r="V15" s="477" t="s">
        <v>97</v>
      </c>
      <c r="W15" s="477" t="s">
        <v>97</v>
      </c>
      <c r="X15" s="477" t="s">
        <v>97</v>
      </c>
      <c r="Y15" s="477">
        <v>70</v>
      </c>
      <c r="Z15" s="477" t="s">
        <v>97</v>
      </c>
      <c r="AA15" s="477" t="s">
        <v>97</v>
      </c>
      <c r="AB15" s="477" t="s">
        <v>97</v>
      </c>
      <c r="AC15" s="477" t="s">
        <v>97</v>
      </c>
      <c r="AD15" s="477" t="s">
        <v>97</v>
      </c>
      <c r="AE15" s="477" t="s">
        <v>97</v>
      </c>
      <c r="AF15" s="477" t="s">
        <v>97</v>
      </c>
      <c r="AG15" s="477" t="s">
        <v>97</v>
      </c>
      <c r="AH15" s="477" t="s">
        <v>97</v>
      </c>
      <c r="AI15" s="477" t="s">
        <v>97</v>
      </c>
      <c r="AJ15" s="477" t="s">
        <v>273</v>
      </c>
      <c r="AK15" s="477" t="s">
        <v>97</v>
      </c>
      <c r="AL15" s="477" t="s">
        <v>97</v>
      </c>
      <c r="AM15" s="477" t="s">
        <v>97</v>
      </c>
      <c r="AN15" s="477" t="s">
        <v>97</v>
      </c>
      <c r="AO15" s="477" t="s">
        <v>97</v>
      </c>
      <c r="AP15" s="477" t="s">
        <v>97</v>
      </c>
      <c r="AQ15" s="477" t="s">
        <v>97</v>
      </c>
      <c r="AR15" s="477" t="s">
        <v>97</v>
      </c>
      <c r="AS15" s="477" t="s">
        <v>273</v>
      </c>
      <c r="AT15" s="477" t="s">
        <v>273</v>
      </c>
      <c r="AU15" s="477" t="s">
        <v>97</v>
      </c>
      <c r="AV15" s="477" t="s">
        <v>97</v>
      </c>
      <c r="AW15" s="477" t="s">
        <v>97</v>
      </c>
      <c r="AX15" s="477" t="s">
        <v>273</v>
      </c>
      <c r="AY15" s="477" t="s">
        <v>97</v>
      </c>
      <c r="AZ15" s="477" t="s">
        <v>97</v>
      </c>
      <c r="BA15" s="477" t="s">
        <v>97</v>
      </c>
      <c r="BB15" s="477">
        <v>15</v>
      </c>
      <c r="BC15" s="477" t="s">
        <v>97</v>
      </c>
      <c r="BD15" s="477" t="s">
        <v>97</v>
      </c>
      <c r="BE15" s="477" t="s">
        <v>97</v>
      </c>
      <c r="BF15" s="477" t="s">
        <v>97</v>
      </c>
      <c r="BG15" s="477">
        <v>0</v>
      </c>
      <c r="BH15" s="477" t="s">
        <v>97</v>
      </c>
      <c r="BI15" s="477" t="s">
        <v>97</v>
      </c>
      <c r="BJ15" s="477" t="s">
        <v>273</v>
      </c>
      <c r="BK15" s="477" t="s">
        <v>97</v>
      </c>
      <c r="BL15" s="477" t="s">
        <v>97</v>
      </c>
      <c r="BM15" s="477">
        <v>19</v>
      </c>
      <c r="BN15" s="477" t="s">
        <v>97</v>
      </c>
      <c r="BO15" s="477" t="s">
        <v>97</v>
      </c>
      <c r="BP15" s="477" t="s">
        <v>97</v>
      </c>
      <c r="BQ15" s="477" t="s">
        <v>97</v>
      </c>
      <c r="BR15" s="477" t="s">
        <v>97</v>
      </c>
      <c r="BS15" s="477" t="s">
        <v>273</v>
      </c>
      <c r="BT15" s="477">
        <v>0</v>
      </c>
      <c r="BU15" s="477" t="s">
        <v>273</v>
      </c>
      <c r="BV15" s="477" t="s">
        <v>97</v>
      </c>
      <c r="BW15" s="477" t="s">
        <v>97</v>
      </c>
      <c r="BX15" s="477" t="s">
        <v>97</v>
      </c>
      <c r="BY15" s="477" t="s">
        <v>273</v>
      </c>
      <c r="BZ15" s="477" t="s">
        <v>273</v>
      </c>
      <c r="CA15" s="477" t="s">
        <v>273</v>
      </c>
      <c r="CB15" s="477" t="s">
        <v>97</v>
      </c>
      <c r="CC15" s="477" t="s">
        <v>273</v>
      </c>
      <c r="CD15" s="477" t="s">
        <v>97</v>
      </c>
      <c r="CE15" s="477" t="s">
        <v>273</v>
      </c>
      <c r="CF15" s="477" t="s">
        <v>273</v>
      </c>
      <c r="CG15" s="477" t="s">
        <v>273</v>
      </c>
      <c r="CH15" s="477" t="s">
        <v>273</v>
      </c>
      <c r="CI15" s="477" t="s">
        <v>273</v>
      </c>
      <c r="CJ15" s="477" t="s">
        <v>273</v>
      </c>
      <c r="CK15" s="477" t="s">
        <v>273</v>
      </c>
      <c r="CL15" s="477" t="s">
        <v>273</v>
      </c>
      <c r="CM15" s="477" t="s">
        <v>273</v>
      </c>
      <c r="CN15" s="477" t="s">
        <v>273</v>
      </c>
      <c r="CO15" s="477" t="s">
        <v>273</v>
      </c>
      <c r="CP15" s="477" t="s">
        <v>273</v>
      </c>
      <c r="CQ15" s="477" t="s">
        <v>273</v>
      </c>
      <c r="CR15" s="477" t="s">
        <v>273</v>
      </c>
      <c r="CS15" s="477" t="s">
        <v>273</v>
      </c>
      <c r="CT15" s="477" t="s">
        <v>273</v>
      </c>
      <c r="CU15" s="477" t="s">
        <v>273</v>
      </c>
      <c r="CV15" s="477" t="s">
        <v>273</v>
      </c>
      <c r="CW15" s="477" t="s">
        <v>97</v>
      </c>
      <c r="CX15" s="477" t="s">
        <v>273</v>
      </c>
      <c r="CY15" s="477" t="s">
        <v>97</v>
      </c>
      <c r="CZ15" s="477" t="s">
        <v>273</v>
      </c>
      <c r="DA15" s="477">
        <v>29</v>
      </c>
      <c r="DB15" s="477" t="s">
        <v>273</v>
      </c>
      <c r="DC15" s="477" t="s">
        <v>273</v>
      </c>
      <c r="DD15" s="477" t="s">
        <v>273</v>
      </c>
      <c r="DE15" s="477" t="s">
        <v>273</v>
      </c>
      <c r="DF15" s="477" t="s">
        <v>97</v>
      </c>
      <c r="DG15" s="477">
        <v>34</v>
      </c>
      <c r="DH15" s="477" t="s">
        <v>97</v>
      </c>
      <c r="DI15" s="477" t="s">
        <v>273</v>
      </c>
      <c r="DJ15" s="477" t="s">
        <v>273</v>
      </c>
      <c r="DK15" s="477" t="s">
        <v>273</v>
      </c>
      <c r="DL15" s="477" t="s">
        <v>273</v>
      </c>
      <c r="DM15" s="477" t="s">
        <v>273</v>
      </c>
      <c r="DN15" s="477" t="s">
        <v>273</v>
      </c>
      <c r="DO15" s="477">
        <v>0</v>
      </c>
      <c r="DP15" s="477" t="s">
        <v>273</v>
      </c>
      <c r="DQ15" s="477" t="s">
        <v>273</v>
      </c>
      <c r="DR15" s="477" t="s">
        <v>273</v>
      </c>
      <c r="DS15" s="477" t="s">
        <v>273</v>
      </c>
      <c r="DT15" s="477" t="s">
        <v>273</v>
      </c>
      <c r="DU15" s="477" t="s">
        <v>273</v>
      </c>
      <c r="DV15" s="477" t="s">
        <v>273</v>
      </c>
      <c r="DW15" s="477" t="s">
        <v>273</v>
      </c>
      <c r="DX15" s="477" t="s">
        <v>273</v>
      </c>
      <c r="DY15" s="477" t="s">
        <v>273</v>
      </c>
      <c r="DZ15" s="477" t="s">
        <v>273</v>
      </c>
      <c r="EA15" s="477" t="s">
        <v>273</v>
      </c>
      <c r="EB15" s="477" t="s">
        <v>273</v>
      </c>
      <c r="EC15" s="477" t="s">
        <v>273</v>
      </c>
      <c r="ED15" s="477" t="s">
        <v>97</v>
      </c>
      <c r="EE15" s="477" t="s">
        <v>97</v>
      </c>
      <c r="EF15" s="477" t="s">
        <v>97</v>
      </c>
      <c r="EG15" s="477" t="s">
        <v>97</v>
      </c>
      <c r="EH15" s="477" t="s">
        <v>97</v>
      </c>
      <c r="EI15" s="477" t="s">
        <v>97</v>
      </c>
      <c r="EJ15" s="477" t="s">
        <v>97</v>
      </c>
      <c r="EK15" s="477" t="s">
        <v>97</v>
      </c>
      <c r="EL15" s="477" t="s">
        <v>97</v>
      </c>
      <c r="EM15" s="477" t="s">
        <v>97</v>
      </c>
      <c r="EN15" s="477" t="s">
        <v>97</v>
      </c>
      <c r="EO15" s="477" t="s">
        <v>97</v>
      </c>
      <c r="EP15" s="477" t="s">
        <v>97</v>
      </c>
      <c r="EQ15" s="477" t="s">
        <v>97</v>
      </c>
      <c r="ER15" s="477" t="s">
        <v>97</v>
      </c>
      <c r="ES15" s="477" t="s">
        <v>97</v>
      </c>
      <c r="ET15" s="477" t="s">
        <v>97</v>
      </c>
      <c r="EU15" s="477" t="s">
        <v>97</v>
      </c>
      <c r="EV15" s="477" t="s">
        <v>97</v>
      </c>
      <c r="EW15" s="477" t="s">
        <v>97</v>
      </c>
      <c r="EX15" s="477" t="s">
        <v>97</v>
      </c>
      <c r="EY15" s="477" t="s">
        <v>97</v>
      </c>
      <c r="EZ15" s="477" t="s">
        <v>97</v>
      </c>
      <c r="FA15" s="477" t="s">
        <v>97</v>
      </c>
      <c r="FB15" s="477" t="s">
        <v>97</v>
      </c>
      <c r="FC15" s="477" t="s">
        <v>97</v>
      </c>
      <c r="FD15" s="477" t="s">
        <v>97</v>
      </c>
      <c r="FE15" s="477" t="s">
        <v>97</v>
      </c>
      <c r="FF15" s="477" t="s">
        <v>97</v>
      </c>
      <c r="FG15" s="477" t="s">
        <v>97</v>
      </c>
      <c r="FH15" s="477" t="s">
        <v>97</v>
      </c>
      <c r="FI15" s="477" t="s">
        <v>97</v>
      </c>
      <c r="FJ15" s="477" t="s">
        <v>97</v>
      </c>
      <c r="FK15" s="477" t="s">
        <v>97</v>
      </c>
      <c r="FL15" s="477" t="s">
        <v>97</v>
      </c>
      <c r="FM15" s="477" t="s">
        <v>97</v>
      </c>
      <c r="FN15" s="477" t="s">
        <v>97</v>
      </c>
      <c r="FO15" s="477" t="s">
        <v>97</v>
      </c>
      <c r="FP15" s="477" t="s">
        <v>97</v>
      </c>
      <c r="FQ15" s="477" t="s">
        <v>97</v>
      </c>
      <c r="FR15" s="477" t="s">
        <v>97</v>
      </c>
      <c r="FS15" s="477" t="s">
        <v>97</v>
      </c>
      <c r="FT15" s="477" t="s">
        <v>97</v>
      </c>
      <c r="FU15" s="477" t="s">
        <v>97</v>
      </c>
      <c r="FV15" s="477" t="s">
        <v>97</v>
      </c>
      <c r="FW15" s="477" t="s">
        <v>97</v>
      </c>
      <c r="FX15" s="477" t="s">
        <v>97</v>
      </c>
      <c r="FY15" s="477" t="s">
        <v>97</v>
      </c>
      <c r="FZ15" s="477" t="s">
        <v>97</v>
      </c>
      <c r="GA15" s="477" t="s">
        <v>97</v>
      </c>
      <c r="GB15" s="477" t="s">
        <v>97</v>
      </c>
      <c r="GC15" s="477" t="s">
        <v>97</v>
      </c>
      <c r="GD15" s="477" t="s">
        <v>97</v>
      </c>
      <c r="GE15" s="477" t="s">
        <v>97</v>
      </c>
      <c r="GF15" s="477" t="s">
        <v>97</v>
      </c>
      <c r="GG15" s="477" t="s">
        <v>97</v>
      </c>
      <c r="GH15" s="477" t="s">
        <v>97</v>
      </c>
      <c r="GI15" s="477" t="s">
        <v>97</v>
      </c>
      <c r="GJ15" s="477" t="s">
        <v>97</v>
      </c>
      <c r="GK15" s="477" t="s">
        <v>97</v>
      </c>
      <c r="GL15" s="477" t="s">
        <v>97</v>
      </c>
      <c r="GM15" s="477" t="s">
        <v>97</v>
      </c>
      <c r="GN15" s="477" t="s">
        <v>97</v>
      </c>
      <c r="GO15" s="477" t="s">
        <v>97</v>
      </c>
      <c r="GP15" s="477" t="s">
        <v>97</v>
      </c>
      <c r="GQ15" s="477" t="s">
        <v>97</v>
      </c>
      <c r="GR15" s="477" t="s">
        <v>97</v>
      </c>
      <c r="GS15" s="477" t="s">
        <v>97</v>
      </c>
      <c r="GT15" s="477" t="s">
        <v>97</v>
      </c>
      <c r="GU15" s="477" t="s">
        <v>97</v>
      </c>
      <c r="GV15" s="477" t="s">
        <v>97</v>
      </c>
      <c r="GW15" s="477" t="s">
        <v>97</v>
      </c>
      <c r="GX15" s="477" t="s">
        <v>97</v>
      </c>
      <c r="GY15" s="477" t="s">
        <v>97</v>
      </c>
      <c r="GZ15" s="477" t="s">
        <v>97</v>
      </c>
      <c r="HA15" s="477" t="s">
        <v>97</v>
      </c>
      <c r="HB15" s="477" t="s">
        <v>97</v>
      </c>
      <c r="HC15" s="477" t="s">
        <v>97</v>
      </c>
      <c r="HD15" s="477" t="s">
        <v>97</v>
      </c>
      <c r="HE15" s="477" t="s">
        <v>97</v>
      </c>
      <c r="HF15" s="477" t="s">
        <v>97</v>
      </c>
      <c r="HG15" s="477" t="s">
        <v>97</v>
      </c>
      <c r="HH15" s="477" t="s">
        <v>97</v>
      </c>
      <c r="HI15" s="477" t="s">
        <v>97</v>
      </c>
      <c r="HJ15" s="477" t="s">
        <v>97</v>
      </c>
      <c r="HK15" s="477" t="s">
        <v>97</v>
      </c>
      <c r="HL15" s="477" t="s">
        <v>97</v>
      </c>
      <c r="HM15" s="477" t="s">
        <v>97</v>
      </c>
      <c r="HN15" s="477" t="s">
        <v>97</v>
      </c>
      <c r="HO15" s="477" t="s">
        <v>97</v>
      </c>
      <c r="HP15" s="477" t="s">
        <v>97</v>
      </c>
      <c r="HQ15" s="477" t="s">
        <v>97</v>
      </c>
      <c r="HR15" s="477" t="s">
        <v>97</v>
      </c>
      <c r="HS15" s="477" t="s">
        <v>97</v>
      </c>
      <c r="HT15" s="477" t="s">
        <v>97</v>
      </c>
      <c r="HU15" s="477" t="s">
        <v>97</v>
      </c>
      <c r="HV15" s="477" t="s">
        <v>97</v>
      </c>
      <c r="HW15" s="477" t="s">
        <v>97</v>
      </c>
      <c r="HX15" s="477" t="s">
        <v>97</v>
      </c>
      <c r="HY15" s="477" t="s">
        <v>97</v>
      </c>
      <c r="HZ15" s="477" t="s">
        <v>97</v>
      </c>
      <c r="IA15" s="477" t="s">
        <v>97</v>
      </c>
      <c r="IB15" s="477" t="s">
        <v>97</v>
      </c>
      <c r="IC15" s="477" t="s">
        <v>97</v>
      </c>
      <c r="ID15" s="477" t="s">
        <v>97</v>
      </c>
      <c r="IE15" s="477" t="s">
        <v>97</v>
      </c>
      <c r="IF15" s="477" t="s">
        <v>97</v>
      </c>
      <c r="IG15" s="477" t="s">
        <v>97</v>
      </c>
      <c r="IH15" s="477" t="s">
        <v>97</v>
      </c>
      <c r="II15" s="477" t="s">
        <v>97</v>
      </c>
      <c r="IJ15" s="477" t="s">
        <v>97</v>
      </c>
      <c r="IK15" s="477" t="s">
        <v>97</v>
      </c>
      <c r="IL15" s="477" t="s">
        <v>97</v>
      </c>
      <c r="IM15" s="477" t="s">
        <v>97</v>
      </c>
      <c r="IN15" s="477" t="s">
        <v>97</v>
      </c>
      <c r="IO15" s="477" t="s">
        <v>97</v>
      </c>
      <c r="IP15" s="477" t="s">
        <v>97</v>
      </c>
      <c r="IQ15" s="477" t="s">
        <v>97</v>
      </c>
      <c r="IR15" s="477" t="s">
        <v>97</v>
      </c>
      <c r="IS15" s="477" t="s">
        <v>97</v>
      </c>
      <c r="IT15" s="477" t="s">
        <v>97</v>
      </c>
      <c r="IU15" s="477" t="s">
        <v>97</v>
      </c>
      <c r="IV15" s="477" t="s">
        <v>97</v>
      </c>
      <c r="IW15" s="477" t="s">
        <v>97</v>
      </c>
      <c r="IX15" s="477" t="s">
        <v>97</v>
      </c>
      <c r="IY15" s="477" t="s">
        <v>97</v>
      </c>
      <c r="IZ15" s="477" t="s">
        <v>97</v>
      </c>
      <c r="JA15" s="477" t="s">
        <v>97</v>
      </c>
      <c r="JB15" s="477" t="s">
        <v>97</v>
      </c>
      <c r="JC15" s="477" t="s">
        <v>97</v>
      </c>
      <c r="JD15" s="477" t="s">
        <v>97</v>
      </c>
      <c r="JE15" s="477" t="s">
        <v>97</v>
      </c>
      <c r="JF15" s="477" t="s">
        <v>97</v>
      </c>
      <c r="JG15" s="477" t="s">
        <v>97</v>
      </c>
      <c r="JH15" s="477" t="s">
        <v>97</v>
      </c>
      <c r="JI15" s="477" t="s">
        <v>97</v>
      </c>
      <c r="JJ15" s="477" t="s">
        <v>97</v>
      </c>
      <c r="JK15" s="477" t="s">
        <v>97</v>
      </c>
      <c r="JL15" s="477" t="s">
        <v>97</v>
      </c>
      <c r="JM15" s="477" t="s">
        <v>97</v>
      </c>
      <c r="JN15" s="477" t="s">
        <v>97</v>
      </c>
      <c r="JO15" s="477" t="s">
        <v>97</v>
      </c>
      <c r="JP15" s="477" t="s">
        <v>97</v>
      </c>
      <c r="JQ15" s="477" t="s">
        <v>97</v>
      </c>
      <c r="JR15" s="477" t="s">
        <v>97</v>
      </c>
      <c r="JS15" s="477" t="s">
        <v>97</v>
      </c>
      <c r="JT15" s="477" t="s">
        <v>97</v>
      </c>
      <c r="JU15" s="477" t="s">
        <v>273</v>
      </c>
    </row>
    <row r="16" spans="1:281" ht="23.25" customHeight="1" x14ac:dyDescent="0.25">
      <c r="A16" s="164"/>
      <c r="B16" s="281" t="s">
        <v>588</v>
      </c>
      <c r="C16" s="478">
        <v>1226.241</v>
      </c>
      <c r="D16" s="478">
        <v>632.16499999999996</v>
      </c>
      <c r="E16" s="478">
        <v>363.08100000000002</v>
      </c>
      <c r="F16" s="478">
        <v>18.864000000000001</v>
      </c>
      <c r="G16" s="478">
        <v>212.13</v>
      </c>
      <c r="H16" s="478" t="s">
        <v>97</v>
      </c>
      <c r="I16" s="471"/>
      <c r="J16" s="478">
        <v>34</v>
      </c>
      <c r="K16" s="478" t="s">
        <v>273</v>
      </c>
      <c r="L16" s="478" t="s">
        <v>273</v>
      </c>
      <c r="M16" s="478">
        <v>1</v>
      </c>
      <c r="N16" s="478">
        <v>130</v>
      </c>
      <c r="O16" s="478">
        <v>2</v>
      </c>
      <c r="P16" s="478">
        <v>1</v>
      </c>
      <c r="Q16" s="478" t="s">
        <v>273</v>
      </c>
      <c r="R16" s="478">
        <v>1</v>
      </c>
      <c r="S16" s="478">
        <v>37</v>
      </c>
      <c r="T16" s="478">
        <v>6</v>
      </c>
      <c r="U16" s="478">
        <v>1</v>
      </c>
      <c r="V16" s="478">
        <v>0</v>
      </c>
      <c r="W16" s="478">
        <v>0</v>
      </c>
      <c r="X16" s="478">
        <v>0</v>
      </c>
      <c r="Y16" s="478">
        <v>1</v>
      </c>
      <c r="Z16" s="478">
        <v>0</v>
      </c>
      <c r="AA16" s="478">
        <v>0</v>
      </c>
      <c r="AB16" s="478">
        <v>11</v>
      </c>
      <c r="AC16" s="478">
        <v>2</v>
      </c>
      <c r="AD16" s="478">
        <v>0</v>
      </c>
      <c r="AE16" s="478">
        <v>0</v>
      </c>
      <c r="AF16" s="478">
        <v>1</v>
      </c>
      <c r="AG16" s="478">
        <v>0</v>
      </c>
      <c r="AH16" s="478">
        <v>1</v>
      </c>
      <c r="AI16" s="478">
        <v>4</v>
      </c>
      <c r="AJ16" s="478" t="s">
        <v>273</v>
      </c>
      <c r="AK16" s="478">
        <v>17</v>
      </c>
      <c r="AL16" s="478">
        <v>0</v>
      </c>
      <c r="AM16" s="478">
        <v>33</v>
      </c>
      <c r="AN16" s="478">
        <v>3</v>
      </c>
      <c r="AO16" s="478">
        <v>2</v>
      </c>
      <c r="AP16" s="478">
        <v>1</v>
      </c>
      <c r="AQ16" s="478">
        <v>1</v>
      </c>
      <c r="AR16" s="478">
        <v>1</v>
      </c>
      <c r="AS16" s="478" t="s">
        <v>273</v>
      </c>
      <c r="AT16" s="478" t="s">
        <v>273</v>
      </c>
      <c r="AU16" s="478">
        <v>121</v>
      </c>
      <c r="AV16" s="478">
        <v>13</v>
      </c>
      <c r="AW16" s="478">
        <v>1</v>
      </c>
      <c r="AX16" s="478" t="s">
        <v>273</v>
      </c>
      <c r="AY16" s="478">
        <v>2</v>
      </c>
      <c r="AZ16" s="478">
        <v>1</v>
      </c>
      <c r="BA16" s="478">
        <v>1</v>
      </c>
      <c r="BB16" s="478">
        <v>0</v>
      </c>
      <c r="BC16" s="478">
        <v>28</v>
      </c>
      <c r="BD16" s="478">
        <v>3</v>
      </c>
      <c r="BE16" s="478">
        <v>2</v>
      </c>
      <c r="BF16" s="478">
        <v>2</v>
      </c>
      <c r="BG16" s="478">
        <v>2</v>
      </c>
      <c r="BH16" s="478">
        <v>3</v>
      </c>
      <c r="BI16" s="478">
        <v>0</v>
      </c>
      <c r="BJ16" s="478" t="s">
        <v>273</v>
      </c>
      <c r="BK16" s="478">
        <v>5</v>
      </c>
      <c r="BL16" s="478">
        <v>3</v>
      </c>
      <c r="BM16" s="478">
        <v>1</v>
      </c>
      <c r="BN16" s="478">
        <v>2</v>
      </c>
      <c r="BO16" s="478">
        <v>1</v>
      </c>
      <c r="BP16" s="478">
        <v>2</v>
      </c>
      <c r="BQ16" s="478">
        <v>0</v>
      </c>
      <c r="BR16" s="478">
        <v>96</v>
      </c>
      <c r="BS16" s="478" t="s">
        <v>273</v>
      </c>
      <c r="BT16" s="478">
        <v>19</v>
      </c>
      <c r="BU16" s="478" t="s">
        <v>273</v>
      </c>
      <c r="BV16" s="478">
        <v>2</v>
      </c>
      <c r="BW16" s="478">
        <v>1</v>
      </c>
      <c r="BX16" s="478">
        <v>17</v>
      </c>
      <c r="BY16" s="478" t="s">
        <v>273</v>
      </c>
      <c r="BZ16" s="478" t="s">
        <v>273</v>
      </c>
      <c r="CA16" s="478" t="s">
        <v>273</v>
      </c>
      <c r="CB16" s="478">
        <v>5</v>
      </c>
      <c r="CC16" s="478" t="s">
        <v>273</v>
      </c>
      <c r="CD16" s="478">
        <v>0</v>
      </c>
      <c r="CE16" s="478" t="s">
        <v>273</v>
      </c>
      <c r="CF16" s="478" t="s">
        <v>273</v>
      </c>
      <c r="CG16" s="478" t="s">
        <v>273</v>
      </c>
      <c r="CH16" s="478" t="s">
        <v>273</v>
      </c>
      <c r="CI16" s="478" t="s">
        <v>273</v>
      </c>
      <c r="CJ16" s="478" t="s">
        <v>273</v>
      </c>
      <c r="CK16" s="478" t="s">
        <v>273</v>
      </c>
      <c r="CL16" s="478" t="s">
        <v>273</v>
      </c>
      <c r="CM16" s="478" t="s">
        <v>273</v>
      </c>
      <c r="CN16" s="478" t="s">
        <v>273</v>
      </c>
      <c r="CO16" s="478" t="s">
        <v>273</v>
      </c>
      <c r="CP16" s="478" t="s">
        <v>273</v>
      </c>
      <c r="CQ16" s="478" t="s">
        <v>273</v>
      </c>
      <c r="CR16" s="478" t="s">
        <v>273</v>
      </c>
      <c r="CS16" s="478" t="s">
        <v>273</v>
      </c>
      <c r="CT16" s="478" t="s">
        <v>273</v>
      </c>
      <c r="CU16" s="478" t="s">
        <v>273</v>
      </c>
      <c r="CV16" s="478" t="s">
        <v>273</v>
      </c>
      <c r="CW16" s="478">
        <v>5</v>
      </c>
      <c r="CX16" s="478" t="s">
        <v>273</v>
      </c>
      <c r="CY16" s="478">
        <v>1</v>
      </c>
      <c r="CZ16" s="478" t="s">
        <v>273</v>
      </c>
      <c r="DA16" s="478">
        <v>169</v>
      </c>
      <c r="DB16" s="478" t="s">
        <v>273</v>
      </c>
      <c r="DC16" s="478" t="s">
        <v>273</v>
      </c>
      <c r="DD16" s="478" t="s">
        <v>273</v>
      </c>
      <c r="DE16" s="478" t="s">
        <v>273</v>
      </c>
      <c r="DF16" s="478">
        <v>16</v>
      </c>
      <c r="DG16" s="478">
        <v>1</v>
      </c>
      <c r="DH16" s="478">
        <v>0</v>
      </c>
      <c r="DI16" s="478" t="s">
        <v>273</v>
      </c>
      <c r="DJ16" s="478" t="s">
        <v>273</v>
      </c>
      <c r="DK16" s="478" t="s">
        <v>273</v>
      </c>
      <c r="DL16" s="478" t="s">
        <v>273</v>
      </c>
      <c r="DM16" s="478" t="s">
        <v>273</v>
      </c>
      <c r="DN16" s="478" t="s">
        <v>273</v>
      </c>
      <c r="DO16" s="478">
        <v>0</v>
      </c>
      <c r="DP16" s="478" t="s">
        <v>273</v>
      </c>
      <c r="DQ16" s="478" t="s">
        <v>273</v>
      </c>
      <c r="DR16" s="478" t="s">
        <v>273</v>
      </c>
      <c r="DS16" s="478" t="s">
        <v>273</v>
      </c>
      <c r="DT16" s="478" t="s">
        <v>273</v>
      </c>
      <c r="DU16" s="478" t="s">
        <v>273</v>
      </c>
      <c r="DV16" s="478" t="s">
        <v>273</v>
      </c>
      <c r="DW16" s="478" t="s">
        <v>273</v>
      </c>
      <c r="DX16" s="478" t="s">
        <v>273</v>
      </c>
      <c r="DY16" s="478" t="s">
        <v>273</v>
      </c>
      <c r="DZ16" s="478" t="s">
        <v>273</v>
      </c>
      <c r="EA16" s="478" t="s">
        <v>273</v>
      </c>
      <c r="EB16" s="478" t="s">
        <v>273</v>
      </c>
      <c r="EC16" s="478" t="s">
        <v>273</v>
      </c>
      <c r="ED16" s="478">
        <v>1</v>
      </c>
      <c r="EE16" s="478">
        <v>0</v>
      </c>
      <c r="EF16" s="478">
        <v>0</v>
      </c>
      <c r="EG16" s="478">
        <v>0</v>
      </c>
      <c r="EH16" s="478">
        <v>0</v>
      </c>
      <c r="EI16" s="478">
        <v>1</v>
      </c>
      <c r="EJ16" s="478">
        <v>1</v>
      </c>
      <c r="EK16" s="478">
        <v>0</v>
      </c>
      <c r="EL16" s="478">
        <v>0</v>
      </c>
      <c r="EM16" s="478">
        <v>0</v>
      </c>
      <c r="EN16" s="478">
        <v>1</v>
      </c>
      <c r="EO16" s="478">
        <v>1</v>
      </c>
      <c r="EP16" s="478">
        <v>3</v>
      </c>
      <c r="EQ16" s="478">
        <v>0</v>
      </c>
      <c r="ER16" s="478">
        <v>0</v>
      </c>
      <c r="ES16" s="478">
        <v>0</v>
      </c>
      <c r="ET16" s="478">
        <v>1</v>
      </c>
      <c r="EU16" s="478">
        <v>0</v>
      </c>
      <c r="EV16" s="478">
        <v>2</v>
      </c>
      <c r="EW16" s="478">
        <v>2</v>
      </c>
      <c r="EX16" s="478">
        <v>0</v>
      </c>
      <c r="EY16" s="478">
        <v>1</v>
      </c>
      <c r="EZ16" s="478">
        <v>1</v>
      </c>
      <c r="FA16" s="478">
        <v>1</v>
      </c>
      <c r="FB16" s="478">
        <v>1</v>
      </c>
      <c r="FC16" s="478">
        <v>1</v>
      </c>
      <c r="FD16" s="478">
        <v>0</v>
      </c>
      <c r="FE16" s="478">
        <v>0</v>
      </c>
      <c r="FF16" s="478">
        <v>1</v>
      </c>
      <c r="FG16" s="478">
        <v>0</v>
      </c>
      <c r="FH16" s="478">
        <v>1</v>
      </c>
      <c r="FI16" s="478">
        <v>1</v>
      </c>
      <c r="FJ16" s="478">
        <v>1</v>
      </c>
      <c r="FK16" s="478">
        <v>1</v>
      </c>
      <c r="FL16" s="478">
        <v>1</v>
      </c>
      <c r="FM16" s="478">
        <v>0</v>
      </c>
      <c r="FN16" s="478">
        <v>2</v>
      </c>
      <c r="FO16" s="478">
        <v>0</v>
      </c>
      <c r="FP16" s="478">
        <v>0</v>
      </c>
      <c r="FQ16" s="478">
        <v>2</v>
      </c>
      <c r="FR16" s="478">
        <v>2</v>
      </c>
      <c r="FS16" s="478">
        <v>2</v>
      </c>
      <c r="FT16" s="478">
        <v>4</v>
      </c>
      <c r="FU16" s="478">
        <v>1</v>
      </c>
      <c r="FV16" s="478">
        <v>0</v>
      </c>
      <c r="FW16" s="478">
        <v>0</v>
      </c>
      <c r="FX16" s="478">
        <v>2</v>
      </c>
      <c r="FY16" s="478">
        <v>1</v>
      </c>
      <c r="FZ16" s="478">
        <v>2</v>
      </c>
      <c r="GA16" s="478">
        <v>1</v>
      </c>
      <c r="GB16" s="478">
        <v>1</v>
      </c>
      <c r="GC16" s="478">
        <v>0</v>
      </c>
      <c r="GD16" s="478">
        <v>1</v>
      </c>
      <c r="GE16" s="478">
        <v>2</v>
      </c>
      <c r="GF16" s="478">
        <v>0</v>
      </c>
      <c r="GG16" s="478">
        <v>0</v>
      </c>
      <c r="GH16" s="478">
        <v>1</v>
      </c>
      <c r="GI16" s="478">
        <v>0</v>
      </c>
      <c r="GJ16" s="478">
        <v>0</v>
      </c>
      <c r="GK16" s="478">
        <v>0</v>
      </c>
      <c r="GL16" s="478">
        <v>1</v>
      </c>
      <c r="GM16" s="478">
        <v>1</v>
      </c>
      <c r="GN16" s="478">
        <v>0</v>
      </c>
      <c r="GO16" s="478">
        <v>2</v>
      </c>
      <c r="GP16" s="478">
        <v>1</v>
      </c>
      <c r="GQ16" s="478">
        <v>0</v>
      </c>
      <c r="GR16" s="478">
        <v>1</v>
      </c>
      <c r="GS16" s="478">
        <v>1</v>
      </c>
      <c r="GT16" s="478">
        <v>1</v>
      </c>
      <c r="GU16" s="478">
        <v>0</v>
      </c>
      <c r="GV16" s="478">
        <v>1</v>
      </c>
      <c r="GW16" s="478">
        <v>0</v>
      </c>
      <c r="GX16" s="478">
        <v>1</v>
      </c>
      <c r="GY16" s="478">
        <v>0</v>
      </c>
      <c r="GZ16" s="478">
        <v>1</v>
      </c>
      <c r="HA16" s="478">
        <v>3</v>
      </c>
      <c r="HB16" s="478">
        <v>3</v>
      </c>
      <c r="HC16" s="478">
        <v>0</v>
      </c>
      <c r="HD16" s="478">
        <v>0</v>
      </c>
      <c r="HE16" s="478">
        <v>0</v>
      </c>
      <c r="HF16" s="478">
        <v>0</v>
      </c>
      <c r="HG16" s="478">
        <v>0</v>
      </c>
      <c r="HH16" s="478">
        <v>0</v>
      </c>
      <c r="HI16" s="478">
        <v>0</v>
      </c>
      <c r="HJ16" s="478">
        <v>0</v>
      </c>
      <c r="HK16" s="478">
        <v>1</v>
      </c>
      <c r="HL16" s="478">
        <v>1</v>
      </c>
      <c r="HM16" s="478">
        <v>0</v>
      </c>
      <c r="HN16" s="478">
        <v>1</v>
      </c>
      <c r="HO16" s="478">
        <v>3</v>
      </c>
      <c r="HP16" s="478">
        <v>1</v>
      </c>
      <c r="HQ16" s="478">
        <v>1</v>
      </c>
      <c r="HR16" s="478">
        <v>1</v>
      </c>
      <c r="HS16" s="478">
        <v>1</v>
      </c>
      <c r="HT16" s="478">
        <v>0</v>
      </c>
      <c r="HU16" s="478">
        <v>0</v>
      </c>
      <c r="HV16" s="478">
        <v>0</v>
      </c>
      <c r="HW16" s="478">
        <v>0</v>
      </c>
      <c r="HX16" s="478">
        <v>0</v>
      </c>
      <c r="HY16" s="478">
        <v>0</v>
      </c>
      <c r="HZ16" s="478">
        <v>0</v>
      </c>
      <c r="IA16" s="478">
        <v>0</v>
      </c>
      <c r="IB16" s="478">
        <v>0</v>
      </c>
      <c r="IC16" s="478">
        <v>0</v>
      </c>
      <c r="ID16" s="478">
        <v>1</v>
      </c>
      <c r="IE16" s="478">
        <v>0</v>
      </c>
      <c r="IF16" s="478">
        <v>1</v>
      </c>
      <c r="IG16" s="478">
        <v>0</v>
      </c>
      <c r="IH16" s="478">
        <v>25</v>
      </c>
      <c r="II16" s="478">
        <v>8</v>
      </c>
      <c r="IJ16" s="478">
        <v>3</v>
      </c>
      <c r="IK16" s="478">
        <v>4</v>
      </c>
      <c r="IL16" s="478">
        <v>1</v>
      </c>
      <c r="IM16" s="478">
        <v>0</v>
      </c>
      <c r="IN16" s="478">
        <v>0</v>
      </c>
      <c r="IO16" s="478">
        <v>2</v>
      </c>
      <c r="IP16" s="478">
        <v>0</v>
      </c>
      <c r="IQ16" s="478" t="s">
        <v>97</v>
      </c>
      <c r="IR16" s="478" t="s">
        <v>97</v>
      </c>
      <c r="IS16" s="478">
        <v>0</v>
      </c>
      <c r="IT16" s="478">
        <v>0</v>
      </c>
      <c r="IU16" s="478">
        <v>0</v>
      </c>
      <c r="IV16" s="478">
        <v>0</v>
      </c>
      <c r="IW16" s="478">
        <v>0</v>
      </c>
      <c r="IX16" s="478">
        <v>0</v>
      </c>
      <c r="IY16" s="478">
        <v>1</v>
      </c>
      <c r="IZ16" s="478">
        <v>4</v>
      </c>
      <c r="JA16" s="478">
        <v>1</v>
      </c>
      <c r="JB16" s="478">
        <v>0</v>
      </c>
      <c r="JC16" s="478">
        <v>0</v>
      </c>
      <c r="JD16" s="478">
        <v>0</v>
      </c>
      <c r="JE16" s="478">
        <v>0</v>
      </c>
      <c r="JF16" s="478">
        <v>0</v>
      </c>
      <c r="JG16" s="478">
        <v>0</v>
      </c>
      <c r="JH16" s="478">
        <v>1</v>
      </c>
      <c r="JI16" s="478">
        <v>6</v>
      </c>
      <c r="JJ16" s="478">
        <v>2</v>
      </c>
      <c r="JK16" s="478">
        <v>1</v>
      </c>
      <c r="JL16" s="478">
        <v>1</v>
      </c>
      <c r="JM16" s="478">
        <v>1</v>
      </c>
      <c r="JN16" s="478">
        <v>0</v>
      </c>
      <c r="JO16" s="478">
        <v>0</v>
      </c>
      <c r="JP16" s="478">
        <v>0</v>
      </c>
      <c r="JQ16" s="478">
        <v>0</v>
      </c>
      <c r="JR16" s="478">
        <v>0</v>
      </c>
      <c r="JS16" s="478">
        <v>0</v>
      </c>
      <c r="JT16" s="478">
        <v>3</v>
      </c>
      <c r="JU16" s="478" t="s">
        <v>273</v>
      </c>
    </row>
    <row r="17" spans="1:281" ht="23.25" customHeight="1" x14ac:dyDescent="0.25">
      <c r="A17" s="164"/>
      <c r="B17" s="282" t="s">
        <v>1407</v>
      </c>
      <c r="C17" s="473">
        <v>11034.153</v>
      </c>
      <c r="D17" s="473">
        <v>5923.2579999999998</v>
      </c>
      <c r="E17" s="473">
        <v>2488.076</v>
      </c>
      <c r="F17" s="473">
        <v>1036.681</v>
      </c>
      <c r="G17" s="473">
        <v>1585.8630000000001</v>
      </c>
      <c r="H17" s="473">
        <v>0.27300000000000002</v>
      </c>
      <c r="I17" s="471"/>
      <c r="J17" s="473">
        <v>739</v>
      </c>
      <c r="K17" s="473" t="s">
        <v>273</v>
      </c>
      <c r="L17" s="473" t="s">
        <v>273</v>
      </c>
      <c r="M17" s="473">
        <v>84</v>
      </c>
      <c r="N17" s="473">
        <v>243</v>
      </c>
      <c r="O17" s="473">
        <v>95</v>
      </c>
      <c r="P17" s="473">
        <v>58</v>
      </c>
      <c r="Q17" s="473" t="s">
        <v>273</v>
      </c>
      <c r="R17" s="473">
        <v>83</v>
      </c>
      <c r="S17" s="473">
        <v>97</v>
      </c>
      <c r="T17" s="473">
        <v>44</v>
      </c>
      <c r="U17" s="473">
        <v>41</v>
      </c>
      <c r="V17" s="473">
        <v>85</v>
      </c>
      <c r="W17" s="473">
        <v>30</v>
      </c>
      <c r="X17" s="473">
        <v>37</v>
      </c>
      <c r="Y17" s="473">
        <v>127</v>
      </c>
      <c r="Z17" s="473">
        <v>52</v>
      </c>
      <c r="AA17" s="473">
        <v>36</v>
      </c>
      <c r="AB17" s="473">
        <v>35</v>
      </c>
      <c r="AC17" s="473">
        <v>29</v>
      </c>
      <c r="AD17" s="473">
        <v>25</v>
      </c>
      <c r="AE17" s="473">
        <v>21</v>
      </c>
      <c r="AF17" s="473">
        <v>25</v>
      </c>
      <c r="AG17" s="473">
        <v>19</v>
      </c>
      <c r="AH17" s="473">
        <v>53</v>
      </c>
      <c r="AI17" s="473">
        <v>130</v>
      </c>
      <c r="AJ17" s="473" t="s">
        <v>273</v>
      </c>
      <c r="AK17" s="473">
        <v>36</v>
      </c>
      <c r="AL17" s="473">
        <v>16</v>
      </c>
      <c r="AM17" s="473">
        <v>78</v>
      </c>
      <c r="AN17" s="473">
        <v>112</v>
      </c>
      <c r="AO17" s="473">
        <v>76</v>
      </c>
      <c r="AP17" s="473">
        <v>77</v>
      </c>
      <c r="AQ17" s="473">
        <v>27</v>
      </c>
      <c r="AR17" s="473">
        <v>14</v>
      </c>
      <c r="AS17" s="473" t="s">
        <v>273</v>
      </c>
      <c r="AT17" s="473" t="s">
        <v>273</v>
      </c>
      <c r="AU17" s="473">
        <v>367</v>
      </c>
      <c r="AV17" s="473">
        <v>101</v>
      </c>
      <c r="AW17" s="473">
        <v>106</v>
      </c>
      <c r="AX17" s="473" t="s">
        <v>273</v>
      </c>
      <c r="AY17" s="473">
        <v>62</v>
      </c>
      <c r="AZ17" s="473">
        <v>76</v>
      </c>
      <c r="BA17" s="473">
        <v>49</v>
      </c>
      <c r="BB17" s="473">
        <v>47</v>
      </c>
      <c r="BC17" s="473">
        <v>68</v>
      </c>
      <c r="BD17" s="473">
        <v>234</v>
      </c>
      <c r="BE17" s="473">
        <v>67</v>
      </c>
      <c r="BF17" s="473">
        <v>67</v>
      </c>
      <c r="BG17" s="473">
        <v>58</v>
      </c>
      <c r="BH17" s="473">
        <v>27</v>
      </c>
      <c r="BI17" s="473">
        <v>53</v>
      </c>
      <c r="BJ17" s="473" t="s">
        <v>273</v>
      </c>
      <c r="BK17" s="473">
        <v>198</v>
      </c>
      <c r="BL17" s="473">
        <v>166</v>
      </c>
      <c r="BM17" s="473">
        <v>86</v>
      </c>
      <c r="BN17" s="473">
        <v>103</v>
      </c>
      <c r="BO17" s="473">
        <v>63</v>
      </c>
      <c r="BP17" s="473">
        <v>70</v>
      </c>
      <c r="BQ17" s="473">
        <v>26</v>
      </c>
      <c r="BR17" s="473">
        <v>784</v>
      </c>
      <c r="BS17" s="473" t="s">
        <v>273</v>
      </c>
      <c r="BT17" s="473">
        <v>98</v>
      </c>
      <c r="BU17" s="473" t="s">
        <v>273</v>
      </c>
      <c r="BV17" s="473">
        <v>70</v>
      </c>
      <c r="BW17" s="473">
        <v>46</v>
      </c>
      <c r="BX17" s="473">
        <v>66</v>
      </c>
      <c r="BY17" s="473" t="s">
        <v>273</v>
      </c>
      <c r="BZ17" s="473" t="s">
        <v>273</v>
      </c>
      <c r="CA17" s="473" t="s">
        <v>273</v>
      </c>
      <c r="CB17" s="473">
        <v>33</v>
      </c>
      <c r="CC17" s="473" t="s">
        <v>273</v>
      </c>
      <c r="CD17" s="473">
        <v>30</v>
      </c>
      <c r="CE17" s="473" t="s">
        <v>273</v>
      </c>
      <c r="CF17" s="473" t="s">
        <v>273</v>
      </c>
      <c r="CG17" s="473" t="s">
        <v>273</v>
      </c>
      <c r="CH17" s="473" t="s">
        <v>273</v>
      </c>
      <c r="CI17" s="473" t="s">
        <v>273</v>
      </c>
      <c r="CJ17" s="473" t="s">
        <v>273</v>
      </c>
      <c r="CK17" s="473" t="s">
        <v>273</v>
      </c>
      <c r="CL17" s="473" t="s">
        <v>273</v>
      </c>
      <c r="CM17" s="473" t="s">
        <v>273</v>
      </c>
      <c r="CN17" s="473" t="s">
        <v>273</v>
      </c>
      <c r="CO17" s="473" t="s">
        <v>273</v>
      </c>
      <c r="CP17" s="473" t="s">
        <v>273</v>
      </c>
      <c r="CQ17" s="473" t="s">
        <v>273</v>
      </c>
      <c r="CR17" s="473" t="s">
        <v>273</v>
      </c>
      <c r="CS17" s="473" t="s">
        <v>273</v>
      </c>
      <c r="CT17" s="473" t="s">
        <v>273</v>
      </c>
      <c r="CU17" s="473" t="s">
        <v>273</v>
      </c>
      <c r="CV17" s="473" t="s">
        <v>273</v>
      </c>
      <c r="CW17" s="473">
        <v>28</v>
      </c>
      <c r="CX17" s="473" t="s">
        <v>273</v>
      </c>
      <c r="CY17" s="473">
        <v>21</v>
      </c>
      <c r="CZ17" s="473" t="s">
        <v>273</v>
      </c>
      <c r="DA17" s="473">
        <v>517</v>
      </c>
      <c r="DB17" s="473" t="s">
        <v>273</v>
      </c>
      <c r="DC17" s="473" t="s">
        <v>273</v>
      </c>
      <c r="DD17" s="473" t="s">
        <v>273</v>
      </c>
      <c r="DE17" s="473" t="s">
        <v>273</v>
      </c>
      <c r="DF17" s="473">
        <v>65</v>
      </c>
      <c r="DG17" s="473">
        <v>65</v>
      </c>
      <c r="DH17" s="473">
        <v>12</v>
      </c>
      <c r="DI17" s="473" t="s">
        <v>273</v>
      </c>
      <c r="DJ17" s="473" t="s">
        <v>273</v>
      </c>
      <c r="DK17" s="473" t="s">
        <v>273</v>
      </c>
      <c r="DL17" s="473" t="s">
        <v>273</v>
      </c>
      <c r="DM17" s="473" t="s">
        <v>273</v>
      </c>
      <c r="DN17" s="473" t="s">
        <v>273</v>
      </c>
      <c r="DO17" s="473">
        <v>63</v>
      </c>
      <c r="DP17" s="473" t="s">
        <v>273</v>
      </c>
      <c r="DQ17" s="473" t="s">
        <v>273</v>
      </c>
      <c r="DR17" s="473" t="s">
        <v>273</v>
      </c>
      <c r="DS17" s="473" t="s">
        <v>273</v>
      </c>
      <c r="DT17" s="473" t="s">
        <v>273</v>
      </c>
      <c r="DU17" s="473" t="s">
        <v>273</v>
      </c>
      <c r="DV17" s="473" t="s">
        <v>273</v>
      </c>
      <c r="DW17" s="473" t="s">
        <v>273</v>
      </c>
      <c r="DX17" s="473" t="s">
        <v>273</v>
      </c>
      <c r="DY17" s="473" t="s">
        <v>273</v>
      </c>
      <c r="DZ17" s="473" t="s">
        <v>273</v>
      </c>
      <c r="EA17" s="473" t="s">
        <v>273</v>
      </c>
      <c r="EB17" s="473" t="s">
        <v>273</v>
      </c>
      <c r="EC17" s="473" t="s">
        <v>273</v>
      </c>
      <c r="ED17" s="473">
        <v>17</v>
      </c>
      <c r="EE17" s="473">
        <v>6</v>
      </c>
      <c r="EF17" s="473">
        <v>4</v>
      </c>
      <c r="EG17" s="473">
        <v>3</v>
      </c>
      <c r="EH17" s="473">
        <v>7</v>
      </c>
      <c r="EI17" s="473">
        <v>8</v>
      </c>
      <c r="EJ17" s="473">
        <v>18</v>
      </c>
      <c r="EK17" s="473">
        <v>8</v>
      </c>
      <c r="EL17" s="473">
        <v>7</v>
      </c>
      <c r="EM17" s="473">
        <v>7</v>
      </c>
      <c r="EN17" s="473">
        <v>9</v>
      </c>
      <c r="EO17" s="473">
        <v>10</v>
      </c>
      <c r="EP17" s="473">
        <v>21</v>
      </c>
      <c r="EQ17" s="473">
        <v>4</v>
      </c>
      <c r="ER17" s="473">
        <v>6</v>
      </c>
      <c r="ES17" s="473">
        <v>5</v>
      </c>
      <c r="ET17" s="473">
        <v>9</v>
      </c>
      <c r="EU17" s="473">
        <v>10</v>
      </c>
      <c r="EV17" s="473">
        <v>13</v>
      </c>
      <c r="EW17" s="473">
        <v>15</v>
      </c>
      <c r="EX17" s="473">
        <v>15</v>
      </c>
      <c r="EY17" s="473">
        <v>15</v>
      </c>
      <c r="EZ17" s="473">
        <v>8</v>
      </c>
      <c r="FA17" s="473">
        <v>11</v>
      </c>
      <c r="FB17" s="473">
        <v>9</v>
      </c>
      <c r="FC17" s="473">
        <v>14</v>
      </c>
      <c r="FD17" s="473">
        <v>2</v>
      </c>
      <c r="FE17" s="473">
        <v>6</v>
      </c>
      <c r="FF17" s="473">
        <v>8</v>
      </c>
      <c r="FG17" s="473">
        <v>5</v>
      </c>
      <c r="FH17" s="473">
        <v>17</v>
      </c>
      <c r="FI17" s="473">
        <v>8</v>
      </c>
      <c r="FJ17" s="473">
        <v>10</v>
      </c>
      <c r="FK17" s="473">
        <v>5</v>
      </c>
      <c r="FL17" s="473">
        <v>3</v>
      </c>
      <c r="FM17" s="473">
        <v>3</v>
      </c>
      <c r="FN17" s="473">
        <v>16</v>
      </c>
      <c r="FO17" s="473">
        <v>7</v>
      </c>
      <c r="FP17" s="473">
        <v>5</v>
      </c>
      <c r="FQ17" s="473">
        <v>32</v>
      </c>
      <c r="FR17" s="473">
        <v>25</v>
      </c>
      <c r="FS17" s="473">
        <v>24</v>
      </c>
      <c r="FT17" s="473">
        <v>28</v>
      </c>
      <c r="FU17" s="473">
        <v>9</v>
      </c>
      <c r="FV17" s="473">
        <v>4</v>
      </c>
      <c r="FW17" s="473">
        <v>5</v>
      </c>
      <c r="FX17" s="473">
        <v>13</v>
      </c>
      <c r="FY17" s="473">
        <v>25</v>
      </c>
      <c r="FZ17" s="473">
        <v>8</v>
      </c>
      <c r="GA17" s="473">
        <v>4</v>
      </c>
      <c r="GB17" s="473">
        <v>4</v>
      </c>
      <c r="GC17" s="473">
        <v>5</v>
      </c>
      <c r="GD17" s="473">
        <v>12</v>
      </c>
      <c r="GE17" s="473">
        <v>17</v>
      </c>
      <c r="GF17" s="473">
        <v>5</v>
      </c>
      <c r="GG17" s="473">
        <v>10</v>
      </c>
      <c r="GH17" s="473">
        <v>7</v>
      </c>
      <c r="GI17" s="473">
        <v>5</v>
      </c>
      <c r="GJ17" s="473">
        <v>5</v>
      </c>
      <c r="GK17" s="473">
        <v>3</v>
      </c>
      <c r="GL17" s="473">
        <v>6</v>
      </c>
      <c r="GM17" s="473">
        <v>9</v>
      </c>
      <c r="GN17" s="473">
        <v>8</v>
      </c>
      <c r="GO17" s="473">
        <v>20</v>
      </c>
      <c r="GP17" s="473">
        <v>12</v>
      </c>
      <c r="GQ17" s="473">
        <v>9</v>
      </c>
      <c r="GR17" s="473">
        <v>8</v>
      </c>
      <c r="GS17" s="473">
        <v>6</v>
      </c>
      <c r="GT17" s="473">
        <v>11</v>
      </c>
      <c r="GU17" s="473">
        <v>5</v>
      </c>
      <c r="GV17" s="473">
        <v>11</v>
      </c>
      <c r="GW17" s="473">
        <v>3</v>
      </c>
      <c r="GX17" s="473">
        <v>9</v>
      </c>
      <c r="GY17" s="473">
        <v>6</v>
      </c>
      <c r="GZ17" s="473">
        <v>8</v>
      </c>
      <c r="HA17" s="473">
        <v>22</v>
      </c>
      <c r="HB17" s="473">
        <v>17</v>
      </c>
      <c r="HC17" s="473">
        <v>7</v>
      </c>
      <c r="HD17" s="473">
        <v>6</v>
      </c>
      <c r="HE17" s="473">
        <v>5</v>
      </c>
      <c r="HF17" s="473">
        <v>9</v>
      </c>
      <c r="HG17" s="473">
        <v>4</v>
      </c>
      <c r="HH17" s="473">
        <v>7</v>
      </c>
      <c r="HI17" s="473">
        <v>6</v>
      </c>
      <c r="HJ17" s="473">
        <v>6</v>
      </c>
      <c r="HK17" s="473">
        <v>10</v>
      </c>
      <c r="HL17" s="473">
        <v>9</v>
      </c>
      <c r="HM17" s="473">
        <v>6</v>
      </c>
      <c r="HN17" s="473">
        <v>15</v>
      </c>
      <c r="HO17" s="473">
        <v>25</v>
      </c>
      <c r="HP17" s="473">
        <v>10</v>
      </c>
      <c r="HQ17" s="473">
        <v>7</v>
      </c>
      <c r="HR17" s="473">
        <v>11</v>
      </c>
      <c r="HS17" s="473">
        <v>10</v>
      </c>
      <c r="HT17" s="473">
        <v>11</v>
      </c>
      <c r="HU17" s="473">
        <v>6</v>
      </c>
      <c r="HV17" s="473">
        <v>8</v>
      </c>
      <c r="HW17" s="473">
        <v>6</v>
      </c>
      <c r="HX17" s="473">
        <v>11</v>
      </c>
      <c r="HY17" s="473">
        <v>18</v>
      </c>
      <c r="HZ17" s="473">
        <v>5</v>
      </c>
      <c r="IA17" s="473">
        <v>3</v>
      </c>
      <c r="IB17" s="473">
        <v>13</v>
      </c>
      <c r="IC17" s="473">
        <v>6</v>
      </c>
      <c r="ID17" s="473">
        <v>13</v>
      </c>
      <c r="IE17" s="473">
        <v>5</v>
      </c>
      <c r="IF17" s="473">
        <v>7</v>
      </c>
      <c r="IG17" s="473">
        <v>4</v>
      </c>
      <c r="IH17" s="473">
        <v>64</v>
      </c>
      <c r="II17" s="473">
        <v>40</v>
      </c>
      <c r="IJ17" s="473">
        <v>58</v>
      </c>
      <c r="IK17" s="473">
        <v>13</v>
      </c>
      <c r="IL17" s="473">
        <v>11</v>
      </c>
      <c r="IM17" s="473">
        <v>5</v>
      </c>
      <c r="IN17" s="473">
        <v>6</v>
      </c>
      <c r="IO17" s="473">
        <v>11</v>
      </c>
      <c r="IP17" s="473">
        <v>3</v>
      </c>
      <c r="IQ17" s="473">
        <v>2</v>
      </c>
      <c r="IR17" s="473">
        <v>1</v>
      </c>
      <c r="IS17" s="473">
        <v>5</v>
      </c>
      <c r="IT17" s="473">
        <v>6</v>
      </c>
      <c r="IU17" s="473">
        <v>4</v>
      </c>
      <c r="IV17" s="473">
        <v>3</v>
      </c>
      <c r="IW17" s="473">
        <v>3</v>
      </c>
      <c r="IX17" s="473">
        <v>6</v>
      </c>
      <c r="IY17" s="473">
        <v>8</v>
      </c>
      <c r="IZ17" s="473">
        <v>51</v>
      </c>
      <c r="JA17" s="473">
        <v>15</v>
      </c>
      <c r="JB17" s="473">
        <v>6</v>
      </c>
      <c r="JC17" s="473">
        <v>4</v>
      </c>
      <c r="JD17" s="473">
        <v>12</v>
      </c>
      <c r="JE17" s="473">
        <v>5</v>
      </c>
      <c r="JF17" s="473">
        <v>6</v>
      </c>
      <c r="JG17" s="473">
        <v>8</v>
      </c>
      <c r="JH17" s="473">
        <v>12</v>
      </c>
      <c r="JI17" s="473">
        <v>28</v>
      </c>
      <c r="JJ17" s="473">
        <v>6</v>
      </c>
      <c r="JK17" s="473">
        <v>5</v>
      </c>
      <c r="JL17" s="473">
        <v>10</v>
      </c>
      <c r="JM17" s="473">
        <v>9</v>
      </c>
      <c r="JN17" s="473">
        <v>10</v>
      </c>
      <c r="JO17" s="473">
        <v>8</v>
      </c>
      <c r="JP17" s="473">
        <v>3</v>
      </c>
      <c r="JQ17" s="473">
        <v>4</v>
      </c>
      <c r="JR17" s="473">
        <v>5</v>
      </c>
      <c r="JS17" s="473">
        <v>5</v>
      </c>
      <c r="JT17" s="473">
        <v>7</v>
      </c>
      <c r="JU17" s="473" t="s">
        <v>273</v>
      </c>
    </row>
    <row r="18" spans="1:281" ht="23.25" customHeight="1" x14ac:dyDescent="0.25">
      <c r="A18" s="164"/>
      <c r="B18" s="282" t="s">
        <v>1</v>
      </c>
      <c r="C18" s="473">
        <v>23680.825000000001</v>
      </c>
      <c r="D18" s="473">
        <v>10730.331</v>
      </c>
      <c r="E18" s="473">
        <v>4339.6779999999999</v>
      </c>
      <c r="F18" s="473">
        <v>4007.6990000000001</v>
      </c>
      <c r="G18" s="473">
        <v>4500.0879999999997</v>
      </c>
      <c r="H18" s="473">
        <v>103.026</v>
      </c>
      <c r="I18" s="471"/>
      <c r="J18" s="473">
        <v>914</v>
      </c>
      <c r="K18" s="473">
        <v>379</v>
      </c>
      <c r="L18" s="473">
        <v>544</v>
      </c>
      <c r="M18" s="473">
        <v>278</v>
      </c>
      <c r="N18" s="473">
        <v>286</v>
      </c>
      <c r="O18" s="473">
        <v>215</v>
      </c>
      <c r="P18" s="473">
        <v>223</v>
      </c>
      <c r="Q18" s="473">
        <v>227</v>
      </c>
      <c r="R18" s="473">
        <v>158</v>
      </c>
      <c r="S18" s="473">
        <v>180</v>
      </c>
      <c r="T18" s="473">
        <v>106</v>
      </c>
      <c r="U18" s="473">
        <v>93</v>
      </c>
      <c r="V18" s="473">
        <v>66</v>
      </c>
      <c r="W18" s="473">
        <v>78</v>
      </c>
      <c r="X18" s="473">
        <v>108</v>
      </c>
      <c r="Y18" s="473">
        <v>125</v>
      </c>
      <c r="Z18" s="473">
        <v>76</v>
      </c>
      <c r="AA18" s="473">
        <v>91</v>
      </c>
      <c r="AB18" s="473">
        <v>51</v>
      </c>
      <c r="AC18" s="473">
        <v>96</v>
      </c>
      <c r="AD18" s="473">
        <v>78</v>
      </c>
      <c r="AE18" s="473">
        <v>66</v>
      </c>
      <c r="AF18" s="473">
        <v>44</v>
      </c>
      <c r="AG18" s="473">
        <v>40</v>
      </c>
      <c r="AH18" s="473">
        <v>153</v>
      </c>
      <c r="AI18" s="473">
        <v>154</v>
      </c>
      <c r="AJ18" s="473">
        <v>164</v>
      </c>
      <c r="AK18" s="473">
        <v>86</v>
      </c>
      <c r="AL18" s="473">
        <v>52</v>
      </c>
      <c r="AM18" s="473">
        <v>133</v>
      </c>
      <c r="AN18" s="473">
        <v>204</v>
      </c>
      <c r="AO18" s="473">
        <v>152</v>
      </c>
      <c r="AP18" s="473">
        <v>75</v>
      </c>
      <c r="AQ18" s="473">
        <v>141</v>
      </c>
      <c r="AR18" s="473">
        <v>90</v>
      </c>
      <c r="AS18" s="473">
        <v>96</v>
      </c>
      <c r="AT18" s="473">
        <v>1151</v>
      </c>
      <c r="AU18" s="473">
        <v>496</v>
      </c>
      <c r="AV18" s="473">
        <v>128</v>
      </c>
      <c r="AW18" s="473">
        <v>161</v>
      </c>
      <c r="AX18" s="473">
        <v>216</v>
      </c>
      <c r="AY18" s="473">
        <v>139</v>
      </c>
      <c r="AZ18" s="473">
        <v>160</v>
      </c>
      <c r="BA18" s="473">
        <v>62</v>
      </c>
      <c r="BB18" s="473">
        <v>45</v>
      </c>
      <c r="BC18" s="473">
        <v>83</v>
      </c>
      <c r="BD18" s="473">
        <v>131</v>
      </c>
      <c r="BE18" s="473">
        <v>116</v>
      </c>
      <c r="BF18" s="473">
        <v>75</v>
      </c>
      <c r="BG18" s="473">
        <v>85</v>
      </c>
      <c r="BH18" s="473">
        <v>34</v>
      </c>
      <c r="BI18" s="473">
        <v>62</v>
      </c>
      <c r="BJ18" s="473">
        <v>453</v>
      </c>
      <c r="BK18" s="473">
        <v>325</v>
      </c>
      <c r="BL18" s="473">
        <v>234</v>
      </c>
      <c r="BM18" s="473">
        <v>80</v>
      </c>
      <c r="BN18" s="473">
        <v>144</v>
      </c>
      <c r="BO18" s="473">
        <v>111</v>
      </c>
      <c r="BP18" s="473">
        <v>126</v>
      </c>
      <c r="BQ18" s="473">
        <v>61</v>
      </c>
      <c r="BR18" s="473">
        <v>337</v>
      </c>
      <c r="BS18" s="473">
        <v>426</v>
      </c>
      <c r="BT18" s="473">
        <v>189</v>
      </c>
      <c r="BU18" s="473">
        <v>186</v>
      </c>
      <c r="BV18" s="473">
        <v>97</v>
      </c>
      <c r="BW18" s="473">
        <v>102</v>
      </c>
      <c r="BX18" s="473">
        <v>89</v>
      </c>
      <c r="BY18" s="473">
        <v>100</v>
      </c>
      <c r="BZ18" s="473">
        <v>84</v>
      </c>
      <c r="CA18" s="473">
        <v>29</v>
      </c>
      <c r="CB18" s="473">
        <v>61</v>
      </c>
      <c r="CC18" s="473">
        <v>54</v>
      </c>
      <c r="CD18" s="473">
        <v>48</v>
      </c>
      <c r="CE18" s="473">
        <v>43</v>
      </c>
      <c r="CF18" s="473">
        <v>77</v>
      </c>
      <c r="CG18" s="473">
        <v>46</v>
      </c>
      <c r="CH18" s="473">
        <v>43</v>
      </c>
      <c r="CI18" s="473">
        <v>35</v>
      </c>
      <c r="CJ18" s="473">
        <v>36</v>
      </c>
      <c r="CK18" s="473">
        <v>22</v>
      </c>
      <c r="CL18" s="473">
        <v>22</v>
      </c>
      <c r="CM18" s="473">
        <v>27</v>
      </c>
      <c r="CN18" s="473">
        <v>21</v>
      </c>
      <c r="CO18" s="473">
        <v>19</v>
      </c>
      <c r="CP18" s="473">
        <v>17</v>
      </c>
      <c r="CQ18" s="473">
        <v>21</v>
      </c>
      <c r="CR18" s="473">
        <v>10</v>
      </c>
      <c r="CS18" s="473">
        <v>11</v>
      </c>
      <c r="CT18" s="473">
        <v>5</v>
      </c>
      <c r="CU18" s="473">
        <v>7</v>
      </c>
      <c r="CV18" s="473">
        <v>116</v>
      </c>
      <c r="CW18" s="473">
        <v>58</v>
      </c>
      <c r="CX18" s="473">
        <v>194</v>
      </c>
      <c r="CY18" s="473">
        <v>105</v>
      </c>
      <c r="CZ18" s="473">
        <v>126</v>
      </c>
      <c r="DA18" s="473">
        <v>391</v>
      </c>
      <c r="DB18" s="473">
        <v>311</v>
      </c>
      <c r="DC18" s="473">
        <v>240</v>
      </c>
      <c r="DD18" s="473">
        <v>139</v>
      </c>
      <c r="DE18" s="473">
        <v>103</v>
      </c>
      <c r="DF18" s="473">
        <v>146</v>
      </c>
      <c r="DG18" s="473">
        <v>84</v>
      </c>
      <c r="DH18" s="473">
        <v>45</v>
      </c>
      <c r="DI18" s="473">
        <v>462</v>
      </c>
      <c r="DJ18" s="473">
        <v>422</v>
      </c>
      <c r="DK18" s="473">
        <v>408</v>
      </c>
      <c r="DL18" s="473">
        <v>309</v>
      </c>
      <c r="DM18" s="473">
        <v>316</v>
      </c>
      <c r="DN18" s="473">
        <v>259</v>
      </c>
      <c r="DO18" s="473">
        <v>234</v>
      </c>
      <c r="DP18" s="473">
        <v>206</v>
      </c>
      <c r="DQ18" s="473">
        <v>131</v>
      </c>
      <c r="DR18" s="473">
        <v>129</v>
      </c>
      <c r="DS18" s="473">
        <v>3</v>
      </c>
      <c r="DT18" s="473">
        <v>77</v>
      </c>
      <c r="DU18" s="473">
        <v>66</v>
      </c>
      <c r="DV18" s="473">
        <v>74</v>
      </c>
      <c r="DW18" s="473">
        <v>277</v>
      </c>
      <c r="DX18" s="473">
        <v>317</v>
      </c>
      <c r="DY18" s="473">
        <v>115</v>
      </c>
      <c r="DZ18" s="473">
        <v>77</v>
      </c>
      <c r="EA18" s="473">
        <v>20</v>
      </c>
      <c r="EB18" s="473">
        <v>8</v>
      </c>
      <c r="EC18" s="473">
        <v>87</v>
      </c>
      <c r="ED18" s="473">
        <v>79</v>
      </c>
      <c r="EE18" s="473">
        <v>23</v>
      </c>
      <c r="EF18" s="473">
        <v>19</v>
      </c>
      <c r="EG18" s="473">
        <v>18</v>
      </c>
      <c r="EH18" s="473">
        <v>18</v>
      </c>
      <c r="EI18" s="473">
        <v>19</v>
      </c>
      <c r="EJ18" s="473">
        <v>57</v>
      </c>
      <c r="EK18" s="473">
        <v>40</v>
      </c>
      <c r="EL18" s="473">
        <v>28</v>
      </c>
      <c r="EM18" s="473">
        <v>22</v>
      </c>
      <c r="EN18" s="473">
        <v>26</v>
      </c>
      <c r="EO18" s="473">
        <v>26</v>
      </c>
      <c r="EP18" s="473">
        <v>87</v>
      </c>
      <c r="EQ18" s="473">
        <v>15</v>
      </c>
      <c r="ER18" s="473">
        <v>23</v>
      </c>
      <c r="ES18" s="473">
        <v>15</v>
      </c>
      <c r="ET18" s="473">
        <v>25</v>
      </c>
      <c r="EU18" s="473">
        <v>45</v>
      </c>
      <c r="EV18" s="473">
        <v>50</v>
      </c>
      <c r="EW18" s="473">
        <v>59</v>
      </c>
      <c r="EX18" s="473">
        <v>79</v>
      </c>
      <c r="EY18" s="473">
        <v>45</v>
      </c>
      <c r="EZ18" s="473">
        <v>23</v>
      </c>
      <c r="FA18" s="473">
        <v>15</v>
      </c>
      <c r="FB18" s="473">
        <v>20</v>
      </c>
      <c r="FC18" s="473">
        <v>45</v>
      </c>
      <c r="FD18" s="473">
        <v>8</v>
      </c>
      <c r="FE18" s="473">
        <v>28</v>
      </c>
      <c r="FF18" s="473">
        <v>24</v>
      </c>
      <c r="FG18" s="473">
        <v>15</v>
      </c>
      <c r="FH18" s="473">
        <v>45</v>
      </c>
      <c r="FI18" s="473">
        <v>29</v>
      </c>
      <c r="FJ18" s="473">
        <v>29</v>
      </c>
      <c r="FK18" s="473">
        <v>17</v>
      </c>
      <c r="FL18" s="473">
        <v>11</v>
      </c>
      <c r="FM18" s="473">
        <v>10</v>
      </c>
      <c r="FN18" s="473">
        <v>67</v>
      </c>
      <c r="FO18" s="473">
        <v>29</v>
      </c>
      <c r="FP18" s="473">
        <v>26</v>
      </c>
      <c r="FQ18" s="473">
        <v>46</v>
      </c>
      <c r="FR18" s="473">
        <v>67</v>
      </c>
      <c r="FS18" s="473">
        <v>48</v>
      </c>
      <c r="FT18" s="473">
        <v>99</v>
      </c>
      <c r="FU18" s="473">
        <v>39</v>
      </c>
      <c r="FV18" s="473">
        <v>13</v>
      </c>
      <c r="FW18" s="473">
        <v>20</v>
      </c>
      <c r="FX18" s="473">
        <v>31</v>
      </c>
      <c r="FY18" s="473">
        <v>13</v>
      </c>
      <c r="FZ18" s="473">
        <v>18</v>
      </c>
      <c r="GA18" s="473">
        <v>9</v>
      </c>
      <c r="GB18" s="473">
        <v>9</v>
      </c>
      <c r="GC18" s="473">
        <v>15</v>
      </c>
      <c r="GD18" s="473">
        <v>31</v>
      </c>
      <c r="GE18" s="473">
        <v>64</v>
      </c>
      <c r="GF18" s="473">
        <v>19</v>
      </c>
      <c r="GG18" s="473">
        <v>15</v>
      </c>
      <c r="GH18" s="473">
        <v>15</v>
      </c>
      <c r="GI18" s="473">
        <v>19</v>
      </c>
      <c r="GJ18" s="473">
        <v>13</v>
      </c>
      <c r="GK18" s="473">
        <v>8</v>
      </c>
      <c r="GL18" s="473">
        <v>16</v>
      </c>
      <c r="GM18" s="473">
        <v>30</v>
      </c>
      <c r="GN18" s="473">
        <v>13</v>
      </c>
      <c r="GO18" s="473">
        <v>38</v>
      </c>
      <c r="GP18" s="473">
        <v>36</v>
      </c>
      <c r="GQ18" s="473">
        <v>26</v>
      </c>
      <c r="GR18" s="473">
        <v>20</v>
      </c>
      <c r="GS18" s="473">
        <v>17</v>
      </c>
      <c r="GT18" s="473">
        <v>38</v>
      </c>
      <c r="GU18" s="473">
        <v>13</v>
      </c>
      <c r="GV18" s="473">
        <v>28</v>
      </c>
      <c r="GW18" s="473">
        <v>9</v>
      </c>
      <c r="GX18" s="473">
        <v>39</v>
      </c>
      <c r="GY18" s="473">
        <v>17</v>
      </c>
      <c r="GZ18" s="473">
        <v>10</v>
      </c>
      <c r="HA18" s="473">
        <v>86</v>
      </c>
      <c r="HB18" s="473">
        <v>57</v>
      </c>
      <c r="HC18" s="473">
        <v>17</v>
      </c>
      <c r="HD18" s="473">
        <v>14</v>
      </c>
      <c r="HE18" s="473">
        <v>16</v>
      </c>
      <c r="HF18" s="473">
        <v>31</v>
      </c>
      <c r="HG18" s="473">
        <v>19</v>
      </c>
      <c r="HH18" s="473">
        <v>16</v>
      </c>
      <c r="HI18" s="473">
        <v>15</v>
      </c>
      <c r="HJ18" s="473">
        <v>22</v>
      </c>
      <c r="HK18" s="473">
        <v>28</v>
      </c>
      <c r="HL18" s="473">
        <v>27</v>
      </c>
      <c r="HM18" s="473">
        <v>8</v>
      </c>
      <c r="HN18" s="473">
        <v>58</v>
      </c>
      <c r="HO18" s="473">
        <v>48</v>
      </c>
      <c r="HP18" s="473">
        <v>39</v>
      </c>
      <c r="HQ18" s="473">
        <v>20</v>
      </c>
      <c r="HR18" s="473">
        <v>46</v>
      </c>
      <c r="HS18" s="473">
        <v>62</v>
      </c>
      <c r="HT18" s="473">
        <v>25</v>
      </c>
      <c r="HU18" s="473">
        <v>30</v>
      </c>
      <c r="HV18" s="473">
        <v>11</v>
      </c>
      <c r="HW18" s="473">
        <v>21</v>
      </c>
      <c r="HX18" s="473">
        <v>10</v>
      </c>
      <c r="HY18" s="473">
        <v>6</v>
      </c>
      <c r="HZ18" s="473">
        <v>9</v>
      </c>
      <c r="IA18" s="473">
        <v>16</v>
      </c>
      <c r="IB18" s="473">
        <v>17</v>
      </c>
      <c r="IC18" s="473">
        <v>19</v>
      </c>
      <c r="ID18" s="473">
        <v>43</v>
      </c>
      <c r="IE18" s="473">
        <v>23</v>
      </c>
      <c r="IF18" s="473">
        <v>18</v>
      </c>
      <c r="IG18" s="473">
        <v>20</v>
      </c>
      <c r="IH18" s="473">
        <v>168</v>
      </c>
      <c r="II18" s="473">
        <v>125</v>
      </c>
      <c r="IJ18" s="473">
        <v>31</v>
      </c>
      <c r="IK18" s="473">
        <v>21</v>
      </c>
      <c r="IL18" s="473">
        <v>32</v>
      </c>
      <c r="IM18" s="473">
        <v>24</v>
      </c>
      <c r="IN18" s="473">
        <v>23</v>
      </c>
      <c r="IO18" s="473">
        <v>47</v>
      </c>
      <c r="IP18" s="473">
        <v>10</v>
      </c>
      <c r="IQ18" s="473">
        <v>14</v>
      </c>
      <c r="IR18" s="473">
        <v>9</v>
      </c>
      <c r="IS18" s="473">
        <v>19</v>
      </c>
      <c r="IT18" s="473">
        <v>17</v>
      </c>
      <c r="IU18" s="473">
        <v>14</v>
      </c>
      <c r="IV18" s="473">
        <v>9</v>
      </c>
      <c r="IW18" s="473">
        <v>7</v>
      </c>
      <c r="IX18" s="473">
        <v>12</v>
      </c>
      <c r="IY18" s="473">
        <v>20</v>
      </c>
      <c r="IZ18" s="473">
        <v>129</v>
      </c>
      <c r="JA18" s="473">
        <v>54</v>
      </c>
      <c r="JB18" s="473">
        <v>37</v>
      </c>
      <c r="JC18" s="473">
        <v>14</v>
      </c>
      <c r="JD18" s="473">
        <v>33</v>
      </c>
      <c r="JE18" s="473">
        <v>19</v>
      </c>
      <c r="JF18" s="473">
        <v>16</v>
      </c>
      <c r="JG18" s="473">
        <v>31</v>
      </c>
      <c r="JH18" s="473">
        <v>42</v>
      </c>
      <c r="JI18" s="473">
        <v>95</v>
      </c>
      <c r="JJ18" s="473">
        <v>12</v>
      </c>
      <c r="JK18" s="473">
        <v>19</v>
      </c>
      <c r="JL18" s="473">
        <v>28</v>
      </c>
      <c r="JM18" s="473">
        <v>25</v>
      </c>
      <c r="JN18" s="473">
        <v>53</v>
      </c>
      <c r="JO18" s="473">
        <v>20</v>
      </c>
      <c r="JP18" s="473">
        <v>9</v>
      </c>
      <c r="JQ18" s="473">
        <v>11</v>
      </c>
      <c r="JR18" s="473">
        <v>18</v>
      </c>
      <c r="JS18" s="473">
        <v>17</v>
      </c>
      <c r="JT18" s="473">
        <v>26</v>
      </c>
      <c r="JU18" s="473">
        <v>103</v>
      </c>
    </row>
    <row r="19" spans="1:281" ht="23.25" customHeight="1" x14ac:dyDescent="0.25">
      <c r="A19" s="164"/>
      <c r="B19" s="282" t="s">
        <v>1408</v>
      </c>
      <c r="C19" s="473">
        <v>4757.3680000000004</v>
      </c>
      <c r="D19" s="473">
        <v>1442.7660000000001</v>
      </c>
      <c r="E19" s="473">
        <v>843.08</v>
      </c>
      <c r="F19" s="473">
        <v>1188.1579999999999</v>
      </c>
      <c r="G19" s="473">
        <v>1283.3620000000001</v>
      </c>
      <c r="H19" s="473" t="s">
        <v>97</v>
      </c>
      <c r="I19" s="471"/>
      <c r="J19" s="473">
        <v>114</v>
      </c>
      <c r="K19" s="473">
        <v>75</v>
      </c>
      <c r="L19" s="473">
        <v>70</v>
      </c>
      <c r="M19" s="473">
        <v>35</v>
      </c>
      <c r="N19" s="473">
        <v>48</v>
      </c>
      <c r="O19" s="473">
        <v>8</v>
      </c>
      <c r="P19" s="473">
        <v>7</v>
      </c>
      <c r="Q19" s="473">
        <v>41</v>
      </c>
      <c r="R19" s="473">
        <v>12</v>
      </c>
      <c r="S19" s="473">
        <v>7</v>
      </c>
      <c r="T19" s="473">
        <v>7</v>
      </c>
      <c r="U19" s="473">
        <v>11</v>
      </c>
      <c r="V19" s="473">
        <v>11</v>
      </c>
      <c r="W19" s="473">
        <v>27</v>
      </c>
      <c r="X19" s="473">
        <v>24</v>
      </c>
      <c r="Y19" s="473">
        <v>14</v>
      </c>
      <c r="Z19" s="473">
        <v>12</v>
      </c>
      <c r="AA19" s="473">
        <v>25</v>
      </c>
      <c r="AB19" s="473">
        <v>5</v>
      </c>
      <c r="AC19" s="473">
        <v>10</v>
      </c>
      <c r="AD19" s="473">
        <v>8</v>
      </c>
      <c r="AE19" s="473">
        <v>21</v>
      </c>
      <c r="AF19" s="473">
        <v>14</v>
      </c>
      <c r="AG19" s="473">
        <v>15</v>
      </c>
      <c r="AH19" s="473">
        <v>14</v>
      </c>
      <c r="AI19" s="473">
        <v>15</v>
      </c>
      <c r="AJ19" s="473">
        <v>11</v>
      </c>
      <c r="AK19" s="473">
        <v>9</v>
      </c>
      <c r="AL19" s="473">
        <v>6</v>
      </c>
      <c r="AM19" s="473">
        <v>12</v>
      </c>
      <c r="AN19" s="473">
        <v>16</v>
      </c>
      <c r="AO19" s="473">
        <v>19</v>
      </c>
      <c r="AP19" s="473">
        <v>18</v>
      </c>
      <c r="AQ19" s="473">
        <v>25</v>
      </c>
      <c r="AR19" s="473">
        <v>13</v>
      </c>
      <c r="AS19" s="473">
        <v>16</v>
      </c>
      <c r="AT19" s="473">
        <v>87</v>
      </c>
      <c r="AU19" s="473">
        <v>71</v>
      </c>
      <c r="AV19" s="473">
        <v>10</v>
      </c>
      <c r="AW19" s="473">
        <v>22</v>
      </c>
      <c r="AX19" s="473">
        <v>33</v>
      </c>
      <c r="AY19" s="473">
        <v>16</v>
      </c>
      <c r="AZ19" s="473">
        <v>23</v>
      </c>
      <c r="BA19" s="473">
        <v>7</v>
      </c>
      <c r="BB19" s="473">
        <v>2</v>
      </c>
      <c r="BC19" s="473">
        <v>8</v>
      </c>
      <c r="BD19" s="473">
        <v>19</v>
      </c>
      <c r="BE19" s="473">
        <v>48</v>
      </c>
      <c r="BF19" s="473">
        <v>8</v>
      </c>
      <c r="BG19" s="473">
        <v>31</v>
      </c>
      <c r="BH19" s="473">
        <v>24</v>
      </c>
      <c r="BI19" s="473">
        <v>5</v>
      </c>
      <c r="BJ19" s="473">
        <v>73</v>
      </c>
      <c r="BK19" s="473">
        <v>36</v>
      </c>
      <c r="BL19" s="473">
        <v>26</v>
      </c>
      <c r="BM19" s="473">
        <v>10</v>
      </c>
      <c r="BN19" s="473">
        <v>19</v>
      </c>
      <c r="BO19" s="473">
        <v>5</v>
      </c>
      <c r="BP19" s="473">
        <v>17</v>
      </c>
      <c r="BQ19" s="473">
        <v>19</v>
      </c>
      <c r="BR19" s="473">
        <v>129</v>
      </c>
      <c r="BS19" s="473">
        <v>50</v>
      </c>
      <c r="BT19" s="473">
        <v>46</v>
      </c>
      <c r="BU19" s="473">
        <v>28</v>
      </c>
      <c r="BV19" s="473">
        <v>9</v>
      </c>
      <c r="BW19" s="473">
        <v>8</v>
      </c>
      <c r="BX19" s="473">
        <v>15</v>
      </c>
      <c r="BY19" s="473">
        <v>27</v>
      </c>
      <c r="BZ19" s="473">
        <v>19</v>
      </c>
      <c r="CA19" s="473">
        <v>25</v>
      </c>
      <c r="CB19" s="473">
        <v>11</v>
      </c>
      <c r="CC19" s="473">
        <v>15</v>
      </c>
      <c r="CD19" s="473">
        <v>7</v>
      </c>
      <c r="CE19" s="473">
        <v>5</v>
      </c>
      <c r="CF19" s="473" t="s">
        <v>97</v>
      </c>
      <c r="CG19" s="473" t="s">
        <v>97</v>
      </c>
      <c r="CH19" s="473" t="s">
        <v>97</v>
      </c>
      <c r="CI19" s="473" t="s">
        <v>97</v>
      </c>
      <c r="CJ19" s="473" t="s">
        <v>97</v>
      </c>
      <c r="CK19" s="473" t="s">
        <v>97</v>
      </c>
      <c r="CL19" s="473" t="s">
        <v>97</v>
      </c>
      <c r="CM19" s="473" t="s">
        <v>97</v>
      </c>
      <c r="CN19" s="473" t="s">
        <v>97</v>
      </c>
      <c r="CO19" s="473" t="s">
        <v>97</v>
      </c>
      <c r="CP19" s="473" t="s">
        <v>97</v>
      </c>
      <c r="CQ19" s="473" t="s">
        <v>97</v>
      </c>
      <c r="CR19" s="473" t="s">
        <v>97</v>
      </c>
      <c r="CS19" s="473" t="s">
        <v>97</v>
      </c>
      <c r="CT19" s="473" t="s">
        <v>97</v>
      </c>
      <c r="CU19" s="473" t="s">
        <v>97</v>
      </c>
      <c r="CV19" s="473">
        <v>16</v>
      </c>
      <c r="CW19" s="473">
        <v>7</v>
      </c>
      <c r="CX19" s="473">
        <v>28</v>
      </c>
      <c r="CY19" s="473">
        <v>19</v>
      </c>
      <c r="CZ19" s="473">
        <v>4</v>
      </c>
      <c r="DA19" s="473">
        <v>184</v>
      </c>
      <c r="DB19" s="473">
        <v>53</v>
      </c>
      <c r="DC19" s="473">
        <v>25</v>
      </c>
      <c r="DD19" s="473">
        <v>35</v>
      </c>
      <c r="DE19" s="473">
        <v>15</v>
      </c>
      <c r="DF19" s="473">
        <v>23</v>
      </c>
      <c r="DG19" s="473">
        <v>23</v>
      </c>
      <c r="DH19" s="473">
        <v>2</v>
      </c>
      <c r="DI19" s="473">
        <v>110</v>
      </c>
      <c r="DJ19" s="473">
        <v>93</v>
      </c>
      <c r="DK19" s="473">
        <v>135</v>
      </c>
      <c r="DL19" s="473">
        <v>124</v>
      </c>
      <c r="DM19" s="473">
        <v>97</v>
      </c>
      <c r="DN19" s="473">
        <v>75</v>
      </c>
      <c r="DO19" s="473">
        <v>79</v>
      </c>
      <c r="DP19" s="473">
        <v>79</v>
      </c>
      <c r="DQ19" s="473">
        <v>32</v>
      </c>
      <c r="DR19" s="473">
        <v>41</v>
      </c>
      <c r="DS19" s="473">
        <v>44</v>
      </c>
      <c r="DT19" s="473">
        <v>17</v>
      </c>
      <c r="DU19" s="473">
        <v>11</v>
      </c>
      <c r="DV19" s="473">
        <v>16</v>
      </c>
      <c r="DW19" s="473">
        <v>62</v>
      </c>
      <c r="DX19" s="473">
        <v>53</v>
      </c>
      <c r="DY19" s="473">
        <v>46</v>
      </c>
      <c r="DZ19" s="473">
        <v>28</v>
      </c>
      <c r="EA19" s="473">
        <v>10</v>
      </c>
      <c r="EB19" s="473">
        <v>3</v>
      </c>
      <c r="EC19" s="473">
        <v>22</v>
      </c>
      <c r="ED19" s="473">
        <v>18</v>
      </c>
      <c r="EE19" s="473">
        <v>5</v>
      </c>
      <c r="EF19" s="473">
        <v>3</v>
      </c>
      <c r="EG19" s="473">
        <v>4</v>
      </c>
      <c r="EH19" s="473">
        <v>5</v>
      </c>
      <c r="EI19" s="473">
        <v>5</v>
      </c>
      <c r="EJ19" s="473">
        <v>18</v>
      </c>
      <c r="EK19" s="473">
        <v>11</v>
      </c>
      <c r="EL19" s="473">
        <v>8</v>
      </c>
      <c r="EM19" s="473">
        <v>6</v>
      </c>
      <c r="EN19" s="473">
        <v>9</v>
      </c>
      <c r="EO19" s="473">
        <v>11</v>
      </c>
      <c r="EP19" s="473">
        <v>27</v>
      </c>
      <c r="EQ19" s="473">
        <v>5</v>
      </c>
      <c r="ER19" s="473">
        <v>7</v>
      </c>
      <c r="ES19" s="473">
        <v>5</v>
      </c>
      <c r="ET19" s="473">
        <v>9</v>
      </c>
      <c r="EU19" s="473">
        <v>10</v>
      </c>
      <c r="EV19" s="473">
        <v>18</v>
      </c>
      <c r="EW19" s="473">
        <v>18</v>
      </c>
      <c r="EX19" s="473">
        <v>24</v>
      </c>
      <c r="EY19" s="473">
        <v>14</v>
      </c>
      <c r="EZ19" s="473">
        <v>2</v>
      </c>
      <c r="FA19" s="473">
        <v>2</v>
      </c>
      <c r="FB19" s="473">
        <v>4</v>
      </c>
      <c r="FC19" s="473">
        <v>13</v>
      </c>
      <c r="FD19" s="473">
        <v>2</v>
      </c>
      <c r="FE19" s="473">
        <v>4</v>
      </c>
      <c r="FF19" s="473">
        <v>5</v>
      </c>
      <c r="FG19" s="473">
        <v>3</v>
      </c>
      <c r="FH19" s="473">
        <v>11</v>
      </c>
      <c r="FI19" s="473">
        <v>4</v>
      </c>
      <c r="FJ19" s="473">
        <v>5</v>
      </c>
      <c r="FK19" s="473">
        <v>5</v>
      </c>
      <c r="FL19" s="473">
        <v>2</v>
      </c>
      <c r="FM19" s="473">
        <v>3</v>
      </c>
      <c r="FN19" s="473">
        <v>17</v>
      </c>
      <c r="FO19" s="473">
        <v>5</v>
      </c>
      <c r="FP19" s="473">
        <v>4</v>
      </c>
      <c r="FQ19" s="473">
        <v>7</v>
      </c>
      <c r="FR19" s="473">
        <v>7</v>
      </c>
      <c r="FS19" s="473">
        <v>6</v>
      </c>
      <c r="FT19" s="473">
        <v>32</v>
      </c>
      <c r="FU19" s="473">
        <v>9</v>
      </c>
      <c r="FV19" s="473">
        <v>3</v>
      </c>
      <c r="FW19" s="473">
        <v>8</v>
      </c>
      <c r="FX19" s="473">
        <v>7</v>
      </c>
      <c r="FY19" s="473">
        <v>7</v>
      </c>
      <c r="FZ19" s="473">
        <v>6</v>
      </c>
      <c r="GA19" s="473">
        <v>2</v>
      </c>
      <c r="GB19" s="473">
        <v>3</v>
      </c>
      <c r="GC19" s="473">
        <v>1</v>
      </c>
      <c r="GD19" s="473">
        <v>7</v>
      </c>
      <c r="GE19" s="473">
        <v>18</v>
      </c>
      <c r="GF19" s="473">
        <v>2</v>
      </c>
      <c r="GG19" s="473">
        <v>1</v>
      </c>
      <c r="GH19" s="473">
        <v>4</v>
      </c>
      <c r="GI19" s="473">
        <v>5</v>
      </c>
      <c r="GJ19" s="473">
        <v>4</v>
      </c>
      <c r="GK19" s="473">
        <v>2</v>
      </c>
      <c r="GL19" s="473">
        <v>5</v>
      </c>
      <c r="GM19" s="473">
        <v>9</v>
      </c>
      <c r="GN19" s="473">
        <v>2</v>
      </c>
      <c r="GO19" s="473">
        <v>10</v>
      </c>
      <c r="GP19" s="473">
        <v>3</v>
      </c>
      <c r="GQ19" s="473">
        <v>2</v>
      </c>
      <c r="GR19" s="473">
        <v>6</v>
      </c>
      <c r="GS19" s="473">
        <v>6</v>
      </c>
      <c r="GT19" s="473">
        <v>8</v>
      </c>
      <c r="GU19" s="473">
        <v>4</v>
      </c>
      <c r="GV19" s="473">
        <v>2</v>
      </c>
      <c r="GW19" s="473">
        <v>2</v>
      </c>
      <c r="GX19" s="473">
        <v>6</v>
      </c>
      <c r="GY19" s="473">
        <v>5</v>
      </c>
      <c r="GZ19" s="473">
        <v>0</v>
      </c>
      <c r="HA19" s="473">
        <v>24</v>
      </c>
      <c r="HB19" s="473">
        <v>15</v>
      </c>
      <c r="HC19" s="473">
        <v>7</v>
      </c>
      <c r="HD19" s="473">
        <v>6</v>
      </c>
      <c r="HE19" s="473">
        <v>3</v>
      </c>
      <c r="HF19" s="473">
        <v>12</v>
      </c>
      <c r="HG19" s="473">
        <v>6</v>
      </c>
      <c r="HH19" s="473">
        <v>6</v>
      </c>
      <c r="HI19" s="473">
        <v>5</v>
      </c>
      <c r="HJ19" s="473">
        <v>10</v>
      </c>
      <c r="HK19" s="473">
        <v>10</v>
      </c>
      <c r="HL19" s="473">
        <v>9</v>
      </c>
      <c r="HM19" s="473">
        <v>1</v>
      </c>
      <c r="HN19" s="473">
        <v>12</v>
      </c>
      <c r="HO19" s="473">
        <v>5</v>
      </c>
      <c r="HP19" s="473">
        <v>3</v>
      </c>
      <c r="HQ19" s="473">
        <v>5</v>
      </c>
      <c r="HR19" s="473">
        <v>16</v>
      </c>
      <c r="HS19" s="473">
        <v>6</v>
      </c>
      <c r="HT19" s="473">
        <v>4</v>
      </c>
      <c r="HU19" s="473">
        <v>9</v>
      </c>
      <c r="HV19" s="473">
        <v>2</v>
      </c>
      <c r="HW19" s="473">
        <v>6</v>
      </c>
      <c r="HX19" s="473">
        <v>4</v>
      </c>
      <c r="HY19" s="473">
        <v>5</v>
      </c>
      <c r="HZ19" s="473">
        <v>4</v>
      </c>
      <c r="IA19" s="473">
        <v>2</v>
      </c>
      <c r="IB19" s="473">
        <v>4</v>
      </c>
      <c r="IC19" s="473">
        <v>9</v>
      </c>
      <c r="ID19" s="473">
        <v>11</v>
      </c>
      <c r="IE19" s="473">
        <v>4</v>
      </c>
      <c r="IF19" s="473">
        <v>5</v>
      </c>
      <c r="IG19" s="473">
        <v>3</v>
      </c>
      <c r="IH19" s="473">
        <v>30</v>
      </c>
      <c r="II19" s="473">
        <v>32</v>
      </c>
      <c r="IJ19" s="473">
        <v>14</v>
      </c>
      <c r="IK19" s="473">
        <v>7</v>
      </c>
      <c r="IL19" s="473">
        <v>9</v>
      </c>
      <c r="IM19" s="473">
        <v>8</v>
      </c>
      <c r="IN19" s="473">
        <v>9</v>
      </c>
      <c r="IO19" s="473">
        <v>19</v>
      </c>
      <c r="IP19" s="473">
        <v>2</v>
      </c>
      <c r="IQ19" s="473">
        <v>5</v>
      </c>
      <c r="IR19" s="473">
        <v>3</v>
      </c>
      <c r="IS19" s="473">
        <v>6</v>
      </c>
      <c r="IT19" s="473">
        <v>6</v>
      </c>
      <c r="IU19" s="473">
        <v>4</v>
      </c>
      <c r="IV19" s="473">
        <v>3</v>
      </c>
      <c r="IW19" s="473">
        <v>2</v>
      </c>
      <c r="IX19" s="473">
        <v>5</v>
      </c>
      <c r="IY19" s="473">
        <v>7</v>
      </c>
      <c r="IZ19" s="473">
        <v>51</v>
      </c>
      <c r="JA19" s="473">
        <v>21</v>
      </c>
      <c r="JB19" s="473">
        <v>11</v>
      </c>
      <c r="JC19" s="473">
        <v>7</v>
      </c>
      <c r="JD19" s="473">
        <v>6</v>
      </c>
      <c r="JE19" s="473">
        <v>6</v>
      </c>
      <c r="JF19" s="473">
        <v>6</v>
      </c>
      <c r="JG19" s="473">
        <v>12</v>
      </c>
      <c r="JH19" s="473">
        <v>16</v>
      </c>
      <c r="JI19" s="473">
        <v>38</v>
      </c>
      <c r="JJ19" s="473">
        <v>7</v>
      </c>
      <c r="JK19" s="473">
        <v>8</v>
      </c>
      <c r="JL19" s="473">
        <v>14</v>
      </c>
      <c r="JM19" s="473">
        <v>9</v>
      </c>
      <c r="JN19" s="473">
        <v>18</v>
      </c>
      <c r="JO19" s="473">
        <v>6</v>
      </c>
      <c r="JP19" s="473">
        <v>3</v>
      </c>
      <c r="JQ19" s="473">
        <v>5</v>
      </c>
      <c r="JR19" s="473">
        <v>7</v>
      </c>
      <c r="JS19" s="473">
        <v>5</v>
      </c>
      <c r="JT19" s="473">
        <v>7</v>
      </c>
      <c r="JU19" s="473" t="s">
        <v>97</v>
      </c>
    </row>
    <row r="20" spans="1:281" ht="23.25" customHeight="1" x14ac:dyDescent="0.25">
      <c r="A20" s="164"/>
      <c r="B20" s="283" t="s">
        <v>591</v>
      </c>
      <c r="C20" s="473">
        <v>18923.456999999999</v>
      </c>
      <c r="D20" s="473">
        <v>9287.5650000000005</v>
      </c>
      <c r="E20" s="473">
        <v>3496.598</v>
      </c>
      <c r="F20" s="473">
        <v>2819.54</v>
      </c>
      <c r="G20" s="473">
        <v>3216.7260000000001</v>
      </c>
      <c r="H20" s="473">
        <v>103.026</v>
      </c>
      <c r="I20" s="471"/>
      <c r="J20" s="473">
        <v>800</v>
      </c>
      <c r="K20" s="473">
        <v>303</v>
      </c>
      <c r="L20" s="473">
        <v>473</v>
      </c>
      <c r="M20" s="473">
        <v>242</v>
      </c>
      <c r="N20" s="473">
        <v>238</v>
      </c>
      <c r="O20" s="473">
        <v>207</v>
      </c>
      <c r="P20" s="473">
        <v>216</v>
      </c>
      <c r="Q20" s="473">
        <v>185</v>
      </c>
      <c r="R20" s="473">
        <v>146</v>
      </c>
      <c r="S20" s="473">
        <v>172</v>
      </c>
      <c r="T20" s="473">
        <v>98</v>
      </c>
      <c r="U20" s="473">
        <v>82</v>
      </c>
      <c r="V20" s="473">
        <v>54</v>
      </c>
      <c r="W20" s="473">
        <v>51</v>
      </c>
      <c r="X20" s="473">
        <v>83</v>
      </c>
      <c r="Y20" s="473">
        <v>110</v>
      </c>
      <c r="Z20" s="473">
        <v>63</v>
      </c>
      <c r="AA20" s="473">
        <v>66</v>
      </c>
      <c r="AB20" s="473">
        <v>45</v>
      </c>
      <c r="AC20" s="473">
        <v>86</v>
      </c>
      <c r="AD20" s="473">
        <v>69</v>
      </c>
      <c r="AE20" s="473">
        <v>45</v>
      </c>
      <c r="AF20" s="473">
        <v>29</v>
      </c>
      <c r="AG20" s="473">
        <v>24</v>
      </c>
      <c r="AH20" s="473">
        <v>138</v>
      </c>
      <c r="AI20" s="473">
        <v>139</v>
      </c>
      <c r="AJ20" s="473">
        <v>152</v>
      </c>
      <c r="AK20" s="473">
        <v>77</v>
      </c>
      <c r="AL20" s="473">
        <v>46</v>
      </c>
      <c r="AM20" s="473">
        <v>121</v>
      </c>
      <c r="AN20" s="473">
        <v>187</v>
      </c>
      <c r="AO20" s="473">
        <v>133</v>
      </c>
      <c r="AP20" s="473">
        <v>56</v>
      </c>
      <c r="AQ20" s="473">
        <v>116</v>
      </c>
      <c r="AR20" s="473">
        <v>77</v>
      </c>
      <c r="AS20" s="473">
        <v>79</v>
      </c>
      <c r="AT20" s="473">
        <v>1063</v>
      </c>
      <c r="AU20" s="473">
        <v>425</v>
      </c>
      <c r="AV20" s="473">
        <v>118</v>
      </c>
      <c r="AW20" s="473">
        <v>139</v>
      </c>
      <c r="AX20" s="473">
        <v>183</v>
      </c>
      <c r="AY20" s="473">
        <v>123</v>
      </c>
      <c r="AZ20" s="473">
        <v>136</v>
      </c>
      <c r="BA20" s="473">
        <v>55</v>
      </c>
      <c r="BB20" s="473">
        <v>42</v>
      </c>
      <c r="BC20" s="473">
        <v>75</v>
      </c>
      <c r="BD20" s="473">
        <v>111</v>
      </c>
      <c r="BE20" s="473">
        <v>67</v>
      </c>
      <c r="BF20" s="473">
        <v>66</v>
      </c>
      <c r="BG20" s="473">
        <v>54</v>
      </c>
      <c r="BH20" s="473">
        <v>9</v>
      </c>
      <c r="BI20" s="473">
        <v>57</v>
      </c>
      <c r="BJ20" s="473">
        <v>379</v>
      </c>
      <c r="BK20" s="473">
        <v>289</v>
      </c>
      <c r="BL20" s="473">
        <v>208</v>
      </c>
      <c r="BM20" s="473">
        <v>70</v>
      </c>
      <c r="BN20" s="473">
        <v>124</v>
      </c>
      <c r="BO20" s="473">
        <v>105</v>
      </c>
      <c r="BP20" s="473">
        <v>109</v>
      </c>
      <c r="BQ20" s="473">
        <v>41</v>
      </c>
      <c r="BR20" s="473">
        <v>207</v>
      </c>
      <c r="BS20" s="473">
        <v>375</v>
      </c>
      <c r="BT20" s="473">
        <v>143</v>
      </c>
      <c r="BU20" s="473">
        <v>158</v>
      </c>
      <c r="BV20" s="473">
        <v>88</v>
      </c>
      <c r="BW20" s="473">
        <v>93</v>
      </c>
      <c r="BX20" s="473">
        <v>74</v>
      </c>
      <c r="BY20" s="473">
        <v>72</v>
      </c>
      <c r="BZ20" s="473">
        <v>65</v>
      </c>
      <c r="CA20" s="473">
        <v>4</v>
      </c>
      <c r="CB20" s="473">
        <v>50</v>
      </c>
      <c r="CC20" s="473">
        <v>38</v>
      </c>
      <c r="CD20" s="473">
        <v>41</v>
      </c>
      <c r="CE20" s="473">
        <v>37</v>
      </c>
      <c r="CF20" s="473">
        <v>77</v>
      </c>
      <c r="CG20" s="473">
        <v>46</v>
      </c>
      <c r="CH20" s="473">
        <v>43</v>
      </c>
      <c r="CI20" s="473">
        <v>35</v>
      </c>
      <c r="CJ20" s="473">
        <v>36</v>
      </c>
      <c r="CK20" s="473">
        <v>22</v>
      </c>
      <c r="CL20" s="473">
        <v>22</v>
      </c>
      <c r="CM20" s="473">
        <v>27</v>
      </c>
      <c r="CN20" s="473">
        <v>21</v>
      </c>
      <c r="CO20" s="473">
        <v>19</v>
      </c>
      <c r="CP20" s="473">
        <v>17</v>
      </c>
      <c r="CQ20" s="473">
        <v>21</v>
      </c>
      <c r="CR20" s="473">
        <v>10</v>
      </c>
      <c r="CS20" s="473">
        <v>11</v>
      </c>
      <c r="CT20" s="473">
        <v>5</v>
      </c>
      <c r="CU20" s="473">
        <v>7</v>
      </c>
      <c r="CV20" s="473">
        <v>99</v>
      </c>
      <c r="CW20" s="473">
        <v>50</v>
      </c>
      <c r="CX20" s="473">
        <v>165</v>
      </c>
      <c r="CY20" s="473">
        <v>86</v>
      </c>
      <c r="CZ20" s="473">
        <v>121</v>
      </c>
      <c r="DA20" s="473">
        <v>207</v>
      </c>
      <c r="DB20" s="473">
        <v>257</v>
      </c>
      <c r="DC20" s="473">
        <v>214</v>
      </c>
      <c r="DD20" s="473">
        <v>104</v>
      </c>
      <c r="DE20" s="473">
        <v>88</v>
      </c>
      <c r="DF20" s="473">
        <v>122</v>
      </c>
      <c r="DG20" s="473">
        <v>61</v>
      </c>
      <c r="DH20" s="473">
        <v>42</v>
      </c>
      <c r="DI20" s="473">
        <v>351</v>
      </c>
      <c r="DJ20" s="473">
        <v>329</v>
      </c>
      <c r="DK20" s="473">
        <v>272</v>
      </c>
      <c r="DL20" s="473">
        <v>184</v>
      </c>
      <c r="DM20" s="473">
        <v>218</v>
      </c>
      <c r="DN20" s="473">
        <v>183</v>
      </c>
      <c r="DO20" s="473">
        <v>154</v>
      </c>
      <c r="DP20" s="473">
        <v>127</v>
      </c>
      <c r="DQ20" s="473">
        <v>99</v>
      </c>
      <c r="DR20" s="473">
        <v>87</v>
      </c>
      <c r="DS20" s="473">
        <v>-40</v>
      </c>
      <c r="DT20" s="473">
        <v>59</v>
      </c>
      <c r="DU20" s="473">
        <v>55</v>
      </c>
      <c r="DV20" s="473">
        <v>58</v>
      </c>
      <c r="DW20" s="473">
        <v>215</v>
      </c>
      <c r="DX20" s="473">
        <v>264</v>
      </c>
      <c r="DY20" s="473">
        <v>68</v>
      </c>
      <c r="DZ20" s="473">
        <v>48</v>
      </c>
      <c r="EA20" s="473">
        <v>10</v>
      </c>
      <c r="EB20" s="473">
        <v>4</v>
      </c>
      <c r="EC20" s="473">
        <v>65</v>
      </c>
      <c r="ED20" s="473">
        <v>60</v>
      </c>
      <c r="EE20" s="473">
        <v>17</v>
      </c>
      <c r="EF20" s="473">
        <v>15</v>
      </c>
      <c r="EG20" s="473">
        <v>14</v>
      </c>
      <c r="EH20" s="473">
        <v>13</v>
      </c>
      <c r="EI20" s="473">
        <v>14</v>
      </c>
      <c r="EJ20" s="473">
        <v>38</v>
      </c>
      <c r="EK20" s="473">
        <v>28</v>
      </c>
      <c r="EL20" s="473">
        <v>20</v>
      </c>
      <c r="EM20" s="473">
        <v>15</v>
      </c>
      <c r="EN20" s="473">
        <v>17</v>
      </c>
      <c r="EO20" s="473">
        <v>15</v>
      </c>
      <c r="EP20" s="473">
        <v>59</v>
      </c>
      <c r="EQ20" s="473">
        <v>9</v>
      </c>
      <c r="ER20" s="473">
        <v>16</v>
      </c>
      <c r="ES20" s="473">
        <v>10</v>
      </c>
      <c r="ET20" s="473">
        <v>15</v>
      </c>
      <c r="EU20" s="473">
        <v>34</v>
      </c>
      <c r="EV20" s="473">
        <v>32</v>
      </c>
      <c r="EW20" s="473">
        <v>40</v>
      </c>
      <c r="EX20" s="473">
        <v>55</v>
      </c>
      <c r="EY20" s="473">
        <v>31</v>
      </c>
      <c r="EZ20" s="473">
        <v>21</v>
      </c>
      <c r="FA20" s="473">
        <v>12</v>
      </c>
      <c r="FB20" s="473">
        <v>15</v>
      </c>
      <c r="FC20" s="473">
        <v>31</v>
      </c>
      <c r="FD20" s="473">
        <v>6</v>
      </c>
      <c r="FE20" s="473">
        <v>24</v>
      </c>
      <c r="FF20" s="473">
        <v>19</v>
      </c>
      <c r="FG20" s="473">
        <v>11</v>
      </c>
      <c r="FH20" s="473">
        <v>33</v>
      </c>
      <c r="FI20" s="473">
        <v>24</v>
      </c>
      <c r="FJ20" s="473">
        <v>23</v>
      </c>
      <c r="FK20" s="473">
        <v>12</v>
      </c>
      <c r="FL20" s="473">
        <v>8</v>
      </c>
      <c r="FM20" s="473">
        <v>7</v>
      </c>
      <c r="FN20" s="473">
        <v>49</v>
      </c>
      <c r="FO20" s="473">
        <v>23</v>
      </c>
      <c r="FP20" s="473">
        <v>21</v>
      </c>
      <c r="FQ20" s="473">
        <v>38</v>
      </c>
      <c r="FR20" s="473">
        <v>59</v>
      </c>
      <c r="FS20" s="473">
        <v>41</v>
      </c>
      <c r="FT20" s="473">
        <v>67</v>
      </c>
      <c r="FU20" s="473">
        <v>29</v>
      </c>
      <c r="FV20" s="473">
        <v>9</v>
      </c>
      <c r="FW20" s="473">
        <v>12</v>
      </c>
      <c r="FX20" s="473">
        <v>24</v>
      </c>
      <c r="FY20" s="473">
        <v>6</v>
      </c>
      <c r="FZ20" s="473">
        <v>11</v>
      </c>
      <c r="GA20" s="473">
        <v>7</v>
      </c>
      <c r="GB20" s="473">
        <v>5</v>
      </c>
      <c r="GC20" s="473">
        <v>13</v>
      </c>
      <c r="GD20" s="473">
        <v>24</v>
      </c>
      <c r="GE20" s="473">
        <v>45</v>
      </c>
      <c r="GF20" s="473">
        <v>17</v>
      </c>
      <c r="GG20" s="473">
        <v>13</v>
      </c>
      <c r="GH20" s="473">
        <v>10</v>
      </c>
      <c r="GI20" s="473">
        <v>13</v>
      </c>
      <c r="GJ20" s="473">
        <v>8</v>
      </c>
      <c r="GK20" s="473">
        <v>6</v>
      </c>
      <c r="GL20" s="473">
        <v>11</v>
      </c>
      <c r="GM20" s="473">
        <v>21</v>
      </c>
      <c r="GN20" s="473">
        <v>11</v>
      </c>
      <c r="GO20" s="473">
        <v>28</v>
      </c>
      <c r="GP20" s="473">
        <v>32</v>
      </c>
      <c r="GQ20" s="473">
        <v>24</v>
      </c>
      <c r="GR20" s="473">
        <v>13</v>
      </c>
      <c r="GS20" s="473">
        <v>11</v>
      </c>
      <c r="GT20" s="473">
        <v>30</v>
      </c>
      <c r="GU20" s="473">
        <v>9</v>
      </c>
      <c r="GV20" s="473">
        <v>25</v>
      </c>
      <c r="GW20" s="473">
        <v>7</v>
      </c>
      <c r="GX20" s="473">
        <v>33</v>
      </c>
      <c r="GY20" s="473">
        <v>11</v>
      </c>
      <c r="GZ20" s="473">
        <v>9</v>
      </c>
      <c r="HA20" s="473">
        <v>62</v>
      </c>
      <c r="HB20" s="473">
        <v>42</v>
      </c>
      <c r="HC20" s="473">
        <v>10</v>
      </c>
      <c r="HD20" s="473">
        <v>8</v>
      </c>
      <c r="HE20" s="473">
        <v>13</v>
      </c>
      <c r="HF20" s="473">
        <v>18</v>
      </c>
      <c r="HG20" s="473">
        <v>12</v>
      </c>
      <c r="HH20" s="473">
        <v>9</v>
      </c>
      <c r="HI20" s="473">
        <v>9</v>
      </c>
      <c r="HJ20" s="473">
        <v>12</v>
      </c>
      <c r="HK20" s="473">
        <v>18</v>
      </c>
      <c r="HL20" s="473">
        <v>18</v>
      </c>
      <c r="HM20" s="473">
        <v>7</v>
      </c>
      <c r="HN20" s="473">
        <v>46</v>
      </c>
      <c r="HO20" s="473">
        <v>42</v>
      </c>
      <c r="HP20" s="473">
        <v>35</v>
      </c>
      <c r="HQ20" s="473">
        <v>15</v>
      </c>
      <c r="HR20" s="473">
        <v>30</v>
      </c>
      <c r="HS20" s="473">
        <v>55</v>
      </c>
      <c r="HT20" s="473">
        <v>21</v>
      </c>
      <c r="HU20" s="473">
        <v>21</v>
      </c>
      <c r="HV20" s="473">
        <v>9</v>
      </c>
      <c r="HW20" s="473">
        <v>14</v>
      </c>
      <c r="HX20" s="473">
        <v>5</v>
      </c>
      <c r="HY20" s="473">
        <v>1</v>
      </c>
      <c r="HZ20" s="473">
        <v>4</v>
      </c>
      <c r="IA20" s="473">
        <v>13</v>
      </c>
      <c r="IB20" s="473">
        <v>12</v>
      </c>
      <c r="IC20" s="473">
        <v>10</v>
      </c>
      <c r="ID20" s="473">
        <v>32</v>
      </c>
      <c r="IE20" s="473">
        <v>18</v>
      </c>
      <c r="IF20" s="473">
        <v>12</v>
      </c>
      <c r="IG20" s="473">
        <v>17</v>
      </c>
      <c r="IH20" s="473">
        <v>137</v>
      </c>
      <c r="II20" s="473">
        <v>93</v>
      </c>
      <c r="IJ20" s="473">
        <v>17</v>
      </c>
      <c r="IK20" s="473">
        <v>13</v>
      </c>
      <c r="IL20" s="473">
        <v>23</v>
      </c>
      <c r="IM20" s="473">
        <v>16</v>
      </c>
      <c r="IN20" s="473">
        <v>13</v>
      </c>
      <c r="IO20" s="473">
        <v>27</v>
      </c>
      <c r="IP20" s="473">
        <v>7</v>
      </c>
      <c r="IQ20" s="473">
        <v>9</v>
      </c>
      <c r="IR20" s="473">
        <v>6</v>
      </c>
      <c r="IS20" s="473">
        <v>12</v>
      </c>
      <c r="IT20" s="473">
        <v>10</v>
      </c>
      <c r="IU20" s="473">
        <v>10</v>
      </c>
      <c r="IV20" s="473">
        <v>6</v>
      </c>
      <c r="IW20" s="473">
        <v>4</v>
      </c>
      <c r="IX20" s="473">
        <v>7</v>
      </c>
      <c r="IY20" s="473">
        <v>12</v>
      </c>
      <c r="IZ20" s="473">
        <v>77</v>
      </c>
      <c r="JA20" s="473">
        <v>32</v>
      </c>
      <c r="JB20" s="473">
        <v>25</v>
      </c>
      <c r="JC20" s="473">
        <v>7</v>
      </c>
      <c r="JD20" s="473">
        <v>27</v>
      </c>
      <c r="JE20" s="473">
        <v>12</v>
      </c>
      <c r="JF20" s="473">
        <v>10</v>
      </c>
      <c r="JG20" s="473">
        <v>18</v>
      </c>
      <c r="JH20" s="473">
        <v>26</v>
      </c>
      <c r="JI20" s="473">
        <v>57</v>
      </c>
      <c r="JJ20" s="473">
        <v>5</v>
      </c>
      <c r="JK20" s="473">
        <v>10</v>
      </c>
      <c r="JL20" s="473">
        <v>14</v>
      </c>
      <c r="JM20" s="473">
        <v>15</v>
      </c>
      <c r="JN20" s="473">
        <v>34</v>
      </c>
      <c r="JO20" s="473">
        <v>14</v>
      </c>
      <c r="JP20" s="473">
        <v>6</v>
      </c>
      <c r="JQ20" s="473">
        <v>6</v>
      </c>
      <c r="JR20" s="473">
        <v>10</v>
      </c>
      <c r="JS20" s="473">
        <v>12</v>
      </c>
      <c r="JT20" s="473">
        <v>18</v>
      </c>
      <c r="JU20" s="473">
        <v>103</v>
      </c>
    </row>
    <row r="21" spans="1:281" ht="18.600000000000001" customHeight="1" x14ac:dyDescent="0.25">
      <c r="A21" s="21"/>
      <c r="B21" s="163"/>
      <c r="C21" s="479"/>
      <c r="D21" s="479"/>
      <c r="E21" s="479"/>
      <c r="F21" s="479"/>
      <c r="G21" s="479"/>
      <c r="H21" s="479"/>
      <c r="I21" s="479"/>
      <c r="J21" s="479"/>
      <c r="K21" s="480"/>
      <c r="L21" s="480"/>
      <c r="M21" s="480"/>
      <c r="N21" s="480"/>
      <c r="O21" s="480"/>
      <c r="P21" s="480"/>
      <c r="Q21" s="480"/>
      <c r="R21" s="480"/>
      <c r="S21" s="480"/>
      <c r="T21" s="480"/>
      <c r="U21" s="480"/>
      <c r="V21" s="480"/>
      <c r="W21" s="480"/>
      <c r="X21" s="480"/>
      <c r="Y21" s="480"/>
      <c r="Z21" s="480"/>
      <c r="AA21" s="480"/>
      <c r="AB21" s="480"/>
      <c r="AC21" s="480"/>
      <c r="AD21" s="480"/>
      <c r="AE21" s="480"/>
      <c r="AF21" s="480"/>
      <c r="AG21" s="480"/>
      <c r="AH21" s="480"/>
      <c r="AI21" s="480"/>
      <c r="AJ21" s="480"/>
      <c r="AK21" s="480"/>
      <c r="AL21" s="480"/>
      <c r="AM21" s="480"/>
      <c r="AN21" s="480"/>
      <c r="AO21" s="480"/>
      <c r="AP21" s="480"/>
      <c r="AQ21" s="480"/>
      <c r="AR21" s="480"/>
      <c r="AS21" s="480"/>
      <c r="AT21" s="480"/>
      <c r="AU21" s="480"/>
      <c r="AV21" s="480"/>
      <c r="AW21" s="480"/>
      <c r="AX21" s="480"/>
      <c r="AY21" s="480"/>
      <c r="AZ21" s="480"/>
      <c r="BA21" s="480"/>
      <c r="BB21" s="480"/>
      <c r="BC21" s="480"/>
      <c r="BD21" s="480"/>
      <c r="BE21" s="480"/>
      <c r="BF21" s="480"/>
      <c r="BG21" s="480"/>
      <c r="BH21" s="480"/>
      <c r="BI21" s="480"/>
      <c r="BJ21" s="480"/>
      <c r="BK21" s="480"/>
      <c r="BL21" s="480"/>
      <c r="BM21" s="480"/>
      <c r="BN21" s="480"/>
      <c r="BO21" s="480"/>
      <c r="BP21" s="480"/>
      <c r="BQ21" s="480"/>
      <c r="BR21" s="480"/>
      <c r="BS21" s="480"/>
      <c r="BT21" s="480"/>
      <c r="BU21" s="480"/>
      <c r="BV21" s="480"/>
      <c r="BW21" s="480"/>
      <c r="BX21" s="480"/>
      <c r="BY21" s="480"/>
      <c r="BZ21" s="480"/>
      <c r="CA21" s="480"/>
      <c r="CB21" s="480"/>
      <c r="CC21" s="480"/>
      <c r="CD21" s="480"/>
      <c r="CE21" s="480"/>
      <c r="CF21" s="480"/>
      <c r="CG21" s="480"/>
      <c r="CH21" s="480"/>
      <c r="CI21" s="480"/>
      <c r="CJ21" s="480"/>
      <c r="CK21" s="480"/>
      <c r="CL21" s="480"/>
      <c r="CM21" s="480"/>
      <c r="CN21" s="480"/>
      <c r="CO21" s="480"/>
      <c r="CP21" s="480"/>
      <c r="CQ21" s="480"/>
      <c r="CR21" s="480"/>
      <c r="CS21" s="480"/>
      <c r="CT21" s="480"/>
      <c r="CU21" s="480"/>
      <c r="CV21" s="480"/>
      <c r="CW21" s="480"/>
      <c r="CX21" s="480"/>
      <c r="CY21" s="480"/>
      <c r="CZ21" s="480"/>
      <c r="DA21" s="480"/>
      <c r="DB21" s="480"/>
      <c r="DC21" s="480"/>
      <c r="DD21" s="480"/>
      <c r="DE21" s="480"/>
      <c r="DF21" s="480"/>
      <c r="DG21" s="480"/>
      <c r="DH21" s="480"/>
      <c r="DI21" s="480"/>
      <c r="DJ21" s="480"/>
      <c r="DK21" s="480"/>
      <c r="DL21" s="480"/>
      <c r="DM21" s="480"/>
      <c r="DN21" s="480"/>
      <c r="DO21" s="480"/>
      <c r="DP21" s="480"/>
      <c r="DQ21" s="480"/>
      <c r="DR21" s="480"/>
      <c r="DS21" s="480"/>
      <c r="DT21" s="480"/>
      <c r="DU21" s="480"/>
      <c r="DV21" s="480"/>
      <c r="DW21" s="480"/>
      <c r="DX21" s="480"/>
      <c r="DY21" s="480"/>
      <c r="DZ21" s="480"/>
      <c r="EA21" s="480"/>
      <c r="EB21" s="480"/>
      <c r="EC21" s="480"/>
      <c r="ED21" s="480"/>
      <c r="EE21" s="480"/>
      <c r="EF21" s="480"/>
      <c r="EG21" s="480"/>
      <c r="EH21" s="480"/>
      <c r="EI21" s="480"/>
      <c r="EJ21" s="480"/>
      <c r="EK21" s="480"/>
      <c r="EL21" s="480"/>
      <c r="EM21" s="480"/>
      <c r="EN21" s="480"/>
      <c r="EO21" s="480"/>
      <c r="EP21" s="480"/>
      <c r="EQ21" s="480"/>
      <c r="ER21" s="480"/>
      <c r="ES21" s="480"/>
      <c r="ET21" s="480"/>
      <c r="EU21" s="480"/>
      <c r="EV21" s="480"/>
      <c r="EW21" s="480"/>
      <c r="EX21" s="480"/>
      <c r="EY21" s="480"/>
      <c r="EZ21" s="480"/>
      <c r="FA21" s="480"/>
      <c r="FB21" s="480"/>
      <c r="FC21" s="480"/>
      <c r="FD21" s="480"/>
      <c r="FE21" s="480"/>
      <c r="FF21" s="480"/>
      <c r="FG21" s="480"/>
      <c r="FH21" s="480"/>
      <c r="FI21" s="480"/>
      <c r="FJ21" s="480"/>
      <c r="FK21" s="480"/>
      <c r="FL21" s="480"/>
      <c r="FM21" s="480"/>
      <c r="FN21" s="480"/>
      <c r="FO21" s="480"/>
      <c r="FP21" s="480"/>
      <c r="FQ21" s="480"/>
      <c r="FR21" s="480"/>
      <c r="FS21" s="480"/>
      <c r="FT21" s="480"/>
      <c r="FU21" s="480"/>
      <c r="FV21" s="480"/>
      <c r="FW21" s="480"/>
      <c r="FX21" s="480"/>
      <c r="FY21" s="480"/>
      <c r="FZ21" s="480"/>
      <c r="GA21" s="480"/>
      <c r="GB21" s="480"/>
      <c r="GC21" s="480"/>
      <c r="GD21" s="480"/>
      <c r="GE21" s="480"/>
      <c r="GF21" s="480"/>
      <c r="GG21" s="480"/>
      <c r="GH21" s="480"/>
      <c r="GI21" s="480"/>
      <c r="GJ21" s="480"/>
      <c r="GK21" s="480"/>
      <c r="GL21" s="480"/>
      <c r="GM21" s="480"/>
      <c r="GN21" s="480"/>
      <c r="GO21" s="480"/>
      <c r="GP21" s="480"/>
      <c r="GQ21" s="480"/>
      <c r="GR21" s="480"/>
      <c r="GS21" s="480"/>
      <c r="GT21" s="480"/>
      <c r="GU21" s="480"/>
      <c r="GV21" s="480"/>
      <c r="GW21" s="480"/>
      <c r="GX21" s="480"/>
      <c r="GY21" s="480"/>
      <c r="GZ21" s="480"/>
      <c r="HA21" s="480"/>
      <c r="HB21" s="480"/>
      <c r="HC21" s="480"/>
      <c r="HD21" s="480"/>
      <c r="HE21" s="480"/>
      <c r="HF21" s="480"/>
      <c r="HG21" s="480"/>
      <c r="HH21" s="480"/>
      <c r="HI21" s="480"/>
      <c r="HJ21" s="480"/>
      <c r="HK21" s="480"/>
      <c r="HL21" s="480"/>
      <c r="HM21" s="480"/>
      <c r="HN21" s="480"/>
      <c r="HO21" s="480"/>
      <c r="HP21" s="480"/>
      <c r="HQ21" s="480"/>
      <c r="HR21" s="480"/>
      <c r="HS21" s="480"/>
      <c r="HT21" s="480"/>
      <c r="HU21" s="480"/>
      <c r="HV21" s="480"/>
      <c r="HW21" s="480"/>
      <c r="HX21" s="480"/>
      <c r="HY21" s="480"/>
      <c r="HZ21" s="480"/>
      <c r="IA21" s="480"/>
      <c r="IB21" s="480"/>
      <c r="IC21" s="480"/>
      <c r="ID21" s="480"/>
      <c r="IE21" s="480"/>
      <c r="IF21" s="480"/>
      <c r="IG21" s="480"/>
      <c r="IH21" s="480"/>
      <c r="II21" s="480"/>
      <c r="IJ21" s="480"/>
      <c r="IK21" s="480"/>
      <c r="IL21" s="480"/>
      <c r="IM21" s="480"/>
      <c r="IN21" s="480"/>
      <c r="IO21" s="480"/>
      <c r="IP21" s="480"/>
      <c r="IQ21" s="480"/>
      <c r="IR21" s="480"/>
      <c r="IS21" s="480"/>
      <c r="IT21" s="480"/>
      <c r="IU21" s="480"/>
      <c r="IV21" s="480"/>
      <c r="IW21" s="480"/>
      <c r="IX21" s="480"/>
      <c r="IY21" s="480"/>
      <c r="IZ21" s="480"/>
      <c r="JA21" s="480"/>
      <c r="JB21" s="480"/>
      <c r="JC21" s="480"/>
      <c r="JD21" s="480"/>
      <c r="JE21" s="480"/>
      <c r="JF21" s="480"/>
      <c r="JG21" s="480"/>
      <c r="JH21" s="480"/>
      <c r="JI21" s="480"/>
      <c r="JJ21" s="480"/>
      <c r="JK21" s="480"/>
      <c r="JL21" s="480"/>
      <c r="JM21" s="480"/>
      <c r="JN21" s="480"/>
      <c r="JO21" s="480"/>
      <c r="JP21" s="480"/>
      <c r="JQ21" s="480"/>
      <c r="JR21" s="480"/>
      <c r="JS21" s="480"/>
      <c r="JT21" s="480"/>
      <c r="JU21" s="480"/>
    </row>
    <row r="22" spans="1:281" ht="23.25" customHeight="1" x14ac:dyDescent="0.25">
      <c r="A22" s="164"/>
      <c r="B22" s="356" t="s">
        <v>1404</v>
      </c>
      <c r="C22" s="473">
        <v>994463</v>
      </c>
      <c r="D22" s="473">
        <v>462490</v>
      </c>
      <c r="E22" s="473">
        <v>171353</v>
      </c>
      <c r="F22" s="473">
        <v>170245</v>
      </c>
      <c r="G22" s="473">
        <v>185275</v>
      </c>
      <c r="H22" s="473">
        <v>5100</v>
      </c>
      <c r="I22" s="481"/>
      <c r="J22" s="473">
        <v>48100</v>
      </c>
      <c r="K22" s="473">
        <v>21400</v>
      </c>
      <c r="L22" s="473">
        <v>27100</v>
      </c>
      <c r="M22" s="473">
        <v>11300</v>
      </c>
      <c r="N22" s="473">
        <v>12100</v>
      </c>
      <c r="O22" s="473">
        <v>10400</v>
      </c>
      <c r="P22" s="473">
        <v>10600</v>
      </c>
      <c r="Q22" s="473">
        <v>11100</v>
      </c>
      <c r="R22" s="473">
        <v>7230</v>
      </c>
      <c r="S22" s="473">
        <v>8100</v>
      </c>
      <c r="T22" s="473">
        <v>5470</v>
      </c>
      <c r="U22" s="473">
        <v>4080</v>
      </c>
      <c r="V22" s="473">
        <v>4760</v>
      </c>
      <c r="W22" s="473">
        <v>4630</v>
      </c>
      <c r="X22" s="473">
        <v>5310</v>
      </c>
      <c r="Y22" s="473">
        <v>4790</v>
      </c>
      <c r="Z22" s="473">
        <v>3420</v>
      </c>
      <c r="AA22" s="473">
        <v>4720</v>
      </c>
      <c r="AB22" s="473">
        <v>2550</v>
      </c>
      <c r="AC22" s="473">
        <v>4110</v>
      </c>
      <c r="AD22" s="473">
        <v>2840</v>
      </c>
      <c r="AE22" s="473">
        <v>3080</v>
      </c>
      <c r="AF22" s="473">
        <v>2470</v>
      </c>
      <c r="AG22" s="473">
        <v>1840</v>
      </c>
      <c r="AH22" s="473">
        <v>6490</v>
      </c>
      <c r="AI22" s="473">
        <v>4550</v>
      </c>
      <c r="AJ22" s="473">
        <v>5170</v>
      </c>
      <c r="AK22" s="473">
        <v>3420</v>
      </c>
      <c r="AL22" s="473">
        <v>1850</v>
      </c>
      <c r="AM22" s="473">
        <v>4100</v>
      </c>
      <c r="AN22" s="473">
        <v>8450</v>
      </c>
      <c r="AO22" s="473">
        <v>6180</v>
      </c>
      <c r="AP22" s="473">
        <v>2920</v>
      </c>
      <c r="AQ22" s="473">
        <v>6570</v>
      </c>
      <c r="AR22" s="473">
        <v>4240</v>
      </c>
      <c r="AS22" s="473">
        <v>4210</v>
      </c>
      <c r="AT22" s="473">
        <v>44500</v>
      </c>
      <c r="AU22" s="473">
        <v>18300</v>
      </c>
      <c r="AV22" s="473">
        <v>10900</v>
      </c>
      <c r="AW22" s="473">
        <v>8330</v>
      </c>
      <c r="AX22" s="473">
        <v>8140</v>
      </c>
      <c r="AY22" s="473">
        <v>6100</v>
      </c>
      <c r="AZ22" s="473">
        <v>5790</v>
      </c>
      <c r="BA22" s="473">
        <v>3680</v>
      </c>
      <c r="BB22" s="473">
        <v>1870</v>
      </c>
      <c r="BC22" s="473">
        <v>1850</v>
      </c>
      <c r="BD22" s="473">
        <v>6950</v>
      </c>
      <c r="BE22" s="473">
        <v>4260</v>
      </c>
      <c r="BF22" s="473">
        <v>2120</v>
      </c>
      <c r="BG22" s="473">
        <v>2210</v>
      </c>
      <c r="BH22" s="473">
        <v>2190</v>
      </c>
      <c r="BI22" s="473">
        <v>2110</v>
      </c>
      <c r="BJ22" s="473">
        <v>18500</v>
      </c>
      <c r="BK22" s="473">
        <v>12100</v>
      </c>
      <c r="BL22" s="473">
        <v>6150</v>
      </c>
      <c r="BM22" s="473">
        <v>3610</v>
      </c>
      <c r="BN22" s="473">
        <v>4010</v>
      </c>
      <c r="BO22" s="473">
        <v>2510</v>
      </c>
      <c r="BP22" s="473">
        <v>4390</v>
      </c>
      <c r="BQ22" s="473">
        <v>2270</v>
      </c>
      <c r="BR22" s="473">
        <v>17500</v>
      </c>
      <c r="BS22" s="473">
        <v>16000</v>
      </c>
      <c r="BT22" s="473">
        <v>10900</v>
      </c>
      <c r="BU22" s="473">
        <v>7640</v>
      </c>
      <c r="BV22" s="473">
        <v>4770</v>
      </c>
      <c r="BW22" s="473">
        <v>4470</v>
      </c>
      <c r="BX22" s="473">
        <v>4320</v>
      </c>
      <c r="BY22" s="473">
        <v>3670</v>
      </c>
      <c r="BZ22" s="473">
        <v>3340</v>
      </c>
      <c r="CA22" s="473">
        <v>3090</v>
      </c>
      <c r="CB22" s="473">
        <v>2610</v>
      </c>
      <c r="CC22" s="473">
        <v>2020</v>
      </c>
      <c r="CD22" s="473">
        <v>1840</v>
      </c>
      <c r="CE22" s="473">
        <v>1360</v>
      </c>
      <c r="CF22" s="473">
        <v>3110</v>
      </c>
      <c r="CG22" s="473">
        <v>1780</v>
      </c>
      <c r="CH22" s="473">
        <v>1690</v>
      </c>
      <c r="CI22" s="473">
        <v>1390</v>
      </c>
      <c r="CJ22" s="473">
        <v>1160</v>
      </c>
      <c r="CK22" s="473">
        <v>887</v>
      </c>
      <c r="CL22" s="473">
        <v>885</v>
      </c>
      <c r="CM22" s="473">
        <v>879</v>
      </c>
      <c r="CN22" s="473">
        <v>866</v>
      </c>
      <c r="CO22" s="473">
        <v>807</v>
      </c>
      <c r="CP22" s="473">
        <v>664</v>
      </c>
      <c r="CQ22" s="473">
        <v>502</v>
      </c>
      <c r="CR22" s="473">
        <v>383</v>
      </c>
      <c r="CS22" s="473">
        <v>371</v>
      </c>
      <c r="CT22" s="473">
        <v>185</v>
      </c>
      <c r="CU22" s="473">
        <v>172</v>
      </c>
      <c r="CV22" s="473">
        <v>5640</v>
      </c>
      <c r="CW22" s="473">
        <v>2080</v>
      </c>
      <c r="CX22" s="473">
        <v>6910</v>
      </c>
      <c r="CY22" s="473">
        <v>2730</v>
      </c>
      <c r="CZ22" s="473">
        <v>662</v>
      </c>
      <c r="DA22" s="473">
        <v>17800</v>
      </c>
      <c r="DB22" s="473">
        <v>11100</v>
      </c>
      <c r="DC22" s="473">
        <v>7340</v>
      </c>
      <c r="DD22" s="473">
        <v>5290</v>
      </c>
      <c r="DE22" s="473">
        <v>3770</v>
      </c>
      <c r="DF22" s="473">
        <v>5640</v>
      </c>
      <c r="DG22" s="473">
        <v>2010</v>
      </c>
      <c r="DH22" s="473">
        <v>1120</v>
      </c>
      <c r="DI22" s="473">
        <v>20900</v>
      </c>
      <c r="DJ22" s="473">
        <v>18800</v>
      </c>
      <c r="DK22" s="473">
        <v>16100</v>
      </c>
      <c r="DL22" s="473">
        <v>11500</v>
      </c>
      <c r="DM22" s="473">
        <v>12500</v>
      </c>
      <c r="DN22" s="473">
        <v>10900</v>
      </c>
      <c r="DO22" s="473">
        <v>9520</v>
      </c>
      <c r="DP22" s="473">
        <v>8650</v>
      </c>
      <c r="DQ22" s="473">
        <v>5500</v>
      </c>
      <c r="DR22" s="473">
        <v>5460</v>
      </c>
      <c r="DS22" s="473">
        <v>4300</v>
      </c>
      <c r="DT22" s="473">
        <v>4550</v>
      </c>
      <c r="DU22" s="473">
        <v>3440</v>
      </c>
      <c r="DV22" s="473">
        <v>3320</v>
      </c>
      <c r="DW22" s="473">
        <v>12400</v>
      </c>
      <c r="DX22" s="473">
        <v>11300</v>
      </c>
      <c r="DY22" s="473">
        <v>3750</v>
      </c>
      <c r="DZ22" s="473">
        <v>2450</v>
      </c>
      <c r="EA22" s="473">
        <v>728</v>
      </c>
      <c r="EB22" s="473">
        <v>367</v>
      </c>
      <c r="EC22" s="473">
        <v>3810</v>
      </c>
      <c r="ED22" s="473">
        <v>3440</v>
      </c>
      <c r="EE22" s="473">
        <v>1060</v>
      </c>
      <c r="EF22" s="473">
        <v>760</v>
      </c>
      <c r="EG22" s="473">
        <v>688</v>
      </c>
      <c r="EH22" s="473">
        <v>787</v>
      </c>
      <c r="EI22" s="473">
        <v>1010</v>
      </c>
      <c r="EJ22" s="473">
        <v>2460</v>
      </c>
      <c r="EK22" s="473">
        <v>1730</v>
      </c>
      <c r="EL22" s="473">
        <v>1190</v>
      </c>
      <c r="EM22" s="473">
        <v>928</v>
      </c>
      <c r="EN22" s="473">
        <v>1260</v>
      </c>
      <c r="EO22" s="473">
        <v>1230</v>
      </c>
      <c r="EP22" s="473">
        <v>3200</v>
      </c>
      <c r="EQ22" s="473">
        <v>547</v>
      </c>
      <c r="ER22" s="473">
        <v>983</v>
      </c>
      <c r="ES22" s="473">
        <v>600</v>
      </c>
      <c r="ET22" s="473">
        <v>944</v>
      </c>
      <c r="EU22" s="473">
        <v>1580</v>
      </c>
      <c r="EV22" s="473">
        <v>2040</v>
      </c>
      <c r="EW22" s="473">
        <v>2170</v>
      </c>
      <c r="EX22" s="473">
        <v>2670</v>
      </c>
      <c r="EY22" s="473">
        <v>1720</v>
      </c>
      <c r="EZ22" s="473">
        <v>1140</v>
      </c>
      <c r="FA22" s="473">
        <v>955</v>
      </c>
      <c r="FB22" s="473">
        <v>1010</v>
      </c>
      <c r="FC22" s="473">
        <v>1890</v>
      </c>
      <c r="FD22" s="473">
        <v>366</v>
      </c>
      <c r="FE22" s="473">
        <v>1220</v>
      </c>
      <c r="FF22" s="473">
        <v>1080</v>
      </c>
      <c r="FG22" s="473">
        <v>693</v>
      </c>
      <c r="FH22" s="473">
        <v>1990</v>
      </c>
      <c r="FI22" s="473">
        <v>1280</v>
      </c>
      <c r="FJ22" s="473">
        <v>1440</v>
      </c>
      <c r="FK22" s="473">
        <v>819</v>
      </c>
      <c r="FL22" s="473">
        <v>485</v>
      </c>
      <c r="FM22" s="473">
        <v>440</v>
      </c>
      <c r="FN22" s="473">
        <v>3020</v>
      </c>
      <c r="FO22" s="473">
        <v>1390</v>
      </c>
      <c r="FP22" s="473">
        <v>1140</v>
      </c>
      <c r="FQ22" s="473">
        <v>2940</v>
      </c>
      <c r="FR22" s="473">
        <v>2630</v>
      </c>
      <c r="FS22" s="473">
        <v>2250</v>
      </c>
      <c r="FT22" s="473">
        <v>4380</v>
      </c>
      <c r="FU22" s="473">
        <v>1650</v>
      </c>
      <c r="FV22" s="473">
        <v>590</v>
      </c>
      <c r="FW22" s="473">
        <v>929</v>
      </c>
      <c r="FX22" s="473">
        <v>1580</v>
      </c>
      <c r="FY22" s="473">
        <v>1150</v>
      </c>
      <c r="FZ22" s="473">
        <v>942</v>
      </c>
      <c r="GA22" s="473">
        <v>458</v>
      </c>
      <c r="GB22" s="473">
        <v>448</v>
      </c>
      <c r="GC22" s="473">
        <v>632</v>
      </c>
      <c r="GD22" s="473">
        <v>1490</v>
      </c>
      <c r="GE22" s="473">
        <v>2950</v>
      </c>
      <c r="GF22" s="473">
        <v>629</v>
      </c>
      <c r="GG22" s="473">
        <v>754</v>
      </c>
      <c r="GH22" s="473">
        <v>770</v>
      </c>
      <c r="GI22" s="473">
        <v>746</v>
      </c>
      <c r="GJ22" s="473">
        <v>573</v>
      </c>
      <c r="GK22" s="473">
        <v>357</v>
      </c>
      <c r="GL22" s="473">
        <v>705</v>
      </c>
      <c r="GM22" s="473">
        <v>1460</v>
      </c>
      <c r="GN22" s="473">
        <v>520</v>
      </c>
      <c r="GO22" s="473">
        <v>1970</v>
      </c>
      <c r="GP22" s="473">
        <v>1100</v>
      </c>
      <c r="GQ22" s="473">
        <v>975</v>
      </c>
      <c r="GR22" s="473">
        <v>951</v>
      </c>
      <c r="GS22" s="473">
        <v>702</v>
      </c>
      <c r="GT22" s="473">
        <v>1730</v>
      </c>
      <c r="GU22" s="473">
        <v>532</v>
      </c>
      <c r="GV22" s="473">
        <v>1120</v>
      </c>
      <c r="GW22" s="473">
        <v>422</v>
      </c>
      <c r="GX22" s="473">
        <v>1830</v>
      </c>
      <c r="GY22" s="473">
        <v>765</v>
      </c>
      <c r="GZ22" s="473">
        <v>451</v>
      </c>
      <c r="HA22" s="473">
        <v>3890</v>
      </c>
      <c r="HB22" s="473">
        <v>2520</v>
      </c>
      <c r="HC22" s="473">
        <v>802</v>
      </c>
      <c r="HD22" s="473">
        <v>644</v>
      </c>
      <c r="HE22" s="473">
        <v>539</v>
      </c>
      <c r="HF22" s="473">
        <v>1320</v>
      </c>
      <c r="HG22" s="473">
        <v>787</v>
      </c>
      <c r="HH22" s="473">
        <v>749</v>
      </c>
      <c r="HI22" s="473">
        <v>647</v>
      </c>
      <c r="HJ22" s="473">
        <v>995</v>
      </c>
      <c r="HK22" s="473">
        <v>1200</v>
      </c>
      <c r="HL22" s="473">
        <v>1150</v>
      </c>
      <c r="HM22" s="473">
        <v>296</v>
      </c>
      <c r="HN22" s="473">
        <v>1980</v>
      </c>
      <c r="HO22" s="473">
        <v>1970</v>
      </c>
      <c r="HP22" s="473">
        <v>1330</v>
      </c>
      <c r="HQ22" s="473">
        <v>838</v>
      </c>
      <c r="HR22" s="473">
        <v>1400</v>
      </c>
      <c r="HS22" s="473">
        <v>2080</v>
      </c>
      <c r="HT22" s="473">
        <v>1020</v>
      </c>
      <c r="HU22" s="473">
        <v>1150</v>
      </c>
      <c r="HV22" s="473">
        <v>394</v>
      </c>
      <c r="HW22" s="473">
        <v>840</v>
      </c>
      <c r="HX22" s="473">
        <v>549</v>
      </c>
      <c r="HY22" s="473">
        <v>653</v>
      </c>
      <c r="HZ22" s="473">
        <v>499</v>
      </c>
      <c r="IA22" s="473">
        <v>477</v>
      </c>
      <c r="IB22" s="473">
        <v>759</v>
      </c>
      <c r="IC22" s="473">
        <v>790</v>
      </c>
      <c r="ID22" s="473">
        <v>1670</v>
      </c>
      <c r="IE22" s="473">
        <v>976</v>
      </c>
      <c r="IF22" s="473">
        <v>775</v>
      </c>
      <c r="IG22" s="473">
        <v>1110</v>
      </c>
      <c r="IH22" s="473">
        <v>7310</v>
      </c>
      <c r="II22" s="473">
        <v>5390</v>
      </c>
      <c r="IJ22" s="473">
        <v>2890</v>
      </c>
      <c r="IK22" s="473">
        <v>1330</v>
      </c>
      <c r="IL22" s="473">
        <v>1330</v>
      </c>
      <c r="IM22" s="473">
        <v>689</v>
      </c>
      <c r="IN22" s="473">
        <v>678</v>
      </c>
      <c r="IO22" s="473">
        <v>1670</v>
      </c>
      <c r="IP22" s="473">
        <v>272</v>
      </c>
      <c r="IQ22" s="473">
        <v>520</v>
      </c>
      <c r="IR22" s="473">
        <v>343</v>
      </c>
      <c r="IS22" s="473">
        <v>570</v>
      </c>
      <c r="IT22" s="473">
        <v>484</v>
      </c>
      <c r="IU22" s="473">
        <v>410</v>
      </c>
      <c r="IV22" s="473">
        <v>264</v>
      </c>
      <c r="IW22" s="473">
        <v>230</v>
      </c>
      <c r="IX22" s="473">
        <v>453</v>
      </c>
      <c r="IY22" s="473">
        <v>630</v>
      </c>
      <c r="IZ22" s="473">
        <v>4510</v>
      </c>
      <c r="JA22" s="473">
        <v>1780</v>
      </c>
      <c r="JB22" s="473">
        <v>1040</v>
      </c>
      <c r="JC22" s="473">
        <v>429</v>
      </c>
      <c r="JD22" s="473">
        <v>904</v>
      </c>
      <c r="JE22" s="473">
        <v>736</v>
      </c>
      <c r="JF22" s="473">
        <v>588</v>
      </c>
      <c r="JG22" s="473">
        <v>1080</v>
      </c>
      <c r="JH22" s="473">
        <v>1610</v>
      </c>
      <c r="JI22" s="473">
        <v>3970</v>
      </c>
      <c r="JJ22" s="473">
        <v>660</v>
      </c>
      <c r="JK22" s="473">
        <v>829</v>
      </c>
      <c r="JL22" s="473">
        <v>1140</v>
      </c>
      <c r="JM22" s="473">
        <v>1030</v>
      </c>
      <c r="JN22" s="473">
        <v>1820</v>
      </c>
      <c r="JO22" s="473">
        <v>610</v>
      </c>
      <c r="JP22" s="473">
        <v>278</v>
      </c>
      <c r="JQ22" s="473">
        <v>335</v>
      </c>
      <c r="JR22" s="473">
        <v>528</v>
      </c>
      <c r="JS22" s="473">
        <v>560</v>
      </c>
      <c r="JT22" s="473">
        <v>1140</v>
      </c>
      <c r="JU22" s="473">
        <v>5100</v>
      </c>
    </row>
    <row r="23" spans="1:281" ht="23.25" customHeight="1" x14ac:dyDescent="0.25">
      <c r="A23" s="164"/>
      <c r="B23" s="46" t="s">
        <v>681</v>
      </c>
      <c r="C23" s="473">
        <v>928836</v>
      </c>
      <c r="D23" s="473">
        <v>451095</v>
      </c>
      <c r="E23" s="473">
        <v>152854</v>
      </c>
      <c r="F23" s="473">
        <v>141468</v>
      </c>
      <c r="G23" s="473">
        <v>178281</v>
      </c>
      <c r="H23" s="473">
        <v>5136</v>
      </c>
      <c r="I23" s="481"/>
      <c r="J23" s="473">
        <v>45760</v>
      </c>
      <c r="K23" s="473">
        <v>20497</v>
      </c>
      <c r="L23" s="473">
        <v>26636</v>
      </c>
      <c r="M23" s="473">
        <v>10895</v>
      </c>
      <c r="N23" s="473">
        <v>12497</v>
      </c>
      <c r="O23" s="473">
        <v>10110</v>
      </c>
      <c r="P23" s="473">
        <v>10435</v>
      </c>
      <c r="Q23" s="473">
        <v>11003</v>
      </c>
      <c r="R23" s="473">
        <v>7035</v>
      </c>
      <c r="S23" s="473">
        <v>8137</v>
      </c>
      <c r="T23" s="473">
        <v>5325</v>
      </c>
      <c r="U23" s="473">
        <v>4061</v>
      </c>
      <c r="V23" s="473">
        <v>4702</v>
      </c>
      <c r="W23" s="473">
        <v>4250</v>
      </c>
      <c r="X23" s="473">
        <v>4947</v>
      </c>
      <c r="Y23" s="473">
        <v>4583</v>
      </c>
      <c r="Z23" s="473">
        <v>3554</v>
      </c>
      <c r="AA23" s="473">
        <v>4178</v>
      </c>
      <c r="AB23" s="473">
        <v>2468</v>
      </c>
      <c r="AC23" s="473">
        <v>4194</v>
      </c>
      <c r="AD23" s="473">
        <v>2823</v>
      </c>
      <c r="AE23" s="473">
        <v>2836</v>
      </c>
      <c r="AF23" s="473">
        <v>2172</v>
      </c>
      <c r="AG23" s="473">
        <v>1660</v>
      </c>
      <c r="AH23" s="473">
        <v>6494</v>
      </c>
      <c r="AI23" s="473">
        <v>4725</v>
      </c>
      <c r="AJ23" s="473">
        <v>4869</v>
      </c>
      <c r="AK23" s="473">
        <v>3369</v>
      </c>
      <c r="AL23" s="473">
        <v>1832</v>
      </c>
      <c r="AM23" s="473">
        <v>3854</v>
      </c>
      <c r="AN23" s="473">
        <v>7885</v>
      </c>
      <c r="AO23" s="473">
        <v>5681</v>
      </c>
      <c r="AP23" s="473">
        <v>2803</v>
      </c>
      <c r="AQ23" s="473">
        <v>6278</v>
      </c>
      <c r="AR23" s="473">
        <v>4009</v>
      </c>
      <c r="AS23" s="473">
        <v>3941</v>
      </c>
      <c r="AT23" s="473">
        <v>44134</v>
      </c>
      <c r="AU23" s="473">
        <v>18181</v>
      </c>
      <c r="AV23" s="473">
        <v>10398</v>
      </c>
      <c r="AW23" s="473">
        <v>8325</v>
      </c>
      <c r="AX23" s="473">
        <v>8161</v>
      </c>
      <c r="AY23" s="473">
        <v>6055</v>
      </c>
      <c r="AZ23" s="473">
        <v>5770</v>
      </c>
      <c r="BA23" s="473">
        <v>3624</v>
      </c>
      <c r="BB23" s="473">
        <v>1853</v>
      </c>
      <c r="BC23" s="473">
        <v>1842</v>
      </c>
      <c r="BD23" s="473">
        <v>6331</v>
      </c>
      <c r="BE23" s="473">
        <v>4022</v>
      </c>
      <c r="BF23" s="473">
        <v>2119</v>
      </c>
      <c r="BG23" s="473">
        <v>2605</v>
      </c>
      <c r="BH23" s="473">
        <v>2179</v>
      </c>
      <c r="BI23" s="473">
        <v>2278</v>
      </c>
      <c r="BJ23" s="473">
        <v>18247</v>
      </c>
      <c r="BK23" s="473">
        <v>12057</v>
      </c>
      <c r="BL23" s="473">
        <v>6237</v>
      </c>
      <c r="BM23" s="473">
        <v>3460</v>
      </c>
      <c r="BN23" s="473">
        <v>4028</v>
      </c>
      <c r="BO23" s="473">
        <v>2272</v>
      </c>
      <c r="BP23" s="473">
        <v>4205</v>
      </c>
      <c r="BQ23" s="473">
        <v>2187</v>
      </c>
      <c r="BR23" s="473">
        <v>17675</v>
      </c>
      <c r="BS23" s="473">
        <v>13728</v>
      </c>
      <c r="BT23" s="473">
        <v>10625</v>
      </c>
      <c r="BU23" s="473">
        <v>6599</v>
      </c>
      <c r="BV23" s="473">
        <v>4311</v>
      </c>
      <c r="BW23" s="473">
        <v>4072</v>
      </c>
      <c r="BX23" s="473">
        <v>3724</v>
      </c>
      <c r="BY23" s="473">
        <v>2900</v>
      </c>
      <c r="BZ23" s="473">
        <v>2614</v>
      </c>
      <c r="CA23" s="473">
        <v>2434</v>
      </c>
      <c r="CB23" s="473">
        <v>2457</v>
      </c>
      <c r="CC23" s="473">
        <v>1600</v>
      </c>
      <c r="CD23" s="473">
        <v>1618</v>
      </c>
      <c r="CE23" s="473">
        <v>989</v>
      </c>
      <c r="CF23" s="473">
        <v>2764</v>
      </c>
      <c r="CG23" s="473">
        <v>1776</v>
      </c>
      <c r="CH23" s="473">
        <v>1586</v>
      </c>
      <c r="CI23" s="473">
        <v>1251</v>
      </c>
      <c r="CJ23" s="473">
        <v>959</v>
      </c>
      <c r="CK23" s="473">
        <v>859</v>
      </c>
      <c r="CL23" s="473">
        <v>808</v>
      </c>
      <c r="CM23" s="473">
        <v>808</v>
      </c>
      <c r="CN23" s="473">
        <v>779</v>
      </c>
      <c r="CO23" s="473">
        <v>748</v>
      </c>
      <c r="CP23" s="473">
        <v>606</v>
      </c>
      <c r="CQ23" s="473">
        <v>455</v>
      </c>
      <c r="CR23" s="473">
        <v>375</v>
      </c>
      <c r="CS23" s="473">
        <v>355</v>
      </c>
      <c r="CT23" s="473">
        <v>204</v>
      </c>
      <c r="CU23" s="473">
        <v>163</v>
      </c>
      <c r="CV23" s="473">
        <v>5299</v>
      </c>
      <c r="CW23" s="473">
        <v>2099</v>
      </c>
      <c r="CX23" s="473">
        <v>6816</v>
      </c>
      <c r="CY23" s="473">
        <v>2700</v>
      </c>
      <c r="CZ23" s="473">
        <v>644</v>
      </c>
      <c r="DA23" s="473">
        <v>15722</v>
      </c>
      <c r="DB23" s="473">
        <v>8659</v>
      </c>
      <c r="DC23" s="473">
        <v>6527</v>
      </c>
      <c r="DD23" s="473">
        <v>4185</v>
      </c>
      <c r="DE23" s="473">
        <v>3192</v>
      </c>
      <c r="DF23" s="473">
        <v>4596</v>
      </c>
      <c r="DG23" s="473">
        <v>1492</v>
      </c>
      <c r="DH23" s="473">
        <v>1057</v>
      </c>
      <c r="DI23" s="473">
        <v>16711</v>
      </c>
      <c r="DJ23" s="473">
        <v>15167</v>
      </c>
      <c r="DK23" s="473">
        <v>12844</v>
      </c>
      <c r="DL23" s="473">
        <v>10636</v>
      </c>
      <c r="DM23" s="473">
        <v>10393</v>
      </c>
      <c r="DN23" s="473">
        <v>8248</v>
      </c>
      <c r="DO23" s="473">
        <v>7799</v>
      </c>
      <c r="DP23" s="473">
        <v>6823</v>
      </c>
      <c r="DQ23" s="473">
        <v>4586</v>
      </c>
      <c r="DR23" s="473">
        <v>4416</v>
      </c>
      <c r="DS23" s="473">
        <v>3634</v>
      </c>
      <c r="DT23" s="473">
        <v>3691</v>
      </c>
      <c r="DU23" s="473">
        <v>2816</v>
      </c>
      <c r="DV23" s="473">
        <v>2622</v>
      </c>
      <c r="DW23" s="473">
        <v>10749</v>
      </c>
      <c r="DX23" s="473">
        <v>10863</v>
      </c>
      <c r="DY23" s="473">
        <v>3112</v>
      </c>
      <c r="DZ23" s="473">
        <v>1977</v>
      </c>
      <c r="EA23" s="473">
        <v>582</v>
      </c>
      <c r="EB23" s="473">
        <v>315</v>
      </c>
      <c r="EC23" s="473">
        <v>3475</v>
      </c>
      <c r="ED23" s="473">
        <v>3352</v>
      </c>
      <c r="EE23" s="473">
        <v>989</v>
      </c>
      <c r="EF23" s="473">
        <v>704</v>
      </c>
      <c r="EG23" s="473">
        <v>738</v>
      </c>
      <c r="EH23" s="473">
        <v>733</v>
      </c>
      <c r="EI23" s="473">
        <v>926</v>
      </c>
      <c r="EJ23" s="473">
        <v>2230</v>
      </c>
      <c r="EK23" s="473">
        <v>1561</v>
      </c>
      <c r="EL23" s="473">
        <v>1088</v>
      </c>
      <c r="EM23" s="473">
        <v>929</v>
      </c>
      <c r="EN23" s="473">
        <v>1165</v>
      </c>
      <c r="EO23" s="473">
        <v>1131</v>
      </c>
      <c r="EP23" s="473">
        <v>3246</v>
      </c>
      <c r="EQ23" s="473">
        <v>607</v>
      </c>
      <c r="ER23" s="473">
        <v>906</v>
      </c>
      <c r="ES23" s="473">
        <v>638</v>
      </c>
      <c r="ET23" s="473">
        <v>1005</v>
      </c>
      <c r="EU23" s="473">
        <v>1441</v>
      </c>
      <c r="EV23" s="473">
        <v>1870</v>
      </c>
      <c r="EW23" s="473">
        <v>2039</v>
      </c>
      <c r="EX23" s="473">
        <v>2644</v>
      </c>
      <c r="EY23" s="473">
        <v>1610</v>
      </c>
      <c r="EZ23" s="473">
        <v>1098</v>
      </c>
      <c r="FA23" s="473">
        <v>934</v>
      </c>
      <c r="FB23" s="473">
        <v>962</v>
      </c>
      <c r="FC23" s="473">
        <v>1796</v>
      </c>
      <c r="FD23" s="473">
        <v>352</v>
      </c>
      <c r="FE23" s="473">
        <v>1134</v>
      </c>
      <c r="FF23" s="473">
        <v>1082</v>
      </c>
      <c r="FG23" s="473">
        <v>669</v>
      </c>
      <c r="FH23" s="473">
        <v>2010</v>
      </c>
      <c r="FI23" s="473">
        <v>1251</v>
      </c>
      <c r="FJ23" s="473">
        <v>1397</v>
      </c>
      <c r="FK23" s="473">
        <v>767</v>
      </c>
      <c r="FL23" s="473">
        <v>469</v>
      </c>
      <c r="FM23" s="473">
        <v>405</v>
      </c>
      <c r="FN23" s="473">
        <v>2926</v>
      </c>
      <c r="FO23" s="473">
        <v>1296</v>
      </c>
      <c r="FP23" s="473">
        <v>1068</v>
      </c>
      <c r="FQ23" s="473">
        <v>2844</v>
      </c>
      <c r="FR23" s="473">
        <v>2575</v>
      </c>
      <c r="FS23" s="473">
        <v>2087</v>
      </c>
      <c r="FT23" s="473">
        <v>4134</v>
      </c>
      <c r="FU23" s="473">
        <v>1528</v>
      </c>
      <c r="FV23" s="473">
        <v>548</v>
      </c>
      <c r="FW23" s="473">
        <v>845</v>
      </c>
      <c r="FX23" s="473">
        <v>1482</v>
      </c>
      <c r="FY23" s="473">
        <v>1085</v>
      </c>
      <c r="FZ23" s="473">
        <v>871</v>
      </c>
      <c r="GA23" s="473">
        <v>427</v>
      </c>
      <c r="GB23" s="473">
        <v>411</v>
      </c>
      <c r="GC23" s="473">
        <v>595</v>
      </c>
      <c r="GD23" s="473">
        <v>1419</v>
      </c>
      <c r="GE23" s="473">
        <v>2852</v>
      </c>
      <c r="GF23" s="473">
        <v>715</v>
      </c>
      <c r="GG23" s="473">
        <v>720</v>
      </c>
      <c r="GH23" s="473">
        <v>711</v>
      </c>
      <c r="GI23" s="473">
        <v>653</v>
      </c>
      <c r="GJ23" s="473">
        <v>538</v>
      </c>
      <c r="GK23" s="473">
        <v>332</v>
      </c>
      <c r="GL23" s="473">
        <v>732</v>
      </c>
      <c r="GM23" s="473">
        <v>1368</v>
      </c>
      <c r="GN23" s="473">
        <v>494</v>
      </c>
      <c r="GO23" s="473">
        <v>1841</v>
      </c>
      <c r="GP23" s="473">
        <v>1045</v>
      </c>
      <c r="GQ23" s="473">
        <v>949</v>
      </c>
      <c r="GR23" s="473">
        <v>886</v>
      </c>
      <c r="GS23" s="473">
        <v>757</v>
      </c>
      <c r="GT23" s="473">
        <v>1700</v>
      </c>
      <c r="GU23" s="473">
        <v>487</v>
      </c>
      <c r="GV23" s="473">
        <v>1054</v>
      </c>
      <c r="GW23" s="473">
        <v>408</v>
      </c>
      <c r="GX23" s="473">
        <v>1774</v>
      </c>
      <c r="GY23" s="473">
        <v>722</v>
      </c>
      <c r="GZ23" s="473">
        <v>435</v>
      </c>
      <c r="HA23" s="473">
        <v>3736</v>
      </c>
      <c r="HB23" s="473">
        <v>2380</v>
      </c>
      <c r="HC23" s="473">
        <v>760</v>
      </c>
      <c r="HD23" s="473">
        <v>617</v>
      </c>
      <c r="HE23" s="473">
        <v>522</v>
      </c>
      <c r="HF23" s="473">
        <v>1257</v>
      </c>
      <c r="HG23" s="473">
        <v>746</v>
      </c>
      <c r="HH23" s="473">
        <v>704</v>
      </c>
      <c r="HI23" s="473">
        <v>626</v>
      </c>
      <c r="HJ23" s="473">
        <v>961</v>
      </c>
      <c r="HK23" s="473">
        <v>1114</v>
      </c>
      <c r="HL23" s="473">
        <v>1054</v>
      </c>
      <c r="HM23" s="473">
        <v>385</v>
      </c>
      <c r="HN23" s="473">
        <v>1889</v>
      </c>
      <c r="HO23" s="473">
        <v>1912</v>
      </c>
      <c r="HP23" s="473">
        <v>1280</v>
      </c>
      <c r="HQ23" s="473">
        <v>778</v>
      </c>
      <c r="HR23" s="473">
        <v>1475</v>
      </c>
      <c r="HS23" s="473">
        <v>1927</v>
      </c>
      <c r="HT23" s="473">
        <v>954</v>
      </c>
      <c r="HU23" s="473">
        <v>996</v>
      </c>
      <c r="HV23" s="473">
        <v>488</v>
      </c>
      <c r="HW23" s="473">
        <v>789</v>
      </c>
      <c r="HX23" s="473">
        <v>621</v>
      </c>
      <c r="HY23" s="473">
        <v>715</v>
      </c>
      <c r="HZ23" s="473">
        <v>481</v>
      </c>
      <c r="IA23" s="473">
        <v>461</v>
      </c>
      <c r="IB23" s="473">
        <v>736</v>
      </c>
      <c r="IC23" s="473">
        <v>742</v>
      </c>
      <c r="ID23" s="473">
        <v>1552</v>
      </c>
      <c r="IE23" s="473">
        <v>951</v>
      </c>
      <c r="IF23" s="473">
        <v>751</v>
      </c>
      <c r="IG23" s="473">
        <v>1133</v>
      </c>
      <c r="IH23" s="473">
        <v>7112</v>
      </c>
      <c r="II23" s="473">
        <v>5262</v>
      </c>
      <c r="IJ23" s="473">
        <v>2842</v>
      </c>
      <c r="IK23" s="473">
        <v>1315</v>
      </c>
      <c r="IL23" s="473">
        <v>1301</v>
      </c>
      <c r="IM23" s="473">
        <v>629</v>
      </c>
      <c r="IN23" s="473">
        <v>707</v>
      </c>
      <c r="IO23" s="473">
        <v>1565</v>
      </c>
      <c r="IP23" s="473">
        <v>267</v>
      </c>
      <c r="IQ23" s="473">
        <v>487</v>
      </c>
      <c r="IR23" s="473">
        <v>325</v>
      </c>
      <c r="IS23" s="473">
        <v>529</v>
      </c>
      <c r="IT23" s="473">
        <v>457</v>
      </c>
      <c r="IU23" s="473">
        <v>382</v>
      </c>
      <c r="IV23" s="473">
        <v>240</v>
      </c>
      <c r="IW23" s="473">
        <v>221</v>
      </c>
      <c r="IX23" s="473">
        <v>422</v>
      </c>
      <c r="IY23" s="473">
        <v>596</v>
      </c>
      <c r="IZ23" s="473">
        <v>4342</v>
      </c>
      <c r="JA23" s="473">
        <v>1670</v>
      </c>
      <c r="JB23" s="473">
        <v>1107</v>
      </c>
      <c r="JC23" s="473">
        <v>455</v>
      </c>
      <c r="JD23" s="473">
        <v>953</v>
      </c>
      <c r="JE23" s="473">
        <v>702</v>
      </c>
      <c r="JF23" s="473">
        <v>536</v>
      </c>
      <c r="JG23" s="473">
        <v>985</v>
      </c>
      <c r="JH23" s="473">
        <v>1544</v>
      </c>
      <c r="JI23" s="473">
        <v>3666</v>
      </c>
      <c r="JJ23" s="473">
        <v>635</v>
      </c>
      <c r="JK23" s="473">
        <v>773</v>
      </c>
      <c r="JL23" s="473">
        <v>1151</v>
      </c>
      <c r="JM23" s="473">
        <v>994</v>
      </c>
      <c r="JN23" s="473">
        <v>1759</v>
      </c>
      <c r="JO23" s="473">
        <v>571</v>
      </c>
      <c r="JP23" s="473">
        <v>256</v>
      </c>
      <c r="JQ23" s="473">
        <v>383</v>
      </c>
      <c r="JR23" s="473">
        <v>601</v>
      </c>
      <c r="JS23" s="473">
        <v>588</v>
      </c>
      <c r="JT23" s="473">
        <v>1197</v>
      </c>
      <c r="JU23" s="473">
        <v>5136</v>
      </c>
    </row>
    <row r="24" spans="1:281" ht="23.25" customHeight="1" x14ac:dyDescent="0.25">
      <c r="A24" s="164"/>
      <c r="B24" s="47" t="s">
        <v>1405</v>
      </c>
      <c r="C24" s="473">
        <v>932896.14100000006</v>
      </c>
      <c r="D24" s="473">
        <v>448654</v>
      </c>
      <c r="E24" s="473">
        <v>151422.141</v>
      </c>
      <c r="F24" s="473">
        <v>147070</v>
      </c>
      <c r="G24" s="473">
        <v>180850</v>
      </c>
      <c r="H24" s="473">
        <v>4900</v>
      </c>
      <c r="I24" s="481"/>
      <c r="J24" s="473">
        <v>43900</v>
      </c>
      <c r="K24" s="473">
        <v>20500</v>
      </c>
      <c r="L24" s="473">
        <v>26700</v>
      </c>
      <c r="M24" s="473">
        <v>10914</v>
      </c>
      <c r="N24" s="473">
        <v>12700</v>
      </c>
      <c r="O24" s="473">
        <v>10000</v>
      </c>
      <c r="P24" s="473">
        <v>10400</v>
      </c>
      <c r="Q24" s="473">
        <v>11100</v>
      </c>
      <c r="R24" s="473">
        <v>7040</v>
      </c>
      <c r="S24" s="473">
        <v>8140</v>
      </c>
      <c r="T24" s="473">
        <v>5310</v>
      </c>
      <c r="U24" s="473">
        <v>4050</v>
      </c>
      <c r="V24" s="473">
        <v>4690</v>
      </c>
      <c r="W24" s="473">
        <v>4320</v>
      </c>
      <c r="X24" s="473">
        <v>5010</v>
      </c>
      <c r="Y24" s="473">
        <v>4430</v>
      </c>
      <c r="Z24" s="473">
        <v>3570</v>
      </c>
      <c r="AA24" s="473">
        <v>4240</v>
      </c>
      <c r="AB24" s="473">
        <v>2480</v>
      </c>
      <c r="AC24" s="473">
        <v>4160</v>
      </c>
      <c r="AD24" s="473">
        <v>2830</v>
      </c>
      <c r="AE24" s="473">
        <v>2880</v>
      </c>
      <c r="AF24" s="473">
        <v>2210</v>
      </c>
      <c r="AG24" s="473">
        <v>1690</v>
      </c>
      <c r="AH24" s="473">
        <v>6470</v>
      </c>
      <c r="AI24" s="473">
        <v>4780</v>
      </c>
      <c r="AJ24" s="473">
        <v>4890</v>
      </c>
      <c r="AK24" s="473">
        <v>3390</v>
      </c>
      <c r="AL24" s="473">
        <v>1780</v>
      </c>
      <c r="AM24" s="473">
        <v>3850</v>
      </c>
      <c r="AN24" s="473">
        <v>7830</v>
      </c>
      <c r="AO24" s="473">
        <v>5460</v>
      </c>
      <c r="AP24" s="473">
        <v>2620</v>
      </c>
      <c r="AQ24" s="473">
        <v>6210</v>
      </c>
      <c r="AR24" s="473">
        <v>3970</v>
      </c>
      <c r="AS24" s="473">
        <v>3900</v>
      </c>
      <c r="AT24" s="473">
        <v>44100</v>
      </c>
      <c r="AU24" s="473">
        <v>18200</v>
      </c>
      <c r="AV24" s="473">
        <v>10400</v>
      </c>
      <c r="AW24" s="473">
        <v>8330</v>
      </c>
      <c r="AX24" s="473">
        <v>8180</v>
      </c>
      <c r="AY24" s="473">
        <v>6070</v>
      </c>
      <c r="AZ24" s="473">
        <v>5710</v>
      </c>
      <c r="BA24" s="473">
        <v>3620</v>
      </c>
      <c r="BB24" s="473">
        <v>1850</v>
      </c>
      <c r="BC24" s="473">
        <v>1850</v>
      </c>
      <c r="BD24" s="473">
        <v>6250</v>
      </c>
      <c r="BE24" s="473">
        <v>4140</v>
      </c>
      <c r="BF24" s="473">
        <v>2030</v>
      </c>
      <c r="BG24" s="473">
        <v>2320</v>
      </c>
      <c r="BH24" s="473">
        <v>2240</v>
      </c>
      <c r="BI24" s="473">
        <v>2280</v>
      </c>
      <c r="BJ24" s="473">
        <v>18300</v>
      </c>
      <c r="BK24" s="473">
        <v>12100</v>
      </c>
      <c r="BL24" s="473">
        <v>6100</v>
      </c>
      <c r="BM24" s="473">
        <v>3450</v>
      </c>
      <c r="BN24" s="473">
        <v>4000</v>
      </c>
      <c r="BO24" s="473">
        <v>2280</v>
      </c>
      <c r="BP24" s="473">
        <v>4210</v>
      </c>
      <c r="BQ24" s="473">
        <v>2230</v>
      </c>
      <c r="BR24" s="473">
        <v>16600</v>
      </c>
      <c r="BS24" s="473">
        <v>13640</v>
      </c>
      <c r="BT24" s="473">
        <v>10407</v>
      </c>
      <c r="BU24" s="473">
        <v>6080</v>
      </c>
      <c r="BV24" s="473">
        <v>4260</v>
      </c>
      <c r="BW24" s="473">
        <v>3990</v>
      </c>
      <c r="BX24" s="473">
        <v>3440</v>
      </c>
      <c r="BY24" s="473">
        <v>3080</v>
      </c>
      <c r="BZ24" s="473">
        <v>2730</v>
      </c>
      <c r="CA24" s="473">
        <v>2600</v>
      </c>
      <c r="CB24" s="473">
        <v>2490</v>
      </c>
      <c r="CC24" s="473">
        <v>1700</v>
      </c>
      <c r="CD24" s="473">
        <v>1560</v>
      </c>
      <c r="CE24" s="473">
        <v>1000</v>
      </c>
      <c r="CF24" s="473">
        <v>2740</v>
      </c>
      <c r="CG24" s="473">
        <v>1760</v>
      </c>
      <c r="CH24" s="473">
        <v>1570</v>
      </c>
      <c r="CI24" s="473">
        <v>1240</v>
      </c>
      <c r="CJ24" s="473">
        <v>950</v>
      </c>
      <c r="CK24" s="473">
        <v>850</v>
      </c>
      <c r="CL24" s="473">
        <v>800</v>
      </c>
      <c r="CM24" s="473">
        <v>800</v>
      </c>
      <c r="CN24" s="473">
        <v>770</v>
      </c>
      <c r="CO24" s="473">
        <v>740</v>
      </c>
      <c r="CP24" s="473">
        <v>600</v>
      </c>
      <c r="CQ24" s="473">
        <v>450</v>
      </c>
      <c r="CR24" s="473">
        <v>370</v>
      </c>
      <c r="CS24" s="473">
        <v>350</v>
      </c>
      <c r="CT24" s="473">
        <v>200</v>
      </c>
      <c r="CU24" s="473">
        <v>160</v>
      </c>
      <c r="CV24" s="473">
        <v>5310</v>
      </c>
      <c r="CW24" s="473">
        <v>2080</v>
      </c>
      <c r="CX24" s="473">
        <v>6840</v>
      </c>
      <c r="CY24" s="473">
        <v>2720</v>
      </c>
      <c r="CZ24" s="473">
        <v>649</v>
      </c>
      <c r="DA24" s="473">
        <v>15500</v>
      </c>
      <c r="DB24" s="473">
        <v>8930</v>
      </c>
      <c r="DC24" s="473">
        <v>6640</v>
      </c>
      <c r="DD24" s="473">
        <v>4406.1409999999996</v>
      </c>
      <c r="DE24" s="473">
        <v>3020</v>
      </c>
      <c r="DF24" s="473">
        <v>4700</v>
      </c>
      <c r="DG24" s="473">
        <v>1640</v>
      </c>
      <c r="DH24" s="473">
        <v>1060</v>
      </c>
      <c r="DI24" s="473">
        <v>17400</v>
      </c>
      <c r="DJ24" s="473">
        <v>15710</v>
      </c>
      <c r="DK24" s="473">
        <v>13700</v>
      </c>
      <c r="DL24" s="473">
        <v>11410</v>
      </c>
      <c r="DM24" s="473">
        <v>10600</v>
      </c>
      <c r="DN24" s="473">
        <v>8700</v>
      </c>
      <c r="DO24" s="473">
        <v>8250</v>
      </c>
      <c r="DP24" s="473">
        <v>7340</v>
      </c>
      <c r="DQ24" s="473">
        <v>4660</v>
      </c>
      <c r="DR24" s="473">
        <v>4590</v>
      </c>
      <c r="DS24" s="473">
        <v>3810</v>
      </c>
      <c r="DT24" s="473">
        <v>3750</v>
      </c>
      <c r="DU24" s="473">
        <v>2830</v>
      </c>
      <c r="DV24" s="473">
        <v>2690</v>
      </c>
      <c r="DW24" s="473">
        <v>10790</v>
      </c>
      <c r="DX24" s="473">
        <v>10800</v>
      </c>
      <c r="DY24" s="473">
        <v>3430</v>
      </c>
      <c r="DZ24" s="473">
        <v>2170</v>
      </c>
      <c r="EA24" s="473">
        <v>650</v>
      </c>
      <c r="EB24" s="473">
        <v>330</v>
      </c>
      <c r="EC24" s="473">
        <v>3460</v>
      </c>
      <c r="ED24" s="473">
        <v>3400</v>
      </c>
      <c r="EE24" s="473">
        <v>989</v>
      </c>
      <c r="EF24" s="473">
        <v>713</v>
      </c>
      <c r="EG24" s="473">
        <v>750</v>
      </c>
      <c r="EH24" s="473">
        <v>746</v>
      </c>
      <c r="EI24" s="473">
        <v>939</v>
      </c>
      <c r="EJ24" s="473">
        <v>2280</v>
      </c>
      <c r="EK24" s="473">
        <v>1590</v>
      </c>
      <c r="EL24" s="473">
        <v>1110</v>
      </c>
      <c r="EM24" s="473">
        <v>947</v>
      </c>
      <c r="EN24" s="473">
        <v>1190</v>
      </c>
      <c r="EO24" s="473">
        <v>1160</v>
      </c>
      <c r="EP24" s="473">
        <v>3320</v>
      </c>
      <c r="EQ24" s="473">
        <v>623</v>
      </c>
      <c r="ER24" s="473">
        <v>928</v>
      </c>
      <c r="ES24" s="473">
        <v>652</v>
      </c>
      <c r="ET24" s="473">
        <v>1030</v>
      </c>
      <c r="EU24" s="473">
        <v>1470</v>
      </c>
      <c r="EV24" s="473">
        <v>1920</v>
      </c>
      <c r="EW24" s="473">
        <v>2090</v>
      </c>
      <c r="EX24" s="473">
        <v>2710</v>
      </c>
      <c r="EY24" s="473">
        <v>1650</v>
      </c>
      <c r="EZ24" s="473">
        <v>1100</v>
      </c>
      <c r="FA24" s="473">
        <v>938</v>
      </c>
      <c r="FB24" s="473">
        <v>972</v>
      </c>
      <c r="FC24" s="473">
        <v>1830</v>
      </c>
      <c r="FD24" s="473">
        <v>359</v>
      </c>
      <c r="FE24" s="473">
        <v>1140</v>
      </c>
      <c r="FF24" s="473">
        <v>1090</v>
      </c>
      <c r="FG24" s="473">
        <v>679</v>
      </c>
      <c r="FH24" s="473">
        <v>2040</v>
      </c>
      <c r="FI24" s="473">
        <v>1260</v>
      </c>
      <c r="FJ24" s="473">
        <v>1410</v>
      </c>
      <c r="FK24" s="473">
        <v>775</v>
      </c>
      <c r="FL24" s="473">
        <v>474</v>
      </c>
      <c r="FM24" s="473">
        <v>414</v>
      </c>
      <c r="FN24" s="473">
        <v>2970</v>
      </c>
      <c r="FO24" s="473">
        <v>1310</v>
      </c>
      <c r="FP24" s="473">
        <v>1080</v>
      </c>
      <c r="FQ24" s="473">
        <v>2850</v>
      </c>
      <c r="FR24" s="473">
        <v>2570</v>
      </c>
      <c r="FS24" s="473">
        <v>2100</v>
      </c>
      <c r="FT24" s="473">
        <v>4220</v>
      </c>
      <c r="FU24" s="473">
        <v>1550</v>
      </c>
      <c r="FV24" s="473">
        <v>557</v>
      </c>
      <c r="FW24" s="473">
        <v>866</v>
      </c>
      <c r="FX24" s="473">
        <v>1490</v>
      </c>
      <c r="FY24" s="473">
        <v>1090</v>
      </c>
      <c r="FZ24" s="473">
        <v>885</v>
      </c>
      <c r="GA24" s="473">
        <v>430</v>
      </c>
      <c r="GB24" s="473">
        <v>421</v>
      </c>
      <c r="GC24" s="473">
        <v>594</v>
      </c>
      <c r="GD24" s="473">
        <v>1430</v>
      </c>
      <c r="GE24" s="473">
        <v>2900</v>
      </c>
      <c r="GF24" s="473">
        <v>718</v>
      </c>
      <c r="GG24" s="473">
        <v>717</v>
      </c>
      <c r="GH24" s="473">
        <v>724</v>
      </c>
      <c r="GI24" s="473">
        <v>667</v>
      </c>
      <c r="GJ24" s="473">
        <v>549</v>
      </c>
      <c r="GK24" s="473">
        <v>338</v>
      </c>
      <c r="GL24" s="473">
        <v>746</v>
      </c>
      <c r="GM24" s="473">
        <v>1390</v>
      </c>
      <c r="GN24" s="473">
        <v>494</v>
      </c>
      <c r="GO24" s="473">
        <v>1860</v>
      </c>
      <c r="GP24" s="473">
        <v>1040</v>
      </c>
      <c r="GQ24" s="473">
        <v>951</v>
      </c>
      <c r="GR24" s="473">
        <v>905</v>
      </c>
      <c r="GS24" s="473">
        <v>774</v>
      </c>
      <c r="GT24" s="473">
        <v>1720</v>
      </c>
      <c r="GU24" s="473">
        <v>498</v>
      </c>
      <c r="GV24" s="473">
        <v>1060</v>
      </c>
      <c r="GW24" s="473">
        <v>414</v>
      </c>
      <c r="GX24" s="473">
        <v>1790</v>
      </c>
      <c r="GY24" s="473">
        <v>730</v>
      </c>
      <c r="GZ24" s="473">
        <v>437</v>
      </c>
      <c r="HA24" s="473">
        <v>3800</v>
      </c>
      <c r="HB24" s="473">
        <v>2420</v>
      </c>
      <c r="HC24" s="473">
        <v>779</v>
      </c>
      <c r="HD24" s="473">
        <v>632</v>
      </c>
      <c r="HE24" s="473">
        <v>528</v>
      </c>
      <c r="HF24" s="473">
        <v>1290</v>
      </c>
      <c r="HG24" s="473">
        <v>758</v>
      </c>
      <c r="HH24" s="473">
        <v>722</v>
      </c>
      <c r="HI24" s="473">
        <v>640</v>
      </c>
      <c r="HJ24" s="473">
        <v>981</v>
      </c>
      <c r="HK24" s="473">
        <v>1140</v>
      </c>
      <c r="HL24" s="473">
        <v>1080</v>
      </c>
      <c r="HM24" s="473">
        <v>384</v>
      </c>
      <c r="HN24" s="473">
        <v>1910</v>
      </c>
      <c r="HO24" s="473">
        <v>1910</v>
      </c>
      <c r="HP24" s="473">
        <v>1280</v>
      </c>
      <c r="HQ24" s="473">
        <v>791</v>
      </c>
      <c r="HR24" s="473">
        <v>1520</v>
      </c>
      <c r="HS24" s="473">
        <v>1940</v>
      </c>
      <c r="HT24" s="473">
        <v>962</v>
      </c>
      <c r="HU24" s="473">
        <v>1020</v>
      </c>
      <c r="HV24" s="473">
        <v>493</v>
      </c>
      <c r="HW24" s="473">
        <v>804</v>
      </c>
      <c r="HX24" s="473">
        <v>633</v>
      </c>
      <c r="HY24" s="473">
        <v>730</v>
      </c>
      <c r="HZ24" s="473">
        <v>488</v>
      </c>
      <c r="IA24" s="473">
        <v>469</v>
      </c>
      <c r="IB24" s="473">
        <v>747</v>
      </c>
      <c r="IC24" s="473">
        <v>761</v>
      </c>
      <c r="ID24" s="473">
        <v>1580</v>
      </c>
      <c r="IE24" s="473">
        <v>920</v>
      </c>
      <c r="IF24" s="473">
        <v>720</v>
      </c>
      <c r="IG24" s="473">
        <v>1058</v>
      </c>
      <c r="IH24" s="473">
        <v>7140</v>
      </c>
      <c r="II24" s="473">
        <v>5290</v>
      </c>
      <c r="IJ24" s="473">
        <v>2850</v>
      </c>
      <c r="IK24" s="473">
        <v>1320</v>
      </c>
      <c r="IL24" s="473">
        <v>1310</v>
      </c>
      <c r="IM24" s="473">
        <v>652</v>
      </c>
      <c r="IN24" s="473">
        <v>735</v>
      </c>
      <c r="IO24" s="473">
        <v>1620</v>
      </c>
      <c r="IP24" s="473">
        <v>274</v>
      </c>
      <c r="IQ24" s="473">
        <v>502</v>
      </c>
      <c r="IR24" s="473">
        <v>334</v>
      </c>
      <c r="IS24" s="473">
        <v>547</v>
      </c>
      <c r="IT24" s="473">
        <v>475</v>
      </c>
      <c r="IU24" s="473">
        <v>394</v>
      </c>
      <c r="IV24" s="473">
        <v>249</v>
      </c>
      <c r="IW24" s="473">
        <v>229</v>
      </c>
      <c r="IX24" s="473">
        <v>437</v>
      </c>
      <c r="IY24" s="473">
        <v>616</v>
      </c>
      <c r="IZ24" s="473">
        <v>4480</v>
      </c>
      <c r="JA24" s="473">
        <v>1730</v>
      </c>
      <c r="JB24" s="473">
        <v>1140</v>
      </c>
      <c r="JC24" s="473">
        <v>466</v>
      </c>
      <c r="JD24" s="473">
        <v>949</v>
      </c>
      <c r="JE24" s="473">
        <v>712</v>
      </c>
      <c r="JF24" s="473">
        <v>553</v>
      </c>
      <c r="JG24" s="473">
        <v>1020</v>
      </c>
      <c r="JH24" s="473">
        <v>1590</v>
      </c>
      <c r="JI24" s="473">
        <v>3770</v>
      </c>
      <c r="JJ24" s="473">
        <v>652</v>
      </c>
      <c r="JK24" s="473">
        <v>794</v>
      </c>
      <c r="JL24" s="473">
        <v>1190</v>
      </c>
      <c r="JM24" s="473">
        <v>1020</v>
      </c>
      <c r="JN24" s="473">
        <v>1810</v>
      </c>
      <c r="JO24" s="473">
        <v>588</v>
      </c>
      <c r="JP24" s="473">
        <v>265</v>
      </c>
      <c r="JQ24" s="473">
        <v>398</v>
      </c>
      <c r="JR24" s="473">
        <v>622</v>
      </c>
      <c r="JS24" s="473">
        <v>604</v>
      </c>
      <c r="JT24" s="473">
        <v>1110</v>
      </c>
      <c r="JU24" s="473">
        <v>4900</v>
      </c>
    </row>
    <row r="25" spans="1:281" ht="16.899999999999999" customHeight="1" x14ac:dyDescent="0.25">
      <c r="A25" s="704"/>
      <c r="B25" s="704" t="s">
        <v>1410</v>
      </c>
      <c r="C25" s="20"/>
      <c r="D25" s="20"/>
      <c r="E25" s="20"/>
      <c r="F25" s="20"/>
      <c r="G25" s="20"/>
      <c r="H25" s="712"/>
      <c r="I25" s="20"/>
      <c r="J25" s="20"/>
      <c r="K25" s="21"/>
      <c r="L25" s="713"/>
      <c r="M25" s="713"/>
      <c r="N25" s="713"/>
      <c r="O25" s="713"/>
      <c r="P25" s="713"/>
      <c r="Q25" s="713"/>
      <c r="R25" s="713"/>
      <c r="S25" s="713"/>
      <c r="T25" s="713"/>
      <c r="U25" s="713"/>
      <c r="V25" s="713"/>
      <c r="W25" s="713"/>
      <c r="X25" s="713"/>
      <c r="Y25" s="713"/>
      <c r="Z25" s="713"/>
      <c r="AA25" s="713"/>
      <c r="AB25" s="713"/>
      <c r="AC25" s="713"/>
      <c r="AD25" s="713"/>
      <c r="AE25" s="713"/>
      <c r="AF25" s="713"/>
      <c r="AG25" s="713"/>
      <c r="AH25" s="713"/>
      <c r="AI25" s="713"/>
      <c r="AJ25" s="713"/>
      <c r="AK25" s="713"/>
      <c r="AL25" s="713"/>
      <c r="AM25" s="713"/>
      <c r="AN25" s="713"/>
      <c r="AO25" s="713"/>
      <c r="AP25" s="713"/>
      <c r="AQ25" s="713"/>
      <c r="AR25" s="713"/>
      <c r="AS25" s="713"/>
      <c r="AT25" s="713"/>
      <c r="AU25" s="713"/>
      <c r="AV25" s="713"/>
      <c r="AW25" s="713"/>
      <c r="AX25" s="713"/>
      <c r="AY25" s="713"/>
      <c r="AZ25" s="713"/>
      <c r="BA25" s="713"/>
      <c r="BB25" s="713"/>
      <c r="BC25" s="713"/>
      <c r="BD25" s="713"/>
      <c r="BE25" s="713"/>
      <c r="BF25" s="713"/>
      <c r="BG25" s="713"/>
      <c r="BH25" s="713"/>
      <c r="BI25" s="713"/>
      <c r="BJ25" s="21"/>
      <c r="BK25" s="713"/>
      <c r="BL25" s="713"/>
      <c r="BM25" s="713"/>
      <c r="BN25" s="713"/>
      <c r="BO25" s="713"/>
      <c r="BP25" s="713"/>
      <c r="BQ25" s="713"/>
      <c r="BR25" s="713"/>
      <c r="BS25" s="713"/>
      <c r="BT25" s="713"/>
      <c r="BU25" s="713"/>
      <c r="BV25" s="713"/>
      <c r="BW25" s="713"/>
      <c r="BX25" s="713"/>
      <c r="BY25" s="713"/>
      <c r="BZ25" s="713"/>
      <c r="CA25" s="713"/>
      <c r="CB25" s="713"/>
      <c r="CC25" s="713"/>
      <c r="CD25" s="713"/>
      <c r="CE25" s="713"/>
      <c r="CF25" s="713"/>
      <c r="CG25" s="713"/>
      <c r="CH25" s="713"/>
      <c r="CI25" s="713"/>
      <c r="CJ25" s="713"/>
      <c r="CK25" s="713"/>
      <c r="CL25" s="713"/>
      <c r="CM25" s="713"/>
      <c r="CN25" s="713"/>
      <c r="CO25" s="713"/>
      <c r="CP25" s="713"/>
      <c r="CQ25" s="713"/>
      <c r="CR25" s="713"/>
      <c r="CS25" s="713"/>
      <c r="CT25" s="713"/>
      <c r="CU25" s="713"/>
      <c r="CV25" s="713"/>
      <c r="CW25" s="713"/>
      <c r="CX25" s="713"/>
      <c r="CY25" s="713"/>
      <c r="CZ25" s="713"/>
      <c r="DA25" s="713"/>
      <c r="DB25" s="713"/>
      <c r="DC25" s="713"/>
      <c r="DD25" s="713"/>
      <c r="DE25" s="713"/>
      <c r="DF25" s="713"/>
      <c r="DG25" s="713"/>
      <c r="DH25" s="713"/>
      <c r="DI25" s="713"/>
      <c r="DJ25" s="713"/>
      <c r="DK25" s="713"/>
      <c r="DL25" s="713"/>
      <c r="DM25" s="713"/>
      <c r="DN25" s="713"/>
      <c r="DO25" s="713"/>
      <c r="DP25" s="21"/>
      <c r="DQ25" s="713"/>
      <c r="DR25" s="713"/>
      <c r="DS25" s="713"/>
      <c r="DT25" s="713"/>
      <c r="DU25" s="713"/>
      <c r="DV25" s="713"/>
      <c r="DW25" s="713"/>
      <c r="DX25" s="713"/>
      <c r="DY25" s="713"/>
      <c r="DZ25" s="713"/>
      <c r="EA25" s="713"/>
      <c r="EB25" s="713"/>
      <c r="EC25" s="713"/>
      <c r="ED25" s="713"/>
      <c r="EE25" s="713"/>
      <c r="EF25" s="713"/>
      <c r="EG25" s="713"/>
      <c r="EH25" s="713"/>
      <c r="EI25" s="713"/>
      <c r="EJ25" s="713"/>
      <c r="EK25" s="713"/>
      <c r="EL25" s="713"/>
      <c r="EM25" s="713"/>
      <c r="EN25" s="713"/>
      <c r="EO25" s="713"/>
      <c r="EP25" s="713"/>
      <c r="EQ25" s="713"/>
      <c r="ER25" s="713"/>
      <c r="ES25" s="713"/>
      <c r="ET25" s="713"/>
      <c r="EU25" s="713"/>
      <c r="EV25" s="713"/>
      <c r="EW25" s="713"/>
      <c r="EX25" s="713"/>
      <c r="EY25" s="713"/>
      <c r="EZ25" s="713"/>
      <c r="FA25" s="713"/>
      <c r="FB25" s="713"/>
      <c r="FC25" s="713"/>
      <c r="FD25" s="713"/>
      <c r="FE25" s="713"/>
      <c r="FF25" s="713"/>
      <c r="FG25" s="713"/>
      <c r="FH25" s="713"/>
      <c r="FI25" s="713"/>
      <c r="FJ25" s="713"/>
      <c r="FK25" s="713"/>
      <c r="FL25" s="713"/>
      <c r="FM25" s="713"/>
      <c r="FN25" s="713"/>
      <c r="FO25" s="713"/>
      <c r="FP25" s="713"/>
      <c r="FQ25" s="21"/>
      <c r="FR25" s="713"/>
      <c r="FS25" s="713"/>
      <c r="FT25" s="713"/>
      <c r="FU25" s="713"/>
      <c r="FV25" s="713"/>
      <c r="FW25" s="713"/>
      <c r="FX25" s="713"/>
      <c r="FY25" s="713"/>
      <c r="FZ25" s="713"/>
      <c r="GA25" s="713"/>
      <c r="GB25" s="713"/>
      <c r="GC25" s="713"/>
      <c r="GD25" s="713"/>
      <c r="GE25" s="713"/>
      <c r="GF25" s="713"/>
      <c r="GG25" s="713"/>
      <c r="GH25" s="713"/>
      <c r="GI25" s="713"/>
      <c r="GJ25" s="713"/>
      <c r="GK25" s="713"/>
      <c r="GL25" s="713"/>
      <c r="GM25" s="713"/>
      <c r="GN25" s="713"/>
      <c r="GO25" s="713"/>
      <c r="GP25" s="713"/>
      <c r="GQ25" s="713"/>
      <c r="GR25" s="713"/>
      <c r="GS25" s="713"/>
      <c r="GT25" s="713"/>
      <c r="GU25" s="713"/>
      <c r="GV25" s="713"/>
      <c r="GW25" s="713"/>
      <c r="GX25" s="713"/>
      <c r="GY25" s="713"/>
      <c r="GZ25" s="713"/>
      <c r="HA25" s="713"/>
      <c r="HB25" s="713"/>
      <c r="HC25" s="713"/>
      <c r="HD25" s="713"/>
      <c r="HE25" s="713"/>
      <c r="HF25" s="713"/>
      <c r="HG25" s="713"/>
      <c r="HH25" s="713"/>
      <c r="HI25" s="713"/>
      <c r="HJ25" s="713"/>
      <c r="HK25" s="713"/>
      <c r="HL25" s="713"/>
      <c r="HM25" s="713"/>
      <c r="HN25" s="713"/>
      <c r="HO25" s="713"/>
      <c r="HP25" s="713"/>
      <c r="HQ25" s="713"/>
      <c r="HR25" s="713"/>
      <c r="HS25" s="713"/>
      <c r="HT25" s="713"/>
      <c r="HU25" s="713"/>
      <c r="HV25" s="713"/>
      <c r="HW25" s="713"/>
      <c r="HX25" s="713"/>
      <c r="HY25" s="713"/>
      <c r="HZ25" s="713"/>
      <c r="IA25" s="713"/>
      <c r="IB25" s="713"/>
      <c r="IC25" s="713"/>
      <c r="ID25" s="713"/>
      <c r="IE25" s="713"/>
      <c r="IF25" s="713"/>
      <c r="IG25" s="713"/>
      <c r="IH25" s="713"/>
      <c r="II25" s="713"/>
      <c r="IJ25" s="713"/>
      <c r="IK25" s="713"/>
      <c r="IL25" s="713"/>
      <c r="IM25" s="713"/>
      <c r="IN25" s="713"/>
      <c r="IO25" s="713"/>
      <c r="IP25" s="713"/>
      <c r="IQ25" s="713"/>
      <c r="IR25" s="713"/>
      <c r="IS25" s="713"/>
      <c r="IT25" s="713"/>
      <c r="IU25" s="713"/>
      <c r="IV25" s="713"/>
      <c r="IW25" s="713"/>
      <c r="IX25" s="713"/>
      <c r="IY25" s="713"/>
      <c r="IZ25" s="713"/>
      <c r="JA25" s="713"/>
      <c r="JB25" s="713"/>
      <c r="JC25" s="713"/>
      <c r="JD25" s="713"/>
      <c r="JE25" s="713"/>
      <c r="JF25" s="713"/>
    </row>
    <row r="26" spans="1:281" ht="15.6" customHeight="1" x14ac:dyDescent="0.25">
      <c r="A26" s="704"/>
      <c r="B26" s="704" t="s">
        <v>1409</v>
      </c>
      <c r="C26" s="20"/>
      <c r="D26" s="20"/>
      <c r="E26" s="20"/>
      <c r="F26" s="20"/>
      <c r="G26" s="20"/>
      <c r="H26" s="20"/>
      <c r="I26" s="20"/>
      <c r="J26" s="21"/>
      <c r="K26" s="23"/>
      <c r="L26" s="713"/>
      <c r="M26" s="713"/>
      <c r="N26" s="713"/>
      <c r="O26" s="713"/>
      <c r="P26" s="713"/>
      <c r="Q26" s="713"/>
      <c r="R26" s="713"/>
      <c r="S26" s="713"/>
      <c r="T26" s="713"/>
      <c r="U26" s="713"/>
      <c r="V26" s="713"/>
      <c r="W26" s="713"/>
      <c r="X26" s="713"/>
      <c r="Y26" s="713"/>
      <c r="Z26" s="713"/>
      <c r="AA26" s="713"/>
      <c r="AB26" s="713"/>
      <c r="AC26" s="713"/>
      <c r="AD26" s="713"/>
      <c r="AE26" s="713"/>
      <c r="AF26" s="713"/>
      <c r="AG26" s="713"/>
      <c r="AH26" s="713"/>
      <c r="AI26" s="713"/>
      <c r="AJ26" s="713"/>
      <c r="AK26" s="713"/>
      <c r="AL26" s="713"/>
      <c r="AM26" s="713"/>
      <c r="AN26" s="713"/>
      <c r="AO26" s="713"/>
      <c r="AP26" s="713"/>
      <c r="AQ26" s="713"/>
      <c r="AR26" s="713"/>
      <c r="AS26" s="713"/>
      <c r="AT26" s="713"/>
      <c r="AU26" s="713"/>
      <c r="AV26" s="713"/>
      <c r="AW26" s="713"/>
      <c r="AX26" s="713"/>
      <c r="AY26" s="713"/>
      <c r="AZ26" s="713"/>
      <c r="BA26" s="713"/>
      <c r="BB26" s="713"/>
      <c r="BC26" s="713"/>
      <c r="BD26" s="713"/>
      <c r="BE26" s="713"/>
      <c r="BF26" s="713"/>
      <c r="BG26" s="713"/>
      <c r="BH26" s="713"/>
      <c r="BI26" s="713"/>
      <c r="BJ26" s="713"/>
      <c r="BK26" s="713"/>
      <c r="BL26" s="713"/>
      <c r="BM26" s="713"/>
      <c r="BN26" s="21"/>
      <c r="BO26" s="23"/>
      <c r="BP26" s="713"/>
      <c r="BQ26" s="713"/>
      <c r="BR26" s="713"/>
      <c r="BS26" s="713"/>
      <c r="BT26" s="713"/>
      <c r="BU26" s="713"/>
      <c r="BV26" s="713"/>
      <c r="BW26" s="713"/>
      <c r="BX26" s="713"/>
      <c r="BY26" s="713"/>
      <c r="BZ26" s="713"/>
      <c r="CA26" s="713"/>
      <c r="CB26" s="713"/>
      <c r="CC26" s="713"/>
      <c r="CD26" s="713"/>
      <c r="CE26" s="713"/>
      <c r="CF26" s="713"/>
      <c r="CG26" s="713"/>
      <c r="CH26" s="713"/>
      <c r="CI26" s="713"/>
      <c r="CJ26" s="713"/>
      <c r="CK26" s="713"/>
      <c r="CL26" s="713"/>
      <c r="CM26" s="713"/>
      <c r="CN26" s="713"/>
      <c r="CO26" s="713"/>
      <c r="CP26" s="713"/>
      <c r="CQ26" s="713"/>
      <c r="CR26" s="713"/>
      <c r="CS26" s="713"/>
      <c r="CT26" s="713"/>
      <c r="CU26" s="713"/>
      <c r="CV26" s="713"/>
      <c r="CW26" s="713"/>
      <c r="CX26" s="713"/>
      <c r="CY26" s="713"/>
      <c r="CZ26" s="713"/>
      <c r="DA26" s="713"/>
      <c r="DB26" s="713"/>
      <c r="DC26" s="713"/>
      <c r="DD26" s="713"/>
      <c r="DE26" s="713"/>
      <c r="DF26" s="713"/>
      <c r="DG26" s="713"/>
      <c r="DH26" s="713"/>
      <c r="DI26" s="713"/>
      <c r="DJ26" s="713"/>
      <c r="DK26" s="713"/>
      <c r="DL26" s="713"/>
      <c r="DM26" s="713"/>
      <c r="DN26" s="713"/>
      <c r="DO26" s="713"/>
      <c r="DP26" s="713"/>
      <c r="DQ26" s="713"/>
      <c r="DR26" s="713"/>
      <c r="DS26" s="713"/>
      <c r="DT26" s="21"/>
      <c r="DU26" s="23"/>
      <c r="DV26" s="713"/>
      <c r="DW26" s="713"/>
      <c r="DX26" s="713"/>
      <c r="DY26" s="713"/>
      <c r="DZ26" s="713"/>
      <c r="EA26" s="713"/>
      <c r="EB26" s="713"/>
      <c r="EC26" s="713"/>
      <c r="ED26" s="713"/>
      <c r="EE26" s="713"/>
      <c r="EF26" s="713"/>
      <c r="EG26" s="713"/>
      <c r="EH26" s="713"/>
      <c r="EI26" s="713"/>
      <c r="EJ26" s="713"/>
      <c r="EK26" s="713"/>
      <c r="EL26" s="713"/>
      <c r="EM26" s="713"/>
      <c r="EN26" s="713"/>
      <c r="EO26" s="713"/>
      <c r="EP26" s="713"/>
      <c r="EQ26" s="713"/>
      <c r="ER26" s="713"/>
      <c r="ES26" s="713"/>
      <c r="ET26" s="713"/>
      <c r="EU26" s="713"/>
      <c r="EV26" s="713"/>
      <c r="EW26" s="713"/>
      <c r="EX26" s="713"/>
      <c r="EY26" s="713"/>
      <c r="EZ26" s="713"/>
      <c r="FA26" s="713"/>
      <c r="FB26" s="713"/>
      <c r="FC26" s="713"/>
      <c r="FD26" s="713"/>
      <c r="FE26" s="713"/>
      <c r="FF26" s="713"/>
      <c r="FG26" s="713"/>
      <c r="FH26" s="713"/>
      <c r="FI26" s="713"/>
      <c r="FJ26" s="713"/>
      <c r="FK26" s="713"/>
      <c r="FL26" s="713"/>
      <c r="FM26" s="713"/>
      <c r="FN26" s="713"/>
      <c r="FO26" s="713"/>
      <c r="FP26" s="713"/>
      <c r="FQ26" s="713"/>
      <c r="FR26" s="713"/>
      <c r="FS26" s="713"/>
      <c r="FT26" s="713"/>
      <c r="FU26" s="713"/>
      <c r="FV26" s="21"/>
      <c r="FW26" s="23"/>
      <c r="FX26" s="713"/>
      <c r="FY26" s="713"/>
      <c r="FZ26" s="713"/>
      <c r="GA26" s="713"/>
      <c r="GB26" s="713"/>
      <c r="GC26" s="713"/>
      <c r="GD26" s="713"/>
      <c r="GE26" s="713"/>
      <c r="GF26" s="713"/>
      <c r="GG26" s="713"/>
      <c r="GH26" s="713"/>
      <c r="GI26" s="713"/>
      <c r="GJ26" s="713"/>
      <c r="GK26" s="713"/>
      <c r="GL26" s="713"/>
      <c r="GM26" s="713"/>
      <c r="GN26" s="713"/>
      <c r="GO26" s="713"/>
      <c r="GP26" s="713"/>
      <c r="GQ26" s="713"/>
      <c r="GR26" s="713"/>
      <c r="GS26" s="713"/>
      <c r="GT26" s="713"/>
      <c r="GU26" s="713"/>
      <c r="GV26" s="713"/>
      <c r="GW26" s="713"/>
      <c r="GX26" s="713"/>
      <c r="GY26" s="713"/>
      <c r="GZ26" s="713"/>
      <c r="HA26" s="713"/>
      <c r="HB26" s="713"/>
      <c r="HC26" s="713"/>
      <c r="HD26" s="713"/>
      <c r="HE26" s="713"/>
      <c r="HF26" s="713"/>
      <c r="HG26" s="713"/>
      <c r="HH26" s="713"/>
      <c r="HI26" s="713"/>
      <c r="HJ26" s="713"/>
      <c r="HK26" s="713"/>
      <c r="HL26" s="713"/>
      <c r="HM26" s="713"/>
      <c r="HN26" s="713"/>
      <c r="HO26" s="713"/>
      <c r="HP26" s="713"/>
      <c r="HQ26" s="713"/>
      <c r="HR26" s="713"/>
      <c r="HS26" s="713"/>
      <c r="HT26" s="713"/>
      <c r="HU26" s="713"/>
      <c r="HV26" s="713"/>
      <c r="HW26" s="713"/>
      <c r="HX26" s="713"/>
      <c r="HY26" s="713"/>
      <c r="HZ26" s="713"/>
      <c r="IA26" s="713"/>
      <c r="IB26" s="713"/>
      <c r="IC26" s="713"/>
      <c r="ID26" s="713"/>
      <c r="IE26" s="713"/>
      <c r="IF26" s="713"/>
      <c r="IG26" s="713"/>
      <c r="IH26" s="713"/>
      <c r="II26" s="713"/>
      <c r="IJ26" s="713"/>
      <c r="IK26" s="713"/>
      <c r="IL26" s="713"/>
      <c r="IM26" s="713"/>
      <c r="IN26" s="713"/>
      <c r="IO26" s="713"/>
      <c r="IP26" s="713"/>
      <c r="IQ26" s="713"/>
      <c r="IR26" s="713"/>
      <c r="IS26" s="713"/>
      <c r="IT26" s="713"/>
      <c r="IU26" s="713"/>
      <c r="IV26" s="713"/>
      <c r="IW26" s="713"/>
      <c r="IX26" s="713"/>
      <c r="IY26" s="713"/>
      <c r="IZ26" s="713"/>
      <c r="JA26" s="713"/>
      <c r="JB26" s="713"/>
      <c r="JC26" s="713"/>
      <c r="JD26" s="713"/>
      <c r="JE26" s="713"/>
      <c r="JF26" s="713"/>
      <c r="JG26" s="713"/>
      <c r="JH26" s="713"/>
      <c r="JI26" s="713"/>
      <c r="JJ26" s="713"/>
      <c r="JK26" s="713"/>
      <c r="JL26" s="713"/>
      <c r="JM26" s="713"/>
    </row>
    <row r="27" spans="1:281" ht="23.25" customHeight="1" x14ac:dyDescent="0.25">
      <c r="J27" s="714"/>
      <c r="K27" s="714"/>
      <c r="L27" s="714"/>
      <c r="M27" s="714"/>
      <c r="N27" s="714"/>
      <c r="O27" s="714"/>
      <c r="P27" s="714"/>
      <c r="Q27" s="714"/>
      <c r="R27" s="714"/>
      <c r="S27" s="714"/>
      <c r="T27" s="714"/>
      <c r="U27" s="714"/>
      <c r="V27" s="714"/>
      <c r="W27" s="714"/>
      <c r="X27" s="714"/>
      <c r="Y27" s="714"/>
      <c r="Z27" s="714"/>
      <c r="AA27" s="714"/>
      <c r="AB27" s="714"/>
      <c r="AC27" s="714"/>
      <c r="AD27" s="714"/>
      <c r="AE27" s="714"/>
      <c r="AF27" s="714"/>
      <c r="AG27" s="714"/>
      <c r="AH27" s="714"/>
      <c r="AI27" s="714"/>
      <c r="AJ27" s="714"/>
      <c r="AK27" s="714"/>
      <c r="AL27" s="714"/>
      <c r="AM27" s="714"/>
      <c r="AN27" s="714"/>
      <c r="AO27" s="714"/>
      <c r="AP27" s="714"/>
      <c r="AQ27" s="714"/>
      <c r="AR27" s="714"/>
      <c r="AS27" s="714"/>
      <c r="AT27" s="714"/>
      <c r="AU27" s="714"/>
      <c r="AV27" s="714"/>
      <c r="AW27" s="714"/>
      <c r="AX27" s="714"/>
      <c r="AY27" s="714"/>
      <c r="AZ27" s="714"/>
      <c r="BA27" s="714"/>
      <c r="BB27" s="714"/>
      <c r="BC27" s="714"/>
      <c r="BD27" s="714"/>
      <c r="BE27" s="714"/>
      <c r="BF27" s="714"/>
      <c r="BG27" s="714"/>
      <c r="BH27" s="714"/>
      <c r="BI27" s="714"/>
      <c r="BJ27" s="714"/>
      <c r="BK27" s="714"/>
      <c r="BL27" s="714"/>
      <c r="BM27" s="714"/>
      <c r="BN27" s="714"/>
      <c r="BO27" s="714"/>
      <c r="BP27" s="714"/>
      <c r="BQ27" s="714"/>
      <c r="BR27" s="714"/>
      <c r="BS27" s="714"/>
      <c r="BT27" s="714"/>
      <c r="BU27" s="714"/>
      <c r="BV27" s="714"/>
      <c r="BW27" s="714"/>
      <c r="BX27" s="714"/>
      <c r="BY27" s="714"/>
      <c r="BZ27" s="714"/>
      <c r="CA27" s="714"/>
      <c r="CB27" s="714"/>
      <c r="CC27" s="714"/>
      <c r="CD27" s="714"/>
      <c r="CE27" s="714"/>
      <c r="CF27" s="714"/>
      <c r="CG27" s="714"/>
      <c r="CH27" s="714"/>
      <c r="CI27" s="714"/>
      <c r="CJ27" s="714"/>
      <c r="CK27" s="714"/>
      <c r="CL27" s="714"/>
      <c r="CM27" s="714"/>
      <c r="CN27" s="714"/>
      <c r="CO27" s="714"/>
      <c r="CP27" s="714"/>
      <c r="CQ27" s="714"/>
      <c r="CR27" s="714"/>
      <c r="CS27" s="714"/>
      <c r="CT27" s="714"/>
      <c r="CU27" s="714"/>
      <c r="CV27" s="714"/>
      <c r="CW27" s="714"/>
      <c r="CX27" s="714"/>
      <c r="CY27" s="714"/>
      <c r="CZ27" s="714"/>
      <c r="DA27" s="714"/>
      <c r="DB27" s="714"/>
      <c r="DC27" s="714"/>
      <c r="DD27" s="714"/>
      <c r="DE27" s="714"/>
      <c r="DF27" s="714"/>
      <c r="DG27" s="714"/>
      <c r="DH27" s="714"/>
      <c r="DI27" s="714"/>
      <c r="DJ27" s="714"/>
      <c r="DK27" s="714"/>
      <c r="DL27" s="714"/>
      <c r="DM27" s="714"/>
      <c r="DN27" s="714"/>
      <c r="DO27" s="714"/>
      <c r="DP27" s="714"/>
      <c r="DQ27" s="714"/>
      <c r="DR27" s="714"/>
      <c r="DS27" s="714"/>
      <c r="DT27" s="714"/>
      <c r="DU27" s="714"/>
      <c r="DV27" s="714"/>
      <c r="DW27" s="714"/>
      <c r="DX27" s="714"/>
      <c r="DY27" s="714"/>
      <c r="DZ27" s="714"/>
      <c r="EA27" s="714"/>
      <c r="EB27" s="714"/>
      <c r="EC27" s="714"/>
      <c r="ED27" s="714"/>
      <c r="EE27" s="714"/>
      <c r="EF27" s="714"/>
      <c r="EG27" s="714"/>
      <c r="EH27" s="714"/>
      <c r="EI27" s="714"/>
      <c r="EJ27" s="714"/>
      <c r="EK27" s="714"/>
      <c r="EL27" s="714"/>
      <c r="EM27" s="714"/>
      <c r="EN27" s="714"/>
      <c r="EO27" s="714"/>
      <c r="EP27" s="714"/>
      <c r="EQ27" s="714"/>
      <c r="ER27" s="714"/>
      <c r="ES27" s="714"/>
      <c r="ET27" s="714"/>
      <c r="EU27" s="714"/>
      <c r="EV27" s="714"/>
      <c r="EW27" s="714"/>
      <c r="EX27" s="714"/>
      <c r="EY27" s="714"/>
      <c r="EZ27" s="714"/>
      <c r="FA27" s="714"/>
      <c r="FB27" s="714"/>
      <c r="FC27" s="714"/>
      <c r="FD27" s="714"/>
      <c r="FE27" s="714"/>
      <c r="FF27" s="714"/>
      <c r="FG27" s="714"/>
      <c r="FH27" s="714"/>
      <c r="FI27" s="714"/>
      <c r="FJ27" s="714"/>
      <c r="FK27" s="714"/>
      <c r="FL27" s="714"/>
      <c r="FM27" s="714"/>
      <c r="FN27" s="714"/>
      <c r="FO27" s="714"/>
      <c r="FP27" s="714"/>
      <c r="FQ27" s="714"/>
      <c r="FR27" s="714"/>
      <c r="FS27" s="714"/>
      <c r="FT27" s="714"/>
      <c r="FU27" s="714"/>
      <c r="FV27" s="714"/>
      <c r="FW27" s="714"/>
      <c r="FX27" s="714"/>
      <c r="FY27" s="714"/>
      <c r="FZ27" s="714"/>
      <c r="GA27" s="714"/>
      <c r="GB27" s="714"/>
      <c r="GC27" s="714"/>
      <c r="GD27" s="714"/>
      <c r="GE27" s="714"/>
      <c r="GF27" s="714"/>
      <c r="GG27" s="714"/>
      <c r="GH27" s="714"/>
      <c r="GI27" s="714"/>
      <c r="GJ27" s="714"/>
      <c r="GK27" s="714"/>
      <c r="GL27" s="714"/>
      <c r="GM27" s="714"/>
      <c r="GN27" s="714"/>
      <c r="GO27" s="714"/>
      <c r="GP27" s="714"/>
      <c r="GQ27" s="714"/>
      <c r="GR27" s="714"/>
      <c r="GS27" s="714"/>
      <c r="GT27" s="714"/>
      <c r="GU27" s="714"/>
      <c r="GV27" s="714"/>
      <c r="GW27" s="714"/>
      <c r="GX27" s="714"/>
      <c r="GY27" s="714"/>
      <c r="GZ27" s="714"/>
      <c r="HA27" s="714"/>
      <c r="HB27" s="714"/>
      <c r="HC27" s="714"/>
      <c r="HD27" s="714"/>
      <c r="HE27" s="714"/>
      <c r="HF27" s="714"/>
      <c r="HG27" s="714"/>
      <c r="HH27" s="714"/>
      <c r="HI27" s="714"/>
      <c r="HJ27" s="714"/>
      <c r="HK27" s="714"/>
      <c r="HL27" s="714"/>
      <c r="HM27" s="714"/>
      <c r="HN27" s="714"/>
      <c r="HO27" s="714"/>
      <c r="HP27" s="714"/>
      <c r="HQ27" s="714"/>
      <c r="HR27" s="714"/>
      <c r="HS27" s="714"/>
      <c r="HT27" s="714"/>
      <c r="HU27" s="714"/>
      <c r="HV27" s="714"/>
      <c r="HW27" s="714"/>
      <c r="HX27" s="714"/>
      <c r="HY27" s="714"/>
      <c r="HZ27" s="714"/>
      <c r="IA27" s="714"/>
      <c r="IB27" s="714"/>
      <c r="IC27" s="714"/>
      <c r="ID27" s="714"/>
      <c r="IE27" s="714"/>
      <c r="IF27" s="714"/>
      <c r="IG27" s="714"/>
      <c r="IH27" s="714"/>
      <c r="II27" s="714"/>
      <c r="IJ27" s="714"/>
      <c r="IK27" s="714"/>
      <c r="IL27" s="714"/>
      <c r="IM27" s="714"/>
      <c r="IN27" s="714"/>
      <c r="IO27" s="714"/>
      <c r="IP27" s="714"/>
      <c r="IQ27" s="714"/>
      <c r="IR27" s="714"/>
      <c r="IS27" s="714"/>
      <c r="IT27" s="714"/>
      <c r="IU27" s="714"/>
      <c r="IV27" s="714"/>
      <c r="IW27" s="714"/>
      <c r="IX27" s="714"/>
      <c r="IY27" s="714"/>
      <c r="IZ27" s="714"/>
      <c r="JA27" s="714"/>
      <c r="JB27" s="714"/>
      <c r="JC27" s="714"/>
      <c r="JD27" s="714"/>
      <c r="JE27" s="714"/>
      <c r="JF27" s="714"/>
      <c r="JG27" s="714"/>
      <c r="JH27" s="714"/>
      <c r="JI27" s="714"/>
      <c r="JJ27" s="714"/>
      <c r="JK27" s="714"/>
      <c r="JL27" s="714"/>
      <c r="JM27" s="714"/>
      <c r="JN27" s="714"/>
      <c r="JO27" s="714"/>
      <c r="JP27" s="714"/>
      <c r="JQ27" s="714"/>
      <c r="JR27" s="714"/>
      <c r="JS27" s="714"/>
      <c r="JT27" s="714"/>
      <c r="JU27" s="714"/>
    </row>
    <row r="28" spans="1:281" ht="23.25" customHeight="1" x14ac:dyDescent="0.25">
      <c r="JS28" s="715"/>
    </row>
    <row r="29" spans="1:281" ht="23.25" customHeight="1" x14ac:dyDescent="0.25">
      <c r="JS29" s="349"/>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305"/>
  <sheetViews>
    <sheetView showGridLines="0" view="pageBreakPreview" zoomScaleNormal="70" zoomScaleSheetLayoutView="100" workbookViewId="0">
      <pane xSplit="3" ySplit="3" topLeftCell="D4" activePane="bottomRight" state="frozen"/>
      <selection pane="topRight"/>
      <selection pane="bottomLeft"/>
      <selection pane="bottomRight"/>
    </sheetView>
  </sheetViews>
  <sheetFormatPr defaultColWidth="9" defaultRowHeight="15.75" x14ac:dyDescent="0.15"/>
  <cols>
    <col min="1" max="1" width="3.5" style="1449" customWidth="1"/>
    <col min="2" max="2" width="14.375" style="1449" customWidth="1"/>
    <col min="3" max="3" width="52.375" style="1453" bestFit="1" customWidth="1"/>
    <col min="4" max="4" width="32.375" style="1449" bestFit="1" customWidth="1"/>
    <col min="5" max="5" width="48.625" style="1449" bestFit="1" customWidth="1"/>
    <col min="6" max="6" width="20" style="1449" customWidth="1"/>
    <col min="7" max="7" width="17.25" style="1452" customWidth="1"/>
    <col min="8" max="8" width="22.75" style="1452" customWidth="1"/>
    <col min="9" max="10" width="24" style="1451" customWidth="1"/>
    <col min="11" max="11" width="33" style="1450" customWidth="1"/>
    <col min="12" max="12" width="20" style="1450" customWidth="1"/>
    <col min="13" max="13" width="23.5" style="1450" customWidth="1"/>
    <col min="14" max="14" width="26.25" style="1449" customWidth="1"/>
    <col min="15" max="15" width="20" style="1449" customWidth="1"/>
    <col min="16" max="16" width="9" style="1449"/>
    <col min="17" max="17" width="12.75" style="1449" customWidth="1"/>
    <col min="18" max="16384" width="9" style="1449"/>
  </cols>
  <sheetData>
    <row r="1" spans="1:17" x14ac:dyDescent="0.15">
      <c r="A1" s="1197"/>
      <c r="B1" s="1197"/>
      <c r="C1" s="1198"/>
      <c r="D1" s="1197"/>
      <c r="E1" s="1197"/>
      <c r="F1" s="519"/>
      <c r="G1" s="1199"/>
      <c r="H1" s="1199"/>
      <c r="I1" s="1199"/>
      <c r="J1" s="1199"/>
      <c r="K1" s="1199"/>
      <c r="L1" s="1199"/>
      <c r="M1" s="1199"/>
      <c r="N1" s="1199"/>
    </row>
    <row r="2" spans="1:17" s="1495" customFormat="1" ht="33.75" customHeight="1" x14ac:dyDescent="0.15">
      <c r="A2" s="1196"/>
      <c r="B2" s="1504" t="s">
        <v>2391</v>
      </c>
      <c r="C2" s="1356" t="s">
        <v>549</v>
      </c>
      <c r="D2" s="1356" t="s">
        <v>2390</v>
      </c>
      <c r="E2" s="1357" t="s">
        <v>2389</v>
      </c>
      <c r="F2" s="1358" t="s">
        <v>594</v>
      </c>
      <c r="G2" s="1359" t="s">
        <v>2388</v>
      </c>
      <c r="H2" s="1360" t="s">
        <v>2387</v>
      </c>
      <c r="I2" s="1361" t="s">
        <v>2386</v>
      </c>
      <c r="J2" s="1361" t="s">
        <v>2385</v>
      </c>
      <c r="K2" s="1362" t="s">
        <v>719</v>
      </c>
      <c r="L2" s="1503" t="s">
        <v>2384</v>
      </c>
      <c r="M2" s="1502" t="s">
        <v>1872</v>
      </c>
      <c r="N2" s="1502" t="s">
        <v>1873</v>
      </c>
      <c r="O2" s="1502" t="s">
        <v>2383</v>
      </c>
    </row>
    <row r="3" spans="1:17" s="1495" customFormat="1" ht="15.75" customHeight="1" x14ac:dyDescent="0.15">
      <c r="A3" s="1196"/>
      <c r="B3" s="874"/>
      <c r="C3" s="875"/>
      <c r="D3" s="876"/>
      <c r="E3" s="877" t="s">
        <v>1193</v>
      </c>
      <c r="F3" s="878" t="s">
        <v>2382</v>
      </c>
      <c r="G3" s="878" t="s">
        <v>1194</v>
      </c>
      <c r="H3" s="878" t="s">
        <v>2382</v>
      </c>
      <c r="I3" s="879" t="s">
        <v>1195</v>
      </c>
      <c r="J3" s="879" t="s">
        <v>0</v>
      </c>
      <c r="K3" s="880"/>
      <c r="L3" s="881"/>
      <c r="M3" s="1043"/>
      <c r="N3" s="1210" t="s">
        <v>2381</v>
      </c>
      <c r="O3" s="1043" t="s">
        <v>2380</v>
      </c>
    </row>
    <row r="4" spans="1:17" s="1495" customFormat="1" ht="14.25" x14ac:dyDescent="0.15">
      <c r="A4" s="1196"/>
      <c r="B4" s="884" t="s">
        <v>6</v>
      </c>
      <c r="C4" s="1501" t="s">
        <v>595</v>
      </c>
      <c r="D4" s="1501" t="s">
        <v>609</v>
      </c>
      <c r="E4" s="1500" t="s">
        <v>632</v>
      </c>
      <c r="F4" s="1499">
        <v>43900</v>
      </c>
      <c r="G4" s="1498">
        <v>43900</v>
      </c>
      <c r="H4" s="1498" t="s">
        <v>97</v>
      </c>
      <c r="I4" s="1497">
        <v>9298.2099999999991</v>
      </c>
      <c r="J4" s="890">
        <v>117258.88</v>
      </c>
      <c r="K4" s="891">
        <v>28641</v>
      </c>
      <c r="L4" s="891">
        <v>37963</v>
      </c>
      <c r="M4" s="892" t="s">
        <v>1181</v>
      </c>
      <c r="N4" s="893">
        <v>3250</v>
      </c>
      <c r="O4" s="894">
        <v>0.74</v>
      </c>
      <c r="P4" s="1496"/>
      <c r="Q4" s="1454"/>
    </row>
    <row r="5" spans="1:17" s="1495" customFormat="1" ht="14.25" x14ac:dyDescent="0.15">
      <c r="A5" s="1196"/>
      <c r="B5" s="884" t="s">
        <v>3</v>
      </c>
      <c r="C5" s="897" t="s">
        <v>277</v>
      </c>
      <c r="D5" s="897" t="s">
        <v>625</v>
      </c>
      <c r="E5" s="898" t="s">
        <v>632</v>
      </c>
      <c r="F5" s="899">
        <v>20500</v>
      </c>
      <c r="G5" s="900">
        <v>20500</v>
      </c>
      <c r="H5" s="900" t="s">
        <v>2343</v>
      </c>
      <c r="I5" s="901">
        <v>11670.4</v>
      </c>
      <c r="J5" s="901">
        <v>25083.93</v>
      </c>
      <c r="K5" s="902">
        <v>35246</v>
      </c>
      <c r="L5" s="902">
        <v>38429</v>
      </c>
      <c r="M5" s="903" t="s">
        <v>2343</v>
      </c>
      <c r="N5" s="904">
        <v>1836</v>
      </c>
      <c r="O5" s="905">
        <v>2.64</v>
      </c>
      <c r="P5" s="1496"/>
      <c r="Q5" s="1454"/>
    </row>
    <row r="6" spans="1:17" s="1495" customFormat="1" ht="14.25" x14ac:dyDescent="0.15">
      <c r="A6" s="1196"/>
      <c r="B6" s="884" t="s">
        <v>7</v>
      </c>
      <c r="C6" s="897" t="s">
        <v>278</v>
      </c>
      <c r="D6" s="897" t="s">
        <v>626</v>
      </c>
      <c r="E6" s="898" t="s">
        <v>633</v>
      </c>
      <c r="F6" s="899">
        <v>26700</v>
      </c>
      <c r="G6" s="900">
        <v>26700</v>
      </c>
      <c r="H6" s="900" t="s">
        <v>97</v>
      </c>
      <c r="I6" s="916">
        <v>6365.8</v>
      </c>
      <c r="J6" s="917">
        <v>16050.53</v>
      </c>
      <c r="K6" s="891">
        <v>36675</v>
      </c>
      <c r="L6" s="891">
        <v>41726</v>
      </c>
      <c r="M6" s="892" t="s">
        <v>97</v>
      </c>
      <c r="N6" s="893">
        <v>1790</v>
      </c>
      <c r="O6" s="894">
        <v>0.83</v>
      </c>
      <c r="P6" s="1496"/>
      <c r="Q6" s="1454"/>
    </row>
    <row r="7" spans="1:17" s="1495" customFormat="1" ht="14.25" x14ac:dyDescent="0.15">
      <c r="A7" s="1196"/>
      <c r="B7" s="884" t="s">
        <v>5</v>
      </c>
      <c r="C7" s="897" t="s">
        <v>1304</v>
      </c>
      <c r="D7" s="897" t="s">
        <v>612</v>
      </c>
      <c r="E7" s="898" t="s">
        <v>633</v>
      </c>
      <c r="F7" s="899">
        <v>10000</v>
      </c>
      <c r="G7" s="900">
        <v>10000</v>
      </c>
      <c r="H7" s="900" t="s">
        <v>2343</v>
      </c>
      <c r="I7" s="901">
        <v>1353.62</v>
      </c>
      <c r="J7" s="901">
        <v>9044.0400000000009</v>
      </c>
      <c r="K7" s="902">
        <v>27135</v>
      </c>
      <c r="L7" s="902">
        <v>39624</v>
      </c>
      <c r="M7" s="903" t="s">
        <v>2343</v>
      </c>
      <c r="N7" s="904">
        <v>212</v>
      </c>
      <c r="O7" s="905">
        <v>6.88</v>
      </c>
      <c r="P7" s="1496"/>
      <c r="Q7" s="1454"/>
    </row>
    <row r="8" spans="1:17" s="1495" customFormat="1" ht="14.25" x14ac:dyDescent="0.15">
      <c r="A8" s="1196"/>
      <c r="B8" s="884" t="s">
        <v>9</v>
      </c>
      <c r="C8" s="897" t="s">
        <v>1458</v>
      </c>
      <c r="D8" s="897" t="s">
        <v>612</v>
      </c>
      <c r="E8" s="898" t="s">
        <v>632</v>
      </c>
      <c r="F8" s="899">
        <v>10400</v>
      </c>
      <c r="G8" s="900">
        <v>10400</v>
      </c>
      <c r="H8" s="900" t="s">
        <v>97</v>
      </c>
      <c r="I8" s="916">
        <v>637.08000000000004</v>
      </c>
      <c r="J8" s="917">
        <v>5358.55</v>
      </c>
      <c r="K8" s="891">
        <v>32049</v>
      </c>
      <c r="L8" s="891">
        <v>38258</v>
      </c>
      <c r="M8" s="892" t="s">
        <v>97</v>
      </c>
      <c r="N8" s="893" t="s">
        <v>1882</v>
      </c>
      <c r="O8" s="894">
        <v>6.37</v>
      </c>
      <c r="P8" s="1496"/>
      <c r="Q8" s="1454"/>
    </row>
    <row r="9" spans="1:17" s="1495" customFormat="1" ht="14.25" x14ac:dyDescent="0.15">
      <c r="A9" s="1196"/>
      <c r="B9" s="884" t="s">
        <v>10</v>
      </c>
      <c r="C9" s="897" t="s">
        <v>283</v>
      </c>
      <c r="D9" s="897" t="s">
        <v>626</v>
      </c>
      <c r="E9" s="898" t="s">
        <v>632</v>
      </c>
      <c r="F9" s="899">
        <v>11100</v>
      </c>
      <c r="G9" s="900">
        <v>11100</v>
      </c>
      <c r="H9" s="900" t="s">
        <v>97</v>
      </c>
      <c r="I9" s="901">
        <v>1844.44</v>
      </c>
      <c r="J9" s="901">
        <v>8683.7299999999905</v>
      </c>
      <c r="K9" s="902">
        <v>38391</v>
      </c>
      <c r="L9" s="902">
        <v>38961</v>
      </c>
      <c r="M9" s="903" t="s">
        <v>1199</v>
      </c>
      <c r="N9" s="904" t="s">
        <v>1883</v>
      </c>
      <c r="O9" s="905">
        <v>1.29</v>
      </c>
      <c r="P9" s="1496"/>
      <c r="Q9" s="1454"/>
    </row>
    <row r="10" spans="1:17" s="1495" customFormat="1" ht="14.25" x14ac:dyDescent="0.15">
      <c r="A10" s="1196"/>
      <c r="B10" s="884" t="s">
        <v>11</v>
      </c>
      <c r="C10" s="897" t="s">
        <v>1459</v>
      </c>
      <c r="D10" s="897" t="s">
        <v>628</v>
      </c>
      <c r="E10" s="898" t="s">
        <v>1628</v>
      </c>
      <c r="F10" s="899">
        <v>7040</v>
      </c>
      <c r="G10" s="900">
        <v>7040</v>
      </c>
      <c r="H10" s="900" t="s">
        <v>1199</v>
      </c>
      <c r="I10" s="901">
        <v>2074.65</v>
      </c>
      <c r="J10" s="918">
        <v>11425.2</v>
      </c>
      <c r="K10" s="891">
        <v>33305</v>
      </c>
      <c r="L10" s="891">
        <v>38132</v>
      </c>
      <c r="M10" s="892" t="s">
        <v>2343</v>
      </c>
      <c r="N10" s="893" t="s">
        <v>1884</v>
      </c>
      <c r="O10" s="894">
        <v>2.99</v>
      </c>
      <c r="P10" s="1496"/>
      <c r="Q10" s="1454"/>
    </row>
    <row r="11" spans="1:17" s="1495" customFormat="1" ht="14.25" x14ac:dyDescent="0.15">
      <c r="A11" s="1196"/>
      <c r="B11" s="884" t="s">
        <v>12</v>
      </c>
      <c r="C11" s="897" t="s">
        <v>285</v>
      </c>
      <c r="D11" s="897" t="s">
        <v>609</v>
      </c>
      <c r="E11" s="898" t="s">
        <v>632</v>
      </c>
      <c r="F11" s="899">
        <v>8140</v>
      </c>
      <c r="G11" s="900">
        <v>8140</v>
      </c>
      <c r="H11" s="900" t="s">
        <v>2343</v>
      </c>
      <c r="I11" s="901">
        <v>1101.49</v>
      </c>
      <c r="J11" s="901">
        <v>5858.26</v>
      </c>
      <c r="K11" s="902">
        <v>30064</v>
      </c>
      <c r="L11" s="902">
        <v>38686</v>
      </c>
      <c r="M11" s="903" t="s">
        <v>1199</v>
      </c>
      <c r="N11" s="904">
        <v>417</v>
      </c>
      <c r="O11" s="905">
        <v>11.6</v>
      </c>
      <c r="P11" s="1496"/>
      <c r="Q11" s="1454"/>
    </row>
    <row r="12" spans="1:17" s="1495" customFormat="1" ht="14.25" x14ac:dyDescent="0.15">
      <c r="A12" s="1196"/>
      <c r="B12" s="884" t="s">
        <v>13</v>
      </c>
      <c r="C12" s="897" t="s">
        <v>286</v>
      </c>
      <c r="D12" s="897" t="s">
        <v>612</v>
      </c>
      <c r="E12" s="898" t="s">
        <v>632</v>
      </c>
      <c r="F12" s="899">
        <v>5310</v>
      </c>
      <c r="G12" s="900">
        <v>5310</v>
      </c>
      <c r="H12" s="900" t="s">
        <v>97</v>
      </c>
      <c r="I12" s="916">
        <v>566.22</v>
      </c>
      <c r="J12" s="917">
        <v>4463.8599999999897</v>
      </c>
      <c r="K12" s="891">
        <v>36231</v>
      </c>
      <c r="L12" s="891">
        <v>39717</v>
      </c>
      <c r="M12" s="892" t="s">
        <v>1199</v>
      </c>
      <c r="N12" s="893" t="s">
        <v>1885</v>
      </c>
      <c r="O12" s="894">
        <v>5.48</v>
      </c>
      <c r="P12" s="1496"/>
      <c r="Q12" s="1454"/>
    </row>
    <row r="13" spans="1:17" s="1495" customFormat="1" ht="14.25" x14ac:dyDescent="0.15">
      <c r="A13" s="1196"/>
      <c r="B13" s="884" t="s">
        <v>15</v>
      </c>
      <c r="C13" s="897" t="s">
        <v>287</v>
      </c>
      <c r="D13" s="897" t="s">
        <v>626</v>
      </c>
      <c r="E13" s="898" t="s">
        <v>1629</v>
      </c>
      <c r="F13" s="899">
        <v>4050</v>
      </c>
      <c r="G13" s="900">
        <v>4050</v>
      </c>
      <c r="H13" s="900" t="s">
        <v>97</v>
      </c>
      <c r="I13" s="901">
        <v>693.15</v>
      </c>
      <c r="J13" s="901">
        <v>5367.2799999999897</v>
      </c>
      <c r="K13" s="902">
        <v>34150</v>
      </c>
      <c r="L13" s="902">
        <v>39624</v>
      </c>
      <c r="M13" s="903" t="s">
        <v>1199</v>
      </c>
      <c r="N13" s="904">
        <v>265</v>
      </c>
      <c r="O13" s="905">
        <v>4.33</v>
      </c>
      <c r="P13" s="1496"/>
    </row>
    <row r="14" spans="1:17" s="1495" customFormat="1" ht="14.25" x14ac:dyDescent="0.15">
      <c r="A14" s="1196"/>
      <c r="B14" s="884" t="s">
        <v>17</v>
      </c>
      <c r="C14" s="897" t="s">
        <v>1309</v>
      </c>
      <c r="D14" s="897" t="s">
        <v>626</v>
      </c>
      <c r="E14" s="898" t="s">
        <v>632</v>
      </c>
      <c r="F14" s="899">
        <v>4690</v>
      </c>
      <c r="G14" s="900">
        <v>4690</v>
      </c>
      <c r="H14" s="900" t="s">
        <v>2343</v>
      </c>
      <c r="I14" s="901">
        <v>1056.92</v>
      </c>
      <c r="J14" s="918">
        <v>5782.27</v>
      </c>
      <c r="K14" s="891">
        <v>35550</v>
      </c>
      <c r="L14" s="891">
        <v>38044</v>
      </c>
      <c r="M14" s="892" t="s">
        <v>2343</v>
      </c>
      <c r="N14" s="893" t="s">
        <v>1886</v>
      </c>
      <c r="O14" s="894">
        <v>0.78</v>
      </c>
      <c r="P14" s="1496"/>
      <c r="Q14" s="1454"/>
    </row>
    <row r="15" spans="1:17" s="1495" customFormat="1" ht="14.25" x14ac:dyDescent="0.15">
      <c r="A15" s="1196"/>
      <c r="B15" s="884" t="s">
        <v>18</v>
      </c>
      <c r="C15" s="897" t="s">
        <v>289</v>
      </c>
      <c r="D15" s="897" t="s">
        <v>627</v>
      </c>
      <c r="E15" s="898" t="s">
        <v>632</v>
      </c>
      <c r="F15" s="899">
        <v>4320</v>
      </c>
      <c r="G15" s="900">
        <v>4320</v>
      </c>
      <c r="H15" s="900" t="s">
        <v>97</v>
      </c>
      <c r="I15" s="901">
        <v>506.16</v>
      </c>
      <c r="J15" s="901">
        <v>3507.3699999999899</v>
      </c>
      <c r="K15" s="902">
        <v>39616</v>
      </c>
      <c r="L15" s="902">
        <v>39757</v>
      </c>
      <c r="M15" s="903" t="s">
        <v>1199</v>
      </c>
      <c r="N15" s="904">
        <v>150</v>
      </c>
      <c r="O15" s="905">
        <v>4</v>
      </c>
      <c r="P15" s="1496"/>
      <c r="Q15" s="1454"/>
    </row>
    <row r="16" spans="1:17" s="1495" customFormat="1" ht="14.25" x14ac:dyDescent="0.15">
      <c r="A16" s="1196"/>
      <c r="B16" s="884" t="s">
        <v>19</v>
      </c>
      <c r="C16" s="897" t="s">
        <v>290</v>
      </c>
      <c r="D16" s="897" t="s">
        <v>627</v>
      </c>
      <c r="E16" s="898" t="s">
        <v>632</v>
      </c>
      <c r="F16" s="899">
        <v>5010</v>
      </c>
      <c r="G16" s="900">
        <v>5010</v>
      </c>
      <c r="H16" s="900" t="s">
        <v>97</v>
      </c>
      <c r="I16" s="901">
        <v>629.86</v>
      </c>
      <c r="J16" s="918">
        <v>4607.34</v>
      </c>
      <c r="K16" s="891">
        <v>41880</v>
      </c>
      <c r="L16" s="891">
        <v>42066</v>
      </c>
      <c r="M16" s="892" t="s">
        <v>1181</v>
      </c>
      <c r="N16" s="893" t="s">
        <v>1888</v>
      </c>
      <c r="O16" s="894">
        <v>4.54</v>
      </c>
      <c r="P16" s="1496"/>
      <c r="Q16" s="1454"/>
    </row>
    <row r="17" spans="1:17" s="1495" customFormat="1" ht="14.25" x14ac:dyDescent="0.15">
      <c r="A17" s="1196"/>
      <c r="B17" s="884" t="s">
        <v>20</v>
      </c>
      <c r="C17" s="897" t="s">
        <v>1310</v>
      </c>
      <c r="D17" s="897" t="s">
        <v>625</v>
      </c>
      <c r="E17" s="898" t="s">
        <v>635</v>
      </c>
      <c r="F17" s="899">
        <v>4430</v>
      </c>
      <c r="G17" s="900">
        <v>4430</v>
      </c>
      <c r="H17" s="900" t="s">
        <v>2343</v>
      </c>
      <c r="I17" s="901">
        <v>1047.79</v>
      </c>
      <c r="J17" s="901">
        <v>8510.20999999999</v>
      </c>
      <c r="K17" s="902">
        <v>31763</v>
      </c>
      <c r="L17" s="902">
        <v>41460</v>
      </c>
      <c r="M17" s="903" t="s">
        <v>1199</v>
      </c>
      <c r="N17" s="904">
        <v>261</v>
      </c>
      <c r="O17" s="905">
        <v>6.44</v>
      </c>
      <c r="P17" s="1496"/>
    </row>
    <row r="18" spans="1:17" s="1495" customFormat="1" ht="14.25" x14ac:dyDescent="0.15">
      <c r="A18" s="1196"/>
      <c r="B18" s="884" t="s">
        <v>21</v>
      </c>
      <c r="C18" s="897" t="s">
        <v>292</v>
      </c>
      <c r="D18" s="897" t="s">
        <v>627</v>
      </c>
      <c r="E18" s="898" t="s">
        <v>632</v>
      </c>
      <c r="F18" s="899">
        <v>3570</v>
      </c>
      <c r="G18" s="900">
        <v>3570</v>
      </c>
      <c r="H18" s="900" t="s">
        <v>97</v>
      </c>
      <c r="I18" s="916">
        <v>918.56</v>
      </c>
      <c r="J18" s="917">
        <v>6704.5299999999897</v>
      </c>
      <c r="K18" s="891">
        <v>33144</v>
      </c>
      <c r="L18" s="891">
        <v>39827</v>
      </c>
      <c r="M18" s="892" t="s">
        <v>2341</v>
      </c>
      <c r="N18" s="893" t="s">
        <v>1889</v>
      </c>
      <c r="O18" s="894">
        <v>4.95</v>
      </c>
      <c r="P18" s="1496"/>
      <c r="Q18" s="1454"/>
    </row>
    <row r="19" spans="1:17" s="1495" customFormat="1" ht="14.25" x14ac:dyDescent="0.15">
      <c r="A19" s="1196"/>
      <c r="B19" s="884" t="s">
        <v>22</v>
      </c>
      <c r="C19" s="897" t="s">
        <v>293</v>
      </c>
      <c r="D19" s="897" t="s">
        <v>626</v>
      </c>
      <c r="E19" s="898" t="s">
        <v>632</v>
      </c>
      <c r="F19" s="899">
        <v>4240</v>
      </c>
      <c r="G19" s="900">
        <v>4240</v>
      </c>
      <c r="H19" s="900" t="s">
        <v>2317</v>
      </c>
      <c r="I19" s="901">
        <v>730.46</v>
      </c>
      <c r="J19" s="901">
        <v>3896.26</v>
      </c>
      <c r="K19" s="902">
        <v>40207</v>
      </c>
      <c r="L19" s="902">
        <v>40921</v>
      </c>
      <c r="M19" s="903" t="s">
        <v>1199</v>
      </c>
      <c r="N19" s="904" t="s">
        <v>1891</v>
      </c>
      <c r="O19" s="905">
        <v>4.62</v>
      </c>
      <c r="P19" s="1496"/>
      <c r="Q19" s="1454"/>
    </row>
    <row r="20" spans="1:17" s="1495" customFormat="1" ht="14.25" x14ac:dyDescent="0.15">
      <c r="A20" s="1196"/>
      <c r="B20" s="884" t="s">
        <v>23</v>
      </c>
      <c r="C20" s="897" t="s">
        <v>294</v>
      </c>
      <c r="D20" s="897" t="s">
        <v>627</v>
      </c>
      <c r="E20" s="898" t="s">
        <v>632</v>
      </c>
      <c r="F20" s="899">
        <v>2480</v>
      </c>
      <c r="G20" s="900">
        <v>2480</v>
      </c>
      <c r="H20" s="900" t="s">
        <v>1199</v>
      </c>
      <c r="I20" s="901">
        <v>505.34999999999991</v>
      </c>
      <c r="J20" s="918">
        <v>3036.1399999999899</v>
      </c>
      <c r="K20" s="891">
        <v>33162</v>
      </c>
      <c r="L20" s="891">
        <v>39304</v>
      </c>
      <c r="M20" s="892" t="s">
        <v>1199</v>
      </c>
      <c r="N20" s="893">
        <v>302</v>
      </c>
      <c r="O20" s="894">
        <v>7.03</v>
      </c>
      <c r="P20" s="1496"/>
    </row>
    <row r="21" spans="1:17" s="1495" customFormat="1" ht="14.25" x14ac:dyDescent="0.15">
      <c r="A21" s="1196"/>
      <c r="B21" s="884" t="s">
        <v>24</v>
      </c>
      <c r="C21" s="897" t="s">
        <v>1460</v>
      </c>
      <c r="D21" s="897" t="s">
        <v>626</v>
      </c>
      <c r="E21" s="898" t="s">
        <v>1629</v>
      </c>
      <c r="F21" s="899">
        <v>4160</v>
      </c>
      <c r="G21" s="900">
        <v>4160</v>
      </c>
      <c r="H21" s="900" t="s">
        <v>2343</v>
      </c>
      <c r="I21" s="901">
        <v>773.32</v>
      </c>
      <c r="J21" s="901">
        <v>4698.97</v>
      </c>
      <c r="K21" s="902">
        <v>32339</v>
      </c>
      <c r="L21" s="902">
        <v>38043</v>
      </c>
      <c r="M21" s="903" t="s">
        <v>2343</v>
      </c>
      <c r="N21" s="904" t="s">
        <v>1892</v>
      </c>
      <c r="O21" s="905">
        <v>5.45</v>
      </c>
      <c r="P21" s="1496"/>
    </row>
    <row r="22" spans="1:17" s="1495" customFormat="1" ht="14.25" x14ac:dyDescent="0.15">
      <c r="A22" s="1196"/>
      <c r="B22" s="884" t="s">
        <v>25</v>
      </c>
      <c r="C22" s="897" t="s">
        <v>1312</v>
      </c>
      <c r="D22" s="897" t="s">
        <v>625</v>
      </c>
      <c r="E22" s="898" t="s">
        <v>633</v>
      </c>
      <c r="F22" s="899">
        <v>2830</v>
      </c>
      <c r="G22" s="900">
        <v>2830</v>
      </c>
      <c r="H22" s="900" t="s">
        <v>97</v>
      </c>
      <c r="I22" s="916">
        <v>1083.06</v>
      </c>
      <c r="J22" s="917">
        <v>4764</v>
      </c>
      <c r="K22" s="891">
        <v>34089</v>
      </c>
      <c r="L22" s="891">
        <v>39871</v>
      </c>
      <c r="M22" s="892" t="s">
        <v>1199</v>
      </c>
      <c r="N22" s="893" t="s">
        <v>1893</v>
      </c>
      <c r="O22" s="894">
        <v>5.15</v>
      </c>
      <c r="P22" s="1496"/>
    </row>
    <row r="23" spans="1:17" s="1495" customFormat="1" ht="14.25" x14ac:dyDescent="0.15">
      <c r="A23" s="1196"/>
      <c r="B23" s="884" t="s">
        <v>26</v>
      </c>
      <c r="C23" s="897" t="s">
        <v>297</v>
      </c>
      <c r="D23" s="897" t="s">
        <v>627</v>
      </c>
      <c r="E23" s="898" t="s">
        <v>632</v>
      </c>
      <c r="F23" s="899">
        <v>2880</v>
      </c>
      <c r="G23" s="900">
        <v>2880</v>
      </c>
      <c r="H23" s="900" t="s">
        <v>2317</v>
      </c>
      <c r="I23" s="901">
        <v>386.7</v>
      </c>
      <c r="J23" s="901">
        <v>2930.15</v>
      </c>
      <c r="K23" s="902">
        <v>39955</v>
      </c>
      <c r="L23" s="902">
        <v>40848</v>
      </c>
      <c r="M23" s="903" t="s">
        <v>2343</v>
      </c>
      <c r="N23" s="904" t="s">
        <v>1894</v>
      </c>
      <c r="O23" s="905">
        <v>3.82</v>
      </c>
      <c r="P23" s="1496"/>
    </row>
    <row r="24" spans="1:17" s="1495" customFormat="1" ht="14.25" x14ac:dyDescent="0.15">
      <c r="A24" s="1196"/>
      <c r="B24" s="884" t="s">
        <v>28</v>
      </c>
      <c r="C24" s="897" t="s">
        <v>298</v>
      </c>
      <c r="D24" s="897" t="s">
        <v>627</v>
      </c>
      <c r="E24" s="898" t="s">
        <v>632</v>
      </c>
      <c r="F24" s="899">
        <v>2210</v>
      </c>
      <c r="G24" s="900">
        <v>2210</v>
      </c>
      <c r="H24" s="900" t="s">
        <v>97</v>
      </c>
      <c r="I24" s="901">
        <v>367.18</v>
      </c>
      <c r="J24" s="918">
        <v>2628.4299999999898</v>
      </c>
      <c r="K24" s="891">
        <v>40268</v>
      </c>
      <c r="L24" s="891">
        <v>41460</v>
      </c>
      <c r="M24" s="892" t="s">
        <v>97</v>
      </c>
      <c r="N24" s="893">
        <v>43</v>
      </c>
      <c r="O24" s="894">
        <v>6.03</v>
      </c>
      <c r="P24" s="1496"/>
    </row>
    <row r="25" spans="1:17" s="1495" customFormat="1" ht="14.25" x14ac:dyDescent="0.15">
      <c r="A25" s="1196"/>
      <c r="B25" s="884" t="s">
        <v>30</v>
      </c>
      <c r="C25" s="897" t="s">
        <v>299</v>
      </c>
      <c r="D25" s="897" t="s">
        <v>627</v>
      </c>
      <c r="E25" s="898" t="s">
        <v>632</v>
      </c>
      <c r="F25" s="899">
        <v>1690</v>
      </c>
      <c r="G25" s="900">
        <v>1690</v>
      </c>
      <c r="H25" s="900" t="s">
        <v>2318</v>
      </c>
      <c r="I25" s="901">
        <v>343.16</v>
      </c>
      <c r="J25" s="901">
        <v>2376.4</v>
      </c>
      <c r="K25" s="902">
        <v>40100</v>
      </c>
      <c r="L25" s="902">
        <v>40848</v>
      </c>
      <c r="M25" s="903" t="s">
        <v>2343</v>
      </c>
      <c r="N25" s="904" t="s">
        <v>1895</v>
      </c>
      <c r="O25" s="905">
        <v>3.37</v>
      </c>
      <c r="P25" s="1496"/>
    </row>
    <row r="26" spans="1:17" s="1495" customFormat="1" ht="14.25" x14ac:dyDescent="0.15">
      <c r="A26" s="1196"/>
      <c r="B26" s="884" t="s">
        <v>31</v>
      </c>
      <c r="C26" s="897" t="s">
        <v>300</v>
      </c>
      <c r="D26" s="897" t="s">
        <v>1631</v>
      </c>
      <c r="E26" s="898" t="s">
        <v>632</v>
      </c>
      <c r="F26" s="899">
        <v>6470</v>
      </c>
      <c r="G26" s="900">
        <v>6470</v>
      </c>
      <c r="H26" s="900" t="s">
        <v>97</v>
      </c>
      <c r="I26" s="901">
        <v>891.02</v>
      </c>
      <c r="J26" s="918">
        <v>7117.7799999999897</v>
      </c>
      <c r="K26" s="891">
        <v>32962</v>
      </c>
      <c r="L26" s="891">
        <v>39827</v>
      </c>
      <c r="M26" s="892" t="s">
        <v>2341</v>
      </c>
      <c r="N26" s="893" t="s">
        <v>1896</v>
      </c>
      <c r="O26" s="894">
        <v>4.3099999999999996</v>
      </c>
      <c r="P26" s="1496"/>
    </row>
    <row r="27" spans="1:17" s="1495" customFormat="1" ht="14.25" x14ac:dyDescent="0.15">
      <c r="A27" s="1196"/>
      <c r="B27" s="884" t="s">
        <v>33</v>
      </c>
      <c r="C27" s="897" t="s">
        <v>302</v>
      </c>
      <c r="D27" s="897" t="s">
        <v>1632</v>
      </c>
      <c r="E27" s="898" t="s">
        <v>635</v>
      </c>
      <c r="F27" s="899">
        <v>4890</v>
      </c>
      <c r="G27" s="900">
        <v>4890</v>
      </c>
      <c r="H27" s="900" t="s">
        <v>97</v>
      </c>
      <c r="I27" s="916">
        <v>941.18</v>
      </c>
      <c r="J27" s="917">
        <v>6123.96</v>
      </c>
      <c r="K27" s="891">
        <v>32724</v>
      </c>
      <c r="L27" s="891">
        <v>41460</v>
      </c>
      <c r="M27" s="892" t="s">
        <v>1181</v>
      </c>
      <c r="N27" s="893">
        <v>398</v>
      </c>
      <c r="O27" s="894">
        <v>4.33</v>
      </c>
      <c r="P27" s="1496"/>
    </row>
    <row r="28" spans="1:17" s="1495" customFormat="1" ht="14.25" x14ac:dyDescent="0.15">
      <c r="A28" s="1196"/>
      <c r="B28" s="884" t="s">
        <v>36</v>
      </c>
      <c r="C28" s="897" t="s">
        <v>303</v>
      </c>
      <c r="D28" s="897" t="s">
        <v>1633</v>
      </c>
      <c r="E28" s="898" t="s">
        <v>636</v>
      </c>
      <c r="F28" s="899">
        <v>3390</v>
      </c>
      <c r="G28" s="900">
        <v>3390</v>
      </c>
      <c r="H28" s="900" t="s">
        <v>1535</v>
      </c>
      <c r="I28" s="901">
        <v>1057.1400000000001</v>
      </c>
      <c r="J28" s="901">
        <v>3868.36</v>
      </c>
      <c r="K28" s="902">
        <v>33534</v>
      </c>
      <c r="L28" s="902">
        <v>38776</v>
      </c>
      <c r="M28" s="903" t="s">
        <v>1199</v>
      </c>
      <c r="N28" s="904">
        <v>291</v>
      </c>
      <c r="O28" s="905">
        <v>3.69</v>
      </c>
      <c r="P28" s="1496"/>
    </row>
    <row r="29" spans="1:17" s="1495" customFormat="1" ht="14.25" x14ac:dyDescent="0.15">
      <c r="A29" s="1196"/>
      <c r="B29" s="884" t="s">
        <v>37</v>
      </c>
      <c r="C29" s="897" t="s">
        <v>1313</v>
      </c>
      <c r="D29" s="897" t="s">
        <v>1633</v>
      </c>
      <c r="E29" s="898" t="s">
        <v>632</v>
      </c>
      <c r="F29" s="899">
        <v>1780</v>
      </c>
      <c r="G29" s="900">
        <v>1780</v>
      </c>
      <c r="H29" s="900" t="s">
        <v>2343</v>
      </c>
      <c r="I29" s="901">
        <v>457.27</v>
      </c>
      <c r="J29" s="918">
        <v>2664.8299999999899</v>
      </c>
      <c r="K29" s="891">
        <v>32079</v>
      </c>
      <c r="L29" s="891">
        <v>39827</v>
      </c>
      <c r="M29" s="892" t="s">
        <v>1199</v>
      </c>
      <c r="N29" s="893" t="s">
        <v>1897</v>
      </c>
      <c r="O29" s="894">
        <v>6.76</v>
      </c>
      <c r="P29" s="1496"/>
      <c r="Q29" s="1454"/>
    </row>
    <row r="30" spans="1:17" s="1495" customFormat="1" ht="14.25" x14ac:dyDescent="0.15">
      <c r="A30" s="1196"/>
      <c r="B30" s="884" t="s">
        <v>38</v>
      </c>
      <c r="C30" s="897" t="s">
        <v>305</v>
      </c>
      <c r="D30" s="897" t="s">
        <v>1634</v>
      </c>
      <c r="E30" s="898" t="s">
        <v>632</v>
      </c>
      <c r="F30" s="899">
        <v>3850</v>
      </c>
      <c r="G30" s="900">
        <v>3850</v>
      </c>
      <c r="H30" s="900" t="s">
        <v>2343</v>
      </c>
      <c r="I30" s="901">
        <v>4454.59</v>
      </c>
      <c r="J30" s="901">
        <v>6865.8</v>
      </c>
      <c r="K30" s="902">
        <v>34683</v>
      </c>
      <c r="L30" s="902">
        <v>37960</v>
      </c>
      <c r="M30" s="903" t="s">
        <v>2366</v>
      </c>
      <c r="N30" s="904">
        <v>437</v>
      </c>
      <c r="O30" s="905">
        <v>1.17</v>
      </c>
      <c r="P30" s="1496"/>
      <c r="Q30" s="1454"/>
    </row>
    <row r="31" spans="1:17" s="1495" customFormat="1" ht="14.25" x14ac:dyDescent="0.15">
      <c r="A31" s="1196"/>
      <c r="B31" s="884" t="s">
        <v>39</v>
      </c>
      <c r="C31" s="897" t="s">
        <v>1314</v>
      </c>
      <c r="D31" s="897" t="s">
        <v>1635</v>
      </c>
      <c r="E31" s="898" t="s">
        <v>633</v>
      </c>
      <c r="F31" s="899">
        <v>7830</v>
      </c>
      <c r="G31" s="900">
        <v>7830</v>
      </c>
      <c r="H31" s="900" t="s">
        <v>97</v>
      </c>
      <c r="I31" s="916">
        <v>1275.7</v>
      </c>
      <c r="J31" s="917">
        <v>10932.69</v>
      </c>
      <c r="K31" s="891">
        <v>32233</v>
      </c>
      <c r="L31" s="891">
        <v>38533</v>
      </c>
      <c r="M31" s="892" t="s">
        <v>2343</v>
      </c>
      <c r="N31" s="893" t="s">
        <v>1898</v>
      </c>
      <c r="O31" s="894">
        <v>6.93</v>
      </c>
      <c r="P31" s="1496"/>
      <c r="Q31" s="1454"/>
    </row>
    <row r="32" spans="1:17" s="1495" customFormat="1" ht="14.25" x14ac:dyDescent="0.15">
      <c r="A32" s="1196"/>
      <c r="B32" s="884" t="s">
        <v>40</v>
      </c>
      <c r="C32" s="897" t="s">
        <v>1461</v>
      </c>
      <c r="D32" s="897" t="s">
        <v>613</v>
      </c>
      <c r="E32" s="898" t="s">
        <v>632</v>
      </c>
      <c r="F32" s="899">
        <v>5460</v>
      </c>
      <c r="G32" s="900">
        <v>5460</v>
      </c>
      <c r="H32" s="900" t="s">
        <v>2317</v>
      </c>
      <c r="I32" s="901">
        <v>1502.94</v>
      </c>
      <c r="J32" s="901">
        <v>10055.129999999899</v>
      </c>
      <c r="K32" s="902">
        <v>31351</v>
      </c>
      <c r="L32" s="902">
        <v>38484</v>
      </c>
      <c r="M32" s="903" t="s">
        <v>1199</v>
      </c>
      <c r="N32" s="904" t="s">
        <v>1899</v>
      </c>
      <c r="O32" s="905">
        <v>6</v>
      </c>
      <c r="P32" s="1496"/>
      <c r="Q32" s="1454"/>
    </row>
    <row r="33" spans="1:17" s="1495" customFormat="1" ht="14.25" x14ac:dyDescent="0.15">
      <c r="A33" s="1196"/>
      <c r="B33" s="884" t="s">
        <v>41</v>
      </c>
      <c r="C33" s="897" t="s">
        <v>1316</v>
      </c>
      <c r="D33" s="897" t="s">
        <v>613</v>
      </c>
      <c r="E33" s="898" t="s">
        <v>632</v>
      </c>
      <c r="F33" s="899">
        <v>2620</v>
      </c>
      <c r="G33" s="900">
        <v>2620</v>
      </c>
      <c r="H33" s="900" t="s">
        <v>97</v>
      </c>
      <c r="I33" s="901">
        <v>1320</v>
      </c>
      <c r="J33" s="918">
        <v>11149.99</v>
      </c>
      <c r="K33" s="891">
        <v>33168</v>
      </c>
      <c r="L33" s="891">
        <v>37960</v>
      </c>
      <c r="M33" s="892" t="s">
        <v>1181</v>
      </c>
      <c r="N33" s="893" t="s">
        <v>1900</v>
      </c>
      <c r="O33" s="894">
        <v>9.64</v>
      </c>
      <c r="P33" s="1496"/>
      <c r="Q33" s="1454"/>
    </row>
    <row r="34" spans="1:17" s="1495" customFormat="1" ht="14.25" x14ac:dyDescent="0.15">
      <c r="A34" s="1196"/>
      <c r="B34" s="884" t="s">
        <v>733</v>
      </c>
      <c r="C34" s="897" t="s">
        <v>1462</v>
      </c>
      <c r="D34" s="897" t="s">
        <v>628</v>
      </c>
      <c r="E34" s="898" t="s">
        <v>2377</v>
      </c>
      <c r="F34" s="899">
        <v>6210</v>
      </c>
      <c r="G34" s="900">
        <v>6210</v>
      </c>
      <c r="H34" s="900" t="s">
        <v>1535</v>
      </c>
      <c r="I34" s="901">
        <v>709.5</v>
      </c>
      <c r="J34" s="901">
        <v>5171.17</v>
      </c>
      <c r="K34" s="902">
        <v>41677</v>
      </c>
      <c r="L34" s="902">
        <v>42430</v>
      </c>
      <c r="M34" s="903" t="s">
        <v>2343</v>
      </c>
      <c r="N34" s="904" t="s">
        <v>1895</v>
      </c>
      <c r="O34" s="905">
        <v>3.82</v>
      </c>
      <c r="P34" s="1496"/>
      <c r="Q34" s="1454"/>
    </row>
    <row r="35" spans="1:17" s="1495" customFormat="1" ht="14.25" x14ac:dyDescent="0.15">
      <c r="A35" s="1196"/>
      <c r="B35" s="884" t="s">
        <v>734</v>
      </c>
      <c r="C35" s="897" t="s">
        <v>812</v>
      </c>
      <c r="D35" s="897" t="s">
        <v>627</v>
      </c>
      <c r="E35" s="898" t="s">
        <v>1228</v>
      </c>
      <c r="F35" s="899">
        <v>3970</v>
      </c>
      <c r="G35" s="900">
        <v>3970</v>
      </c>
      <c r="H35" s="900" t="s">
        <v>2317</v>
      </c>
      <c r="I35" s="901">
        <v>321.39</v>
      </c>
      <c r="J35" s="918">
        <v>2487.63</v>
      </c>
      <c r="K35" s="891">
        <v>41754</v>
      </c>
      <c r="L35" s="891">
        <v>42430</v>
      </c>
      <c r="M35" s="892" t="s">
        <v>2341</v>
      </c>
      <c r="N35" s="893" t="s">
        <v>1903</v>
      </c>
      <c r="O35" s="894">
        <v>3.79</v>
      </c>
      <c r="P35" s="1496"/>
      <c r="Q35" s="1454"/>
    </row>
    <row r="36" spans="1:17" s="1495" customFormat="1" ht="14.25" x14ac:dyDescent="0.15">
      <c r="A36" s="1196"/>
      <c r="B36" s="884" t="s">
        <v>736</v>
      </c>
      <c r="C36" s="897" t="s">
        <v>813</v>
      </c>
      <c r="D36" s="897" t="s">
        <v>628</v>
      </c>
      <c r="E36" s="898" t="s">
        <v>1198</v>
      </c>
      <c r="F36" s="899">
        <v>3900</v>
      </c>
      <c r="G36" s="900">
        <v>3900</v>
      </c>
      <c r="H36" s="900" t="s">
        <v>2343</v>
      </c>
      <c r="I36" s="901">
        <v>547.04999999999995</v>
      </c>
      <c r="J36" s="901">
        <v>3362.95</v>
      </c>
      <c r="K36" s="902">
        <v>41851</v>
      </c>
      <c r="L36" s="902">
        <v>42430</v>
      </c>
      <c r="M36" s="903" t="s">
        <v>2343</v>
      </c>
      <c r="N36" s="904" t="s">
        <v>1904</v>
      </c>
      <c r="O36" s="905">
        <v>5.26</v>
      </c>
      <c r="P36" s="1496"/>
      <c r="Q36" s="1454"/>
    </row>
    <row r="37" spans="1:17" s="1495" customFormat="1" ht="14.25" x14ac:dyDescent="0.15">
      <c r="A37" s="1196"/>
      <c r="B37" s="884" t="s">
        <v>1218</v>
      </c>
      <c r="C37" s="897" t="s">
        <v>1317</v>
      </c>
      <c r="D37" s="897" t="s">
        <v>628</v>
      </c>
      <c r="E37" s="898" t="s">
        <v>2377</v>
      </c>
      <c r="F37" s="899">
        <v>44100</v>
      </c>
      <c r="G37" s="900">
        <v>44100</v>
      </c>
      <c r="H37" s="900" t="s">
        <v>97</v>
      </c>
      <c r="I37" s="901">
        <v>21190.14</v>
      </c>
      <c r="J37" s="918">
        <v>144476.04999999999</v>
      </c>
      <c r="K37" s="891">
        <v>32890</v>
      </c>
      <c r="L37" s="891">
        <v>38779</v>
      </c>
      <c r="M37" s="892" t="s">
        <v>1181</v>
      </c>
      <c r="N37" s="893">
        <v>4871</v>
      </c>
      <c r="O37" s="894">
        <v>1.78</v>
      </c>
      <c r="P37" s="1496"/>
      <c r="Q37" s="1454"/>
    </row>
    <row r="38" spans="1:17" s="1495" customFormat="1" ht="14.25" x14ac:dyDescent="0.15">
      <c r="A38" s="1196"/>
      <c r="B38" s="884" t="s">
        <v>1219</v>
      </c>
      <c r="C38" s="897" t="s">
        <v>1318</v>
      </c>
      <c r="D38" s="897" t="s">
        <v>627</v>
      </c>
      <c r="E38" s="898" t="s">
        <v>1198</v>
      </c>
      <c r="F38" s="899">
        <v>18200</v>
      </c>
      <c r="G38" s="900">
        <v>18200</v>
      </c>
      <c r="H38" s="900" t="s">
        <v>1199</v>
      </c>
      <c r="I38" s="901">
        <v>39569.53</v>
      </c>
      <c r="J38" s="918">
        <v>24000.76</v>
      </c>
      <c r="K38" s="891">
        <v>37165</v>
      </c>
      <c r="L38" s="891">
        <v>38777</v>
      </c>
      <c r="M38" s="903" t="s">
        <v>1199</v>
      </c>
      <c r="N38" s="893">
        <v>918</v>
      </c>
      <c r="O38" s="894">
        <v>2.4300000000000002</v>
      </c>
      <c r="P38" s="1496"/>
      <c r="Q38" s="1454"/>
    </row>
    <row r="39" spans="1:17" s="1495" customFormat="1" ht="14.25" x14ac:dyDescent="0.15">
      <c r="A39" s="1196"/>
      <c r="B39" s="884" t="s">
        <v>1220</v>
      </c>
      <c r="C39" s="897" t="s">
        <v>1428</v>
      </c>
      <c r="D39" s="897" t="s">
        <v>628</v>
      </c>
      <c r="E39" s="898" t="s">
        <v>1637</v>
      </c>
      <c r="F39" s="899">
        <v>10400</v>
      </c>
      <c r="G39" s="900">
        <v>10400</v>
      </c>
      <c r="H39" s="900" t="s">
        <v>97</v>
      </c>
      <c r="I39" s="901">
        <v>2023.72</v>
      </c>
      <c r="J39" s="918">
        <v>10063.049999999999</v>
      </c>
      <c r="K39" s="891">
        <v>32628</v>
      </c>
      <c r="L39" s="891">
        <v>38777</v>
      </c>
      <c r="M39" s="892" t="s">
        <v>2341</v>
      </c>
      <c r="N39" s="893" t="s">
        <v>1906</v>
      </c>
      <c r="O39" s="894">
        <v>4.76</v>
      </c>
      <c r="P39" s="1496"/>
      <c r="Q39" s="1454"/>
    </row>
    <row r="40" spans="1:17" s="1495" customFormat="1" ht="14.25" x14ac:dyDescent="0.15">
      <c r="A40" s="1196"/>
      <c r="B40" s="884" t="s">
        <v>1222</v>
      </c>
      <c r="C40" s="897" t="s">
        <v>1429</v>
      </c>
      <c r="D40" s="897" t="s">
        <v>626</v>
      </c>
      <c r="E40" s="898" t="s">
        <v>1198</v>
      </c>
      <c r="F40" s="899">
        <v>8330</v>
      </c>
      <c r="G40" s="900">
        <v>8330</v>
      </c>
      <c r="H40" s="900" t="s">
        <v>2317</v>
      </c>
      <c r="I40" s="901">
        <v>2105.12</v>
      </c>
      <c r="J40" s="918">
        <v>12169.78</v>
      </c>
      <c r="K40" s="891">
        <v>26753</v>
      </c>
      <c r="L40" s="891">
        <v>40191</v>
      </c>
      <c r="M40" s="903" t="s">
        <v>1199</v>
      </c>
      <c r="N40" s="893" t="s">
        <v>1907</v>
      </c>
      <c r="O40" s="894">
        <v>4.1500000000000004</v>
      </c>
      <c r="P40" s="1496"/>
      <c r="Q40" s="1454"/>
    </row>
    <row r="41" spans="1:17" s="1495" customFormat="1" ht="14.25" x14ac:dyDescent="0.15">
      <c r="A41" s="1196"/>
      <c r="B41" s="884" t="s">
        <v>1223</v>
      </c>
      <c r="C41" s="897" t="s">
        <v>1321</v>
      </c>
      <c r="D41" s="897" t="s">
        <v>627</v>
      </c>
      <c r="E41" s="898" t="s">
        <v>2377</v>
      </c>
      <c r="F41" s="899">
        <v>8180</v>
      </c>
      <c r="G41" s="900">
        <v>8180</v>
      </c>
      <c r="H41" s="900" t="s">
        <v>2343</v>
      </c>
      <c r="I41" s="901">
        <v>39569.53</v>
      </c>
      <c r="J41" s="918">
        <v>10759.81</v>
      </c>
      <c r="K41" s="891">
        <v>37165</v>
      </c>
      <c r="L41" s="891">
        <v>39534</v>
      </c>
      <c r="M41" s="892" t="s">
        <v>1199</v>
      </c>
      <c r="N41" s="893">
        <v>412</v>
      </c>
      <c r="O41" s="894">
        <v>2.6</v>
      </c>
      <c r="P41" s="1496"/>
      <c r="Q41" s="1454"/>
    </row>
    <row r="42" spans="1:17" s="1495" customFormat="1" ht="14.25" x14ac:dyDescent="0.15">
      <c r="A42" s="1196"/>
      <c r="B42" s="884" t="s">
        <v>1224</v>
      </c>
      <c r="C42" s="897" t="s">
        <v>1430</v>
      </c>
      <c r="D42" s="897" t="s">
        <v>627</v>
      </c>
      <c r="E42" s="898" t="s">
        <v>635</v>
      </c>
      <c r="F42" s="899">
        <v>6070</v>
      </c>
      <c r="G42" s="900">
        <v>6070</v>
      </c>
      <c r="H42" s="900" t="s">
        <v>2343</v>
      </c>
      <c r="I42" s="901">
        <v>1117.6099999999999</v>
      </c>
      <c r="J42" s="918">
        <v>7981.27</v>
      </c>
      <c r="K42" s="891">
        <v>31989</v>
      </c>
      <c r="L42" s="891">
        <v>40998</v>
      </c>
      <c r="M42" s="903" t="s">
        <v>2343</v>
      </c>
      <c r="N42" s="893" t="s">
        <v>1908</v>
      </c>
      <c r="O42" s="894">
        <v>4.49</v>
      </c>
      <c r="P42" s="1496"/>
      <c r="Q42" s="1454"/>
    </row>
    <row r="43" spans="1:17" s="1495" customFormat="1" ht="14.25" x14ac:dyDescent="0.15">
      <c r="A43" s="1196"/>
      <c r="B43" s="884" t="s">
        <v>1225</v>
      </c>
      <c r="C43" s="897" t="s">
        <v>1431</v>
      </c>
      <c r="D43" s="897" t="s">
        <v>609</v>
      </c>
      <c r="E43" s="898" t="s">
        <v>2379</v>
      </c>
      <c r="F43" s="899">
        <v>5710</v>
      </c>
      <c r="G43" s="900">
        <v>5710</v>
      </c>
      <c r="H43" s="900" t="s">
        <v>97</v>
      </c>
      <c r="I43" s="901">
        <v>3208.2</v>
      </c>
      <c r="J43" s="918">
        <v>10704.44</v>
      </c>
      <c r="K43" s="891">
        <v>37553</v>
      </c>
      <c r="L43" s="891">
        <v>41606</v>
      </c>
      <c r="M43" s="892" t="s">
        <v>2343</v>
      </c>
      <c r="N43" s="893" t="s">
        <v>1910</v>
      </c>
      <c r="O43" s="894">
        <v>7.45</v>
      </c>
      <c r="P43" s="1496"/>
      <c r="Q43" s="1454"/>
    </row>
    <row r="44" spans="1:17" s="1495" customFormat="1" ht="14.25" x14ac:dyDescent="0.15">
      <c r="A44" s="1196"/>
      <c r="B44" s="884" t="s">
        <v>1227</v>
      </c>
      <c r="C44" s="897" t="s">
        <v>1432</v>
      </c>
      <c r="D44" s="897" t="s">
        <v>628</v>
      </c>
      <c r="E44" s="898" t="s">
        <v>2376</v>
      </c>
      <c r="F44" s="899">
        <v>3620</v>
      </c>
      <c r="G44" s="900">
        <v>3620</v>
      </c>
      <c r="H44" s="900" t="s">
        <v>2317</v>
      </c>
      <c r="I44" s="901">
        <v>940.92</v>
      </c>
      <c r="J44" s="918">
        <v>4954.74</v>
      </c>
      <c r="K44" s="919">
        <v>33375</v>
      </c>
      <c r="L44" s="919">
        <v>39525</v>
      </c>
      <c r="M44" s="903" t="s">
        <v>1199</v>
      </c>
      <c r="N44" s="893" t="s">
        <v>1911</v>
      </c>
      <c r="O44" s="894">
        <v>5.55</v>
      </c>
      <c r="P44" s="1496"/>
      <c r="Q44" s="1454"/>
    </row>
    <row r="45" spans="1:17" s="1495" customFormat="1" ht="14.25" x14ac:dyDescent="0.15">
      <c r="A45" s="1196"/>
      <c r="B45" s="884" t="s">
        <v>1229</v>
      </c>
      <c r="C45" s="897" t="s">
        <v>1433</v>
      </c>
      <c r="D45" s="897" t="s">
        <v>1639</v>
      </c>
      <c r="E45" s="898" t="s">
        <v>1637</v>
      </c>
      <c r="F45" s="899">
        <v>1850</v>
      </c>
      <c r="G45" s="900">
        <v>1850</v>
      </c>
      <c r="H45" s="900" t="s">
        <v>97</v>
      </c>
      <c r="I45" s="901">
        <v>421.37</v>
      </c>
      <c r="J45" s="918">
        <v>3251.03</v>
      </c>
      <c r="K45" s="891">
        <v>33259</v>
      </c>
      <c r="L45" s="891">
        <v>41606</v>
      </c>
      <c r="M45" s="892" t="s">
        <v>2341</v>
      </c>
      <c r="N45" s="893" t="s">
        <v>1912</v>
      </c>
      <c r="O45" s="894">
        <v>4.25</v>
      </c>
      <c r="P45" s="1496"/>
      <c r="Q45" s="1454"/>
    </row>
    <row r="46" spans="1:17" s="1495" customFormat="1" ht="14.25" x14ac:dyDescent="0.15">
      <c r="A46" s="1196"/>
      <c r="B46" s="884" t="s">
        <v>1231</v>
      </c>
      <c r="C46" s="897" t="s">
        <v>1326</v>
      </c>
      <c r="D46" s="897" t="s">
        <v>1634</v>
      </c>
      <c r="E46" s="898" t="s">
        <v>1641</v>
      </c>
      <c r="F46" s="899">
        <v>1850</v>
      </c>
      <c r="G46" s="900">
        <v>1850</v>
      </c>
      <c r="H46" s="900" t="s">
        <v>2317</v>
      </c>
      <c r="I46" s="901">
        <v>2350.84</v>
      </c>
      <c r="J46" s="918">
        <v>5848.73</v>
      </c>
      <c r="K46" s="891">
        <v>34683</v>
      </c>
      <c r="L46" s="891">
        <v>38777</v>
      </c>
      <c r="M46" s="903" t="s">
        <v>2343</v>
      </c>
      <c r="N46" s="893">
        <v>696</v>
      </c>
      <c r="O46" s="894">
        <v>1.93</v>
      </c>
      <c r="P46" s="1496"/>
      <c r="Q46" s="1454"/>
    </row>
    <row r="47" spans="1:17" s="1495" customFormat="1" ht="14.25" x14ac:dyDescent="0.15">
      <c r="A47" s="1196"/>
      <c r="B47" s="884" t="s">
        <v>1642</v>
      </c>
      <c r="C47" s="897" t="s">
        <v>2378</v>
      </c>
      <c r="D47" s="897" t="s">
        <v>627</v>
      </c>
      <c r="E47" s="898" t="s">
        <v>2377</v>
      </c>
      <c r="F47" s="899">
        <v>4440</v>
      </c>
      <c r="G47" s="900">
        <v>4440</v>
      </c>
      <c r="H47" s="900" t="s">
        <v>2319</v>
      </c>
      <c r="I47" s="901">
        <v>552.11</v>
      </c>
      <c r="J47" s="918">
        <v>3721.63</v>
      </c>
      <c r="K47" s="891">
        <v>42704</v>
      </c>
      <c r="L47" s="891">
        <v>43007</v>
      </c>
      <c r="M47" s="892" t="s">
        <v>2341</v>
      </c>
      <c r="N47" s="893" t="s">
        <v>1916</v>
      </c>
      <c r="O47" s="894">
        <v>5.53</v>
      </c>
      <c r="P47" s="1496"/>
      <c r="Q47" s="1454"/>
    </row>
    <row r="48" spans="1:17" s="1495" customFormat="1" ht="14.25" x14ac:dyDescent="0.15">
      <c r="A48" s="1196"/>
      <c r="B48" s="884" t="s">
        <v>1645</v>
      </c>
      <c r="C48" s="897" t="s">
        <v>1646</v>
      </c>
      <c r="D48" s="897" t="s">
        <v>626</v>
      </c>
      <c r="E48" s="898" t="s">
        <v>2376</v>
      </c>
      <c r="F48" s="899">
        <v>3410</v>
      </c>
      <c r="G48" s="900">
        <v>3410</v>
      </c>
      <c r="H48" s="900" t="s">
        <v>1534</v>
      </c>
      <c r="I48" s="901">
        <v>307.79000000000002</v>
      </c>
      <c r="J48" s="918">
        <v>2402.91</v>
      </c>
      <c r="K48" s="891">
        <v>42398</v>
      </c>
      <c r="L48" s="891">
        <v>43007</v>
      </c>
      <c r="M48" s="903" t="s">
        <v>2343</v>
      </c>
      <c r="N48" s="893" t="s">
        <v>1917</v>
      </c>
      <c r="O48" s="894">
        <v>3.87</v>
      </c>
      <c r="P48" s="1496"/>
      <c r="Q48" s="1454"/>
    </row>
    <row r="49" spans="1:17" s="1495" customFormat="1" ht="14.25" x14ac:dyDescent="0.15">
      <c r="A49" s="1196"/>
      <c r="B49" s="884" t="s">
        <v>1918</v>
      </c>
      <c r="C49" s="897" t="s">
        <v>1919</v>
      </c>
      <c r="D49" s="897" t="s">
        <v>627</v>
      </c>
      <c r="E49" s="898" t="s">
        <v>632</v>
      </c>
      <c r="F49" s="899">
        <v>4310</v>
      </c>
      <c r="G49" s="900">
        <v>4310</v>
      </c>
      <c r="H49" s="900" t="s">
        <v>1534</v>
      </c>
      <c r="I49" s="901">
        <v>437</v>
      </c>
      <c r="J49" s="918">
        <v>2968.75</v>
      </c>
      <c r="K49" s="891">
        <v>42521</v>
      </c>
      <c r="L49" s="891">
        <v>43192</v>
      </c>
      <c r="M49" s="892" t="s">
        <v>97</v>
      </c>
      <c r="N49" s="893">
        <v>26</v>
      </c>
      <c r="O49" s="894">
        <v>3.67</v>
      </c>
      <c r="P49" s="1496"/>
      <c r="Q49" s="1454"/>
    </row>
    <row r="50" spans="1:17" s="1495" customFormat="1" ht="14.25" x14ac:dyDescent="0.15">
      <c r="A50" s="1196"/>
      <c r="B50" s="884" t="s">
        <v>1920</v>
      </c>
      <c r="C50" s="897" t="s">
        <v>1921</v>
      </c>
      <c r="D50" s="897" t="s">
        <v>628</v>
      </c>
      <c r="E50" s="898" t="s">
        <v>632</v>
      </c>
      <c r="F50" s="899">
        <v>2130</v>
      </c>
      <c r="G50" s="900">
        <v>2130</v>
      </c>
      <c r="H50" s="900" t="s">
        <v>1534</v>
      </c>
      <c r="I50" s="901">
        <v>289.58999999999997</v>
      </c>
      <c r="J50" s="918">
        <v>1755.21</v>
      </c>
      <c r="K50" s="891">
        <v>41906</v>
      </c>
      <c r="L50" s="891">
        <v>43192</v>
      </c>
      <c r="M50" s="892" t="s">
        <v>97</v>
      </c>
      <c r="N50" s="893">
        <v>30</v>
      </c>
      <c r="O50" s="894">
        <v>5.87</v>
      </c>
      <c r="P50" s="1496"/>
      <c r="Q50" s="1454"/>
    </row>
    <row r="51" spans="1:17" s="1495" customFormat="1" ht="14.25" x14ac:dyDescent="0.15">
      <c r="A51" s="1196"/>
      <c r="B51" s="884" t="s">
        <v>2375</v>
      </c>
      <c r="C51" s="897" t="s">
        <v>2374</v>
      </c>
      <c r="D51" s="897" t="s">
        <v>628</v>
      </c>
      <c r="E51" s="898" t="s">
        <v>632</v>
      </c>
      <c r="F51" s="899">
        <v>10900</v>
      </c>
      <c r="G51" s="900">
        <v>10900</v>
      </c>
      <c r="H51" s="900" t="s">
        <v>1534</v>
      </c>
      <c r="I51" s="901">
        <v>965.44</v>
      </c>
      <c r="J51" s="918">
        <v>7088.17</v>
      </c>
      <c r="K51" s="891">
        <v>43159</v>
      </c>
      <c r="L51" s="891">
        <v>43525</v>
      </c>
      <c r="M51" s="892" t="s">
        <v>97</v>
      </c>
      <c r="N51" s="893">
        <v>60</v>
      </c>
      <c r="O51" s="894">
        <v>7</v>
      </c>
      <c r="P51" s="1496"/>
      <c r="Q51" s="1454"/>
    </row>
    <row r="52" spans="1:17" s="1495" customFormat="1" ht="14.25" x14ac:dyDescent="0.15">
      <c r="A52" s="1196"/>
      <c r="B52" s="884" t="s">
        <v>2373</v>
      </c>
      <c r="C52" s="897" t="s">
        <v>2372</v>
      </c>
      <c r="D52" s="897" t="s">
        <v>627</v>
      </c>
      <c r="E52" s="898" t="s">
        <v>632</v>
      </c>
      <c r="F52" s="899">
        <v>3805</v>
      </c>
      <c r="G52" s="900">
        <v>3805</v>
      </c>
      <c r="H52" s="900" t="s">
        <v>1534</v>
      </c>
      <c r="I52" s="901">
        <v>830.08</v>
      </c>
      <c r="J52" s="918">
        <v>2514</v>
      </c>
      <c r="K52" s="891">
        <v>43210</v>
      </c>
      <c r="L52" s="891">
        <v>43525</v>
      </c>
      <c r="M52" s="892" t="s">
        <v>97</v>
      </c>
      <c r="N52" s="893">
        <v>27</v>
      </c>
      <c r="O52" s="894">
        <v>5.34</v>
      </c>
      <c r="P52" s="1496"/>
      <c r="Q52" s="1454"/>
    </row>
    <row r="53" spans="1:17" s="1495" customFormat="1" ht="14.25" x14ac:dyDescent="0.15">
      <c r="A53" s="1196"/>
      <c r="B53" s="884" t="s">
        <v>2371</v>
      </c>
      <c r="C53" s="897" t="s">
        <v>2370</v>
      </c>
      <c r="D53" s="897" t="s">
        <v>627</v>
      </c>
      <c r="E53" s="898" t="s">
        <v>632</v>
      </c>
      <c r="F53" s="899">
        <v>2880</v>
      </c>
      <c r="G53" s="900">
        <v>2880</v>
      </c>
      <c r="H53" s="900" t="s">
        <v>1534</v>
      </c>
      <c r="I53" s="901">
        <v>279.17</v>
      </c>
      <c r="J53" s="918">
        <v>2051.35</v>
      </c>
      <c r="K53" s="891">
        <v>43231</v>
      </c>
      <c r="L53" s="891">
        <v>43525</v>
      </c>
      <c r="M53" s="892" t="s">
        <v>97</v>
      </c>
      <c r="N53" s="893">
        <v>18</v>
      </c>
      <c r="O53" s="894">
        <v>5.89</v>
      </c>
      <c r="P53" s="1496"/>
      <c r="Q53" s="1454"/>
    </row>
    <row r="54" spans="1:17" s="1495" customFormat="1" ht="14.25" x14ac:dyDescent="0.15">
      <c r="A54" s="1196"/>
      <c r="B54" s="884" t="s">
        <v>2369</v>
      </c>
      <c r="C54" s="897" t="s">
        <v>2368</v>
      </c>
      <c r="D54" s="897" t="s">
        <v>626</v>
      </c>
      <c r="E54" s="898" t="s">
        <v>632</v>
      </c>
      <c r="F54" s="899">
        <v>3890</v>
      </c>
      <c r="G54" s="900">
        <v>3890</v>
      </c>
      <c r="H54" s="900" t="s">
        <v>1534</v>
      </c>
      <c r="I54" s="901">
        <v>403.76</v>
      </c>
      <c r="J54" s="918">
        <v>2670.12</v>
      </c>
      <c r="K54" s="891">
        <v>43312</v>
      </c>
      <c r="L54" s="891">
        <v>43556</v>
      </c>
      <c r="M54" s="892" t="s">
        <v>97</v>
      </c>
      <c r="N54" s="893">
        <v>22</v>
      </c>
      <c r="O54" s="894">
        <v>5.08</v>
      </c>
      <c r="P54" s="1496"/>
      <c r="Q54" s="1454"/>
    </row>
    <row r="55" spans="1:17" s="1495" customFormat="1" ht="14.25" x14ac:dyDescent="0.15">
      <c r="A55" s="1196"/>
      <c r="B55" s="884" t="s">
        <v>43</v>
      </c>
      <c r="C55" s="897" t="s">
        <v>309</v>
      </c>
      <c r="D55" s="897" t="s">
        <v>1647</v>
      </c>
      <c r="E55" s="898" t="s">
        <v>636</v>
      </c>
      <c r="F55" s="899">
        <v>6250</v>
      </c>
      <c r="G55" s="900">
        <v>6250</v>
      </c>
      <c r="H55" s="900" t="s">
        <v>97</v>
      </c>
      <c r="I55" s="916">
        <v>2363.79</v>
      </c>
      <c r="J55" s="917">
        <v>18842.5099999999</v>
      </c>
      <c r="K55" s="891">
        <v>29815</v>
      </c>
      <c r="L55" s="891">
        <v>38869</v>
      </c>
      <c r="M55" s="892" t="s">
        <v>2341</v>
      </c>
      <c r="N55" s="893" t="s">
        <v>1922</v>
      </c>
      <c r="O55" s="894">
        <v>0.18</v>
      </c>
      <c r="P55" s="1496"/>
      <c r="Q55" s="1454"/>
    </row>
    <row r="56" spans="1:17" s="1495" customFormat="1" ht="14.25" x14ac:dyDescent="0.15">
      <c r="A56" s="1196"/>
      <c r="B56" s="884" t="s">
        <v>44</v>
      </c>
      <c r="C56" s="897" t="s">
        <v>310</v>
      </c>
      <c r="D56" s="897" t="s">
        <v>1647</v>
      </c>
      <c r="E56" s="898" t="s">
        <v>632</v>
      </c>
      <c r="F56" s="899">
        <v>4140</v>
      </c>
      <c r="G56" s="900">
        <v>4140</v>
      </c>
      <c r="H56" s="900" t="s">
        <v>2317</v>
      </c>
      <c r="I56" s="901">
        <v>1275.68</v>
      </c>
      <c r="J56" s="901">
        <v>9603.8099999999904</v>
      </c>
      <c r="K56" s="902">
        <v>39640</v>
      </c>
      <c r="L56" s="902">
        <v>39757</v>
      </c>
      <c r="M56" s="903" t="s">
        <v>2343</v>
      </c>
      <c r="N56" s="904">
        <v>579</v>
      </c>
      <c r="O56" s="905">
        <v>0.04</v>
      </c>
      <c r="P56" s="1496"/>
      <c r="Q56" s="1454"/>
    </row>
    <row r="57" spans="1:17" s="1495" customFormat="1" ht="14.25" x14ac:dyDescent="0.15">
      <c r="A57" s="1196"/>
      <c r="B57" s="884" t="s">
        <v>46</v>
      </c>
      <c r="C57" s="897" t="s">
        <v>1327</v>
      </c>
      <c r="D57" s="897" t="s">
        <v>1648</v>
      </c>
      <c r="E57" s="898" t="s">
        <v>636</v>
      </c>
      <c r="F57" s="899">
        <v>2030</v>
      </c>
      <c r="G57" s="900">
        <v>2030</v>
      </c>
      <c r="H57" s="900" t="s">
        <v>2343</v>
      </c>
      <c r="I57" s="901">
        <v>2318.17</v>
      </c>
      <c r="J57" s="918">
        <v>12977.45</v>
      </c>
      <c r="K57" s="891">
        <v>25021</v>
      </c>
      <c r="L57" s="891">
        <v>38686</v>
      </c>
      <c r="M57" s="892" t="s">
        <v>1199</v>
      </c>
      <c r="N57" s="893" t="s">
        <v>1924</v>
      </c>
      <c r="O57" s="894">
        <v>4.3899999999999997</v>
      </c>
      <c r="P57" s="1496"/>
      <c r="Q57" s="1454"/>
    </row>
    <row r="58" spans="1:17" s="1495" customFormat="1" ht="14.25" x14ac:dyDescent="0.15">
      <c r="A58" s="1196"/>
      <c r="B58" s="884" t="s">
        <v>47</v>
      </c>
      <c r="C58" s="897" t="s">
        <v>2367</v>
      </c>
      <c r="D58" s="897" t="s">
        <v>1650</v>
      </c>
      <c r="E58" s="898" t="s">
        <v>633</v>
      </c>
      <c r="F58" s="899">
        <v>2320</v>
      </c>
      <c r="G58" s="900">
        <v>2320</v>
      </c>
      <c r="H58" s="900" t="s">
        <v>2366</v>
      </c>
      <c r="I58" s="901">
        <v>1563.14</v>
      </c>
      <c r="J58" s="901">
        <v>10479.629999999899</v>
      </c>
      <c r="K58" s="902">
        <v>36501</v>
      </c>
      <c r="L58" s="902">
        <v>37960</v>
      </c>
      <c r="M58" s="903" t="s">
        <v>2343</v>
      </c>
      <c r="N58" s="904" t="s">
        <v>1926</v>
      </c>
      <c r="O58" s="905">
        <v>2.67</v>
      </c>
      <c r="P58" s="1496"/>
      <c r="Q58" s="1454"/>
    </row>
    <row r="59" spans="1:17" s="1495" customFormat="1" ht="14.25" x14ac:dyDescent="0.15">
      <c r="A59" s="1196"/>
      <c r="B59" s="884" t="s">
        <v>48</v>
      </c>
      <c r="C59" s="897" t="s">
        <v>1463</v>
      </c>
      <c r="D59" s="897" t="s">
        <v>1651</v>
      </c>
      <c r="E59" s="898" t="s">
        <v>1628</v>
      </c>
      <c r="F59" s="899">
        <v>2240</v>
      </c>
      <c r="G59" s="900">
        <v>2240</v>
      </c>
      <c r="H59" s="900" t="s">
        <v>97</v>
      </c>
      <c r="I59" s="916">
        <v>580.58000000000004</v>
      </c>
      <c r="J59" s="917">
        <v>4954.8299999999899</v>
      </c>
      <c r="K59" s="891">
        <v>40050</v>
      </c>
      <c r="L59" s="891">
        <v>40172</v>
      </c>
      <c r="M59" s="892" t="s">
        <v>2343</v>
      </c>
      <c r="N59" s="893" t="s">
        <v>1927</v>
      </c>
      <c r="O59" s="894">
        <v>8.34</v>
      </c>
      <c r="P59" s="1496"/>
      <c r="Q59" s="1454"/>
    </row>
    <row r="60" spans="1:17" s="1495" customFormat="1" ht="14.25" x14ac:dyDescent="0.15">
      <c r="A60" s="1196"/>
      <c r="B60" s="884" t="s">
        <v>49</v>
      </c>
      <c r="C60" s="897" t="s">
        <v>1464</v>
      </c>
      <c r="D60" s="897" t="s">
        <v>1651</v>
      </c>
      <c r="E60" s="898" t="s">
        <v>633</v>
      </c>
      <c r="F60" s="899">
        <v>2280</v>
      </c>
      <c r="G60" s="900">
        <v>2280</v>
      </c>
      <c r="H60" s="900" t="s">
        <v>2317</v>
      </c>
      <c r="I60" s="901">
        <v>934.2</v>
      </c>
      <c r="J60" s="901">
        <v>7363.25</v>
      </c>
      <c r="K60" s="902">
        <v>33315</v>
      </c>
      <c r="L60" s="902">
        <v>38624</v>
      </c>
      <c r="M60" s="903" t="s">
        <v>1199</v>
      </c>
      <c r="N60" s="904" t="s">
        <v>1928</v>
      </c>
      <c r="O60" s="905">
        <v>7.99</v>
      </c>
      <c r="P60" s="1496"/>
      <c r="Q60" s="1454"/>
    </row>
    <row r="61" spans="1:17" s="1495" customFormat="1" ht="14.25" x14ac:dyDescent="0.15">
      <c r="A61" s="1196"/>
      <c r="B61" s="884" t="s">
        <v>50</v>
      </c>
      <c r="C61" s="897" t="s">
        <v>315</v>
      </c>
      <c r="D61" s="897" t="s">
        <v>1652</v>
      </c>
      <c r="E61" s="898" t="s">
        <v>632</v>
      </c>
      <c r="F61" s="899">
        <v>18300</v>
      </c>
      <c r="G61" s="900">
        <v>18300</v>
      </c>
      <c r="H61" s="900" t="s">
        <v>97</v>
      </c>
      <c r="I61" s="901">
        <v>4763.1400000000003</v>
      </c>
      <c r="J61" s="918">
        <v>34616.839999999902</v>
      </c>
      <c r="K61" s="891">
        <v>36738</v>
      </c>
      <c r="L61" s="891">
        <v>39161</v>
      </c>
      <c r="M61" s="892" t="s">
        <v>2341</v>
      </c>
      <c r="N61" s="893">
        <v>1504</v>
      </c>
      <c r="O61" s="894">
        <v>2.2200000000000002</v>
      </c>
      <c r="P61" s="1496"/>
      <c r="Q61" s="1454"/>
    </row>
    <row r="62" spans="1:17" s="1495" customFormat="1" ht="14.25" x14ac:dyDescent="0.15">
      <c r="A62" s="1196"/>
      <c r="B62" s="884" t="s">
        <v>51</v>
      </c>
      <c r="C62" s="897" t="s">
        <v>316</v>
      </c>
      <c r="D62" s="897" t="s">
        <v>607</v>
      </c>
      <c r="E62" s="898" t="s">
        <v>1653</v>
      </c>
      <c r="F62" s="899">
        <v>12100</v>
      </c>
      <c r="G62" s="900">
        <v>12100</v>
      </c>
      <c r="H62" s="900" t="s">
        <v>2343</v>
      </c>
      <c r="I62" s="901">
        <v>4864</v>
      </c>
      <c r="J62" s="901">
        <v>38252.919999999896</v>
      </c>
      <c r="K62" s="902">
        <v>34541</v>
      </c>
      <c r="L62" s="902">
        <v>39563</v>
      </c>
      <c r="M62" s="903" t="s">
        <v>2343</v>
      </c>
      <c r="N62" s="904">
        <v>2452</v>
      </c>
      <c r="O62" s="905">
        <v>2.94</v>
      </c>
      <c r="P62" s="1496"/>
      <c r="Q62" s="1454"/>
    </row>
    <row r="63" spans="1:17" s="1495" customFormat="1" ht="14.25" x14ac:dyDescent="0.15">
      <c r="A63" s="1196"/>
      <c r="B63" s="884" t="s">
        <v>52</v>
      </c>
      <c r="C63" s="897" t="s">
        <v>317</v>
      </c>
      <c r="D63" s="897" t="s">
        <v>607</v>
      </c>
      <c r="E63" s="898" t="s">
        <v>632</v>
      </c>
      <c r="F63" s="899">
        <v>6100</v>
      </c>
      <c r="G63" s="900">
        <v>6100</v>
      </c>
      <c r="H63" s="900" t="s">
        <v>2317</v>
      </c>
      <c r="I63" s="916">
        <v>3136.56</v>
      </c>
      <c r="J63" s="917">
        <v>23522.82</v>
      </c>
      <c r="K63" s="891">
        <v>30663</v>
      </c>
      <c r="L63" s="891">
        <v>37960</v>
      </c>
      <c r="M63" s="892" t="s">
        <v>2341</v>
      </c>
      <c r="N63" s="893" t="s">
        <v>1930</v>
      </c>
      <c r="O63" s="894">
        <v>9.15</v>
      </c>
      <c r="P63" s="1496"/>
      <c r="Q63" s="1454"/>
    </row>
    <row r="64" spans="1:17" s="1495" customFormat="1" ht="14.25" x14ac:dyDescent="0.15">
      <c r="A64" s="1196"/>
      <c r="B64" s="884" t="s">
        <v>53</v>
      </c>
      <c r="C64" s="897" t="s">
        <v>318</v>
      </c>
      <c r="D64" s="897" t="s">
        <v>607</v>
      </c>
      <c r="E64" s="898" t="s">
        <v>632</v>
      </c>
      <c r="F64" s="899">
        <v>3450</v>
      </c>
      <c r="G64" s="900">
        <v>3450</v>
      </c>
      <c r="H64" s="900" t="s">
        <v>2317</v>
      </c>
      <c r="I64" s="901">
        <v>818.39</v>
      </c>
      <c r="J64" s="901">
        <v>8036.71</v>
      </c>
      <c r="K64" s="902">
        <v>34148</v>
      </c>
      <c r="L64" s="902">
        <v>39717</v>
      </c>
      <c r="M64" s="903" t="s">
        <v>2343</v>
      </c>
      <c r="N64" s="904" t="s">
        <v>1931</v>
      </c>
      <c r="O64" s="905">
        <v>8.5500000000000007</v>
      </c>
      <c r="P64" s="1496"/>
      <c r="Q64" s="1454"/>
    </row>
    <row r="65" spans="1:17" s="1495" customFormat="1" ht="14.25" x14ac:dyDescent="0.15">
      <c r="A65" s="1196"/>
      <c r="B65" s="884" t="s">
        <v>54</v>
      </c>
      <c r="C65" s="897" t="s">
        <v>319</v>
      </c>
      <c r="D65" s="897" t="s">
        <v>607</v>
      </c>
      <c r="E65" s="898" t="s">
        <v>632</v>
      </c>
      <c r="F65" s="899">
        <v>4000</v>
      </c>
      <c r="G65" s="900">
        <v>4000</v>
      </c>
      <c r="H65" s="900" t="s">
        <v>1199</v>
      </c>
      <c r="I65" s="901">
        <v>1865.34</v>
      </c>
      <c r="J65" s="918">
        <v>16845.869999999901</v>
      </c>
      <c r="K65" s="891">
        <v>33557</v>
      </c>
      <c r="L65" s="891">
        <v>37960</v>
      </c>
      <c r="M65" s="892" t="s">
        <v>2343</v>
      </c>
      <c r="N65" s="893" t="s">
        <v>1932</v>
      </c>
      <c r="O65" s="894">
        <v>1.63</v>
      </c>
      <c r="P65" s="1496"/>
      <c r="Q65" s="1454"/>
    </row>
    <row r="66" spans="1:17" s="1495" customFormat="1" ht="14.25" x14ac:dyDescent="0.15">
      <c r="A66" s="1196"/>
      <c r="B66" s="884" t="s">
        <v>55</v>
      </c>
      <c r="C66" s="897" t="s">
        <v>320</v>
      </c>
      <c r="D66" s="897" t="s">
        <v>1656</v>
      </c>
      <c r="E66" s="898" t="s">
        <v>633</v>
      </c>
      <c r="F66" s="899">
        <v>2280</v>
      </c>
      <c r="G66" s="900">
        <v>2280</v>
      </c>
      <c r="H66" s="900" t="s">
        <v>1199</v>
      </c>
      <c r="I66" s="901">
        <v>1319.15</v>
      </c>
      <c r="J66" s="901">
        <v>11950.37</v>
      </c>
      <c r="K66" s="902">
        <v>27972</v>
      </c>
      <c r="L66" s="902">
        <v>37960</v>
      </c>
      <c r="M66" s="903" t="s">
        <v>1199</v>
      </c>
      <c r="N66" s="904" t="s">
        <v>1933</v>
      </c>
      <c r="O66" s="905">
        <v>4.24</v>
      </c>
      <c r="P66" s="1496"/>
      <c r="Q66" s="1454"/>
    </row>
    <row r="67" spans="1:17" s="1495" customFormat="1" ht="14.25" x14ac:dyDescent="0.15">
      <c r="A67" s="1196"/>
      <c r="B67" s="884" t="s">
        <v>56</v>
      </c>
      <c r="C67" s="897" t="s">
        <v>1331</v>
      </c>
      <c r="D67" s="897" t="s">
        <v>1657</v>
      </c>
      <c r="E67" s="898" t="s">
        <v>1658</v>
      </c>
      <c r="F67" s="899">
        <v>4210</v>
      </c>
      <c r="G67" s="900">
        <v>4210</v>
      </c>
      <c r="H67" s="900" t="s">
        <v>1535</v>
      </c>
      <c r="I67" s="916">
        <v>1440.61</v>
      </c>
      <c r="J67" s="917">
        <v>10961.34</v>
      </c>
      <c r="K67" s="891">
        <v>30512</v>
      </c>
      <c r="L67" s="891">
        <v>39626</v>
      </c>
      <c r="M67" s="892" t="s">
        <v>2343</v>
      </c>
      <c r="N67" s="893">
        <v>494</v>
      </c>
      <c r="O67" s="894">
        <v>0.9</v>
      </c>
      <c r="P67" s="1496"/>
      <c r="Q67" s="1454"/>
    </row>
    <row r="68" spans="1:17" s="1495" customFormat="1" ht="15" thickBot="1" x14ac:dyDescent="0.2">
      <c r="A68" s="1196"/>
      <c r="B68" s="920" t="s">
        <v>57</v>
      </c>
      <c r="C68" s="1213" t="s">
        <v>1332</v>
      </c>
      <c r="D68" s="1213" t="s">
        <v>1657</v>
      </c>
      <c r="E68" s="1214" t="s">
        <v>1658</v>
      </c>
      <c r="F68" s="1215">
        <v>2230</v>
      </c>
      <c r="G68" s="1216">
        <v>2230</v>
      </c>
      <c r="H68" s="1216" t="s">
        <v>2317</v>
      </c>
      <c r="I68" s="1217">
        <v>745.32</v>
      </c>
      <c r="J68" s="1217">
        <v>4603.6099999999897</v>
      </c>
      <c r="K68" s="1218">
        <v>39496</v>
      </c>
      <c r="L68" s="1218">
        <v>39899</v>
      </c>
      <c r="M68" s="1219" t="s">
        <v>1199</v>
      </c>
      <c r="N68" s="927">
        <v>192</v>
      </c>
      <c r="O68" s="928">
        <v>1.57</v>
      </c>
      <c r="P68" s="1496"/>
      <c r="Q68" s="1454"/>
    </row>
    <row r="69" spans="1:17" s="1495" customFormat="1" ht="15" thickTop="1" x14ac:dyDescent="0.15">
      <c r="A69" s="1196"/>
      <c r="B69" s="929" t="s">
        <v>59</v>
      </c>
      <c r="C69" s="897" t="s">
        <v>324</v>
      </c>
      <c r="D69" s="897" t="s">
        <v>1659</v>
      </c>
      <c r="E69" s="898" t="s">
        <v>633</v>
      </c>
      <c r="F69" s="908">
        <v>13640</v>
      </c>
      <c r="G69" s="361">
        <v>13640</v>
      </c>
      <c r="H69" s="361" t="s">
        <v>2343</v>
      </c>
      <c r="I69" s="913">
        <v>9613.68</v>
      </c>
      <c r="J69" s="913">
        <v>40030.080000000002</v>
      </c>
      <c r="K69" s="902">
        <v>35627</v>
      </c>
      <c r="L69" s="902">
        <v>41439</v>
      </c>
      <c r="M69" s="903" t="s">
        <v>2343</v>
      </c>
      <c r="N69" s="904">
        <v>1345</v>
      </c>
      <c r="O69" s="905">
        <v>6.89</v>
      </c>
      <c r="P69" s="1496"/>
      <c r="Q69" s="1454"/>
    </row>
    <row r="70" spans="1:17" s="1495" customFormat="1" ht="14.25" x14ac:dyDescent="0.15">
      <c r="A70" s="1196"/>
      <c r="B70" s="929" t="s">
        <v>60</v>
      </c>
      <c r="C70" s="930" t="s">
        <v>271</v>
      </c>
      <c r="D70" s="930" t="s">
        <v>608</v>
      </c>
      <c r="E70" s="931" t="s">
        <v>2123</v>
      </c>
      <c r="F70" s="973">
        <v>10407</v>
      </c>
      <c r="G70" s="80">
        <v>10407</v>
      </c>
      <c r="H70" s="80" t="s">
        <v>97</v>
      </c>
      <c r="I70" s="149">
        <v>1716.03</v>
      </c>
      <c r="J70" s="149">
        <v>8552.5299999999916</v>
      </c>
      <c r="K70" s="891">
        <v>40751</v>
      </c>
      <c r="L70" s="891">
        <v>41621</v>
      </c>
      <c r="M70" s="892" t="s">
        <v>97</v>
      </c>
      <c r="N70" s="893">
        <v>29</v>
      </c>
      <c r="O70" s="894">
        <v>4.38</v>
      </c>
      <c r="P70" s="1496"/>
      <c r="Q70" s="1454"/>
    </row>
    <row r="71" spans="1:17" s="1495" customFormat="1" ht="14.25" x14ac:dyDescent="0.15">
      <c r="A71" s="1196"/>
      <c r="B71" s="929" t="s">
        <v>61</v>
      </c>
      <c r="C71" s="897" t="s">
        <v>325</v>
      </c>
      <c r="D71" s="897" t="s">
        <v>1635</v>
      </c>
      <c r="E71" s="898" t="s">
        <v>633</v>
      </c>
      <c r="F71" s="908">
        <v>6080</v>
      </c>
      <c r="G71" s="361">
        <v>4000</v>
      </c>
      <c r="H71" s="361">
        <v>2080</v>
      </c>
      <c r="I71" s="901">
        <v>2719.72</v>
      </c>
      <c r="J71" s="913">
        <v>18727.37</v>
      </c>
      <c r="K71" s="902">
        <v>29439</v>
      </c>
      <c r="L71" s="902">
        <v>41439</v>
      </c>
      <c r="M71" s="902">
        <v>41992</v>
      </c>
      <c r="N71" s="904">
        <v>586</v>
      </c>
      <c r="O71" s="905">
        <v>7.39</v>
      </c>
      <c r="P71" s="1496"/>
      <c r="Q71" s="1454"/>
    </row>
    <row r="72" spans="1:17" s="1495" customFormat="1" ht="14.25" x14ac:dyDescent="0.15">
      <c r="A72" s="1196"/>
      <c r="B72" s="929" t="s">
        <v>62</v>
      </c>
      <c r="C72" s="930" t="s">
        <v>326</v>
      </c>
      <c r="D72" s="930" t="s">
        <v>609</v>
      </c>
      <c r="E72" s="931" t="s">
        <v>635</v>
      </c>
      <c r="F72" s="973">
        <v>4260</v>
      </c>
      <c r="G72" s="80">
        <v>4260</v>
      </c>
      <c r="H72" s="80" t="s">
        <v>97</v>
      </c>
      <c r="I72" s="149">
        <v>568.98</v>
      </c>
      <c r="J72" s="149">
        <v>5221.88</v>
      </c>
      <c r="K72" s="891">
        <v>32212</v>
      </c>
      <c r="L72" s="891">
        <v>41439</v>
      </c>
      <c r="M72" s="892" t="s">
        <v>97</v>
      </c>
      <c r="N72" s="893">
        <v>240</v>
      </c>
      <c r="O72" s="894">
        <v>5.81</v>
      </c>
      <c r="P72" s="1496"/>
      <c r="Q72" s="1454"/>
    </row>
    <row r="73" spans="1:17" s="1495" customFormat="1" ht="14.25" x14ac:dyDescent="0.15">
      <c r="A73" s="1196"/>
      <c r="B73" s="929" t="s">
        <v>63</v>
      </c>
      <c r="C73" s="897" t="s">
        <v>327</v>
      </c>
      <c r="D73" s="897" t="s">
        <v>1661</v>
      </c>
      <c r="E73" s="898" t="s">
        <v>635</v>
      </c>
      <c r="F73" s="908">
        <v>3990</v>
      </c>
      <c r="G73" s="361">
        <v>3990</v>
      </c>
      <c r="H73" s="361" t="s">
        <v>2343</v>
      </c>
      <c r="I73" s="913">
        <v>428.97</v>
      </c>
      <c r="J73" s="913">
        <v>3476.36</v>
      </c>
      <c r="K73" s="902">
        <v>26938</v>
      </c>
      <c r="L73" s="902">
        <v>41439</v>
      </c>
      <c r="M73" s="903" t="s">
        <v>1199</v>
      </c>
      <c r="N73" s="904">
        <v>158</v>
      </c>
      <c r="O73" s="905">
        <v>8.36</v>
      </c>
      <c r="P73" s="1496"/>
      <c r="Q73" s="1454"/>
    </row>
    <row r="74" spans="1:17" s="1495" customFormat="1" ht="14.25" x14ac:dyDescent="0.15">
      <c r="A74" s="1196"/>
      <c r="B74" s="929" t="s">
        <v>64</v>
      </c>
      <c r="C74" s="930" t="s">
        <v>2</v>
      </c>
      <c r="D74" s="930" t="s">
        <v>610</v>
      </c>
      <c r="E74" s="931" t="s">
        <v>2123</v>
      </c>
      <c r="F74" s="973">
        <v>3440</v>
      </c>
      <c r="G74" s="80">
        <v>3440</v>
      </c>
      <c r="H74" s="80" t="s">
        <v>97</v>
      </c>
      <c r="I74" s="149">
        <v>1033.05</v>
      </c>
      <c r="J74" s="149">
        <v>4209.0600000000004</v>
      </c>
      <c r="K74" s="891">
        <v>29837</v>
      </c>
      <c r="L74" s="891">
        <v>41439</v>
      </c>
      <c r="M74" s="892" t="s">
        <v>97</v>
      </c>
      <c r="N74" s="893">
        <v>187</v>
      </c>
      <c r="O74" s="894">
        <v>10.85</v>
      </c>
      <c r="P74" s="1496"/>
      <c r="Q74" s="1454"/>
    </row>
    <row r="75" spans="1:17" s="1495" customFormat="1" ht="14.25" x14ac:dyDescent="0.15">
      <c r="A75" s="1196"/>
      <c r="B75" s="929" t="s">
        <v>65</v>
      </c>
      <c r="C75" s="897" t="s">
        <v>328</v>
      </c>
      <c r="D75" s="897" t="s">
        <v>1662</v>
      </c>
      <c r="E75" s="898" t="s">
        <v>633</v>
      </c>
      <c r="F75" s="908">
        <v>3080</v>
      </c>
      <c r="G75" s="361">
        <v>3080</v>
      </c>
      <c r="H75" s="361" t="s">
        <v>97</v>
      </c>
      <c r="I75" s="913">
        <v>8053.38</v>
      </c>
      <c r="J75" s="913">
        <v>13521.889999999899</v>
      </c>
      <c r="K75" s="902">
        <v>39412</v>
      </c>
      <c r="L75" s="902">
        <v>41438</v>
      </c>
      <c r="M75" s="903" t="s">
        <v>97</v>
      </c>
      <c r="N75" s="904">
        <v>125</v>
      </c>
      <c r="O75" s="905">
        <v>3.9</v>
      </c>
      <c r="P75" s="1496"/>
      <c r="Q75" s="1454"/>
    </row>
    <row r="76" spans="1:17" x14ac:dyDescent="0.15">
      <c r="A76" s="1197"/>
      <c r="B76" s="929" t="s">
        <v>66</v>
      </c>
      <c r="C76" s="930" t="s">
        <v>329</v>
      </c>
      <c r="D76" s="930" t="s">
        <v>611</v>
      </c>
      <c r="E76" s="931" t="s">
        <v>633</v>
      </c>
      <c r="F76" s="973">
        <v>2730</v>
      </c>
      <c r="G76" s="80">
        <v>2730</v>
      </c>
      <c r="H76" s="80" t="s">
        <v>97</v>
      </c>
      <c r="I76" s="149">
        <v>3743.39</v>
      </c>
      <c r="J76" s="149">
        <v>12214.969999999899</v>
      </c>
      <c r="K76" s="891">
        <v>36565</v>
      </c>
      <c r="L76" s="891">
        <v>41438</v>
      </c>
      <c r="M76" s="892" t="s">
        <v>97</v>
      </c>
      <c r="N76" s="893">
        <v>376</v>
      </c>
      <c r="O76" s="894">
        <v>2.76</v>
      </c>
      <c r="P76" s="1460"/>
      <c r="Q76" s="1454"/>
    </row>
    <row r="77" spans="1:17" x14ac:dyDescent="0.15">
      <c r="A77" s="1197"/>
      <c r="B77" s="929" t="s">
        <v>67</v>
      </c>
      <c r="C77" s="897" t="s">
        <v>272</v>
      </c>
      <c r="D77" s="897" t="s">
        <v>1663</v>
      </c>
      <c r="E77" s="898" t="s">
        <v>633</v>
      </c>
      <c r="F77" s="908">
        <v>2600</v>
      </c>
      <c r="G77" s="361">
        <v>2600</v>
      </c>
      <c r="H77" s="361" t="s">
        <v>1199</v>
      </c>
      <c r="I77" s="913">
        <v>7342.43</v>
      </c>
      <c r="J77" s="913">
        <v>7292.1599999999899</v>
      </c>
      <c r="K77" s="902">
        <v>39699</v>
      </c>
      <c r="L77" s="902">
        <v>41438</v>
      </c>
      <c r="M77" s="903" t="s">
        <v>2343</v>
      </c>
      <c r="N77" s="904">
        <v>68</v>
      </c>
      <c r="O77" s="905">
        <v>5.4</v>
      </c>
      <c r="P77" s="1460"/>
      <c r="Q77" s="1454"/>
    </row>
    <row r="78" spans="1:17" x14ac:dyDescent="0.15">
      <c r="A78" s="1197"/>
      <c r="B78" s="929" t="s">
        <v>68</v>
      </c>
      <c r="C78" s="930" t="s">
        <v>330</v>
      </c>
      <c r="D78" s="930" t="s">
        <v>612</v>
      </c>
      <c r="E78" s="931" t="s">
        <v>2123</v>
      </c>
      <c r="F78" s="973">
        <v>2490</v>
      </c>
      <c r="G78" s="80">
        <v>2490</v>
      </c>
      <c r="H78" s="80" t="s">
        <v>97</v>
      </c>
      <c r="I78" s="149">
        <v>323.64999999999998</v>
      </c>
      <c r="J78" s="149">
        <v>2000.7</v>
      </c>
      <c r="K78" s="891">
        <v>41180</v>
      </c>
      <c r="L78" s="891">
        <v>41486</v>
      </c>
      <c r="M78" s="892" t="s">
        <v>97</v>
      </c>
      <c r="N78" s="893">
        <v>14</v>
      </c>
      <c r="O78" s="894">
        <v>4.18</v>
      </c>
      <c r="P78" s="1460"/>
      <c r="Q78" s="1454"/>
    </row>
    <row r="79" spans="1:17" x14ac:dyDescent="0.15">
      <c r="A79" s="1197"/>
      <c r="B79" s="929" t="s">
        <v>69</v>
      </c>
      <c r="C79" s="897" t="s">
        <v>331</v>
      </c>
      <c r="D79" s="897" t="s">
        <v>613</v>
      </c>
      <c r="E79" s="898" t="s">
        <v>633</v>
      </c>
      <c r="F79" s="908">
        <v>1700</v>
      </c>
      <c r="G79" s="361">
        <v>1700</v>
      </c>
      <c r="H79" s="361" t="s">
        <v>97</v>
      </c>
      <c r="I79" s="913">
        <v>742.63</v>
      </c>
      <c r="J79" s="913">
        <v>2145.8499999999899</v>
      </c>
      <c r="K79" s="902">
        <v>39763</v>
      </c>
      <c r="L79" s="902">
        <v>41439</v>
      </c>
      <c r="M79" s="903" t="s">
        <v>97</v>
      </c>
      <c r="N79" s="904">
        <v>91</v>
      </c>
      <c r="O79" s="905">
        <v>4.8899999999999997</v>
      </c>
      <c r="P79" s="1460"/>
      <c r="Q79" s="1454"/>
    </row>
    <row r="80" spans="1:17" x14ac:dyDescent="0.15">
      <c r="A80" s="1197"/>
      <c r="B80" s="929" t="s">
        <v>70</v>
      </c>
      <c r="C80" s="930" t="s">
        <v>332</v>
      </c>
      <c r="D80" s="930" t="s">
        <v>613</v>
      </c>
      <c r="E80" s="931" t="s">
        <v>635</v>
      </c>
      <c r="F80" s="973">
        <v>1560</v>
      </c>
      <c r="G80" s="80">
        <v>1560</v>
      </c>
      <c r="H80" s="80" t="s">
        <v>97</v>
      </c>
      <c r="I80" s="149">
        <v>846.78</v>
      </c>
      <c r="J80" s="149">
        <v>3320.15</v>
      </c>
      <c r="K80" s="891">
        <v>30273</v>
      </c>
      <c r="L80" s="891">
        <v>41439</v>
      </c>
      <c r="M80" s="892" t="s">
        <v>97</v>
      </c>
      <c r="N80" s="893">
        <v>93</v>
      </c>
      <c r="O80" s="894">
        <v>9.33</v>
      </c>
      <c r="P80" s="1460"/>
      <c r="Q80" s="1454"/>
    </row>
    <row r="81" spans="1:17" x14ac:dyDescent="0.15">
      <c r="A81" s="1197"/>
      <c r="B81" s="929" t="s">
        <v>71</v>
      </c>
      <c r="C81" s="897" t="s">
        <v>333</v>
      </c>
      <c r="D81" s="897" t="s">
        <v>613</v>
      </c>
      <c r="E81" s="898" t="s">
        <v>633</v>
      </c>
      <c r="F81" s="908">
        <v>1000</v>
      </c>
      <c r="G81" s="361">
        <v>1000</v>
      </c>
      <c r="H81" s="361" t="s">
        <v>2343</v>
      </c>
      <c r="I81" s="913">
        <v>3398.57</v>
      </c>
      <c r="J81" s="913">
        <v>6217.85</v>
      </c>
      <c r="K81" s="902">
        <v>37395</v>
      </c>
      <c r="L81" s="902">
        <v>41438</v>
      </c>
      <c r="M81" s="903" t="s">
        <v>1199</v>
      </c>
      <c r="N81" s="904">
        <v>65</v>
      </c>
      <c r="O81" s="905">
        <v>9.06</v>
      </c>
      <c r="P81" s="1460"/>
      <c r="Q81" s="1454"/>
    </row>
    <row r="82" spans="1:17" x14ac:dyDescent="0.15">
      <c r="A82" s="1197"/>
      <c r="B82" s="929" t="s">
        <v>72</v>
      </c>
      <c r="C82" s="930" t="s">
        <v>2365</v>
      </c>
      <c r="D82" s="930" t="s">
        <v>614</v>
      </c>
      <c r="E82" s="931" t="s">
        <v>633</v>
      </c>
      <c r="F82" s="973">
        <v>2740</v>
      </c>
      <c r="G82" s="80">
        <v>2740</v>
      </c>
      <c r="H82" s="80" t="s">
        <v>97</v>
      </c>
      <c r="I82" s="149">
        <v>3381.19</v>
      </c>
      <c r="J82" s="149">
        <v>0</v>
      </c>
      <c r="K82" s="891" t="s">
        <v>97</v>
      </c>
      <c r="L82" s="891">
        <v>41438</v>
      </c>
      <c r="M82" s="892" t="s">
        <v>97</v>
      </c>
      <c r="N82" s="893" t="s">
        <v>97</v>
      </c>
      <c r="O82" s="893" t="s">
        <v>97</v>
      </c>
      <c r="P82" s="1460"/>
      <c r="Q82" s="1454"/>
    </row>
    <row r="83" spans="1:17" x14ac:dyDescent="0.15">
      <c r="A83" s="1197"/>
      <c r="B83" s="929" t="s">
        <v>73</v>
      </c>
      <c r="C83" s="897" t="s">
        <v>2364</v>
      </c>
      <c r="D83" s="897" t="s">
        <v>1664</v>
      </c>
      <c r="E83" s="898" t="s">
        <v>633</v>
      </c>
      <c r="F83" s="908">
        <v>1760</v>
      </c>
      <c r="G83" s="361">
        <v>1760</v>
      </c>
      <c r="H83" s="361" t="s">
        <v>97</v>
      </c>
      <c r="I83" s="913">
        <v>4183.63</v>
      </c>
      <c r="J83" s="913">
        <v>0</v>
      </c>
      <c r="K83" s="902" t="s">
        <v>97</v>
      </c>
      <c r="L83" s="902">
        <v>41438</v>
      </c>
      <c r="M83" s="903" t="s">
        <v>97</v>
      </c>
      <c r="N83" s="904" t="s">
        <v>97</v>
      </c>
      <c r="O83" s="904" t="s">
        <v>97</v>
      </c>
      <c r="P83" s="1460"/>
      <c r="Q83" s="1454"/>
    </row>
    <row r="84" spans="1:17" x14ac:dyDescent="0.15">
      <c r="A84" s="1197"/>
      <c r="B84" s="929" t="s">
        <v>75</v>
      </c>
      <c r="C84" s="897" t="s">
        <v>2157</v>
      </c>
      <c r="D84" s="897" t="s">
        <v>1665</v>
      </c>
      <c r="E84" s="898" t="s">
        <v>633</v>
      </c>
      <c r="F84" s="908">
        <v>1240</v>
      </c>
      <c r="G84" s="361">
        <v>1240</v>
      </c>
      <c r="H84" s="361" t="s">
        <v>97</v>
      </c>
      <c r="I84" s="913">
        <v>1725.61</v>
      </c>
      <c r="J84" s="913">
        <v>0</v>
      </c>
      <c r="K84" s="902" t="s">
        <v>97</v>
      </c>
      <c r="L84" s="902">
        <v>41438</v>
      </c>
      <c r="M84" s="903" t="s">
        <v>97</v>
      </c>
      <c r="N84" s="904" t="s">
        <v>97</v>
      </c>
      <c r="O84" s="904" t="s">
        <v>97</v>
      </c>
      <c r="P84" s="1460"/>
      <c r="Q84" s="1454"/>
    </row>
    <row r="85" spans="1:17" x14ac:dyDescent="0.15">
      <c r="A85" s="1197"/>
      <c r="B85" s="929" t="s">
        <v>76</v>
      </c>
      <c r="C85" s="930" t="s">
        <v>2363</v>
      </c>
      <c r="D85" s="930" t="s">
        <v>1635</v>
      </c>
      <c r="E85" s="931" t="s">
        <v>633</v>
      </c>
      <c r="F85" s="973">
        <v>950</v>
      </c>
      <c r="G85" s="80">
        <v>950</v>
      </c>
      <c r="H85" s="80" t="s">
        <v>97</v>
      </c>
      <c r="I85" s="149">
        <v>3057.02</v>
      </c>
      <c r="J85" s="149">
        <v>0</v>
      </c>
      <c r="K85" s="891" t="s">
        <v>97</v>
      </c>
      <c r="L85" s="891">
        <v>41438</v>
      </c>
      <c r="M85" s="892" t="s">
        <v>97</v>
      </c>
      <c r="N85" s="893" t="s">
        <v>97</v>
      </c>
      <c r="O85" s="893" t="s">
        <v>97</v>
      </c>
      <c r="P85" s="1460"/>
      <c r="Q85" s="1454"/>
    </row>
    <row r="86" spans="1:17" x14ac:dyDescent="0.15">
      <c r="A86" s="1197"/>
      <c r="B86" s="929" t="s">
        <v>77</v>
      </c>
      <c r="C86" s="897" t="s">
        <v>2362</v>
      </c>
      <c r="D86" s="897" t="s">
        <v>615</v>
      </c>
      <c r="E86" s="898" t="s">
        <v>633</v>
      </c>
      <c r="F86" s="908">
        <v>850</v>
      </c>
      <c r="G86" s="361">
        <v>850</v>
      </c>
      <c r="H86" s="361" t="s">
        <v>2343</v>
      </c>
      <c r="I86" s="913">
        <v>1923.64</v>
      </c>
      <c r="J86" s="913">
        <v>0</v>
      </c>
      <c r="K86" s="902" t="s">
        <v>97</v>
      </c>
      <c r="L86" s="902">
        <v>41438</v>
      </c>
      <c r="M86" s="903" t="s">
        <v>2343</v>
      </c>
      <c r="N86" s="904" t="s">
        <v>97</v>
      </c>
      <c r="O86" s="904" t="s">
        <v>97</v>
      </c>
      <c r="P86" s="1460"/>
      <c r="Q86" s="1454"/>
    </row>
    <row r="87" spans="1:17" x14ac:dyDescent="0.15">
      <c r="A87" s="1197"/>
      <c r="B87" s="929" t="s">
        <v>78</v>
      </c>
      <c r="C87" s="930" t="s">
        <v>2361</v>
      </c>
      <c r="D87" s="930" t="s">
        <v>1666</v>
      </c>
      <c r="E87" s="931" t="s">
        <v>633</v>
      </c>
      <c r="F87" s="973">
        <v>800</v>
      </c>
      <c r="G87" s="80">
        <v>800</v>
      </c>
      <c r="H87" s="80" t="s">
        <v>2343</v>
      </c>
      <c r="I87" s="149">
        <v>1930.05</v>
      </c>
      <c r="J87" s="149">
        <v>0</v>
      </c>
      <c r="K87" s="891" t="s">
        <v>97</v>
      </c>
      <c r="L87" s="891">
        <v>41438</v>
      </c>
      <c r="M87" s="892" t="s">
        <v>1199</v>
      </c>
      <c r="N87" s="893" t="s">
        <v>97</v>
      </c>
      <c r="O87" s="893" t="s">
        <v>97</v>
      </c>
      <c r="P87" s="1460"/>
      <c r="Q87" s="1454"/>
    </row>
    <row r="88" spans="1:17" x14ac:dyDescent="0.15">
      <c r="A88" s="1197"/>
      <c r="B88" s="929" t="s">
        <v>79</v>
      </c>
      <c r="C88" s="897" t="s">
        <v>2360</v>
      </c>
      <c r="D88" s="897" t="s">
        <v>1667</v>
      </c>
      <c r="E88" s="898" t="s">
        <v>633</v>
      </c>
      <c r="F88" s="908">
        <v>800</v>
      </c>
      <c r="G88" s="361">
        <v>800</v>
      </c>
      <c r="H88" s="361" t="s">
        <v>97</v>
      </c>
      <c r="I88" s="913">
        <v>4105</v>
      </c>
      <c r="J88" s="913">
        <v>0</v>
      </c>
      <c r="K88" s="902" t="s">
        <v>97</v>
      </c>
      <c r="L88" s="902">
        <v>41438</v>
      </c>
      <c r="M88" s="903" t="s">
        <v>97</v>
      </c>
      <c r="N88" s="904" t="s">
        <v>97</v>
      </c>
      <c r="O88" s="904" t="s">
        <v>97</v>
      </c>
      <c r="P88" s="1460"/>
      <c r="Q88" s="1454"/>
    </row>
    <row r="89" spans="1:17" x14ac:dyDescent="0.15">
      <c r="A89" s="1197"/>
      <c r="B89" s="929" t="s">
        <v>80</v>
      </c>
      <c r="C89" s="930" t="s">
        <v>2359</v>
      </c>
      <c r="D89" s="930" t="s">
        <v>608</v>
      </c>
      <c r="E89" s="931" t="s">
        <v>633</v>
      </c>
      <c r="F89" s="973">
        <v>770</v>
      </c>
      <c r="G89" s="80">
        <v>770</v>
      </c>
      <c r="H89" s="80" t="s">
        <v>2343</v>
      </c>
      <c r="I89" s="149">
        <v>1305.78</v>
      </c>
      <c r="J89" s="149">
        <v>0</v>
      </c>
      <c r="K89" s="891" t="s">
        <v>97</v>
      </c>
      <c r="L89" s="891">
        <v>41438</v>
      </c>
      <c r="M89" s="892" t="s">
        <v>1199</v>
      </c>
      <c r="N89" s="893" t="s">
        <v>97</v>
      </c>
      <c r="O89" s="893" t="s">
        <v>97</v>
      </c>
      <c r="P89" s="1460"/>
      <c r="Q89" s="1454"/>
    </row>
    <row r="90" spans="1:17" x14ac:dyDescent="0.15">
      <c r="A90" s="1197"/>
      <c r="B90" s="929" t="s">
        <v>82</v>
      </c>
      <c r="C90" s="930" t="s">
        <v>2358</v>
      </c>
      <c r="D90" s="930" t="s">
        <v>1665</v>
      </c>
      <c r="E90" s="931" t="s">
        <v>633</v>
      </c>
      <c r="F90" s="973">
        <v>600</v>
      </c>
      <c r="G90" s="80">
        <v>600</v>
      </c>
      <c r="H90" s="80" t="s">
        <v>97</v>
      </c>
      <c r="I90" s="149">
        <v>989.77</v>
      </c>
      <c r="J90" s="149">
        <v>0</v>
      </c>
      <c r="K90" s="891" t="s">
        <v>97</v>
      </c>
      <c r="L90" s="891">
        <v>41438</v>
      </c>
      <c r="M90" s="892" t="s">
        <v>97</v>
      </c>
      <c r="N90" s="893" t="s">
        <v>97</v>
      </c>
      <c r="O90" s="893" t="s">
        <v>97</v>
      </c>
      <c r="P90" s="1460"/>
      <c r="Q90" s="1454"/>
    </row>
    <row r="91" spans="1:17" x14ac:dyDescent="0.15">
      <c r="A91" s="1197"/>
      <c r="B91" s="929" t="s">
        <v>83</v>
      </c>
      <c r="C91" s="897" t="s">
        <v>2150</v>
      </c>
      <c r="D91" s="897" t="s">
        <v>1668</v>
      </c>
      <c r="E91" s="898" t="s">
        <v>633</v>
      </c>
      <c r="F91" s="908">
        <v>450</v>
      </c>
      <c r="G91" s="361">
        <v>450</v>
      </c>
      <c r="H91" s="361" t="s">
        <v>1199</v>
      </c>
      <c r="I91" s="913">
        <v>2783.79</v>
      </c>
      <c r="J91" s="913">
        <v>0</v>
      </c>
      <c r="K91" s="902" t="s">
        <v>97</v>
      </c>
      <c r="L91" s="902">
        <v>41438</v>
      </c>
      <c r="M91" s="903" t="s">
        <v>2343</v>
      </c>
      <c r="N91" s="904" t="s">
        <v>97</v>
      </c>
      <c r="O91" s="904" t="s">
        <v>97</v>
      </c>
      <c r="P91" s="1460"/>
      <c r="Q91" s="1454"/>
    </row>
    <row r="92" spans="1:17" x14ac:dyDescent="0.15">
      <c r="A92" s="1197"/>
      <c r="B92" s="929" t="s">
        <v>84</v>
      </c>
      <c r="C92" s="930" t="s">
        <v>2357</v>
      </c>
      <c r="D92" s="930" t="s">
        <v>1635</v>
      </c>
      <c r="E92" s="931" t="s">
        <v>633</v>
      </c>
      <c r="F92" s="973">
        <v>370</v>
      </c>
      <c r="G92" s="80">
        <v>370</v>
      </c>
      <c r="H92" s="80" t="s">
        <v>1199</v>
      </c>
      <c r="I92" s="149">
        <v>1646.97</v>
      </c>
      <c r="J92" s="149">
        <v>0</v>
      </c>
      <c r="K92" s="891" t="s">
        <v>97</v>
      </c>
      <c r="L92" s="891">
        <v>41438</v>
      </c>
      <c r="M92" s="892" t="s">
        <v>2343</v>
      </c>
      <c r="N92" s="893" t="s">
        <v>97</v>
      </c>
      <c r="O92" s="893" t="s">
        <v>97</v>
      </c>
      <c r="P92" s="1460"/>
      <c r="Q92" s="1454"/>
    </row>
    <row r="93" spans="1:17" x14ac:dyDescent="0.15">
      <c r="A93" s="1197"/>
      <c r="B93" s="929" t="s">
        <v>85</v>
      </c>
      <c r="C93" s="897" t="s">
        <v>2356</v>
      </c>
      <c r="D93" s="897" t="s">
        <v>616</v>
      </c>
      <c r="E93" s="898" t="s">
        <v>633</v>
      </c>
      <c r="F93" s="908">
        <v>350</v>
      </c>
      <c r="G93" s="361">
        <v>350</v>
      </c>
      <c r="H93" s="361" t="s">
        <v>97</v>
      </c>
      <c r="I93" s="913">
        <v>2462.4</v>
      </c>
      <c r="J93" s="913">
        <v>0</v>
      </c>
      <c r="K93" s="902" t="s">
        <v>97</v>
      </c>
      <c r="L93" s="902">
        <v>41438</v>
      </c>
      <c r="M93" s="903" t="s">
        <v>97</v>
      </c>
      <c r="N93" s="904" t="s">
        <v>97</v>
      </c>
      <c r="O93" s="904" t="s">
        <v>97</v>
      </c>
      <c r="P93" s="1460"/>
      <c r="Q93" s="1454"/>
    </row>
    <row r="94" spans="1:17" x14ac:dyDescent="0.15">
      <c r="A94" s="1197"/>
      <c r="B94" s="929" t="s">
        <v>86</v>
      </c>
      <c r="C94" s="930" t="s">
        <v>2355</v>
      </c>
      <c r="D94" s="930" t="s">
        <v>1669</v>
      </c>
      <c r="E94" s="931" t="s">
        <v>633</v>
      </c>
      <c r="F94" s="973">
        <v>200</v>
      </c>
      <c r="G94" s="80">
        <v>200</v>
      </c>
      <c r="H94" s="80" t="s">
        <v>2343</v>
      </c>
      <c r="I94" s="149">
        <v>892.56</v>
      </c>
      <c r="J94" s="149">
        <v>0</v>
      </c>
      <c r="K94" s="891" t="s">
        <v>97</v>
      </c>
      <c r="L94" s="891">
        <v>41438</v>
      </c>
      <c r="M94" s="892" t="s">
        <v>2343</v>
      </c>
      <c r="N94" s="893" t="s">
        <v>97</v>
      </c>
      <c r="O94" s="893" t="s">
        <v>97</v>
      </c>
      <c r="P94" s="1460"/>
      <c r="Q94" s="1454"/>
    </row>
    <row r="95" spans="1:17" x14ac:dyDescent="0.15">
      <c r="A95" s="1197"/>
      <c r="B95" s="929" t="s">
        <v>87</v>
      </c>
      <c r="C95" s="897" t="s">
        <v>2354</v>
      </c>
      <c r="D95" s="897" t="s">
        <v>1670</v>
      </c>
      <c r="E95" s="898" t="s">
        <v>633</v>
      </c>
      <c r="F95" s="908">
        <v>160</v>
      </c>
      <c r="G95" s="361">
        <v>160</v>
      </c>
      <c r="H95" s="361" t="s">
        <v>97</v>
      </c>
      <c r="I95" s="913">
        <v>1793</v>
      </c>
      <c r="J95" s="913">
        <v>0</v>
      </c>
      <c r="K95" s="902" t="s">
        <v>97</v>
      </c>
      <c r="L95" s="902">
        <v>41438</v>
      </c>
      <c r="M95" s="903" t="s">
        <v>97</v>
      </c>
      <c r="N95" s="904" t="s">
        <v>97</v>
      </c>
      <c r="O95" s="904" t="s">
        <v>97</v>
      </c>
      <c r="P95" s="1460"/>
      <c r="Q95" s="1454"/>
    </row>
    <row r="96" spans="1:17" x14ac:dyDescent="0.15">
      <c r="A96" s="1197"/>
      <c r="B96" s="929" t="s">
        <v>88</v>
      </c>
      <c r="C96" s="930" t="s">
        <v>1465</v>
      </c>
      <c r="D96" s="930" t="s">
        <v>1633</v>
      </c>
      <c r="E96" s="931" t="s">
        <v>2123</v>
      </c>
      <c r="F96" s="973">
        <f>G96+H96</f>
        <v>10410</v>
      </c>
      <c r="G96" s="80">
        <v>5310</v>
      </c>
      <c r="H96" s="80">
        <v>5100</v>
      </c>
      <c r="I96" s="149">
        <v>923.72</v>
      </c>
      <c r="J96" s="149">
        <v>5550.35</v>
      </c>
      <c r="K96" s="891">
        <v>41830</v>
      </c>
      <c r="L96" s="891">
        <v>42307</v>
      </c>
      <c r="M96" s="891">
        <v>42825</v>
      </c>
      <c r="N96" s="893">
        <v>60</v>
      </c>
      <c r="O96" s="894">
        <v>3.06</v>
      </c>
      <c r="P96" s="1460"/>
      <c r="Q96" s="1454"/>
    </row>
    <row r="97" spans="1:17" x14ac:dyDescent="0.15">
      <c r="A97" s="1197"/>
      <c r="B97" s="929" t="s">
        <v>89</v>
      </c>
      <c r="C97" s="897" t="s">
        <v>350</v>
      </c>
      <c r="D97" s="897" t="s">
        <v>626</v>
      </c>
      <c r="E97" s="898" t="s">
        <v>2123</v>
      </c>
      <c r="F97" s="908">
        <v>2080</v>
      </c>
      <c r="G97" s="361">
        <v>2080</v>
      </c>
      <c r="H97" s="361" t="s">
        <v>2343</v>
      </c>
      <c r="I97" s="913">
        <v>236.59</v>
      </c>
      <c r="J97" s="913">
        <v>1477.0999999999899</v>
      </c>
      <c r="K97" s="902">
        <v>41943</v>
      </c>
      <c r="L97" s="902">
        <v>42307</v>
      </c>
      <c r="M97" s="903" t="s">
        <v>1199</v>
      </c>
      <c r="N97" s="904">
        <v>9</v>
      </c>
      <c r="O97" s="905">
        <v>2.61</v>
      </c>
      <c r="P97" s="1460"/>
      <c r="Q97" s="1454"/>
    </row>
    <row r="98" spans="1:17" x14ac:dyDescent="0.15">
      <c r="A98" s="1197"/>
      <c r="B98" s="929" t="s">
        <v>1262</v>
      </c>
      <c r="C98" s="934" t="s">
        <v>1339</v>
      </c>
      <c r="D98" s="934" t="s">
        <v>618</v>
      </c>
      <c r="E98" s="935" t="s">
        <v>1673</v>
      </c>
      <c r="F98" s="973">
        <v>6840</v>
      </c>
      <c r="G98" s="1493">
        <v>6840</v>
      </c>
      <c r="H98" s="1493" t="s">
        <v>2341</v>
      </c>
      <c r="I98" s="149">
        <v>30949.8</v>
      </c>
      <c r="J98" s="149">
        <v>56351.42</v>
      </c>
      <c r="K98" s="891">
        <v>34191</v>
      </c>
      <c r="L98" s="891">
        <v>38777</v>
      </c>
      <c r="M98" s="892" t="s">
        <v>1181</v>
      </c>
      <c r="N98" s="893">
        <v>1582</v>
      </c>
      <c r="O98" s="894">
        <v>12.91</v>
      </c>
      <c r="P98" s="1460"/>
      <c r="Q98" s="1454"/>
    </row>
    <row r="99" spans="1:17" ht="28.5" x14ac:dyDescent="0.15">
      <c r="A99" s="1197"/>
      <c r="B99" s="929" t="s">
        <v>1263</v>
      </c>
      <c r="C99" s="937" t="s">
        <v>1340</v>
      </c>
      <c r="D99" s="937" t="s">
        <v>1663</v>
      </c>
      <c r="E99" s="938" t="s">
        <v>2353</v>
      </c>
      <c r="F99" s="1494">
        <v>2720</v>
      </c>
      <c r="G99" s="1493">
        <v>2720</v>
      </c>
      <c r="H99" s="1493" t="s">
        <v>1181</v>
      </c>
      <c r="I99" s="149">
        <v>8317.99</v>
      </c>
      <c r="J99" s="149">
        <v>28930.36</v>
      </c>
      <c r="K99" s="891">
        <v>38637</v>
      </c>
      <c r="L99" s="891">
        <v>39156</v>
      </c>
      <c r="M99" s="892" t="s">
        <v>2341</v>
      </c>
      <c r="N99" s="893">
        <v>270</v>
      </c>
      <c r="O99" s="894">
        <v>7.18</v>
      </c>
      <c r="P99" s="1460"/>
      <c r="Q99" s="1454"/>
    </row>
    <row r="100" spans="1:17" x14ac:dyDescent="0.15">
      <c r="A100" s="1197"/>
      <c r="B100" s="929" t="s">
        <v>1547</v>
      </c>
      <c r="C100" s="940" t="s">
        <v>1467</v>
      </c>
      <c r="D100" s="940" t="s">
        <v>615</v>
      </c>
      <c r="E100" s="941" t="s">
        <v>633</v>
      </c>
      <c r="F100" s="1494">
        <v>700</v>
      </c>
      <c r="G100" s="1493">
        <v>700</v>
      </c>
      <c r="H100" s="1493" t="s">
        <v>2341</v>
      </c>
      <c r="I100" s="149">
        <v>1607.89</v>
      </c>
      <c r="J100" s="149" t="s">
        <v>1181</v>
      </c>
      <c r="K100" s="891" t="s">
        <v>2341</v>
      </c>
      <c r="L100" s="891">
        <v>42853</v>
      </c>
      <c r="M100" s="892" t="s">
        <v>1181</v>
      </c>
      <c r="N100" s="893" t="s">
        <v>97</v>
      </c>
      <c r="O100" s="894" t="s">
        <v>97</v>
      </c>
      <c r="P100" s="1460"/>
      <c r="Q100" s="1454"/>
    </row>
    <row r="101" spans="1:17" x14ac:dyDescent="0.15">
      <c r="A101" s="1197"/>
      <c r="B101" s="929" t="s">
        <v>1677</v>
      </c>
      <c r="C101" s="897" t="s">
        <v>1678</v>
      </c>
      <c r="D101" s="897" t="s">
        <v>628</v>
      </c>
      <c r="E101" s="898" t="s">
        <v>2123</v>
      </c>
      <c r="F101" s="973">
        <v>2060</v>
      </c>
      <c r="G101" s="80">
        <v>2060</v>
      </c>
      <c r="H101" s="80" t="s">
        <v>2319</v>
      </c>
      <c r="I101" s="149">
        <v>241.43</v>
      </c>
      <c r="J101" s="149">
        <v>1387.89</v>
      </c>
      <c r="K101" s="891">
        <v>42415</v>
      </c>
      <c r="L101" s="891">
        <v>43007</v>
      </c>
      <c r="M101" s="892" t="s">
        <v>2341</v>
      </c>
      <c r="N101" s="893">
        <v>15</v>
      </c>
      <c r="O101" s="894">
        <v>6.44</v>
      </c>
      <c r="P101" s="1460"/>
      <c r="Q101" s="1454"/>
    </row>
    <row r="102" spans="1:17" x14ac:dyDescent="0.15">
      <c r="A102" s="1197"/>
      <c r="B102" s="929" t="s">
        <v>1679</v>
      </c>
      <c r="C102" s="897" t="s">
        <v>1680</v>
      </c>
      <c r="D102" s="897" t="s">
        <v>626</v>
      </c>
      <c r="E102" s="898" t="s">
        <v>2123</v>
      </c>
      <c r="F102" s="973">
        <v>1500</v>
      </c>
      <c r="G102" s="80">
        <v>1500</v>
      </c>
      <c r="H102" s="80" t="s">
        <v>2319</v>
      </c>
      <c r="I102" s="149">
        <v>198.73</v>
      </c>
      <c r="J102" s="149">
        <v>1177.49</v>
      </c>
      <c r="K102" s="891">
        <v>42536</v>
      </c>
      <c r="L102" s="891">
        <v>43007</v>
      </c>
      <c r="M102" s="892" t="s">
        <v>2341</v>
      </c>
      <c r="N102" s="893">
        <v>8</v>
      </c>
      <c r="O102" s="894">
        <v>5.24</v>
      </c>
      <c r="P102" s="1460"/>
      <c r="Q102" s="1454"/>
    </row>
    <row r="103" spans="1:17" x14ac:dyDescent="0.15">
      <c r="A103" s="1197"/>
      <c r="B103" s="929" t="s">
        <v>1681</v>
      </c>
      <c r="C103" s="897" t="s">
        <v>1682</v>
      </c>
      <c r="D103" s="897" t="s">
        <v>1683</v>
      </c>
      <c r="E103" s="898" t="s">
        <v>2123</v>
      </c>
      <c r="F103" s="973">
        <v>5100</v>
      </c>
      <c r="G103" s="80">
        <v>5100</v>
      </c>
      <c r="H103" s="80" t="s">
        <v>1534</v>
      </c>
      <c r="I103" s="149">
        <v>6166.41</v>
      </c>
      <c r="J103" s="149">
        <v>10659.55</v>
      </c>
      <c r="K103" s="891">
        <v>39891</v>
      </c>
      <c r="L103" s="891">
        <v>43069</v>
      </c>
      <c r="M103" s="892" t="s">
        <v>2341</v>
      </c>
      <c r="N103" s="893">
        <v>44</v>
      </c>
      <c r="O103" s="894">
        <v>7.33</v>
      </c>
      <c r="P103" s="1460"/>
      <c r="Q103" s="1454"/>
    </row>
    <row r="104" spans="1:17" x14ac:dyDescent="0.15">
      <c r="A104" s="1197"/>
      <c r="B104" s="929" t="s">
        <v>2352</v>
      </c>
      <c r="C104" s="934" t="s">
        <v>2351</v>
      </c>
      <c r="D104" s="934" t="s">
        <v>628</v>
      </c>
      <c r="E104" s="935" t="s">
        <v>2123</v>
      </c>
      <c r="F104" s="973">
        <v>2810</v>
      </c>
      <c r="G104" s="80">
        <v>2810</v>
      </c>
      <c r="H104" s="80" t="s">
        <v>2319</v>
      </c>
      <c r="I104" s="149">
        <v>261.08</v>
      </c>
      <c r="J104" s="149">
        <v>1478.44</v>
      </c>
      <c r="K104" s="891">
        <v>43244</v>
      </c>
      <c r="L104" s="891">
        <v>43525</v>
      </c>
      <c r="M104" s="892" t="s">
        <v>97</v>
      </c>
      <c r="N104" s="893">
        <v>11</v>
      </c>
      <c r="O104" s="894">
        <v>4.62</v>
      </c>
      <c r="P104" s="1460"/>
      <c r="Q104" s="1454"/>
    </row>
    <row r="105" spans="1:17" x14ac:dyDescent="0.15">
      <c r="A105" s="1197"/>
      <c r="B105" s="929" t="s">
        <v>2350</v>
      </c>
      <c r="C105" s="934" t="s">
        <v>2349</v>
      </c>
      <c r="D105" s="934" t="s">
        <v>627</v>
      </c>
      <c r="E105" s="935" t="s">
        <v>2123</v>
      </c>
      <c r="F105" s="973">
        <v>2594</v>
      </c>
      <c r="G105" s="80">
        <v>2594</v>
      </c>
      <c r="H105" s="80" t="s">
        <v>2319</v>
      </c>
      <c r="I105" s="149">
        <v>318.26</v>
      </c>
      <c r="J105" s="149">
        <v>1779.29</v>
      </c>
      <c r="K105" s="891">
        <v>43144</v>
      </c>
      <c r="L105" s="891">
        <v>43525</v>
      </c>
      <c r="M105" s="892" t="s">
        <v>97</v>
      </c>
      <c r="N105" s="893">
        <v>12</v>
      </c>
      <c r="O105" s="894">
        <v>6.12</v>
      </c>
      <c r="P105" s="1460"/>
      <c r="Q105" s="1454"/>
    </row>
    <row r="106" spans="1:17" x14ac:dyDescent="0.15">
      <c r="A106" s="1197"/>
      <c r="B106" s="929" t="s">
        <v>2348</v>
      </c>
      <c r="C106" s="934" t="s">
        <v>2347</v>
      </c>
      <c r="D106" s="934" t="s">
        <v>615</v>
      </c>
      <c r="E106" s="935" t="s">
        <v>2123</v>
      </c>
      <c r="F106" s="973">
        <v>2160</v>
      </c>
      <c r="G106" s="80">
        <v>2160</v>
      </c>
      <c r="H106" s="80" t="s">
        <v>2319</v>
      </c>
      <c r="I106" s="149">
        <v>1831</v>
      </c>
      <c r="J106" s="149">
        <v>2014.36</v>
      </c>
      <c r="K106" s="891">
        <v>43347</v>
      </c>
      <c r="L106" s="891">
        <v>43525</v>
      </c>
      <c r="M106" s="892" t="s">
        <v>97</v>
      </c>
      <c r="N106" s="893">
        <v>5</v>
      </c>
      <c r="O106" s="894">
        <v>6.94</v>
      </c>
      <c r="P106" s="1460"/>
      <c r="Q106" s="1454"/>
    </row>
    <row r="107" spans="1:17" x14ac:dyDescent="0.15">
      <c r="A107" s="1197"/>
      <c r="B107" s="929" t="s">
        <v>2346</v>
      </c>
      <c r="C107" s="934" t="s">
        <v>2345</v>
      </c>
      <c r="D107" s="934" t="s">
        <v>613</v>
      </c>
      <c r="E107" s="935" t="s">
        <v>2123</v>
      </c>
      <c r="F107" s="973">
        <v>1820</v>
      </c>
      <c r="G107" s="80">
        <v>1820</v>
      </c>
      <c r="H107" s="80" t="s">
        <v>1534</v>
      </c>
      <c r="I107" s="149">
        <v>352</v>
      </c>
      <c r="J107" s="149">
        <v>1777.4</v>
      </c>
      <c r="K107" s="891">
        <v>43231</v>
      </c>
      <c r="L107" s="891">
        <v>43525</v>
      </c>
      <c r="M107" s="892" t="s">
        <v>97</v>
      </c>
      <c r="N107" s="893">
        <v>13</v>
      </c>
      <c r="O107" s="894">
        <v>6.11</v>
      </c>
      <c r="P107" s="1460"/>
      <c r="Q107" s="1454"/>
    </row>
    <row r="108" spans="1:17" x14ac:dyDescent="0.15">
      <c r="A108" s="1197"/>
      <c r="B108" s="929" t="s">
        <v>90</v>
      </c>
      <c r="C108" s="930" t="s">
        <v>351</v>
      </c>
      <c r="D108" s="930" t="s">
        <v>607</v>
      </c>
      <c r="E108" s="931" t="s">
        <v>2123</v>
      </c>
      <c r="F108" s="973">
        <v>15500</v>
      </c>
      <c r="G108" s="80">
        <v>15500</v>
      </c>
      <c r="H108" s="80" t="s">
        <v>2343</v>
      </c>
      <c r="I108" s="149">
        <v>17574.099999999999</v>
      </c>
      <c r="J108" s="149">
        <v>17769.419999999998</v>
      </c>
      <c r="K108" s="891">
        <v>37072</v>
      </c>
      <c r="L108" s="891">
        <v>41912</v>
      </c>
      <c r="M108" s="892" t="s">
        <v>1199</v>
      </c>
      <c r="N108" s="893">
        <v>434</v>
      </c>
      <c r="O108" s="894">
        <v>4.42</v>
      </c>
      <c r="P108" s="1460"/>
      <c r="Q108" s="1454"/>
    </row>
    <row r="109" spans="1:17" ht="28.5" x14ac:dyDescent="0.15">
      <c r="A109" s="1197"/>
      <c r="B109" s="929" t="s">
        <v>91</v>
      </c>
      <c r="C109" s="897" t="s">
        <v>352</v>
      </c>
      <c r="D109" s="897" t="s">
        <v>1685</v>
      </c>
      <c r="E109" s="898" t="s">
        <v>633</v>
      </c>
      <c r="F109" s="908">
        <v>8930</v>
      </c>
      <c r="G109" s="361">
        <v>8930</v>
      </c>
      <c r="H109" s="361" t="s">
        <v>97</v>
      </c>
      <c r="I109" s="913">
        <v>13026.08</v>
      </c>
      <c r="J109" s="913">
        <v>24399.119999999901</v>
      </c>
      <c r="K109" s="919" t="s">
        <v>1266</v>
      </c>
      <c r="L109" s="902">
        <v>41438</v>
      </c>
      <c r="M109" s="903" t="s">
        <v>97</v>
      </c>
      <c r="N109" s="904">
        <v>585</v>
      </c>
      <c r="O109" s="905">
        <v>5.43</v>
      </c>
      <c r="P109" s="1460"/>
      <c r="Q109" s="1454"/>
    </row>
    <row r="110" spans="1:17" ht="28.5" x14ac:dyDescent="0.15">
      <c r="A110" s="1197"/>
      <c r="B110" s="929" t="s">
        <v>93</v>
      </c>
      <c r="C110" s="897" t="s">
        <v>354</v>
      </c>
      <c r="D110" s="897" t="s">
        <v>1687</v>
      </c>
      <c r="E110" s="898" t="s">
        <v>633</v>
      </c>
      <c r="F110" s="908">
        <v>4406.1409999999996</v>
      </c>
      <c r="G110" s="361">
        <v>4406</v>
      </c>
      <c r="H110" s="361" t="s">
        <v>1199</v>
      </c>
      <c r="I110" s="913">
        <v>32128.5</v>
      </c>
      <c r="J110" s="913">
        <v>34198.01</v>
      </c>
      <c r="K110" s="839" t="s">
        <v>2344</v>
      </c>
      <c r="L110" s="902">
        <v>41438</v>
      </c>
      <c r="M110" s="903" t="s">
        <v>1199</v>
      </c>
      <c r="N110" s="904">
        <v>208</v>
      </c>
      <c r="O110" s="905">
        <v>3.97</v>
      </c>
      <c r="P110" s="1460"/>
      <c r="Q110" s="1454"/>
    </row>
    <row r="111" spans="1:17" ht="42.75" x14ac:dyDescent="0.15">
      <c r="A111" s="1197"/>
      <c r="B111" s="929" t="s">
        <v>94</v>
      </c>
      <c r="C111" s="930" t="s">
        <v>355</v>
      </c>
      <c r="D111" s="930" t="s">
        <v>1689</v>
      </c>
      <c r="E111" s="931" t="s">
        <v>633</v>
      </c>
      <c r="F111" s="973">
        <v>3020</v>
      </c>
      <c r="G111" s="80">
        <v>3020</v>
      </c>
      <c r="H111" s="80" t="s">
        <v>1199</v>
      </c>
      <c r="I111" s="149">
        <v>9338.17</v>
      </c>
      <c r="J111" s="149">
        <v>11714.36</v>
      </c>
      <c r="K111" s="919" t="s">
        <v>1268</v>
      </c>
      <c r="L111" s="891">
        <v>41438</v>
      </c>
      <c r="M111" s="892" t="s">
        <v>2343</v>
      </c>
      <c r="N111" s="893">
        <v>260</v>
      </c>
      <c r="O111" s="894">
        <v>3.89</v>
      </c>
      <c r="P111" s="1460"/>
      <c r="Q111" s="1454"/>
    </row>
    <row r="112" spans="1:17" x14ac:dyDescent="0.15">
      <c r="A112" s="1197"/>
      <c r="B112" s="929" t="s">
        <v>95</v>
      </c>
      <c r="C112" s="897" t="s">
        <v>356</v>
      </c>
      <c r="D112" s="897" t="s">
        <v>1691</v>
      </c>
      <c r="E112" s="898" t="s">
        <v>2123</v>
      </c>
      <c r="F112" s="908">
        <v>4700</v>
      </c>
      <c r="G112" s="361">
        <v>4700</v>
      </c>
      <c r="H112" s="361" t="s">
        <v>1199</v>
      </c>
      <c r="I112" s="913">
        <v>2098.1799999999998</v>
      </c>
      <c r="J112" s="913">
        <v>6637.53</v>
      </c>
      <c r="K112" s="942">
        <v>38768</v>
      </c>
      <c r="L112" s="902">
        <v>41439</v>
      </c>
      <c r="M112" s="903" t="s">
        <v>2343</v>
      </c>
      <c r="N112" s="904">
        <v>66</v>
      </c>
      <c r="O112" s="905">
        <v>2.42</v>
      </c>
      <c r="P112" s="1460"/>
      <c r="Q112" s="1454"/>
    </row>
    <row r="113" spans="1:17" x14ac:dyDescent="0.15">
      <c r="A113" s="1197"/>
      <c r="B113" s="929" t="s">
        <v>96</v>
      </c>
      <c r="C113" s="930" t="s">
        <v>357</v>
      </c>
      <c r="D113" s="930" t="s">
        <v>1691</v>
      </c>
      <c r="E113" s="931" t="s">
        <v>1629</v>
      </c>
      <c r="F113" s="973">
        <v>1640</v>
      </c>
      <c r="G113" s="80">
        <v>1640</v>
      </c>
      <c r="H113" s="80" t="s">
        <v>1199</v>
      </c>
      <c r="I113" s="149">
        <v>787.31</v>
      </c>
      <c r="J113" s="149">
        <v>5692.0299999999897</v>
      </c>
      <c r="K113" s="919">
        <v>39609</v>
      </c>
      <c r="L113" s="891">
        <v>41439</v>
      </c>
      <c r="M113" s="892" t="s">
        <v>1199</v>
      </c>
      <c r="N113" s="893">
        <v>81</v>
      </c>
      <c r="O113" s="894">
        <v>1.57</v>
      </c>
      <c r="P113" s="1460"/>
      <c r="Q113" s="1454"/>
    </row>
    <row r="114" spans="1:17" ht="28.5" x14ac:dyDescent="0.15">
      <c r="A114" s="1197"/>
      <c r="B114" s="929" t="s">
        <v>1694</v>
      </c>
      <c r="C114" s="897" t="s">
        <v>1346</v>
      </c>
      <c r="D114" s="897" t="s">
        <v>1691</v>
      </c>
      <c r="E114" s="898" t="s">
        <v>635</v>
      </c>
      <c r="F114" s="908">
        <v>1060</v>
      </c>
      <c r="G114" s="361">
        <v>1060</v>
      </c>
      <c r="H114" s="361" t="s">
        <v>97</v>
      </c>
      <c r="I114" s="913">
        <v>895.66</v>
      </c>
      <c r="J114" s="913">
        <v>1756.32</v>
      </c>
      <c r="K114" s="839" t="s">
        <v>2342</v>
      </c>
      <c r="L114" s="902">
        <v>41394</v>
      </c>
      <c r="M114" s="903" t="s">
        <v>2341</v>
      </c>
      <c r="N114" s="904">
        <v>71</v>
      </c>
      <c r="O114" s="905">
        <v>4.01</v>
      </c>
      <c r="P114" s="1460"/>
      <c r="Q114" s="1454"/>
    </row>
    <row r="115" spans="1:17" x14ac:dyDescent="0.15">
      <c r="A115" s="1197"/>
      <c r="B115" s="929" t="s">
        <v>1416</v>
      </c>
      <c r="C115" s="930" t="s">
        <v>1473</v>
      </c>
      <c r="D115" s="930" t="s">
        <v>1647</v>
      </c>
      <c r="E115" s="931" t="s">
        <v>1697</v>
      </c>
      <c r="F115" s="973">
        <v>8500</v>
      </c>
      <c r="G115" s="80">
        <v>8500</v>
      </c>
      <c r="H115" s="80" t="s">
        <v>1199</v>
      </c>
      <c r="I115" s="149">
        <v>3491.74</v>
      </c>
      <c r="J115" s="149">
        <v>21564.42</v>
      </c>
      <c r="K115" s="919">
        <v>38820</v>
      </c>
      <c r="L115" s="891">
        <v>42811</v>
      </c>
      <c r="M115" s="892" t="s">
        <v>1199</v>
      </c>
      <c r="N115" s="893">
        <v>335</v>
      </c>
      <c r="O115" s="894">
        <v>7.0000000000000007E-2</v>
      </c>
      <c r="P115" s="1460"/>
      <c r="Q115" s="1454"/>
    </row>
    <row r="116" spans="1:17" x14ac:dyDescent="0.15">
      <c r="A116" s="1197"/>
      <c r="B116" s="929" t="s">
        <v>1417</v>
      </c>
      <c r="C116" s="897" t="s">
        <v>1475</v>
      </c>
      <c r="D116" s="897" t="s">
        <v>607</v>
      </c>
      <c r="E116" s="898" t="s">
        <v>2123</v>
      </c>
      <c r="F116" s="908">
        <v>11600</v>
      </c>
      <c r="G116" s="361">
        <v>11600</v>
      </c>
      <c r="H116" s="361" t="s">
        <v>2341</v>
      </c>
      <c r="I116" s="1492">
        <v>1686.28</v>
      </c>
      <c r="J116" s="1492">
        <v>8280.08</v>
      </c>
      <c r="K116" s="963">
        <v>38035</v>
      </c>
      <c r="L116" s="963">
        <v>42825</v>
      </c>
      <c r="M116" s="964" t="s">
        <v>2341</v>
      </c>
      <c r="N116" s="904">
        <v>111</v>
      </c>
      <c r="O116" s="1397">
        <v>7.78</v>
      </c>
      <c r="P116" s="1460"/>
      <c r="Q116" s="1454"/>
    </row>
    <row r="117" spans="1:17" x14ac:dyDescent="0.15">
      <c r="A117" s="1197"/>
      <c r="B117" s="929" t="s">
        <v>2100</v>
      </c>
      <c r="C117" s="934" t="s">
        <v>2101</v>
      </c>
      <c r="D117" s="934" t="s">
        <v>2102</v>
      </c>
      <c r="E117" s="935" t="s">
        <v>2123</v>
      </c>
      <c r="F117" s="908">
        <v>3560</v>
      </c>
      <c r="G117" s="361">
        <v>3560</v>
      </c>
      <c r="H117" s="361" t="s">
        <v>1534</v>
      </c>
      <c r="I117" s="1492">
        <v>4930.47</v>
      </c>
      <c r="J117" s="1492">
        <v>14619.46</v>
      </c>
      <c r="K117" s="963">
        <v>36762</v>
      </c>
      <c r="L117" s="963">
        <v>43434</v>
      </c>
      <c r="M117" s="964" t="s">
        <v>2319</v>
      </c>
      <c r="N117" s="1233">
        <v>133</v>
      </c>
      <c r="O117" s="1397">
        <v>2.96</v>
      </c>
      <c r="P117" s="1460"/>
      <c r="Q117" s="1454"/>
    </row>
    <row r="118" spans="1:17" ht="16.5" thickBot="1" x14ac:dyDescent="0.2">
      <c r="A118" s="1197"/>
      <c r="B118" s="929" t="s">
        <v>2340</v>
      </c>
      <c r="C118" s="934" t="s">
        <v>2339</v>
      </c>
      <c r="D118" s="934" t="s">
        <v>607</v>
      </c>
      <c r="E118" s="935" t="s">
        <v>2123</v>
      </c>
      <c r="F118" s="973">
        <v>3800</v>
      </c>
      <c r="G118" s="1491">
        <v>3800</v>
      </c>
      <c r="H118" s="1491" t="s">
        <v>2319</v>
      </c>
      <c r="I118" s="1490">
        <v>256.08999999999997</v>
      </c>
      <c r="J118" s="1490">
        <v>2421.83</v>
      </c>
      <c r="K118" s="1489">
        <v>43434</v>
      </c>
      <c r="L118" s="1489">
        <v>43525</v>
      </c>
      <c r="M118" s="1367" t="s">
        <v>97</v>
      </c>
      <c r="N118" s="1367">
        <v>16</v>
      </c>
      <c r="O118" s="1488">
        <v>6.38</v>
      </c>
      <c r="P118" s="1460"/>
      <c r="Q118" s="1454"/>
    </row>
    <row r="119" spans="1:17" ht="29.25" thickTop="1" x14ac:dyDescent="0.15">
      <c r="A119" s="1197"/>
      <c r="B119" s="947" t="s">
        <v>98</v>
      </c>
      <c r="C119" s="948" t="s">
        <v>358</v>
      </c>
      <c r="D119" s="948" t="s">
        <v>617</v>
      </c>
      <c r="E119" s="949" t="s">
        <v>1700</v>
      </c>
      <c r="F119" s="1487">
        <v>17400</v>
      </c>
      <c r="G119" s="80">
        <v>17400</v>
      </c>
      <c r="H119" s="80" t="s">
        <v>97</v>
      </c>
      <c r="I119" s="149">
        <v>35873</v>
      </c>
      <c r="J119" s="149">
        <v>71570.639999999898</v>
      </c>
      <c r="K119" s="891">
        <v>39577</v>
      </c>
      <c r="L119" s="891">
        <v>41439</v>
      </c>
      <c r="M119" s="892" t="s">
        <v>97</v>
      </c>
      <c r="N119" s="893">
        <v>292</v>
      </c>
      <c r="O119" s="894">
        <v>4.16</v>
      </c>
      <c r="P119" s="1460"/>
      <c r="Q119" s="1454"/>
    </row>
    <row r="120" spans="1:17" ht="28.5" x14ac:dyDescent="0.15">
      <c r="A120" s="1197"/>
      <c r="B120" s="952" t="s">
        <v>99</v>
      </c>
      <c r="C120" s="937" t="s">
        <v>359</v>
      </c>
      <c r="D120" s="937" t="s">
        <v>1702</v>
      </c>
      <c r="E120" s="938" t="s">
        <v>1700</v>
      </c>
      <c r="F120" s="1486">
        <v>15710</v>
      </c>
      <c r="G120" s="361">
        <v>15710</v>
      </c>
      <c r="H120" s="361" t="s">
        <v>97</v>
      </c>
      <c r="I120" s="913">
        <v>27305.119999999999</v>
      </c>
      <c r="J120" s="913">
        <v>53561.440000000002</v>
      </c>
      <c r="K120" s="902">
        <v>39457</v>
      </c>
      <c r="L120" s="902">
        <v>41439</v>
      </c>
      <c r="M120" s="903" t="s">
        <v>97</v>
      </c>
      <c r="N120" s="904">
        <v>300</v>
      </c>
      <c r="O120" s="905">
        <v>6.42</v>
      </c>
      <c r="P120" s="1460"/>
      <c r="Q120" s="1454"/>
    </row>
    <row r="121" spans="1:17" ht="28.5" x14ac:dyDescent="0.15">
      <c r="A121" s="1197"/>
      <c r="B121" s="952" t="s">
        <v>100</v>
      </c>
      <c r="C121" s="954" t="s">
        <v>360</v>
      </c>
      <c r="D121" s="954" t="s">
        <v>616</v>
      </c>
      <c r="E121" s="955" t="s">
        <v>1700</v>
      </c>
      <c r="F121" s="1486">
        <v>13700</v>
      </c>
      <c r="G121" s="977">
        <v>13700</v>
      </c>
      <c r="H121" s="977" t="s">
        <v>97</v>
      </c>
      <c r="I121" s="913">
        <v>36436.35</v>
      </c>
      <c r="J121" s="913">
        <v>72352.88</v>
      </c>
      <c r="K121" s="902">
        <v>39962</v>
      </c>
      <c r="L121" s="902">
        <v>41486</v>
      </c>
      <c r="M121" s="903" t="s">
        <v>97</v>
      </c>
      <c r="N121" s="904">
        <v>495</v>
      </c>
      <c r="O121" s="905">
        <v>3.73</v>
      </c>
      <c r="P121" s="1460"/>
      <c r="Q121" s="1454"/>
    </row>
    <row r="122" spans="1:17" ht="28.5" x14ac:dyDescent="0.15">
      <c r="A122" s="1197"/>
      <c r="B122" s="952" t="s">
        <v>101</v>
      </c>
      <c r="C122" s="937" t="s">
        <v>361</v>
      </c>
      <c r="D122" s="937" t="s">
        <v>1705</v>
      </c>
      <c r="E122" s="938" t="s">
        <v>1700</v>
      </c>
      <c r="F122" s="1486">
        <v>11410</v>
      </c>
      <c r="G122" s="361">
        <v>11410</v>
      </c>
      <c r="H122" s="361" t="s">
        <v>97</v>
      </c>
      <c r="I122" s="913">
        <v>24808.98</v>
      </c>
      <c r="J122" s="913">
        <v>49504.379999999903</v>
      </c>
      <c r="K122" s="902">
        <v>39153</v>
      </c>
      <c r="L122" s="902">
        <v>41439</v>
      </c>
      <c r="M122" s="903" t="s">
        <v>97</v>
      </c>
      <c r="N122" s="904">
        <v>313</v>
      </c>
      <c r="O122" s="905">
        <v>6.15</v>
      </c>
      <c r="P122" s="1460"/>
      <c r="Q122" s="1454"/>
    </row>
    <row r="123" spans="1:17" ht="28.5" x14ac:dyDescent="0.15">
      <c r="A123" s="1197"/>
      <c r="B123" s="952" t="s">
        <v>102</v>
      </c>
      <c r="C123" s="954" t="s">
        <v>362</v>
      </c>
      <c r="D123" s="954" t="s">
        <v>618</v>
      </c>
      <c r="E123" s="955" t="s">
        <v>1700</v>
      </c>
      <c r="F123" s="1486">
        <v>10600</v>
      </c>
      <c r="G123" s="977">
        <v>10600</v>
      </c>
      <c r="H123" s="977" t="s">
        <v>97</v>
      </c>
      <c r="I123" s="913">
        <v>46401.69</v>
      </c>
      <c r="J123" s="913">
        <v>51474.82</v>
      </c>
      <c r="K123" s="902">
        <v>39386</v>
      </c>
      <c r="L123" s="902">
        <v>41474</v>
      </c>
      <c r="M123" s="903" t="s">
        <v>97</v>
      </c>
      <c r="N123" s="904">
        <v>422</v>
      </c>
      <c r="O123" s="905">
        <v>4.32</v>
      </c>
      <c r="P123" s="1460"/>
      <c r="Q123" s="1454"/>
    </row>
    <row r="124" spans="1:17" ht="28.5" x14ac:dyDescent="0.15">
      <c r="A124" s="1197"/>
      <c r="B124" s="952" t="s">
        <v>103</v>
      </c>
      <c r="C124" s="937" t="s">
        <v>363</v>
      </c>
      <c r="D124" s="937" t="s">
        <v>618</v>
      </c>
      <c r="E124" s="938" t="s">
        <v>1700</v>
      </c>
      <c r="F124" s="1486">
        <v>8700</v>
      </c>
      <c r="G124" s="361">
        <v>8700</v>
      </c>
      <c r="H124" s="361" t="s">
        <v>97</v>
      </c>
      <c r="I124" s="913">
        <v>26978.95</v>
      </c>
      <c r="J124" s="913">
        <v>49927.889999999898</v>
      </c>
      <c r="K124" s="902">
        <v>36753</v>
      </c>
      <c r="L124" s="902">
        <v>41439</v>
      </c>
      <c r="M124" s="903" t="s">
        <v>97</v>
      </c>
      <c r="N124" s="904">
        <v>576</v>
      </c>
      <c r="O124" s="905">
        <v>7.3</v>
      </c>
      <c r="P124" s="1460"/>
      <c r="Q124" s="1454"/>
    </row>
    <row r="125" spans="1:17" ht="28.5" x14ac:dyDescent="0.15">
      <c r="A125" s="1197"/>
      <c r="B125" s="952" t="s">
        <v>104</v>
      </c>
      <c r="C125" s="954" t="s">
        <v>364</v>
      </c>
      <c r="D125" s="954" t="s">
        <v>619</v>
      </c>
      <c r="E125" s="955" t="s">
        <v>1700</v>
      </c>
      <c r="F125" s="1486">
        <v>8250</v>
      </c>
      <c r="G125" s="977">
        <v>8250</v>
      </c>
      <c r="H125" s="977" t="s">
        <v>97</v>
      </c>
      <c r="I125" s="913">
        <v>18172.05</v>
      </c>
      <c r="J125" s="913">
        <v>35948.630000000005</v>
      </c>
      <c r="K125" s="902">
        <v>39756</v>
      </c>
      <c r="L125" s="902">
        <v>41439</v>
      </c>
      <c r="M125" s="903" t="s">
        <v>97</v>
      </c>
      <c r="N125" s="904">
        <v>164</v>
      </c>
      <c r="O125" s="905">
        <v>5.79</v>
      </c>
      <c r="P125" s="1460"/>
      <c r="Q125" s="1454"/>
    </row>
    <row r="126" spans="1:17" ht="28.5" x14ac:dyDescent="0.15">
      <c r="A126" s="1197"/>
      <c r="B126" s="952" t="s">
        <v>105</v>
      </c>
      <c r="C126" s="937" t="s">
        <v>365</v>
      </c>
      <c r="D126" s="937" t="s">
        <v>1710</v>
      </c>
      <c r="E126" s="938" t="s">
        <v>1700</v>
      </c>
      <c r="F126" s="1486">
        <v>7340</v>
      </c>
      <c r="G126" s="361">
        <v>7340</v>
      </c>
      <c r="H126" s="361" t="s">
        <v>97</v>
      </c>
      <c r="I126" s="913">
        <v>14857.27</v>
      </c>
      <c r="J126" s="913">
        <v>29553.64</v>
      </c>
      <c r="K126" s="902">
        <v>39994</v>
      </c>
      <c r="L126" s="902">
        <v>41439</v>
      </c>
      <c r="M126" s="903" t="s">
        <v>97</v>
      </c>
      <c r="N126" s="904">
        <v>246</v>
      </c>
      <c r="O126" s="905">
        <v>5.9</v>
      </c>
      <c r="P126" s="1460"/>
      <c r="Q126" s="1454"/>
    </row>
    <row r="127" spans="1:17" ht="28.5" x14ac:dyDescent="0.15">
      <c r="A127" s="1197"/>
      <c r="B127" s="952" t="s">
        <v>107</v>
      </c>
      <c r="C127" s="937" t="s">
        <v>367</v>
      </c>
      <c r="D127" s="937" t="s">
        <v>1705</v>
      </c>
      <c r="E127" s="938" t="s">
        <v>1700</v>
      </c>
      <c r="F127" s="1486">
        <v>4590</v>
      </c>
      <c r="G127" s="361">
        <v>4590</v>
      </c>
      <c r="H127" s="361" t="s">
        <v>97</v>
      </c>
      <c r="I127" s="913">
        <v>17561.509999999998</v>
      </c>
      <c r="J127" s="913">
        <v>24929.27</v>
      </c>
      <c r="K127" s="902">
        <v>38491</v>
      </c>
      <c r="L127" s="902">
        <v>41439</v>
      </c>
      <c r="M127" s="903" t="s">
        <v>97</v>
      </c>
      <c r="N127" s="904">
        <v>45</v>
      </c>
      <c r="O127" s="905">
        <v>6.15</v>
      </c>
      <c r="P127" s="1460"/>
      <c r="Q127" s="1454"/>
    </row>
    <row r="128" spans="1:17" ht="28.5" x14ac:dyDescent="0.15">
      <c r="A128" s="1197"/>
      <c r="B128" s="952" t="s">
        <v>108</v>
      </c>
      <c r="C128" s="954" t="s">
        <v>368</v>
      </c>
      <c r="D128" s="954" t="s">
        <v>621</v>
      </c>
      <c r="E128" s="955" t="s">
        <v>1700</v>
      </c>
      <c r="F128" s="1486">
        <v>3810</v>
      </c>
      <c r="G128" s="977">
        <v>3810</v>
      </c>
      <c r="H128" s="977" t="s">
        <v>97</v>
      </c>
      <c r="I128" s="913">
        <v>27608.94</v>
      </c>
      <c r="J128" s="913">
        <v>24888.6699999999</v>
      </c>
      <c r="K128" s="902">
        <v>38762</v>
      </c>
      <c r="L128" s="902">
        <v>41439</v>
      </c>
      <c r="M128" s="903" t="s">
        <v>97</v>
      </c>
      <c r="N128" s="904">
        <v>85</v>
      </c>
      <c r="O128" s="905">
        <v>2.72</v>
      </c>
      <c r="P128" s="1460"/>
      <c r="Q128" s="1454"/>
    </row>
    <row r="129" spans="1:17" ht="28.5" x14ac:dyDescent="0.15">
      <c r="A129" s="1197"/>
      <c r="B129" s="952" t="s">
        <v>109</v>
      </c>
      <c r="C129" s="937" t="s">
        <v>369</v>
      </c>
      <c r="D129" s="937" t="s">
        <v>622</v>
      </c>
      <c r="E129" s="938" t="s">
        <v>1700</v>
      </c>
      <c r="F129" s="1486">
        <v>3750</v>
      </c>
      <c r="G129" s="361">
        <v>3750</v>
      </c>
      <c r="H129" s="361" t="s">
        <v>97</v>
      </c>
      <c r="I129" s="913">
        <v>9732.8700000000008</v>
      </c>
      <c r="J129" s="913">
        <v>13186.309999999899</v>
      </c>
      <c r="K129" s="902">
        <v>35185</v>
      </c>
      <c r="L129" s="902">
        <v>41439</v>
      </c>
      <c r="M129" s="903" t="s">
        <v>97</v>
      </c>
      <c r="N129" s="904">
        <v>300</v>
      </c>
      <c r="O129" s="905">
        <v>2.92</v>
      </c>
      <c r="P129" s="1460"/>
      <c r="Q129" s="1454"/>
    </row>
    <row r="130" spans="1:17" ht="28.5" x14ac:dyDescent="0.15">
      <c r="A130" s="1197"/>
      <c r="B130" s="952" t="s">
        <v>110</v>
      </c>
      <c r="C130" s="954" t="s">
        <v>370</v>
      </c>
      <c r="D130" s="954" t="s">
        <v>622</v>
      </c>
      <c r="E130" s="955" t="s">
        <v>1700</v>
      </c>
      <c r="F130" s="1486">
        <v>2830</v>
      </c>
      <c r="G130" s="977">
        <v>2830</v>
      </c>
      <c r="H130" s="977" t="s">
        <v>97</v>
      </c>
      <c r="I130" s="913">
        <v>12376.31</v>
      </c>
      <c r="J130" s="913">
        <v>11580.059999999899</v>
      </c>
      <c r="K130" s="902">
        <v>33511</v>
      </c>
      <c r="L130" s="902">
        <v>41439</v>
      </c>
      <c r="M130" s="903" t="s">
        <v>97</v>
      </c>
      <c r="N130" s="904">
        <v>187</v>
      </c>
      <c r="O130" s="905">
        <v>2.92</v>
      </c>
      <c r="P130" s="1460"/>
      <c r="Q130" s="1454"/>
    </row>
    <row r="131" spans="1:17" ht="28.5" x14ac:dyDescent="0.15">
      <c r="A131" s="1197"/>
      <c r="B131" s="952" t="s">
        <v>111</v>
      </c>
      <c r="C131" s="937" t="s">
        <v>371</v>
      </c>
      <c r="D131" s="937" t="s">
        <v>1705</v>
      </c>
      <c r="E131" s="938" t="s">
        <v>1700</v>
      </c>
      <c r="F131" s="1486">
        <v>2690</v>
      </c>
      <c r="G131" s="361">
        <v>2690</v>
      </c>
      <c r="H131" s="361" t="s">
        <v>97</v>
      </c>
      <c r="I131" s="913">
        <v>16081.79</v>
      </c>
      <c r="J131" s="913">
        <v>9788.6200000000008</v>
      </c>
      <c r="K131" s="902">
        <v>37924</v>
      </c>
      <c r="L131" s="902">
        <v>41439</v>
      </c>
      <c r="M131" s="903" t="s">
        <v>97</v>
      </c>
      <c r="N131" s="904">
        <v>93</v>
      </c>
      <c r="O131" s="905">
        <v>5.36</v>
      </c>
      <c r="P131" s="1460"/>
      <c r="Q131" s="1454"/>
    </row>
    <row r="132" spans="1:17" ht="28.5" x14ac:dyDescent="0.15">
      <c r="A132" s="1197"/>
      <c r="B132" s="952" t="s">
        <v>112</v>
      </c>
      <c r="C132" s="954" t="s">
        <v>372</v>
      </c>
      <c r="D132" s="954" t="s">
        <v>622</v>
      </c>
      <c r="E132" s="955" t="s">
        <v>1700</v>
      </c>
      <c r="F132" s="1486">
        <v>10790</v>
      </c>
      <c r="G132" s="977">
        <v>10790</v>
      </c>
      <c r="H132" s="977" t="s">
        <v>97</v>
      </c>
      <c r="I132" s="913">
        <v>22770.720000000001</v>
      </c>
      <c r="J132" s="913">
        <v>41867.82</v>
      </c>
      <c r="K132" s="902">
        <v>37915</v>
      </c>
      <c r="L132" s="902">
        <v>42186</v>
      </c>
      <c r="M132" s="903" t="s">
        <v>97</v>
      </c>
      <c r="N132" s="904">
        <v>365</v>
      </c>
      <c r="O132" s="905">
        <v>3.91</v>
      </c>
      <c r="P132" s="1460"/>
      <c r="Q132" s="1454"/>
    </row>
    <row r="133" spans="1:17" ht="28.5" x14ac:dyDescent="0.15">
      <c r="A133" s="1197"/>
      <c r="B133" s="952" t="s">
        <v>1280</v>
      </c>
      <c r="C133" s="954" t="s">
        <v>1353</v>
      </c>
      <c r="D133" s="954" t="s">
        <v>1716</v>
      </c>
      <c r="E133" s="955" t="s">
        <v>1700</v>
      </c>
      <c r="F133" s="1486">
        <v>10800</v>
      </c>
      <c r="G133" s="977">
        <v>10800</v>
      </c>
      <c r="H133" s="361" t="s">
        <v>97</v>
      </c>
      <c r="I133" s="913">
        <v>36413.050000000003</v>
      </c>
      <c r="J133" s="913">
        <v>51485.62</v>
      </c>
      <c r="K133" s="902">
        <v>42473</v>
      </c>
      <c r="L133" s="902">
        <v>42614</v>
      </c>
      <c r="M133" s="903" t="s">
        <v>97</v>
      </c>
      <c r="N133" s="904">
        <v>84</v>
      </c>
      <c r="O133" s="905">
        <v>4.57</v>
      </c>
      <c r="P133" s="1460"/>
      <c r="Q133" s="1454"/>
    </row>
    <row r="134" spans="1:17" ht="28.5" x14ac:dyDescent="0.15">
      <c r="A134" s="1197"/>
      <c r="B134" s="952" t="s">
        <v>1418</v>
      </c>
      <c r="C134" s="958" t="s">
        <v>1482</v>
      </c>
      <c r="D134" s="958" t="s">
        <v>1716</v>
      </c>
      <c r="E134" s="959" t="s">
        <v>1700</v>
      </c>
      <c r="F134" s="1485">
        <v>9900</v>
      </c>
      <c r="G134" s="1484">
        <v>9900</v>
      </c>
      <c r="H134" s="977" t="s">
        <v>97</v>
      </c>
      <c r="I134" s="1483">
        <v>28029.31</v>
      </c>
      <c r="J134" s="1483">
        <v>49394.87</v>
      </c>
      <c r="K134" s="963">
        <v>42398</v>
      </c>
      <c r="L134" s="963">
        <v>42825</v>
      </c>
      <c r="M134" s="903" t="s">
        <v>97</v>
      </c>
      <c r="N134" s="964">
        <v>76</v>
      </c>
      <c r="O134" s="965">
        <v>5.56</v>
      </c>
      <c r="P134" s="1460"/>
      <c r="Q134" s="1454"/>
    </row>
    <row r="135" spans="1:17" ht="28.5" x14ac:dyDescent="0.15">
      <c r="A135" s="1197"/>
      <c r="B135" s="952" t="s">
        <v>1941</v>
      </c>
      <c r="C135" s="958" t="s">
        <v>1942</v>
      </c>
      <c r="D135" s="958" t="s">
        <v>2338</v>
      </c>
      <c r="E135" s="959" t="s">
        <v>1700</v>
      </c>
      <c r="F135" s="1485">
        <v>9230</v>
      </c>
      <c r="G135" s="1484">
        <v>9230</v>
      </c>
      <c r="H135" s="361" t="s">
        <v>97</v>
      </c>
      <c r="I135" s="1483">
        <v>16466.84</v>
      </c>
      <c r="J135" s="1483">
        <v>33028.629999999997</v>
      </c>
      <c r="K135" s="963">
        <v>42629</v>
      </c>
      <c r="L135" s="963">
        <v>43160</v>
      </c>
      <c r="M135" s="1221" t="s">
        <v>97</v>
      </c>
      <c r="N135" s="964">
        <v>67</v>
      </c>
      <c r="O135" s="965">
        <v>1.25</v>
      </c>
      <c r="P135" s="1460"/>
      <c r="Q135" s="1454"/>
    </row>
    <row r="136" spans="1:17" ht="28.5" x14ac:dyDescent="0.15">
      <c r="A136" s="1197"/>
      <c r="B136" s="952" t="s">
        <v>1944</v>
      </c>
      <c r="C136" s="958" t="s">
        <v>1945</v>
      </c>
      <c r="D136" s="958" t="s">
        <v>2337</v>
      </c>
      <c r="E136" s="959" t="s">
        <v>1700</v>
      </c>
      <c r="F136" s="1485">
        <v>6090</v>
      </c>
      <c r="G136" s="1484">
        <v>6090</v>
      </c>
      <c r="H136" s="977" t="s">
        <v>97</v>
      </c>
      <c r="I136" s="1483">
        <v>11926.85</v>
      </c>
      <c r="J136" s="1483">
        <v>24177.15</v>
      </c>
      <c r="K136" s="963">
        <v>42503</v>
      </c>
      <c r="L136" s="963">
        <v>43160</v>
      </c>
      <c r="M136" s="1221" t="s">
        <v>97</v>
      </c>
      <c r="N136" s="964">
        <v>45</v>
      </c>
      <c r="O136" s="965">
        <v>2.89</v>
      </c>
      <c r="P136" s="1460"/>
      <c r="Q136" s="1454"/>
    </row>
    <row r="137" spans="1:17" ht="28.5" x14ac:dyDescent="0.15">
      <c r="A137" s="1197"/>
      <c r="B137" s="952" t="s">
        <v>2336</v>
      </c>
      <c r="C137" s="958" t="s">
        <v>2335</v>
      </c>
      <c r="D137" s="958" t="s">
        <v>2334</v>
      </c>
      <c r="E137" s="959" t="s">
        <v>1700</v>
      </c>
      <c r="F137" s="1485">
        <v>13640</v>
      </c>
      <c r="G137" s="1484">
        <v>13640</v>
      </c>
      <c r="H137" s="1484" t="s">
        <v>2319</v>
      </c>
      <c r="I137" s="1483">
        <v>39391.9</v>
      </c>
      <c r="J137" s="1483">
        <v>57721.34</v>
      </c>
      <c r="K137" s="963">
        <v>43434</v>
      </c>
      <c r="L137" s="963">
        <v>43525</v>
      </c>
      <c r="M137" s="1221" t="s">
        <v>97</v>
      </c>
      <c r="N137" s="964">
        <v>100</v>
      </c>
      <c r="O137" s="965">
        <v>2.64</v>
      </c>
      <c r="P137" s="1460"/>
      <c r="Q137" s="1454"/>
    </row>
    <row r="138" spans="1:17" ht="29.25" thickBot="1" x14ac:dyDescent="0.2">
      <c r="A138" s="1197"/>
      <c r="B138" s="966" t="s">
        <v>1282</v>
      </c>
      <c r="C138" s="967" t="s">
        <v>1357</v>
      </c>
      <c r="D138" s="967" t="s">
        <v>1719</v>
      </c>
      <c r="E138" s="968" t="s">
        <v>1700</v>
      </c>
      <c r="F138" s="1482">
        <v>3460</v>
      </c>
      <c r="G138" s="1481">
        <v>3460</v>
      </c>
      <c r="H138" s="1481" t="s">
        <v>97</v>
      </c>
      <c r="I138" s="1478">
        <v>14315.7</v>
      </c>
      <c r="J138" s="1478">
        <v>19628.03</v>
      </c>
      <c r="K138" s="945">
        <v>37726</v>
      </c>
      <c r="L138" s="945">
        <v>42487</v>
      </c>
      <c r="M138" s="970" t="s">
        <v>97</v>
      </c>
      <c r="N138" s="334">
        <v>241</v>
      </c>
      <c r="O138" s="946">
        <v>4.72</v>
      </c>
      <c r="P138" s="1460"/>
      <c r="Q138" s="1454"/>
    </row>
    <row r="139" spans="1:17" ht="16.5" thickTop="1" x14ac:dyDescent="0.15">
      <c r="A139" s="1197"/>
      <c r="B139" s="971" t="s">
        <v>117</v>
      </c>
      <c r="C139" s="930" t="s">
        <v>377</v>
      </c>
      <c r="D139" s="930" t="s">
        <v>628</v>
      </c>
      <c r="E139" s="931" t="s">
        <v>633</v>
      </c>
      <c r="F139" s="973">
        <v>3400</v>
      </c>
      <c r="G139" s="80">
        <v>3400</v>
      </c>
      <c r="H139" s="80" t="s">
        <v>97</v>
      </c>
      <c r="I139" s="149">
        <v>623.70000000000005</v>
      </c>
      <c r="J139" s="149">
        <v>3620.46</v>
      </c>
      <c r="K139" s="891">
        <v>39657</v>
      </c>
      <c r="L139" s="891">
        <v>39696</v>
      </c>
      <c r="M139" s="893" t="s">
        <v>97</v>
      </c>
      <c r="N139" s="893">
        <v>130</v>
      </c>
      <c r="O139" s="894">
        <v>9.06</v>
      </c>
      <c r="P139" s="1460"/>
      <c r="Q139" s="1454"/>
    </row>
    <row r="140" spans="1:17" x14ac:dyDescent="0.15">
      <c r="A140" s="1197"/>
      <c r="B140" s="971" t="s">
        <v>118</v>
      </c>
      <c r="C140" s="930" t="s">
        <v>378</v>
      </c>
      <c r="D140" s="930" t="s">
        <v>612</v>
      </c>
      <c r="E140" s="931" t="s">
        <v>633</v>
      </c>
      <c r="F140" s="973">
        <v>989</v>
      </c>
      <c r="G140" s="80">
        <v>989</v>
      </c>
      <c r="H140" s="80" t="s">
        <v>97</v>
      </c>
      <c r="I140" s="149">
        <v>447.29</v>
      </c>
      <c r="J140" s="149">
        <v>1229.03</v>
      </c>
      <c r="K140" s="891">
        <v>38663</v>
      </c>
      <c r="L140" s="891">
        <v>39135</v>
      </c>
      <c r="M140" s="893" t="s">
        <v>97</v>
      </c>
      <c r="N140" s="893">
        <v>92</v>
      </c>
      <c r="O140" s="894">
        <v>4.68</v>
      </c>
      <c r="P140" s="1460"/>
      <c r="Q140" s="1454"/>
    </row>
    <row r="141" spans="1:17" x14ac:dyDescent="0.15">
      <c r="A141" s="1197"/>
      <c r="B141" s="971" t="s">
        <v>119</v>
      </c>
      <c r="C141" s="1222" t="s">
        <v>379</v>
      </c>
      <c r="D141" s="1222" t="s">
        <v>612</v>
      </c>
      <c r="E141" s="1223" t="s">
        <v>633</v>
      </c>
      <c r="F141" s="908">
        <v>713</v>
      </c>
      <c r="G141" s="977">
        <v>713</v>
      </c>
      <c r="H141" s="977" t="s">
        <v>97</v>
      </c>
      <c r="I141" s="913">
        <v>667.78</v>
      </c>
      <c r="J141" s="913">
        <v>995.95</v>
      </c>
      <c r="K141" s="902">
        <v>39119</v>
      </c>
      <c r="L141" s="902">
        <v>39203</v>
      </c>
      <c r="M141" s="904" t="s">
        <v>97</v>
      </c>
      <c r="N141" s="904">
        <v>20</v>
      </c>
      <c r="O141" s="905">
        <v>6.9</v>
      </c>
      <c r="P141" s="1460"/>
      <c r="Q141" s="1454"/>
    </row>
    <row r="142" spans="1:17" x14ac:dyDescent="0.15">
      <c r="A142" s="1197"/>
      <c r="B142" s="971" t="s">
        <v>120</v>
      </c>
      <c r="C142" s="930" t="s">
        <v>380</v>
      </c>
      <c r="D142" s="930" t="s">
        <v>612</v>
      </c>
      <c r="E142" s="931" t="s">
        <v>633</v>
      </c>
      <c r="F142" s="973">
        <v>750</v>
      </c>
      <c r="G142" s="80">
        <v>750</v>
      </c>
      <c r="H142" s="80" t="s">
        <v>97</v>
      </c>
      <c r="I142" s="149">
        <v>306.54000000000002</v>
      </c>
      <c r="J142" s="149">
        <v>729.99</v>
      </c>
      <c r="K142" s="891">
        <v>39478</v>
      </c>
      <c r="L142" s="891">
        <v>39549</v>
      </c>
      <c r="M142" s="893" t="s">
        <v>97</v>
      </c>
      <c r="N142" s="893">
        <v>54</v>
      </c>
      <c r="O142" s="894">
        <v>6.2</v>
      </c>
      <c r="P142" s="1460"/>
      <c r="Q142" s="1454"/>
    </row>
    <row r="143" spans="1:17" x14ac:dyDescent="0.15">
      <c r="A143" s="1197"/>
      <c r="B143" s="971" t="s">
        <v>121</v>
      </c>
      <c r="C143" s="1222" t="s">
        <v>381</v>
      </c>
      <c r="D143" s="1222" t="s">
        <v>614</v>
      </c>
      <c r="E143" s="1223" t="s">
        <v>633</v>
      </c>
      <c r="F143" s="908">
        <v>746</v>
      </c>
      <c r="G143" s="977">
        <v>746</v>
      </c>
      <c r="H143" s="977" t="s">
        <v>97</v>
      </c>
      <c r="I143" s="913">
        <v>489.25</v>
      </c>
      <c r="J143" s="913">
        <v>1029.3399999999899</v>
      </c>
      <c r="K143" s="902">
        <v>38986</v>
      </c>
      <c r="L143" s="902">
        <v>39021</v>
      </c>
      <c r="M143" s="904" t="s">
        <v>97</v>
      </c>
      <c r="N143" s="904">
        <v>57</v>
      </c>
      <c r="O143" s="905">
        <v>8.83</v>
      </c>
      <c r="P143" s="1460"/>
      <c r="Q143" s="1454"/>
    </row>
    <row r="144" spans="1:17" x14ac:dyDescent="0.15">
      <c r="A144" s="1197"/>
      <c r="B144" s="971" t="s">
        <v>122</v>
      </c>
      <c r="C144" s="930" t="s">
        <v>382</v>
      </c>
      <c r="D144" s="930" t="s">
        <v>614</v>
      </c>
      <c r="E144" s="931" t="s">
        <v>633</v>
      </c>
      <c r="F144" s="973">
        <v>939</v>
      </c>
      <c r="G144" s="80">
        <v>939</v>
      </c>
      <c r="H144" s="80" t="s">
        <v>97</v>
      </c>
      <c r="I144" s="149">
        <v>410.78</v>
      </c>
      <c r="J144" s="149">
        <v>969.46</v>
      </c>
      <c r="K144" s="891">
        <v>39065</v>
      </c>
      <c r="L144" s="891">
        <v>39203</v>
      </c>
      <c r="M144" s="893" t="s">
        <v>97</v>
      </c>
      <c r="N144" s="893">
        <v>39</v>
      </c>
      <c r="O144" s="894">
        <v>7.41</v>
      </c>
      <c r="P144" s="1460"/>
      <c r="Q144" s="1454"/>
    </row>
    <row r="145" spans="1:17" x14ac:dyDescent="0.15">
      <c r="A145" s="1197"/>
      <c r="B145" s="971" t="s">
        <v>123</v>
      </c>
      <c r="C145" s="1222" t="s">
        <v>383</v>
      </c>
      <c r="D145" s="1222" t="s">
        <v>627</v>
      </c>
      <c r="E145" s="1223" t="s">
        <v>633</v>
      </c>
      <c r="F145" s="908">
        <v>2280</v>
      </c>
      <c r="G145" s="977">
        <v>2280</v>
      </c>
      <c r="H145" s="977" t="s">
        <v>97</v>
      </c>
      <c r="I145" s="913">
        <v>529.03</v>
      </c>
      <c r="J145" s="913">
        <v>3812.44</v>
      </c>
      <c r="K145" s="902">
        <v>39140</v>
      </c>
      <c r="L145" s="902">
        <v>39234</v>
      </c>
      <c r="M145" s="904" t="s">
        <v>97</v>
      </c>
      <c r="N145" s="904">
        <v>162</v>
      </c>
      <c r="O145" s="905">
        <v>3.97</v>
      </c>
      <c r="P145" s="1460"/>
      <c r="Q145" s="1454"/>
    </row>
    <row r="146" spans="1:17" x14ac:dyDescent="0.15">
      <c r="A146" s="1197"/>
      <c r="B146" s="971" t="s">
        <v>124</v>
      </c>
      <c r="C146" s="930" t="s">
        <v>384</v>
      </c>
      <c r="D146" s="930" t="s">
        <v>609</v>
      </c>
      <c r="E146" s="931" t="s">
        <v>633</v>
      </c>
      <c r="F146" s="973">
        <v>1590</v>
      </c>
      <c r="G146" s="80">
        <v>1590</v>
      </c>
      <c r="H146" s="80" t="s">
        <v>97</v>
      </c>
      <c r="I146" s="149">
        <v>621.62</v>
      </c>
      <c r="J146" s="149">
        <v>1886.3399999999899</v>
      </c>
      <c r="K146" s="891">
        <v>39038</v>
      </c>
      <c r="L146" s="891">
        <v>39203</v>
      </c>
      <c r="M146" s="893" t="s">
        <v>97</v>
      </c>
      <c r="N146" s="893">
        <v>36</v>
      </c>
      <c r="O146" s="894">
        <v>5.0599999999999996</v>
      </c>
      <c r="P146" s="1460"/>
      <c r="Q146" s="1454"/>
    </row>
    <row r="147" spans="1:17" x14ac:dyDescent="0.15">
      <c r="A147" s="1197"/>
      <c r="B147" s="971" t="s">
        <v>125</v>
      </c>
      <c r="C147" s="930" t="s">
        <v>385</v>
      </c>
      <c r="D147" s="930" t="s">
        <v>609</v>
      </c>
      <c r="E147" s="931" t="s">
        <v>633</v>
      </c>
      <c r="F147" s="973">
        <v>1110</v>
      </c>
      <c r="G147" s="80">
        <v>1110</v>
      </c>
      <c r="H147" s="80" t="s">
        <v>97</v>
      </c>
      <c r="I147" s="149">
        <v>385.34</v>
      </c>
      <c r="J147" s="149">
        <v>1542.58</v>
      </c>
      <c r="K147" s="891">
        <v>39100</v>
      </c>
      <c r="L147" s="891">
        <v>39234</v>
      </c>
      <c r="M147" s="893" t="s">
        <v>97</v>
      </c>
      <c r="N147" s="893">
        <v>70</v>
      </c>
      <c r="O147" s="894">
        <v>5.22</v>
      </c>
      <c r="P147" s="1460"/>
      <c r="Q147" s="1454"/>
    </row>
    <row r="148" spans="1:17" x14ac:dyDescent="0.15">
      <c r="A148" s="1197"/>
      <c r="B148" s="971" t="s">
        <v>126</v>
      </c>
      <c r="C148" s="930" t="s">
        <v>386</v>
      </c>
      <c r="D148" s="930" t="s">
        <v>609</v>
      </c>
      <c r="E148" s="931" t="s">
        <v>633</v>
      </c>
      <c r="F148" s="973">
        <v>932</v>
      </c>
      <c r="G148" s="80">
        <v>947</v>
      </c>
      <c r="H148" s="80">
        <v>-14</v>
      </c>
      <c r="I148" s="149">
        <v>410.7</v>
      </c>
      <c r="J148" s="149">
        <v>1217.9000000000001</v>
      </c>
      <c r="K148" s="891">
        <v>39416</v>
      </c>
      <c r="L148" s="891">
        <v>39549</v>
      </c>
      <c r="M148" s="891">
        <v>43672</v>
      </c>
      <c r="N148" s="893">
        <v>66</v>
      </c>
      <c r="O148" s="894">
        <v>6.53</v>
      </c>
      <c r="P148" s="1460"/>
      <c r="Q148" s="1454"/>
    </row>
    <row r="149" spans="1:17" x14ac:dyDescent="0.15">
      <c r="A149" s="1197"/>
      <c r="B149" s="971" t="s">
        <v>127</v>
      </c>
      <c r="C149" s="1222" t="s">
        <v>387</v>
      </c>
      <c r="D149" s="1222" t="s">
        <v>608</v>
      </c>
      <c r="E149" s="1223" t="s">
        <v>633</v>
      </c>
      <c r="F149" s="908">
        <v>1190</v>
      </c>
      <c r="G149" s="977">
        <v>1190</v>
      </c>
      <c r="H149" s="977" t="s">
        <v>97</v>
      </c>
      <c r="I149" s="913">
        <v>272.39</v>
      </c>
      <c r="J149" s="913">
        <v>1398.55</v>
      </c>
      <c r="K149" s="902">
        <v>39108</v>
      </c>
      <c r="L149" s="902">
        <v>39203</v>
      </c>
      <c r="M149" s="904" t="s">
        <v>97</v>
      </c>
      <c r="N149" s="904">
        <v>64</v>
      </c>
      <c r="O149" s="905">
        <v>5.28</v>
      </c>
      <c r="P149" s="1460"/>
      <c r="Q149" s="1454"/>
    </row>
    <row r="150" spans="1:17" x14ac:dyDescent="0.15">
      <c r="A150" s="1197"/>
      <c r="B150" s="971" t="s">
        <v>128</v>
      </c>
      <c r="C150" s="930" t="s">
        <v>388</v>
      </c>
      <c r="D150" s="930" t="s">
        <v>1721</v>
      </c>
      <c r="E150" s="931" t="s">
        <v>633</v>
      </c>
      <c r="F150" s="973">
        <v>1160</v>
      </c>
      <c r="G150" s="80">
        <v>1160</v>
      </c>
      <c r="H150" s="80" t="s">
        <v>97</v>
      </c>
      <c r="I150" s="149">
        <v>246.51</v>
      </c>
      <c r="J150" s="149">
        <v>1625.18</v>
      </c>
      <c r="K150" s="891">
        <v>39108</v>
      </c>
      <c r="L150" s="891">
        <v>39203</v>
      </c>
      <c r="M150" s="893" t="s">
        <v>97</v>
      </c>
      <c r="N150" s="893">
        <v>67</v>
      </c>
      <c r="O150" s="894">
        <v>8.1300000000000008</v>
      </c>
      <c r="P150" s="1460"/>
      <c r="Q150" s="1454"/>
    </row>
    <row r="151" spans="1:17" x14ac:dyDescent="0.15">
      <c r="A151" s="1197"/>
      <c r="B151" s="971" t="s">
        <v>129</v>
      </c>
      <c r="C151" s="1222" t="s">
        <v>389</v>
      </c>
      <c r="D151" s="1222" t="s">
        <v>1721</v>
      </c>
      <c r="E151" s="1223" t="s">
        <v>633</v>
      </c>
      <c r="F151" s="908">
        <v>3320</v>
      </c>
      <c r="G151" s="977">
        <v>3320</v>
      </c>
      <c r="H151" s="977" t="s">
        <v>97</v>
      </c>
      <c r="I151" s="913">
        <v>726.24</v>
      </c>
      <c r="J151" s="913">
        <v>5315.8299999999899</v>
      </c>
      <c r="K151" s="902">
        <v>39486</v>
      </c>
      <c r="L151" s="902">
        <v>40162</v>
      </c>
      <c r="M151" s="904" t="s">
        <v>97</v>
      </c>
      <c r="N151" s="904">
        <v>224</v>
      </c>
      <c r="O151" s="905">
        <v>8.01</v>
      </c>
      <c r="P151" s="1460"/>
      <c r="Q151" s="1454"/>
    </row>
    <row r="152" spans="1:17" x14ac:dyDescent="0.15">
      <c r="A152" s="1197"/>
      <c r="B152" s="971" t="s">
        <v>130</v>
      </c>
      <c r="C152" s="930" t="s">
        <v>390</v>
      </c>
      <c r="D152" s="930" t="s">
        <v>1661</v>
      </c>
      <c r="E152" s="931" t="s">
        <v>633</v>
      </c>
      <c r="F152" s="973">
        <v>623</v>
      </c>
      <c r="G152" s="80">
        <v>623</v>
      </c>
      <c r="H152" s="80" t="s">
        <v>97</v>
      </c>
      <c r="I152" s="149">
        <v>204.75</v>
      </c>
      <c r="J152" s="149">
        <v>873.85</v>
      </c>
      <c r="K152" s="891">
        <v>39525</v>
      </c>
      <c r="L152" s="891">
        <v>39559</v>
      </c>
      <c r="M152" s="893" t="s">
        <v>97</v>
      </c>
      <c r="N152" s="893">
        <v>60</v>
      </c>
      <c r="O152" s="894">
        <v>5</v>
      </c>
      <c r="P152" s="1460"/>
      <c r="Q152" s="1454"/>
    </row>
    <row r="153" spans="1:17" x14ac:dyDescent="0.15">
      <c r="A153" s="1197"/>
      <c r="B153" s="971" t="s">
        <v>131</v>
      </c>
      <c r="C153" s="1222" t="s">
        <v>391</v>
      </c>
      <c r="D153" s="1222" t="s">
        <v>629</v>
      </c>
      <c r="E153" s="1223" t="s">
        <v>633</v>
      </c>
      <c r="F153" s="908">
        <v>928</v>
      </c>
      <c r="G153" s="977">
        <v>928</v>
      </c>
      <c r="H153" s="977" t="s">
        <v>97</v>
      </c>
      <c r="I153" s="913">
        <v>256.45</v>
      </c>
      <c r="J153" s="913">
        <v>1372.42</v>
      </c>
      <c r="K153" s="902">
        <v>39113</v>
      </c>
      <c r="L153" s="902">
        <v>39141</v>
      </c>
      <c r="M153" s="904" t="s">
        <v>97</v>
      </c>
      <c r="N153" s="904">
        <v>88</v>
      </c>
      <c r="O153" s="905">
        <v>6.97</v>
      </c>
      <c r="P153" s="1460"/>
      <c r="Q153" s="1454"/>
    </row>
    <row r="154" spans="1:17" x14ac:dyDescent="0.15">
      <c r="A154" s="1197"/>
      <c r="B154" s="971" t="s">
        <v>132</v>
      </c>
      <c r="C154" s="930" t="s">
        <v>392</v>
      </c>
      <c r="D154" s="930" t="s">
        <v>629</v>
      </c>
      <c r="E154" s="931" t="s">
        <v>633</v>
      </c>
      <c r="F154" s="973">
        <v>652</v>
      </c>
      <c r="G154" s="80">
        <v>652</v>
      </c>
      <c r="H154" s="80" t="s">
        <v>97</v>
      </c>
      <c r="I154" s="149">
        <v>328.23</v>
      </c>
      <c r="J154" s="149">
        <v>894.13999999999896</v>
      </c>
      <c r="K154" s="891">
        <v>39513</v>
      </c>
      <c r="L154" s="891">
        <v>39549</v>
      </c>
      <c r="M154" s="893" t="s">
        <v>97</v>
      </c>
      <c r="N154" s="893">
        <v>56</v>
      </c>
      <c r="O154" s="894">
        <v>3.59</v>
      </c>
      <c r="P154" s="1460"/>
      <c r="Q154" s="1454"/>
    </row>
    <row r="155" spans="1:17" x14ac:dyDescent="0.15">
      <c r="A155" s="1197"/>
      <c r="B155" s="971" t="s">
        <v>133</v>
      </c>
      <c r="C155" s="930" t="s">
        <v>393</v>
      </c>
      <c r="D155" s="930" t="s">
        <v>629</v>
      </c>
      <c r="E155" s="931" t="s">
        <v>633</v>
      </c>
      <c r="F155" s="973">
        <v>1030</v>
      </c>
      <c r="G155" s="80">
        <v>1030</v>
      </c>
      <c r="H155" s="80" t="s">
        <v>97</v>
      </c>
      <c r="I155" s="149">
        <v>323.75</v>
      </c>
      <c r="J155" s="149">
        <v>1515.28</v>
      </c>
      <c r="K155" s="891">
        <v>39631</v>
      </c>
      <c r="L155" s="891">
        <v>39665</v>
      </c>
      <c r="M155" s="893" t="s">
        <v>97</v>
      </c>
      <c r="N155" s="893">
        <v>93</v>
      </c>
      <c r="O155" s="894">
        <v>7.23</v>
      </c>
      <c r="P155" s="1460"/>
      <c r="Q155" s="1454"/>
    </row>
    <row r="156" spans="1:17" x14ac:dyDescent="0.15">
      <c r="A156" s="1197"/>
      <c r="B156" s="971" t="s">
        <v>134</v>
      </c>
      <c r="C156" s="930" t="s">
        <v>394</v>
      </c>
      <c r="D156" s="930" t="s">
        <v>1665</v>
      </c>
      <c r="E156" s="931" t="s">
        <v>633</v>
      </c>
      <c r="F156" s="973">
        <v>1470</v>
      </c>
      <c r="G156" s="80">
        <v>1470</v>
      </c>
      <c r="H156" s="80" t="s">
        <v>97</v>
      </c>
      <c r="I156" s="149">
        <v>726.6</v>
      </c>
      <c r="J156" s="149">
        <v>2761.09</v>
      </c>
      <c r="K156" s="891">
        <v>40199</v>
      </c>
      <c r="L156" s="891">
        <v>40883</v>
      </c>
      <c r="M156" s="893" t="s">
        <v>97</v>
      </c>
      <c r="N156" s="893">
        <v>32</v>
      </c>
      <c r="O156" s="894">
        <v>7.12</v>
      </c>
      <c r="P156" s="1460"/>
      <c r="Q156" s="1454"/>
    </row>
    <row r="157" spans="1:17" x14ac:dyDescent="0.15">
      <c r="A157" s="1197"/>
      <c r="B157" s="971" t="s">
        <v>135</v>
      </c>
      <c r="C157" s="1222" t="s">
        <v>1485</v>
      </c>
      <c r="D157" s="1222" t="s">
        <v>1631</v>
      </c>
      <c r="E157" s="1223" t="s">
        <v>633</v>
      </c>
      <c r="F157" s="908">
        <v>1920</v>
      </c>
      <c r="G157" s="977">
        <v>1920</v>
      </c>
      <c r="H157" s="977" t="s">
        <v>97</v>
      </c>
      <c r="I157" s="913">
        <v>409.19</v>
      </c>
      <c r="J157" s="913">
        <v>2992.29</v>
      </c>
      <c r="K157" s="902">
        <v>39512</v>
      </c>
      <c r="L157" s="902">
        <v>40162</v>
      </c>
      <c r="M157" s="904" t="s">
        <v>97</v>
      </c>
      <c r="N157" s="904">
        <v>40</v>
      </c>
      <c r="O157" s="905">
        <v>3.27</v>
      </c>
      <c r="P157" s="1460"/>
      <c r="Q157" s="1454"/>
    </row>
    <row r="158" spans="1:17" x14ac:dyDescent="0.15">
      <c r="A158" s="1197"/>
      <c r="B158" s="971" t="s">
        <v>136</v>
      </c>
      <c r="C158" s="930" t="s">
        <v>396</v>
      </c>
      <c r="D158" s="930" t="s">
        <v>613</v>
      </c>
      <c r="E158" s="931" t="s">
        <v>633</v>
      </c>
      <c r="F158" s="973">
        <v>2090</v>
      </c>
      <c r="G158" s="80">
        <v>2090</v>
      </c>
      <c r="H158" s="80" t="s">
        <v>97</v>
      </c>
      <c r="I158" s="149">
        <v>833.58</v>
      </c>
      <c r="J158" s="149">
        <v>4584.75</v>
      </c>
      <c r="K158" s="891">
        <v>39486</v>
      </c>
      <c r="L158" s="891">
        <v>39521</v>
      </c>
      <c r="M158" s="893" t="s">
        <v>97</v>
      </c>
      <c r="N158" s="893">
        <v>133</v>
      </c>
      <c r="O158" s="894">
        <v>5.79</v>
      </c>
      <c r="P158" s="1460"/>
      <c r="Q158" s="1454"/>
    </row>
    <row r="159" spans="1:17" x14ac:dyDescent="0.15">
      <c r="A159" s="1197"/>
      <c r="B159" s="971" t="s">
        <v>137</v>
      </c>
      <c r="C159" s="1222" t="s">
        <v>397</v>
      </c>
      <c r="D159" s="1222" t="s">
        <v>613</v>
      </c>
      <c r="E159" s="1223" t="s">
        <v>633</v>
      </c>
      <c r="F159" s="908">
        <v>2710</v>
      </c>
      <c r="G159" s="977">
        <v>2710</v>
      </c>
      <c r="H159" s="977" t="s">
        <v>97</v>
      </c>
      <c r="I159" s="913">
        <v>3645.35</v>
      </c>
      <c r="J159" s="913">
        <v>5609.86</v>
      </c>
      <c r="K159" s="902">
        <v>39512</v>
      </c>
      <c r="L159" s="902">
        <v>39526</v>
      </c>
      <c r="M159" s="904" t="s">
        <v>97</v>
      </c>
      <c r="N159" s="904">
        <v>190</v>
      </c>
      <c r="O159" s="905">
        <v>10.71</v>
      </c>
      <c r="P159" s="1460"/>
      <c r="Q159" s="1454"/>
    </row>
    <row r="160" spans="1:17" x14ac:dyDescent="0.15">
      <c r="A160" s="1197"/>
      <c r="B160" s="971" t="s">
        <v>138</v>
      </c>
      <c r="C160" s="930" t="s">
        <v>398</v>
      </c>
      <c r="D160" s="930" t="s">
        <v>613</v>
      </c>
      <c r="E160" s="931" t="s">
        <v>633</v>
      </c>
      <c r="F160" s="973">
        <v>1650</v>
      </c>
      <c r="G160" s="80">
        <v>1650</v>
      </c>
      <c r="H160" s="80" t="s">
        <v>97</v>
      </c>
      <c r="I160" s="149">
        <v>853.07</v>
      </c>
      <c r="J160" s="149">
        <v>2793.02</v>
      </c>
      <c r="K160" s="891">
        <v>39904</v>
      </c>
      <c r="L160" s="891">
        <v>40883</v>
      </c>
      <c r="M160" s="893" t="s">
        <v>97</v>
      </c>
      <c r="N160" s="893">
        <v>45</v>
      </c>
      <c r="O160" s="894">
        <v>4.58</v>
      </c>
      <c r="P160" s="1460"/>
      <c r="Q160" s="1454"/>
    </row>
    <row r="161" spans="1:17" x14ac:dyDescent="0.15">
      <c r="A161" s="1197"/>
      <c r="B161" s="971" t="s">
        <v>139</v>
      </c>
      <c r="C161" s="1222" t="s">
        <v>399</v>
      </c>
      <c r="D161" s="1222" t="s">
        <v>628</v>
      </c>
      <c r="E161" s="1223" t="s">
        <v>633</v>
      </c>
      <c r="F161" s="908">
        <v>1100</v>
      </c>
      <c r="G161" s="977">
        <v>1100</v>
      </c>
      <c r="H161" s="977" t="s">
        <v>97</v>
      </c>
      <c r="I161" s="913">
        <v>333.1</v>
      </c>
      <c r="J161" s="913">
        <v>1355.18</v>
      </c>
      <c r="K161" s="902">
        <v>36235</v>
      </c>
      <c r="L161" s="902">
        <v>38987</v>
      </c>
      <c r="M161" s="904" t="s">
        <v>97</v>
      </c>
      <c r="N161" s="904">
        <v>133</v>
      </c>
      <c r="O161" s="905">
        <v>6.41</v>
      </c>
      <c r="P161" s="1460"/>
      <c r="Q161" s="1454"/>
    </row>
    <row r="162" spans="1:17" x14ac:dyDescent="0.15">
      <c r="A162" s="1197"/>
      <c r="B162" s="971" t="s">
        <v>140</v>
      </c>
      <c r="C162" s="930" t="s">
        <v>400</v>
      </c>
      <c r="D162" s="930" t="s">
        <v>628</v>
      </c>
      <c r="E162" s="931" t="s">
        <v>633</v>
      </c>
      <c r="F162" s="973">
        <v>938</v>
      </c>
      <c r="G162" s="80">
        <v>938</v>
      </c>
      <c r="H162" s="80" t="s">
        <v>97</v>
      </c>
      <c r="I162" s="149">
        <v>473.26</v>
      </c>
      <c r="J162" s="149">
        <v>1356.97</v>
      </c>
      <c r="K162" s="891">
        <v>37595</v>
      </c>
      <c r="L162" s="891">
        <v>38988</v>
      </c>
      <c r="M162" s="893" t="s">
        <v>97</v>
      </c>
      <c r="N162" s="893">
        <v>51</v>
      </c>
      <c r="O162" s="894">
        <v>6.77</v>
      </c>
      <c r="P162" s="1460"/>
      <c r="Q162" s="1454"/>
    </row>
    <row r="163" spans="1:17" x14ac:dyDescent="0.15">
      <c r="A163" s="1197"/>
      <c r="B163" s="971" t="s">
        <v>141</v>
      </c>
      <c r="C163" s="1222" t="s">
        <v>401</v>
      </c>
      <c r="D163" s="1222" t="s">
        <v>628</v>
      </c>
      <c r="E163" s="1223" t="s">
        <v>633</v>
      </c>
      <c r="F163" s="908">
        <v>972</v>
      </c>
      <c r="G163" s="977">
        <v>972</v>
      </c>
      <c r="H163" s="977" t="s">
        <v>97</v>
      </c>
      <c r="I163" s="913">
        <v>287.58999999999997</v>
      </c>
      <c r="J163" s="913">
        <v>1372.95</v>
      </c>
      <c r="K163" s="902">
        <v>38379</v>
      </c>
      <c r="L163" s="902">
        <v>39135</v>
      </c>
      <c r="M163" s="904" t="s">
        <v>97</v>
      </c>
      <c r="N163" s="904">
        <v>79</v>
      </c>
      <c r="O163" s="905">
        <v>5.65</v>
      </c>
      <c r="P163" s="1460"/>
      <c r="Q163" s="1454"/>
    </row>
    <row r="164" spans="1:17" x14ac:dyDescent="0.15">
      <c r="A164" s="1197"/>
      <c r="B164" s="971" t="s">
        <v>142</v>
      </c>
      <c r="C164" s="930" t="s">
        <v>1486</v>
      </c>
      <c r="D164" s="930" t="s">
        <v>628</v>
      </c>
      <c r="E164" s="931" t="s">
        <v>633</v>
      </c>
      <c r="F164" s="973">
        <v>1830</v>
      </c>
      <c r="G164" s="80">
        <v>1830</v>
      </c>
      <c r="H164" s="80" t="s">
        <v>97</v>
      </c>
      <c r="I164" s="149">
        <v>495.86</v>
      </c>
      <c r="J164" s="149">
        <v>2429.98</v>
      </c>
      <c r="K164" s="891">
        <v>38917</v>
      </c>
      <c r="L164" s="891">
        <v>40162</v>
      </c>
      <c r="M164" s="893" t="s">
        <v>97</v>
      </c>
      <c r="N164" s="893">
        <v>71</v>
      </c>
      <c r="O164" s="894">
        <v>7.9</v>
      </c>
      <c r="P164" s="1460"/>
      <c r="Q164" s="1454"/>
    </row>
    <row r="165" spans="1:17" x14ac:dyDescent="0.15">
      <c r="A165" s="1197"/>
      <c r="B165" s="971" t="s">
        <v>144</v>
      </c>
      <c r="C165" s="1222" t="s">
        <v>403</v>
      </c>
      <c r="D165" s="1222" t="s">
        <v>612</v>
      </c>
      <c r="E165" s="1223" t="s">
        <v>633</v>
      </c>
      <c r="F165" s="908">
        <v>359</v>
      </c>
      <c r="G165" s="977">
        <v>359</v>
      </c>
      <c r="H165" s="977" t="s">
        <v>97</v>
      </c>
      <c r="I165" s="913">
        <v>121.95</v>
      </c>
      <c r="J165" s="913">
        <v>551.63</v>
      </c>
      <c r="K165" s="902">
        <v>37894</v>
      </c>
      <c r="L165" s="902">
        <v>38988</v>
      </c>
      <c r="M165" s="904" t="s">
        <v>97</v>
      </c>
      <c r="N165" s="904">
        <v>44</v>
      </c>
      <c r="O165" s="905">
        <v>7.68</v>
      </c>
      <c r="P165" s="1460"/>
      <c r="Q165" s="1454"/>
    </row>
    <row r="166" spans="1:17" x14ac:dyDescent="0.15">
      <c r="A166" s="1197"/>
      <c r="B166" s="971" t="s">
        <v>145</v>
      </c>
      <c r="C166" s="930" t="s">
        <v>1487</v>
      </c>
      <c r="D166" s="930" t="s">
        <v>612</v>
      </c>
      <c r="E166" s="931" t="s">
        <v>633</v>
      </c>
      <c r="F166" s="973">
        <v>1140</v>
      </c>
      <c r="G166" s="80">
        <v>1140</v>
      </c>
      <c r="H166" s="80" t="s">
        <v>97</v>
      </c>
      <c r="I166" s="149">
        <v>242.65</v>
      </c>
      <c r="J166" s="149">
        <v>1465.5</v>
      </c>
      <c r="K166" s="891">
        <v>38742</v>
      </c>
      <c r="L166" s="891">
        <v>41520</v>
      </c>
      <c r="M166" s="893" t="s">
        <v>97</v>
      </c>
      <c r="N166" s="893">
        <v>22</v>
      </c>
      <c r="O166" s="894">
        <v>6.38</v>
      </c>
      <c r="P166" s="1460"/>
      <c r="Q166" s="1454"/>
    </row>
    <row r="167" spans="1:17" x14ac:dyDescent="0.15">
      <c r="A167" s="1197"/>
      <c r="B167" s="971" t="s">
        <v>146</v>
      </c>
      <c r="C167" s="1222" t="s">
        <v>405</v>
      </c>
      <c r="D167" s="1222" t="s">
        <v>626</v>
      </c>
      <c r="E167" s="1223" t="s">
        <v>633</v>
      </c>
      <c r="F167" s="908">
        <v>1090</v>
      </c>
      <c r="G167" s="977">
        <v>1090</v>
      </c>
      <c r="H167" s="977" t="s">
        <v>97</v>
      </c>
      <c r="I167" s="913">
        <v>273.18</v>
      </c>
      <c r="J167" s="913">
        <v>1400.3099999999899</v>
      </c>
      <c r="K167" s="902">
        <v>37656</v>
      </c>
      <c r="L167" s="902">
        <v>38988</v>
      </c>
      <c r="M167" s="904" t="s">
        <v>97</v>
      </c>
      <c r="N167" s="904">
        <v>42</v>
      </c>
      <c r="O167" s="905">
        <v>5.23</v>
      </c>
      <c r="P167" s="1460"/>
      <c r="Q167" s="1454"/>
    </row>
    <row r="168" spans="1:17" x14ac:dyDescent="0.15">
      <c r="A168" s="1197"/>
      <c r="B168" s="971" t="s">
        <v>147</v>
      </c>
      <c r="C168" s="930" t="s">
        <v>406</v>
      </c>
      <c r="D168" s="930" t="s">
        <v>626</v>
      </c>
      <c r="E168" s="931" t="s">
        <v>633</v>
      </c>
      <c r="F168" s="973">
        <v>679</v>
      </c>
      <c r="G168" s="80">
        <v>679</v>
      </c>
      <c r="H168" s="80" t="s">
        <v>97</v>
      </c>
      <c r="I168" s="149">
        <v>180.96</v>
      </c>
      <c r="J168" s="149">
        <v>911.27999999999895</v>
      </c>
      <c r="K168" s="891">
        <v>37686</v>
      </c>
      <c r="L168" s="891">
        <v>38988</v>
      </c>
      <c r="M168" s="893" t="s">
        <v>97</v>
      </c>
      <c r="N168" s="893">
        <v>59</v>
      </c>
      <c r="O168" s="894">
        <v>4.92</v>
      </c>
      <c r="P168" s="1460"/>
      <c r="Q168" s="1454"/>
    </row>
    <row r="169" spans="1:17" x14ac:dyDescent="0.15">
      <c r="A169" s="1197"/>
      <c r="B169" s="971" t="s">
        <v>148</v>
      </c>
      <c r="C169" s="930" t="s">
        <v>407</v>
      </c>
      <c r="D169" s="930" t="s">
        <v>626</v>
      </c>
      <c r="E169" s="931" t="s">
        <v>633</v>
      </c>
      <c r="F169" s="973">
        <v>2040</v>
      </c>
      <c r="G169" s="80">
        <v>2040</v>
      </c>
      <c r="H169" s="80" t="s">
        <v>97</v>
      </c>
      <c r="I169" s="149">
        <v>323.62</v>
      </c>
      <c r="J169" s="149">
        <v>2317.5100000000002</v>
      </c>
      <c r="K169" s="891">
        <v>38626</v>
      </c>
      <c r="L169" s="891">
        <v>39135</v>
      </c>
      <c r="M169" s="893" t="s">
        <v>97</v>
      </c>
      <c r="N169" s="893">
        <v>179</v>
      </c>
      <c r="O169" s="894">
        <v>6.31</v>
      </c>
      <c r="P169" s="1460"/>
      <c r="Q169" s="1454"/>
    </row>
    <row r="170" spans="1:17" x14ac:dyDescent="0.15">
      <c r="A170" s="1197"/>
      <c r="B170" s="971" t="s">
        <v>149</v>
      </c>
      <c r="C170" s="930" t="s">
        <v>408</v>
      </c>
      <c r="D170" s="930" t="s">
        <v>614</v>
      </c>
      <c r="E170" s="931" t="s">
        <v>633</v>
      </c>
      <c r="F170" s="973">
        <v>1260</v>
      </c>
      <c r="G170" s="80">
        <v>1260</v>
      </c>
      <c r="H170" s="80" t="s">
        <v>97</v>
      </c>
      <c r="I170" s="149">
        <v>487.88</v>
      </c>
      <c r="J170" s="149">
        <v>1710.3499999999899</v>
      </c>
      <c r="K170" s="891">
        <v>37091</v>
      </c>
      <c r="L170" s="891">
        <v>38987</v>
      </c>
      <c r="M170" s="893" t="s">
        <v>97</v>
      </c>
      <c r="N170" s="893">
        <v>59</v>
      </c>
      <c r="O170" s="894">
        <v>10.36</v>
      </c>
      <c r="P170" s="1460"/>
      <c r="Q170" s="1454"/>
    </row>
    <row r="171" spans="1:17" x14ac:dyDescent="0.15">
      <c r="A171" s="1197"/>
      <c r="B171" s="971" t="s">
        <v>150</v>
      </c>
      <c r="C171" s="1222" t="s">
        <v>409</v>
      </c>
      <c r="D171" s="1222" t="s">
        <v>614</v>
      </c>
      <c r="E171" s="1223" t="s">
        <v>633</v>
      </c>
      <c r="F171" s="908">
        <v>1410</v>
      </c>
      <c r="G171" s="977">
        <v>1410</v>
      </c>
      <c r="H171" s="977" t="s">
        <v>97</v>
      </c>
      <c r="I171" s="913">
        <v>919.06</v>
      </c>
      <c r="J171" s="913">
        <v>1389.5699999999899</v>
      </c>
      <c r="K171" s="902">
        <v>38333</v>
      </c>
      <c r="L171" s="902">
        <v>38988</v>
      </c>
      <c r="M171" s="904" t="s">
        <v>97</v>
      </c>
      <c r="N171" s="904">
        <v>90</v>
      </c>
      <c r="O171" s="905">
        <v>9.4499999999999993</v>
      </c>
      <c r="P171" s="1460"/>
      <c r="Q171" s="1454"/>
    </row>
    <row r="172" spans="1:17" x14ac:dyDescent="0.15">
      <c r="A172" s="1197"/>
      <c r="B172" s="971" t="s">
        <v>151</v>
      </c>
      <c r="C172" s="930" t="s">
        <v>410</v>
      </c>
      <c r="D172" s="930" t="s">
        <v>614</v>
      </c>
      <c r="E172" s="931" t="s">
        <v>633</v>
      </c>
      <c r="F172" s="973">
        <v>775</v>
      </c>
      <c r="G172" s="80">
        <v>775</v>
      </c>
      <c r="H172" s="80" t="s">
        <v>97</v>
      </c>
      <c r="I172" s="149">
        <v>423.46</v>
      </c>
      <c r="J172" s="149">
        <v>1203.79</v>
      </c>
      <c r="K172" s="891">
        <v>39055</v>
      </c>
      <c r="L172" s="891">
        <v>39135</v>
      </c>
      <c r="M172" s="893" t="s">
        <v>97</v>
      </c>
      <c r="N172" s="893">
        <v>47</v>
      </c>
      <c r="O172" s="894">
        <v>6.18</v>
      </c>
      <c r="P172" s="1460"/>
      <c r="Q172" s="1454"/>
    </row>
    <row r="173" spans="1:17" x14ac:dyDescent="0.15">
      <c r="A173" s="1197"/>
      <c r="B173" s="971" t="s">
        <v>152</v>
      </c>
      <c r="C173" s="1222" t="s">
        <v>411</v>
      </c>
      <c r="D173" s="1222" t="s">
        <v>614</v>
      </c>
      <c r="E173" s="1223" t="s">
        <v>633</v>
      </c>
      <c r="F173" s="908">
        <v>474</v>
      </c>
      <c r="G173" s="977">
        <v>474</v>
      </c>
      <c r="H173" s="977" t="s">
        <v>97</v>
      </c>
      <c r="I173" s="913">
        <v>283.23</v>
      </c>
      <c r="J173" s="913">
        <v>732.23</v>
      </c>
      <c r="K173" s="902">
        <v>39030</v>
      </c>
      <c r="L173" s="902">
        <v>39171</v>
      </c>
      <c r="M173" s="904" t="s">
        <v>97</v>
      </c>
      <c r="N173" s="904">
        <v>34</v>
      </c>
      <c r="O173" s="905">
        <v>8.5299999999999994</v>
      </c>
      <c r="P173" s="1460"/>
      <c r="Q173" s="1454"/>
    </row>
    <row r="174" spans="1:17" x14ac:dyDescent="0.15">
      <c r="A174" s="1197"/>
      <c r="B174" s="971" t="s">
        <v>153</v>
      </c>
      <c r="C174" s="930" t="s">
        <v>412</v>
      </c>
      <c r="D174" s="930" t="s">
        <v>614</v>
      </c>
      <c r="E174" s="931" t="s">
        <v>633</v>
      </c>
      <c r="F174" s="973">
        <v>414</v>
      </c>
      <c r="G174" s="80">
        <v>414</v>
      </c>
      <c r="H174" s="80" t="s">
        <v>97</v>
      </c>
      <c r="I174" s="149">
        <v>261.98</v>
      </c>
      <c r="J174" s="149">
        <v>604.40999999999894</v>
      </c>
      <c r="K174" s="891">
        <v>39078</v>
      </c>
      <c r="L174" s="891">
        <v>39352</v>
      </c>
      <c r="M174" s="893" t="s">
        <v>97</v>
      </c>
      <c r="N174" s="893">
        <v>62</v>
      </c>
      <c r="O174" s="894">
        <v>7.97</v>
      </c>
      <c r="P174" s="1460"/>
      <c r="Q174" s="1454"/>
    </row>
    <row r="175" spans="1:17" x14ac:dyDescent="0.15">
      <c r="A175" s="1197"/>
      <c r="B175" s="971" t="s">
        <v>154</v>
      </c>
      <c r="C175" s="1222" t="s">
        <v>413</v>
      </c>
      <c r="D175" s="1222" t="s">
        <v>614</v>
      </c>
      <c r="E175" s="1223" t="s">
        <v>633</v>
      </c>
      <c r="F175" s="908">
        <v>2970</v>
      </c>
      <c r="G175" s="977">
        <v>2970</v>
      </c>
      <c r="H175" s="977" t="s">
        <v>97</v>
      </c>
      <c r="I175" s="913">
        <v>1056.48</v>
      </c>
      <c r="J175" s="913">
        <v>3658.54</v>
      </c>
      <c r="K175" s="902">
        <v>39504</v>
      </c>
      <c r="L175" s="902">
        <v>39528</v>
      </c>
      <c r="M175" s="904" t="s">
        <v>97</v>
      </c>
      <c r="N175" s="904">
        <v>126</v>
      </c>
      <c r="O175" s="905">
        <v>5.2</v>
      </c>
      <c r="P175" s="1460"/>
      <c r="Q175" s="1454"/>
    </row>
    <row r="176" spans="1:17" x14ac:dyDescent="0.15">
      <c r="A176" s="1197"/>
      <c r="B176" s="971" t="s">
        <v>155</v>
      </c>
      <c r="C176" s="930" t="s">
        <v>414</v>
      </c>
      <c r="D176" s="930" t="s">
        <v>614</v>
      </c>
      <c r="E176" s="931" t="s">
        <v>633</v>
      </c>
      <c r="F176" s="973">
        <v>1310</v>
      </c>
      <c r="G176" s="80">
        <v>1310</v>
      </c>
      <c r="H176" s="80" t="s">
        <v>97</v>
      </c>
      <c r="I176" s="149">
        <v>312.18</v>
      </c>
      <c r="J176" s="149">
        <v>1806.3699999999899</v>
      </c>
      <c r="K176" s="891">
        <v>38792</v>
      </c>
      <c r="L176" s="891">
        <v>41520</v>
      </c>
      <c r="M176" s="893" t="s">
        <v>97</v>
      </c>
      <c r="N176" s="893">
        <v>23</v>
      </c>
      <c r="O176" s="894">
        <v>6.04</v>
      </c>
      <c r="P176" s="1460"/>
      <c r="Q176" s="1454"/>
    </row>
    <row r="177" spans="1:17" x14ac:dyDescent="0.15">
      <c r="A177" s="1197"/>
      <c r="B177" s="971" t="s">
        <v>156</v>
      </c>
      <c r="C177" s="1222" t="s">
        <v>1488</v>
      </c>
      <c r="D177" s="1222" t="s">
        <v>614</v>
      </c>
      <c r="E177" s="1223" t="s">
        <v>633</v>
      </c>
      <c r="F177" s="908">
        <v>1080</v>
      </c>
      <c r="G177" s="977">
        <v>1080</v>
      </c>
      <c r="H177" s="977" t="s">
        <v>97</v>
      </c>
      <c r="I177" s="913">
        <v>545.98</v>
      </c>
      <c r="J177" s="913">
        <v>1432.79</v>
      </c>
      <c r="K177" s="902">
        <v>38932</v>
      </c>
      <c r="L177" s="902">
        <v>41520</v>
      </c>
      <c r="M177" s="904" t="s">
        <v>97</v>
      </c>
      <c r="N177" s="904">
        <v>17</v>
      </c>
      <c r="O177" s="905">
        <v>5.66</v>
      </c>
      <c r="P177" s="1460"/>
      <c r="Q177" s="1454"/>
    </row>
    <row r="178" spans="1:17" x14ac:dyDescent="0.15">
      <c r="A178" s="1197"/>
      <c r="B178" s="971" t="s">
        <v>157</v>
      </c>
      <c r="C178" s="930" t="s">
        <v>1489</v>
      </c>
      <c r="D178" s="930" t="s">
        <v>614</v>
      </c>
      <c r="E178" s="931" t="s">
        <v>633</v>
      </c>
      <c r="F178" s="973">
        <v>2850</v>
      </c>
      <c r="G178" s="80">
        <v>2850</v>
      </c>
      <c r="H178" s="80" t="s">
        <v>97</v>
      </c>
      <c r="I178" s="149">
        <v>499.52</v>
      </c>
      <c r="J178" s="149">
        <v>2990.65</v>
      </c>
      <c r="K178" s="891">
        <v>37271</v>
      </c>
      <c r="L178" s="891">
        <v>41992</v>
      </c>
      <c r="M178" s="893" t="s">
        <v>97</v>
      </c>
      <c r="N178" s="893">
        <v>65</v>
      </c>
      <c r="O178" s="894">
        <v>6.16</v>
      </c>
      <c r="P178" s="1460"/>
      <c r="Q178" s="1454"/>
    </row>
    <row r="179" spans="1:17" x14ac:dyDescent="0.15">
      <c r="A179" s="1197"/>
      <c r="B179" s="971" t="s">
        <v>158</v>
      </c>
      <c r="C179" s="930" t="s">
        <v>417</v>
      </c>
      <c r="D179" s="930" t="s">
        <v>627</v>
      </c>
      <c r="E179" s="931" t="s">
        <v>633</v>
      </c>
      <c r="F179" s="973">
        <v>2570</v>
      </c>
      <c r="G179" s="80">
        <v>2570</v>
      </c>
      <c r="H179" s="80" t="s">
        <v>97</v>
      </c>
      <c r="I179" s="149">
        <v>1324.96</v>
      </c>
      <c r="J179" s="149">
        <v>5451.4099999999899</v>
      </c>
      <c r="K179" s="891">
        <v>31813</v>
      </c>
      <c r="L179" s="891">
        <v>39135</v>
      </c>
      <c r="M179" s="893" t="s">
        <v>97</v>
      </c>
      <c r="N179" s="893">
        <v>600</v>
      </c>
      <c r="O179" s="894">
        <v>5.54</v>
      </c>
      <c r="P179" s="1460"/>
      <c r="Q179" s="1454"/>
    </row>
    <row r="180" spans="1:17" x14ac:dyDescent="0.15">
      <c r="A180" s="1197"/>
      <c r="B180" s="971" t="s">
        <v>159</v>
      </c>
      <c r="C180" s="930" t="s">
        <v>418</v>
      </c>
      <c r="D180" s="930" t="s">
        <v>627</v>
      </c>
      <c r="E180" s="931" t="s">
        <v>633</v>
      </c>
      <c r="F180" s="973">
        <v>2100</v>
      </c>
      <c r="G180" s="80">
        <v>2100</v>
      </c>
      <c r="H180" s="80" t="s">
        <v>97</v>
      </c>
      <c r="I180" s="149">
        <v>503.81</v>
      </c>
      <c r="J180" s="149">
        <v>4696.7700000000004</v>
      </c>
      <c r="K180" s="891">
        <v>36433</v>
      </c>
      <c r="L180" s="891">
        <v>39430</v>
      </c>
      <c r="M180" s="893" t="s">
        <v>97</v>
      </c>
      <c r="N180" s="893">
        <v>81</v>
      </c>
      <c r="O180" s="894">
        <v>4.75</v>
      </c>
      <c r="P180" s="1460"/>
      <c r="Q180" s="1454"/>
    </row>
    <row r="181" spans="1:17" x14ac:dyDescent="0.15">
      <c r="A181" s="1197"/>
      <c r="B181" s="971" t="s">
        <v>160</v>
      </c>
      <c r="C181" s="1222" t="s">
        <v>419</v>
      </c>
      <c r="D181" s="1222" t="s">
        <v>627</v>
      </c>
      <c r="E181" s="1223" t="s">
        <v>633</v>
      </c>
      <c r="F181" s="908">
        <v>4220</v>
      </c>
      <c r="G181" s="977">
        <v>4220</v>
      </c>
      <c r="H181" s="977" t="s">
        <v>97</v>
      </c>
      <c r="I181" s="913">
        <v>858.31</v>
      </c>
      <c r="J181" s="913">
        <v>6898.3299999999899</v>
      </c>
      <c r="K181" s="902">
        <v>39472</v>
      </c>
      <c r="L181" s="902">
        <v>40162</v>
      </c>
      <c r="M181" s="904" t="s">
        <v>97</v>
      </c>
      <c r="N181" s="904">
        <v>191</v>
      </c>
      <c r="O181" s="905">
        <v>6.51</v>
      </c>
      <c r="P181" s="1460"/>
      <c r="Q181" s="1454"/>
    </row>
    <row r="182" spans="1:17" x14ac:dyDescent="0.15">
      <c r="A182" s="1197"/>
      <c r="B182" s="971" t="s">
        <v>161</v>
      </c>
      <c r="C182" s="930" t="s">
        <v>1490</v>
      </c>
      <c r="D182" s="930" t="s">
        <v>627</v>
      </c>
      <c r="E182" s="931" t="s">
        <v>633</v>
      </c>
      <c r="F182" s="973">
        <v>1550</v>
      </c>
      <c r="G182" s="80">
        <v>1550</v>
      </c>
      <c r="H182" s="80" t="s">
        <v>97</v>
      </c>
      <c r="I182" s="149">
        <v>289.60000000000002</v>
      </c>
      <c r="J182" s="149">
        <v>2493.8000000000002</v>
      </c>
      <c r="K182" s="891">
        <v>38373</v>
      </c>
      <c r="L182" s="891">
        <v>41520</v>
      </c>
      <c r="M182" s="893" t="s">
        <v>97</v>
      </c>
      <c r="N182" s="893">
        <v>28</v>
      </c>
      <c r="O182" s="894">
        <v>3.27</v>
      </c>
      <c r="P182" s="1460"/>
      <c r="Q182" s="1454"/>
    </row>
    <row r="183" spans="1:17" x14ac:dyDescent="0.15">
      <c r="A183" s="1197"/>
      <c r="B183" s="971" t="s">
        <v>162</v>
      </c>
      <c r="C183" s="1222" t="s">
        <v>421</v>
      </c>
      <c r="D183" s="1222" t="s">
        <v>1632</v>
      </c>
      <c r="E183" s="1223" t="s">
        <v>633</v>
      </c>
      <c r="F183" s="908">
        <v>557</v>
      </c>
      <c r="G183" s="977">
        <v>557</v>
      </c>
      <c r="H183" s="977" t="s">
        <v>97</v>
      </c>
      <c r="I183" s="913">
        <v>144.29</v>
      </c>
      <c r="J183" s="913">
        <v>833.01999999999896</v>
      </c>
      <c r="K183" s="902">
        <v>38723</v>
      </c>
      <c r="L183" s="902">
        <v>39428</v>
      </c>
      <c r="M183" s="904" t="s">
        <v>97</v>
      </c>
      <c r="N183" s="904">
        <v>17</v>
      </c>
      <c r="O183" s="905">
        <v>8.26</v>
      </c>
      <c r="P183" s="1460"/>
      <c r="Q183" s="1454"/>
    </row>
    <row r="184" spans="1:17" x14ac:dyDescent="0.15">
      <c r="A184" s="1197"/>
      <c r="B184" s="971" t="s">
        <v>163</v>
      </c>
      <c r="C184" s="930" t="s">
        <v>422</v>
      </c>
      <c r="D184" s="930" t="s">
        <v>1632</v>
      </c>
      <c r="E184" s="931" t="s">
        <v>633</v>
      </c>
      <c r="F184" s="973">
        <v>866</v>
      </c>
      <c r="G184" s="80">
        <v>866</v>
      </c>
      <c r="H184" s="80" t="s">
        <v>97</v>
      </c>
      <c r="I184" s="149">
        <v>297.19</v>
      </c>
      <c r="J184" s="149">
        <v>1182.5799999999899</v>
      </c>
      <c r="K184" s="891">
        <v>39484</v>
      </c>
      <c r="L184" s="891">
        <v>39507</v>
      </c>
      <c r="M184" s="893" t="s">
        <v>97</v>
      </c>
      <c r="N184" s="893">
        <v>17</v>
      </c>
      <c r="O184" s="894">
        <v>3.64</v>
      </c>
      <c r="P184" s="1460"/>
      <c r="Q184" s="1454"/>
    </row>
    <row r="185" spans="1:17" x14ac:dyDescent="0.15">
      <c r="A185" s="1197"/>
      <c r="B185" s="971" t="s">
        <v>164</v>
      </c>
      <c r="C185" s="1222" t="s">
        <v>423</v>
      </c>
      <c r="D185" s="1222" t="s">
        <v>609</v>
      </c>
      <c r="E185" s="1223" t="s">
        <v>633</v>
      </c>
      <c r="F185" s="908">
        <v>1490</v>
      </c>
      <c r="G185" s="977">
        <v>1490</v>
      </c>
      <c r="H185" s="977" t="s">
        <v>97</v>
      </c>
      <c r="I185" s="913">
        <v>380.77</v>
      </c>
      <c r="J185" s="913">
        <v>1911.8699999999899</v>
      </c>
      <c r="K185" s="902">
        <v>37995</v>
      </c>
      <c r="L185" s="902">
        <v>38988</v>
      </c>
      <c r="M185" s="904" t="s">
        <v>97</v>
      </c>
      <c r="N185" s="904">
        <v>118</v>
      </c>
      <c r="O185" s="905">
        <v>2.89</v>
      </c>
      <c r="P185" s="1460"/>
      <c r="Q185" s="1454"/>
    </row>
    <row r="186" spans="1:17" x14ac:dyDescent="0.15">
      <c r="A186" s="1197"/>
      <c r="B186" s="971" t="s">
        <v>166</v>
      </c>
      <c r="C186" s="930" t="s">
        <v>424</v>
      </c>
      <c r="D186" s="930" t="s">
        <v>609</v>
      </c>
      <c r="E186" s="931" t="s">
        <v>633</v>
      </c>
      <c r="F186" s="973">
        <v>1090</v>
      </c>
      <c r="G186" s="80">
        <v>1090</v>
      </c>
      <c r="H186" s="80" t="s">
        <v>97</v>
      </c>
      <c r="I186" s="149">
        <v>330.6</v>
      </c>
      <c r="J186" s="149">
        <v>1576.23</v>
      </c>
      <c r="K186" s="891">
        <v>38930</v>
      </c>
      <c r="L186" s="891">
        <v>39135</v>
      </c>
      <c r="M186" s="893" t="s">
        <v>97</v>
      </c>
      <c r="N186" s="893">
        <v>93</v>
      </c>
      <c r="O186" s="894">
        <v>5.53</v>
      </c>
      <c r="P186" s="1460"/>
      <c r="Q186" s="1454"/>
    </row>
    <row r="187" spans="1:17" x14ac:dyDescent="0.15">
      <c r="A187" s="1197"/>
      <c r="B187" s="971" t="s">
        <v>167</v>
      </c>
      <c r="C187" s="930" t="s">
        <v>425</v>
      </c>
      <c r="D187" s="930" t="s">
        <v>609</v>
      </c>
      <c r="E187" s="931" t="s">
        <v>633</v>
      </c>
      <c r="F187" s="973">
        <v>885</v>
      </c>
      <c r="G187" s="80">
        <v>885</v>
      </c>
      <c r="H187" s="80" t="s">
        <v>97</v>
      </c>
      <c r="I187" s="149">
        <v>180.26</v>
      </c>
      <c r="J187" s="149">
        <v>1365.4</v>
      </c>
      <c r="K187" s="891">
        <v>39118</v>
      </c>
      <c r="L187" s="891">
        <v>39141</v>
      </c>
      <c r="M187" s="893" t="s">
        <v>97</v>
      </c>
      <c r="N187" s="893">
        <v>67</v>
      </c>
      <c r="O187" s="894">
        <v>4.79</v>
      </c>
      <c r="P187" s="1460"/>
      <c r="Q187" s="1454"/>
    </row>
    <row r="188" spans="1:17" x14ac:dyDescent="0.15">
      <c r="A188" s="1197"/>
      <c r="B188" s="971" t="s">
        <v>168</v>
      </c>
      <c r="C188" s="930" t="s">
        <v>426</v>
      </c>
      <c r="D188" s="930" t="s">
        <v>609</v>
      </c>
      <c r="E188" s="931" t="s">
        <v>633</v>
      </c>
      <c r="F188" s="973">
        <v>430</v>
      </c>
      <c r="G188" s="80">
        <v>430</v>
      </c>
      <c r="H188" s="80" t="s">
        <v>97</v>
      </c>
      <c r="I188" s="149">
        <v>415.5</v>
      </c>
      <c r="J188" s="149">
        <v>629.63</v>
      </c>
      <c r="K188" s="891">
        <v>39108</v>
      </c>
      <c r="L188" s="891">
        <v>39141</v>
      </c>
      <c r="M188" s="893" t="s">
        <v>97</v>
      </c>
      <c r="N188" s="893">
        <v>30</v>
      </c>
      <c r="O188" s="894">
        <v>3.76</v>
      </c>
      <c r="P188" s="1460"/>
      <c r="Q188" s="1454"/>
    </row>
    <row r="189" spans="1:17" x14ac:dyDescent="0.15">
      <c r="A189" s="1197"/>
      <c r="B189" s="971" t="s">
        <v>169</v>
      </c>
      <c r="C189" s="1222" t="s">
        <v>427</v>
      </c>
      <c r="D189" s="1222" t="s">
        <v>609</v>
      </c>
      <c r="E189" s="1223" t="s">
        <v>633</v>
      </c>
      <c r="F189" s="908">
        <v>421</v>
      </c>
      <c r="G189" s="977">
        <v>421</v>
      </c>
      <c r="H189" s="977" t="s">
        <v>97</v>
      </c>
      <c r="I189" s="913">
        <v>244.03</v>
      </c>
      <c r="J189" s="913">
        <v>656.72</v>
      </c>
      <c r="K189" s="902">
        <v>39078</v>
      </c>
      <c r="L189" s="902">
        <v>39352</v>
      </c>
      <c r="M189" s="904" t="s">
        <v>97</v>
      </c>
      <c r="N189" s="904">
        <v>38</v>
      </c>
      <c r="O189" s="905">
        <v>4.7</v>
      </c>
      <c r="P189" s="1460"/>
      <c r="Q189" s="1454"/>
    </row>
    <row r="190" spans="1:17" x14ac:dyDescent="0.15">
      <c r="A190" s="1197"/>
      <c r="B190" s="971" t="s">
        <v>170</v>
      </c>
      <c r="C190" s="930" t="s">
        <v>428</v>
      </c>
      <c r="D190" s="930" t="s">
        <v>609</v>
      </c>
      <c r="E190" s="931" t="s">
        <v>633</v>
      </c>
      <c r="F190" s="973">
        <v>594</v>
      </c>
      <c r="G190" s="80">
        <v>594</v>
      </c>
      <c r="H190" s="80" t="s">
        <v>97</v>
      </c>
      <c r="I190" s="149">
        <v>492.91</v>
      </c>
      <c r="J190" s="149">
        <v>1146.46</v>
      </c>
      <c r="K190" s="891">
        <v>34780</v>
      </c>
      <c r="L190" s="891">
        <v>39428</v>
      </c>
      <c r="M190" s="893" t="s">
        <v>97</v>
      </c>
      <c r="N190" s="893">
        <v>20</v>
      </c>
      <c r="O190" s="894">
        <v>6.9</v>
      </c>
      <c r="P190" s="1460"/>
      <c r="Q190" s="1454"/>
    </row>
    <row r="191" spans="1:17" x14ac:dyDescent="0.15">
      <c r="A191" s="1197"/>
      <c r="B191" s="971" t="s">
        <v>171</v>
      </c>
      <c r="C191" s="1222" t="s">
        <v>429</v>
      </c>
      <c r="D191" s="1222" t="s">
        <v>609</v>
      </c>
      <c r="E191" s="1223" t="s">
        <v>633</v>
      </c>
      <c r="F191" s="908">
        <v>1430</v>
      </c>
      <c r="G191" s="977">
        <v>1430</v>
      </c>
      <c r="H191" s="977" t="s">
        <v>97</v>
      </c>
      <c r="I191" s="913">
        <v>669.03</v>
      </c>
      <c r="J191" s="913">
        <v>2190.0500000000002</v>
      </c>
      <c r="K191" s="902">
        <v>38511</v>
      </c>
      <c r="L191" s="902">
        <v>41424</v>
      </c>
      <c r="M191" s="904" t="s">
        <v>97</v>
      </c>
      <c r="N191" s="904">
        <v>30</v>
      </c>
      <c r="O191" s="905">
        <v>2.85</v>
      </c>
      <c r="P191" s="1460"/>
      <c r="Q191" s="1454"/>
    </row>
    <row r="192" spans="1:17" x14ac:dyDescent="0.15">
      <c r="A192" s="1197"/>
      <c r="B192" s="971" t="s">
        <v>172</v>
      </c>
      <c r="C192" s="930" t="s">
        <v>1491</v>
      </c>
      <c r="D192" s="930" t="s">
        <v>609</v>
      </c>
      <c r="E192" s="931" t="s">
        <v>633</v>
      </c>
      <c r="F192" s="973">
        <v>2900</v>
      </c>
      <c r="G192" s="80">
        <v>2900</v>
      </c>
      <c r="H192" s="80" t="s">
        <v>97</v>
      </c>
      <c r="I192" s="149">
        <v>635.80999999999995</v>
      </c>
      <c r="J192" s="149">
        <v>4079.8299999999899</v>
      </c>
      <c r="K192" s="891">
        <v>39520</v>
      </c>
      <c r="L192" s="891">
        <v>41520</v>
      </c>
      <c r="M192" s="893" t="s">
        <v>97</v>
      </c>
      <c r="N192" s="893">
        <v>38</v>
      </c>
      <c r="O192" s="894">
        <v>5.25</v>
      </c>
      <c r="P192" s="1460"/>
      <c r="Q192" s="1454"/>
    </row>
    <row r="193" spans="1:17" x14ac:dyDescent="0.15">
      <c r="A193" s="1197"/>
      <c r="B193" s="971" t="s">
        <v>173</v>
      </c>
      <c r="C193" s="1222" t="s">
        <v>1492</v>
      </c>
      <c r="D193" s="1222" t="s">
        <v>608</v>
      </c>
      <c r="E193" s="1223" t="s">
        <v>633</v>
      </c>
      <c r="F193" s="908">
        <v>718</v>
      </c>
      <c r="G193" s="977">
        <v>718</v>
      </c>
      <c r="H193" s="977" t="s">
        <v>97</v>
      </c>
      <c r="I193" s="913">
        <v>409.68</v>
      </c>
      <c r="J193" s="913">
        <v>1105.76</v>
      </c>
      <c r="K193" s="902">
        <v>33667</v>
      </c>
      <c r="L193" s="902">
        <v>38988</v>
      </c>
      <c r="M193" s="904" t="s">
        <v>97</v>
      </c>
      <c r="N193" s="904">
        <v>113</v>
      </c>
      <c r="O193" s="905">
        <v>6.91</v>
      </c>
      <c r="P193" s="1460"/>
      <c r="Q193" s="1454"/>
    </row>
    <row r="194" spans="1:17" x14ac:dyDescent="0.15">
      <c r="A194" s="1197"/>
      <c r="B194" s="971" t="s">
        <v>174</v>
      </c>
      <c r="C194" s="930" t="s">
        <v>432</v>
      </c>
      <c r="D194" s="930" t="s">
        <v>608</v>
      </c>
      <c r="E194" s="931" t="s">
        <v>633</v>
      </c>
      <c r="F194" s="973">
        <v>717</v>
      </c>
      <c r="G194" s="80">
        <v>717</v>
      </c>
      <c r="H194" s="80" t="s">
        <v>97</v>
      </c>
      <c r="I194" s="149">
        <v>1020.88</v>
      </c>
      <c r="J194" s="149">
        <v>1873.58</v>
      </c>
      <c r="K194" s="891">
        <v>32477</v>
      </c>
      <c r="L194" s="891">
        <v>38988</v>
      </c>
      <c r="M194" s="893" t="s">
        <v>97</v>
      </c>
      <c r="N194" s="893">
        <v>150</v>
      </c>
      <c r="O194" s="894">
        <v>8.3800000000000008</v>
      </c>
      <c r="P194" s="1460"/>
      <c r="Q194" s="1454"/>
    </row>
    <row r="195" spans="1:17" x14ac:dyDescent="0.15">
      <c r="A195" s="1197"/>
      <c r="B195" s="971" t="s">
        <v>176</v>
      </c>
      <c r="C195" s="930" t="s">
        <v>433</v>
      </c>
      <c r="D195" s="930" t="s">
        <v>608</v>
      </c>
      <c r="E195" s="931" t="s">
        <v>633</v>
      </c>
      <c r="F195" s="973">
        <v>724</v>
      </c>
      <c r="G195" s="80">
        <v>724</v>
      </c>
      <c r="H195" s="80" t="s">
        <v>97</v>
      </c>
      <c r="I195" s="149">
        <v>313.98</v>
      </c>
      <c r="J195" s="149">
        <v>1115.68</v>
      </c>
      <c r="K195" s="891">
        <v>38359</v>
      </c>
      <c r="L195" s="891">
        <v>39135</v>
      </c>
      <c r="M195" s="893" t="s">
        <v>97</v>
      </c>
      <c r="N195" s="893">
        <v>62</v>
      </c>
      <c r="O195" s="894">
        <v>7.01</v>
      </c>
      <c r="P195" s="1460"/>
      <c r="Q195" s="1454"/>
    </row>
    <row r="196" spans="1:17" x14ac:dyDescent="0.15">
      <c r="A196" s="1197"/>
      <c r="B196" s="971" t="s">
        <v>177</v>
      </c>
      <c r="C196" s="930" t="s">
        <v>434</v>
      </c>
      <c r="D196" s="930" t="s">
        <v>608</v>
      </c>
      <c r="E196" s="931" t="s">
        <v>633</v>
      </c>
      <c r="F196" s="973">
        <v>667</v>
      </c>
      <c r="G196" s="80">
        <v>667</v>
      </c>
      <c r="H196" s="80" t="s">
        <v>97</v>
      </c>
      <c r="I196" s="149">
        <v>685.69</v>
      </c>
      <c r="J196" s="149">
        <v>1170.5799999999899</v>
      </c>
      <c r="K196" s="891">
        <v>39113</v>
      </c>
      <c r="L196" s="891">
        <v>39353</v>
      </c>
      <c r="M196" s="893" t="s">
        <v>97</v>
      </c>
      <c r="N196" s="893">
        <v>56</v>
      </c>
      <c r="O196" s="894">
        <v>9.15</v>
      </c>
      <c r="P196" s="1460"/>
      <c r="Q196" s="1454"/>
    </row>
    <row r="197" spans="1:17" x14ac:dyDescent="0.15">
      <c r="A197" s="1197"/>
      <c r="B197" s="971" t="s">
        <v>178</v>
      </c>
      <c r="C197" s="1222" t="s">
        <v>435</v>
      </c>
      <c r="D197" s="1222" t="s">
        <v>608</v>
      </c>
      <c r="E197" s="1223" t="s">
        <v>633</v>
      </c>
      <c r="F197" s="908">
        <v>549</v>
      </c>
      <c r="G197" s="977">
        <v>549</v>
      </c>
      <c r="H197" s="977" t="s">
        <v>97</v>
      </c>
      <c r="I197" s="913">
        <v>436.61</v>
      </c>
      <c r="J197" s="913">
        <v>994.53999999999905</v>
      </c>
      <c r="K197" s="902">
        <v>39156</v>
      </c>
      <c r="L197" s="902">
        <v>39353</v>
      </c>
      <c r="M197" s="904" t="s">
        <v>97</v>
      </c>
      <c r="N197" s="904">
        <v>40</v>
      </c>
      <c r="O197" s="905">
        <v>6.22</v>
      </c>
      <c r="P197" s="1460"/>
      <c r="Q197" s="1454"/>
    </row>
    <row r="198" spans="1:17" x14ac:dyDescent="0.15">
      <c r="A198" s="1197"/>
      <c r="B198" s="971" t="s">
        <v>179</v>
      </c>
      <c r="C198" s="930" t="s">
        <v>436</v>
      </c>
      <c r="D198" s="930" t="s">
        <v>608</v>
      </c>
      <c r="E198" s="931" t="s">
        <v>633</v>
      </c>
      <c r="F198" s="973">
        <v>338</v>
      </c>
      <c r="G198" s="80">
        <v>338</v>
      </c>
      <c r="H198" s="80" t="s">
        <v>97</v>
      </c>
      <c r="I198" s="149">
        <v>358.68</v>
      </c>
      <c r="J198" s="149">
        <v>634.19000000000005</v>
      </c>
      <c r="K198" s="891">
        <v>39167</v>
      </c>
      <c r="L198" s="891">
        <v>39353</v>
      </c>
      <c r="M198" s="893" t="s">
        <v>97</v>
      </c>
      <c r="N198" s="893">
        <v>27</v>
      </c>
      <c r="O198" s="894">
        <v>4.95</v>
      </c>
      <c r="P198" s="1460"/>
      <c r="Q198" s="1454"/>
    </row>
    <row r="199" spans="1:17" x14ac:dyDescent="0.15">
      <c r="A199" s="1197"/>
      <c r="B199" s="971" t="s">
        <v>181</v>
      </c>
      <c r="C199" s="1222" t="s">
        <v>437</v>
      </c>
      <c r="D199" s="1222" t="s">
        <v>608</v>
      </c>
      <c r="E199" s="1223" t="s">
        <v>633</v>
      </c>
      <c r="F199" s="908">
        <v>746</v>
      </c>
      <c r="G199" s="977">
        <v>746</v>
      </c>
      <c r="H199" s="977" t="s">
        <v>97</v>
      </c>
      <c r="I199" s="913">
        <v>550.97</v>
      </c>
      <c r="J199" s="913">
        <v>1266.0999999999899</v>
      </c>
      <c r="K199" s="902">
        <v>39836</v>
      </c>
      <c r="L199" s="902">
        <v>39871</v>
      </c>
      <c r="M199" s="904" t="s">
        <v>97</v>
      </c>
      <c r="N199" s="904">
        <v>51</v>
      </c>
      <c r="O199" s="905">
        <v>12.16</v>
      </c>
      <c r="P199" s="1460"/>
      <c r="Q199" s="1454"/>
    </row>
    <row r="200" spans="1:17" x14ac:dyDescent="0.15">
      <c r="A200" s="1197"/>
      <c r="B200" s="971" t="s">
        <v>182</v>
      </c>
      <c r="C200" s="930" t="s">
        <v>438</v>
      </c>
      <c r="D200" s="930" t="s">
        <v>608</v>
      </c>
      <c r="E200" s="931" t="s">
        <v>633</v>
      </c>
      <c r="F200" s="973">
        <v>1390</v>
      </c>
      <c r="G200" s="80">
        <v>1390</v>
      </c>
      <c r="H200" s="80" t="s">
        <v>97</v>
      </c>
      <c r="I200" s="149">
        <v>1102.32</v>
      </c>
      <c r="J200" s="149">
        <v>2370.21</v>
      </c>
      <c r="K200" s="891">
        <v>39283</v>
      </c>
      <c r="L200" s="891">
        <v>40410</v>
      </c>
      <c r="M200" s="893" t="s">
        <v>97</v>
      </c>
      <c r="N200" s="893">
        <v>31</v>
      </c>
      <c r="O200" s="894">
        <v>6.91</v>
      </c>
      <c r="P200" s="1460"/>
      <c r="Q200" s="1454"/>
    </row>
    <row r="201" spans="1:17" x14ac:dyDescent="0.15">
      <c r="A201" s="1197"/>
      <c r="B201" s="971" t="s">
        <v>183</v>
      </c>
      <c r="C201" s="1222" t="s">
        <v>439</v>
      </c>
      <c r="D201" s="1222" t="s">
        <v>625</v>
      </c>
      <c r="E201" s="1223" t="s">
        <v>633</v>
      </c>
      <c r="F201" s="908">
        <v>494</v>
      </c>
      <c r="G201" s="977">
        <v>494</v>
      </c>
      <c r="H201" s="977" t="s">
        <v>97</v>
      </c>
      <c r="I201" s="913">
        <v>313.32</v>
      </c>
      <c r="J201" s="913">
        <v>1106.1600000000001</v>
      </c>
      <c r="K201" s="902">
        <v>33616</v>
      </c>
      <c r="L201" s="902">
        <v>38987</v>
      </c>
      <c r="M201" s="904" t="s">
        <v>97</v>
      </c>
      <c r="N201" s="904">
        <v>158</v>
      </c>
      <c r="O201" s="905">
        <v>5.4</v>
      </c>
      <c r="P201" s="1460"/>
      <c r="Q201" s="1454"/>
    </row>
    <row r="202" spans="1:17" x14ac:dyDescent="0.15">
      <c r="A202" s="1197"/>
      <c r="B202" s="971" t="s">
        <v>184</v>
      </c>
      <c r="C202" s="930" t="s">
        <v>440</v>
      </c>
      <c r="D202" s="930" t="s">
        <v>625</v>
      </c>
      <c r="E202" s="931" t="s">
        <v>633</v>
      </c>
      <c r="F202" s="973">
        <v>1860</v>
      </c>
      <c r="G202" s="80">
        <v>1860</v>
      </c>
      <c r="H202" s="80" t="s">
        <v>97</v>
      </c>
      <c r="I202" s="149">
        <v>502.26</v>
      </c>
      <c r="J202" s="149">
        <v>2584.17</v>
      </c>
      <c r="K202" s="891">
        <v>38029</v>
      </c>
      <c r="L202" s="891">
        <v>38988</v>
      </c>
      <c r="M202" s="893" t="s">
        <v>97</v>
      </c>
      <c r="N202" s="893">
        <v>142</v>
      </c>
      <c r="O202" s="894">
        <v>8.98</v>
      </c>
      <c r="P202" s="1460"/>
      <c r="Q202" s="1454"/>
    </row>
    <row r="203" spans="1:17" x14ac:dyDescent="0.15">
      <c r="A203" s="1197"/>
      <c r="B203" s="971" t="s">
        <v>185</v>
      </c>
      <c r="C203" s="930" t="s">
        <v>441</v>
      </c>
      <c r="D203" s="930" t="s">
        <v>625</v>
      </c>
      <c r="E203" s="931" t="s">
        <v>633</v>
      </c>
      <c r="F203" s="973">
        <v>1040</v>
      </c>
      <c r="G203" s="80">
        <v>1040</v>
      </c>
      <c r="H203" s="80" t="s">
        <v>97</v>
      </c>
      <c r="I203" s="149">
        <v>411.03</v>
      </c>
      <c r="J203" s="149">
        <v>2402.27</v>
      </c>
      <c r="K203" s="891">
        <v>32583</v>
      </c>
      <c r="L203" s="891">
        <v>38988</v>
      </c>
      <c r="M203" s="893" t="s">
        <v>97</v>
      </c>
      <c r="N203" s="893">
        <v>246</v>
      </c>
      <c r="O203" s="894">
        <v>5.56</v>
      </c>
      <c r="P203" s="1460"/>
      <c r="Q203" s="1454"/>
    </row>
    <row r="204" spans="1:17" x14ac:dyDescent="0.15">
      <c r="A204" s="1197"/>
      <c r="B204" s="971" t="s">
        <v>186</v>
      </c>
      <c r="C204" s="930" t="s">
        <v>442</v>
      </c>
      <c r="D204" s="930" t="s">
        <v>1721</v>
      </c>
      <c r="E204" s="931" t="s">
        <v>633</v>
      </c>
      <c r="F204" s="973">
        <v>951</v>
      </c>
      <c r="G204" s="80">
        <v>951</v>
      </c>
      <c r="H204" s="80" t="s">
        <v>97</v>
      </c>
      <c r="I204" s="149">
        <v>885.92</v>
      </c>
      <c r="J204" s="149">
        <v>1629.9</v>
      </c>
      <c r="K204" s="891">
        <v>32081</v>
      </c>
      <c r="L204" s="891">
        <v>38988</v>
      </c>
      <c r="M204" s="893" t="s">
        <v>97</v>
      </c>
      <c r="N204" s="893">
        <v>216</v>
      </c>
      <c r="O204" s="894">
        <v>8.1</v>
      </c>
      <c r="P204" s="1460"/>
      <c r="Q204" s="1454"/>
    </row>
    <row r="205" spans="1:17" x14ac:dyDescent="0.15">
      <c r="A205" s="1197"/>
      <c r="B205" s="971" t="s">
        <v>187</v>
      </c>
      <c r="C205" s="1222" t="s">
        <v>443</v>
      </c>
      <c r="D205" s="1222" t="s">
        <v>1721</v>
      </c>
      <c r="E205" s="1223" t="s">
        <v>633</v>
      </c>
      <c r="F205" s="908">
        <v>905</v>
      </c>
      <c r="G205" s="977">
        <v>905</v>
      </c>
      <c r="H205" s="977" t="s">
        <v>97</v>
      </c>
      <c r="I205" s="913">
        <v>252.16</v>
      </c>
      <c r="J205" s="913">
        <v>1369.2</v>
      </c>
      <c r="K205" s="902">
        <v>38357</v>
      </c>
      <c r="L205" s="902">
        <v>38988</v>
      </c>
      <c r="M205" s="904" t="s">
        <v>97</v>
      </c>
      <c r="N205" s="904">
        <v>87</v>
      </c>
      <c r="O205" s="905">
        <v>4.91</v>
      </c>
      <c r="P205" s="1460"/>
      <c r="Q205" s="1454"/>
    </row>
    <row r="206" spans="1:17" x14ac:dyDescent="0.15">
      <c r="A206" s="1197"/>
      <c r="B206" s="971" t="s">
        <v>188</v>
      </c>
      <c r="C206" s="930" t="s">
        <v>444</v>
      </c>
      <c r="D206" s="930" t="s">
        <v>1721</v>
      </c>
      <c r="E206" s="931" t="s">
        <v>633</v>
      </c>
      <c r="F206" s="973">
        <v>774</v>
      </c>
      <c r="G206" s="80">
        <v>774</v>
      </c>
      <c r="H206" s="80" t="s">
        <v>97</v>
      </c>
      <c r="I206" s="149">
        <v>581.65</v>
      </c>
      <c r="J206" s="149">
        <v>1446.39</v>
      </c>
      <c r="K206" s="891">
        <v>39518</v>
      </c>
      <c r="L206" s="891">
        <v>39569</v>
      </c>
      <c r="M206" s="893" t="s">
        <v>97</v>
      </c>
      <c r="N206" s="893">
        <v>64</v>
      </c>
      <c r="O206" s="894">
        <v>5.33</v>
      </c>
      <c r="P206" s="1460"/>
      <c r="Q206" s="1454"/>
    </row>
    <row r="207" spans="1:17" x14ac:dyDescent="0.15">
      <c r="A207" s="1197"/>
      <c r="B207" s="971" t="s">
        <v>189</v>
      </c>
      <c r="C207" s="1222" t="s">
        <v>1493</v>
      </c>
      <c r="D207" s="1222" t="s">
        <v>1721</v>
      </c>
      <c r="E207" s="1223" t="s">
        <v>633</v>
      </c>
      <c r="F207" s="908">
        <v>1720</v>
      </c>
      <c r="G207" s="977">
        <v>1720</v>
      </c>
      <c r="H207" s="977" t="s">
        <v>97</v>
      </c>
      <c r="I207" s="913">
        <v>867.24</v>
      </c>
      <c r="J207" s="913">
        <v>2660.78</v>
      </c>
      <c r="K207" s="902">
        <v>39477</v>
      </c>
      <c r="L207" s="902">
        <v>41992</v>
      </c>
      <c r="M207" s="904" t="s">
        <v>97</v>
      </c>
      <c r="N207" s="904">
        <v>34</v>
      </c>
      <c r="O207" s="905">
        <v>6.17</v>
      </c>
      <c r="P207" s="1460"/>
      <c r="Q207" s="1454"/>
    </row>
    <row r="208" spans="1:17" x14ac:dyDescent="0.15">
      <c r="A208" s="1197"/>
      <c r="B208" s="971" t="s">
        <v>191</v>
      </c>
      <c r="C208" s="930" t="s">
        <v>446</v>
      </c>
      <c r="D208" s="930" t="s">
        <v>1722</v>
      </c>
      <c r="E208" s="931" t="s">
        <v>633</v>
      </c>
      <c r="F208" s="973">
        <v>498</v>
      </c>
      <c r="G208" s="80">
        <v>498</v>
      </c>
      <c r="H208" s="80" t="s">
        <v>97</v>
      </c>
      <c r="I208" s="149">
        <v>593.04</v>
      </c>
      <c r="J208" s="149">
        <v>1004.53</v>
      </c>
      <c r="K208" s="891">
        <v>39489</v>
      </c>
      <c r="L208" s="891">
        <v>39510</v>
      </c>
      <c r="M208" s="893" t="s">
        <v>97</v>
      </c>
      <c r="N208" s="893">
        <v>43</v>
      </c>
      <c r="O208" s="894">
        <v>11.76</v>
      </c>
      <c r="P208" s="1460"/>
      <c r="Q208" s="1454"/>
    </row>
    <row r="209" spans="1:17" x14ac:dyDescent="0.15">
      <c r="A209" s="1197"/>
      <c r="B209" s="971" t="s">
        <v>192</v>
      </c>
      <c r="C209" s="1222" t="s">
        <v>447</v>
      </c>
      <c r="D209" s="1222" t="s">
        <v>615</v>
      </c>
      <c r="E209" s="1223" t="s">
        <v>633</v>
      </c>
      <c r="F209" s="908">
        <v>1060</v>
      </c>
      <c r="G209" s="977">
        <v>1060</v>
      </c>
      <c r="H209" s="977" t="s">
        <v>97</v>
      </c>
      <c r="I209" s="913">
        <v>990.38</v>
      </c>
      <c r="J209" s="913">
        <v>2247.35</v>
      </c>
      <c r="K209" s="902">
        <v>31787</v>
      </c>
      <c r="L209" s="902">
        <v>38987</v>
      </c>
      <c r="M209" s="904" t="s">
        <v>97</v>
      </c>
      <c r="N209" s="904">
        <v>237</v>
      </c>
      <c r="O209" s="905">
        <v>9.6999999999999993</v>
      </c>
      <c r="P209" s="1460"/>
      <c r="Q209" s="1454"/>
    </row>
    <row r="210" spans="1:17" x14ac:dyDescent="0.15">
      <c r="A210" s="1197"/>
      <c r="B210" s="971" t="s">
        <v>193</v>
      </c>
      <c r="C210" s="930" t="s">
        <v>448</v>
      </c>
      <c r="D210" s="930" t="s">
        <v>615</v>
      </c>
      <c r="E210" s="931" t="s">
        <v>633</v>
      </c>
      <c r="F210" s="973">
        <v>414</v>
      </c>
      <c r="G210" s="80">
        <v>414</v>
      </c>
      <c r="H210" s="80" t="s">
        <v>97</v>
      </c>
      <c r="I210" s="149">
        <v>260.88</v>
      </c>
      <c r="J210" s="149">
        <v>666.90999999999894</v>
      </c>
      <c r="K210" s="891">
        <v>37663</v>
      </c>
      <c r="L210" s="891">
        <v>38988</v>
      </c>
      <c r="M210" s="893" t="s">
        <v>97</v>
      </c>
      <c r="N210" s="893">
        <v>20</v>
      </c>
      <c r="O210" s="894">
        <v>8.16</v>
      </c>
      <c r="P210" s="1460"/>
      <c r="Q210" s="1454"/>
    </row>
    <row r="211" spans="1:17" x14ac:dyDescent="0.15">
      <c r="A211" s="1197"/>
      <c r="B211" s="971" t="s">
        <v>194</v>
      </c>
      <c r="C211" s="930" t="s">
        <v>1494</v>
      </c>
      <c r="D211" s="930" t="s">
        <v>615</v>
      </c>
      <c r="E211" s="931" t="s">
        <v>633</v>
      </c>
      <c r="F211" s="973">
        <v>1790</v>
      </c>
      <c r="G211" s="80">
        <v>1790</v>
      </c>
      <c r="H211" s="80" t="s">
        <v>97</v>
      </c>
      <c r="I211" s="149">
        <v>916.74</v>
      </c>
      <c r="J211" s="149">
        <v>2638.21</v>
      </c>
      <c r="K211" s="891">
        <v>39479</v>
      </c>
      <c r="L211" s="891">
        <v>41992</v>
      </c>
      <c r="M211" s="893" t="s">
        <v>97</v>
      </c>
      <c r="N211" s="893">
        <v>28</v>
      </c>
      <c r="O211" s="894">
        <v>10.1</v>
      </c>
      <c r="P211" s="1460"/>
      <c r="Q211" s="1454"/>
    </row>
    <row r="212" spans="1:17" x14ac:dyDescent="0.15">
      <c r="A212" s="1197"/>
      <c r="B212" s="971" t="s">
        <v>195</v>
      </c>
      <c r="C212" s="930" t="s">
        <v>450</v>
      </c>
      <c r="D212" s="930" t="s">
        <v>1661</v>
      </c>
      <c r="E212" s="931" t="s">
        <v>633</v>
      </c>
      <c r="F212" s="973">
        <v>730</v>
      </c>
      <c r="G212" s="80">
        <v>730</v>
      </c>
      <c r="H212" s="80" t="s">
        <v>97</v>
      </c>
      <c r="I212" s="149">
        <v>386.23</v>
      </c>
      <c r="J212" s="149">
        <v>1094.23</v>
      </c>
      <c r="K212" s="891">
        <v>38967</v>
      </c>
      <c r="L212" s="891">
        <v>39135</v>
      </c>
      <c r="M212" s="893" t="s">
        <v>97</v>
      </c>
      <c r="N212" s="893">
        <v>75</v>
      </c>
      <c r="O212" s="894">
        <v>6.72</v>
      </c>
      <c r="P212" s="1460"/>
      <c r="Q212" s="1454"/>
    </row>
    <row r="213" spans="1:17" x14ac:dyDescent="0.15">
      <c r="A213" s="1197"/>
      <c r="B213" s="971" t="s">
        <v>196</v>
      </c>
      <c r="C213" s="1222" t="s">
        <v>451</v>
      </c>
      <c r="D213" s="1222" t="s">
        <v>1661</v>
      </c>
      <c r="E213" s="1223" t="s">
        <v>633</v>
      </c>
      <c r="F213" s="908">
        <v>437</v>
      </c>
      <c r="G213" s="977">
        <v>437</v>
      </c>
      <c r="H213" s="977" t="s">
        <v>97</v>
      </c>
      <c r="I213" s="913">
        <v>831.01</v>
      </c>
      <c r="J213" s="913">
        <v>1374.14</v>
      </c>
      <c r="K213" s="902">
        <v>32387</v>
      </c>
      <c r="L213" s="902">
        <v>39171</v>
      </c>
      <c r="M213" s="904" t="s">
        <v>97</v>
      </c>
      <c r="N213" s="904">
        <v>113</v>
      </c>
      <c r="O213" s="905">
        <v>8.0500000000000007</v>
      </c>
      <c r="P213" s="1460"/>
      <c r="Q213" s="1454"/>
    </row>
    <row r="214" spans="1:17" x14ac:dyDescent="0.15">
      <c r="A214" s="1197"/>
      <c r="B214" s="971" t="s">
        <v>197</v>
      </c>
      <c r="C214" s="930" t="s">
        <v>452</v>
      </c>
      <c r="D214" s="930" t="s">
        <v>1661</v>
      </c>
      <c r="E214" s="931" t="s">
        <v>633</v>
      </c>
      <c r="F214" s="973">
        <v>3800</v>
      </c>
      <c r="G214" s="80">
        <v>3800</v>
      </c>
      <c r="H214" s="80" t="s">
        <v>97</v>
      </c>
      <c r="I214" s="149">
        <v>771.08</v>
      </c>
      <c r="J214" s="149">
        <v>5110.9799999999896</v>
      </c>
      <c r="K214" s="891">
        <v>39072</v>
      </c>
      <c r="L214" s="891">
        <v>41520</v>
      </c>
      <c r="M214" s="893" t="s">
        <v>97</v>
      </c>
      <c r="N214" s="893">
        <v>58</v>
      </c>
      <c r="O214" s="894">
        <v>8.42</v>
      </c>
      <c r="P214" s="1460"/>
      <c r="Q214" s="1454"/>
    </row>
    <row r="215" spans="1:17" x14ac:dyDescent="0.15">
      <c r="A215" s="1197"/>
      <c r="B215" s="971" t="s">
        <v>198</v>
      </c>
      <c r="C215" s="1222" t="s">
        <v>453</v>
      </c>
      <c r="D215" s="1222" t="s">
        <v>629</v>
      </c>
      <c r="E215" s="1223" t="s">
        <v>633</v>
      </c>
      <c r="F215" s="908">
        <v>2420</v>
      </c>
      <c r="G215" s="977">
        <v>2420</v>
      </c>
      <c r="H215" s="977" t="s">
        <v>97</v>
      </c>
      <c r="I215" s="913">
        <v>574.23</v>
      </c>
      <c r="J215" s="913">
        <v>3917.5999999999899</v>
      </c>
      <c r="K215" s="902">
        <v>38049</v>
      </c>
      <c r="L215" s="902">
        <v>38988</v>
      </c>
      <c r="M215" s="904" t="s">
        <v>97</v>
      </c>
      <c r="N215" s="904">
        <v>183</v>
      </c>
      <c r="O215" s="905">
        <v>7.56</v>
      </c>
      <c r="P215" s="1460"/>
      <c r="Q215" s="1454"/>
    </row>
    <row r="216" spans="1:17" x14ac:dyDescent="0.15">
      <c r="A216" s="1197"/>
      <c r="B216" s="971" t="s">
        <v>199</v>
      </c>
      <c r="C216" s="930" t="s">
        <v>454</v>
      </c>
      <c r="D216" s="930" t="s">
        <v>629</v>
      </c>
      <c r="E216" s="931" t="s">
        <v>633</v>
      </c>
      <c r="F216" s="973">
        <v>779</v>
      </c>
      <c r="G216" s="80">
        <v>779</v>
      </c>
      <c r="H216" s="80" t="s">
        <v>97</v>
      </c>
      <c r="I216" s="149">
        <v>273.77</v>
      </c>
      <c r="J216" s="149">
        <v>1185.3399999999899</v>
      </c>
      <c r="K216" s="891">
        <v>38049</v>
      </c>
      <c r="L216" s="891">
        <v>38988</v>
      </c>
      <c r="M216" s="893" t="s">
        <v>97</v>
      </c>
      <c r="N216" s="893">
        <v>65</v>
      </c>
      <c r="O216" s="894">
        <v>3.9</v>
      </c>
      <c r="P216" s="1460"/>
      <c r="Q216" s="1454"/>
    </row>
    <row r="217" spans="1:17" x14ac:dyDescent="0.15">
      <c r="A217" s="1197"/>
      <c r="B217" s="971" t="s">
        <v>200</v>
      </c>
      <c r="C217" s="1222" t="s">
        <v>455</v>
      </c>
      <c r="D217" s="1222" t="s">
        <v>629</v>
      </c>
      <c r="E217" s="1223" t="s">
        <v>633</v>
      </c>
      <c r="F217" s="908">
        <v>632</v>
      </c>
      <c r="G217" s="977">
        <v>632</v>
      </c>
      <c r="H217" s="977" t="s">
        <v>97</v>
      </c>
      <c r="I217" s="913">
        <v>192.33</v>
      </c>
      <c r="J217" s="913">
        <v>958.47</v>
      </c>
      <c r="K217" s="902">
        <v>37697</v>
      </c>
      <c r="L217" s="902">
        <v>38988</v>
      </c>
      <c r="M217" s="904" t="s">
        <v>97</v>
      </c>
      <c r="N217" s="904">
        <v>57</v>
      </c>
      <c r="O217" s="905">
        <v>3.78</v>
      </c>
      <c r="P217" s="1460"/>
      <c r="Q217" s="1454"/>
    </row>
    <row r="218" spans="1:17" x14ac:dyDescent="0.15">
      <c r="A218" s="1197"/>
      <c r="B218" s="971" t="s">
        <v>201</v>
      </c>
      <c r="C218" s="930" t="s">
        <v>456</v>
      </c>
      <c r="D218" s="930" t="s">
        <v>630</v>
      </c>
      <c r="E218" s="931" t="s">
        <v>633</v>
      </c>
      <c r="F218" s="973">
        <v>528</v>
      </c>
      <c r="G218" s="80">
        <v>528</v>
      </c>
      <c r="H218" s="80" t="s">
        <v>97</v>
      </c>
      <c r="I218" s="149">
        <v>281.64</v>
      </c>
      <c r="J218" s="149">
        <v>1350.89</v>
      </c>
      <c r="K218" s="891">
        <v>32756</v>
      </c>
      <c r="L218" s="891">
        <v>38987</v>
      </c>
      <c r="M218" s="893" t="s">
        <v>97</v>
      </c>
      <c r="N218" s="893">
        <v>182</v>
      </c>
      <c r="O218" s="894">
        <v>5.88</v>
      </c>
      <c r="P218" s="1460"/>
      <c r="Q218" s="1454"/>
    </row>
    <row r="219" spans="1:17" x14ac:dyDescent="0.15">
      <c r="A219" s="1197"/>
      <c r="B219" s="971" t="s">
        <v>202</v>
      </c>
      <c r="C219" s="930" t="s">
        <v>457</v>
      </c>
      <c r="D219" s="930" t="s">
        <v>630</v>
      </c>
      <c r="E219" s="931" t="s">
        <v>633</v>
      </c>
      <c r="F219" s="973">
        <v>1290</v>
      </c>
      <c r="G219" s="80">
        <v>1290</v>
      </c>
      <c r="H219" s="80" t="s">
        <v>97</v>
      </c>
      <c r="I219" s="149">
        <v>408.95</v>
      </c>
      <c r="J219" s="149">
        <v>2200.7800000000002</v>
      </c>
      <c r="K219" s="891">
        <v>38359</v>
      </c>
      <c r="L219" s="891">
        <v>38988</v>
      </c>
      <c r="M219" s="893" t="s">
        <v>97</v>
      </c>
      <c r="N219" s="893">
        <v>112</v>
      </c>
      <c r="O219" s="894">
        <v>6.3</v>
      </c>
      <c r="P219" s="1460"/>
      <c r="Q219" s="1454"/>
    </row>
    <row r="220" spans="1:17" x14ac:dyDescent="0.15">
      <c r="A220" s="1197"/>
      <c r="B220" s="971" t="s">
        <v>203</v>
      </c>
      <c r="C220" s="930" t="s">
        <v>458</v>
      </c>
      <c r="D220" s="930" t="s">
        <v>630</v>
      </c>
      <c r="E220" s="931" t="s">
        <v>633</v>
      </c>
      <c r="F220" s="973">
        <v>758</v>
      </c>
      <c r="G220" s="80">
        <v>758</v>
      </c>
      <c r="H220" s="80" t="s">
        <v>97</v>
      </c>
      <c r="I220" s="149">
        <v>348.75</v>
      </c>
      <c r="J220" s="149">
        <v>1073.74</v>
      </c>
      <c r="K220" s="891">
        <v>38049</v>
      </c>
      <c r="L220" s="891">
        <v>38988</v>
      </c>
      <c r="M220" s="893" t="s">
        <v>97</v>
      </c>
      <c r="N220" s="893">
        <v>75</v>
      </c>
      <c r="O220" s="894">
        <v>3.66</v>
      </c>
      <c r="P220" s="1460"/>
      <c r="Q220" s="1454"/>
    </row>
    <row r="221" spans="1:17" x14ac:dyDescent="0.15">
      <c r="A221" s="1197"/>
      <c r="B221" s="971" t="s">
        <v>204</v>
      </c>
      <c r="C221" s="1222" t="s">
        <v>459</v>
      </c>
      <c r="D221" s="1222" t="s">
        <v>1669</v>
      </c>
      <c r="E221" s="1223" t="s">
        <v>633</v>
      </c>
      <c r="F221" s="908">
        <v>722</v>
      </c>
      <c r="G221" s="977">
        <v>722</v>
      </c>
      <c r="H221" s="977" t="s">
        <v>97</v>
      </c>
      <c r="I221" s="913">
        <v>388.24</v>
      </c>
      <c r="J221" s="913">
        <v>1159.3499999999899</v>
      </c>
      <c r="K221" s="902">
        <v>37705</v>
      </c>
      <c r="L221" s="902">
        <v>38988</v>
      </c>
      <c r="M221" s="904" t="s">
        <v>97</v>
      </c>
      <c r="N221" s="904">
        <v>69</v>
      </c>
      <c r="O221" s="905">
        <v>4.37</v>
      </c>
      <c r="P221" s="1460"/>
      <c r="Q221" s="1454"/>
    </row>
    <row r="222" spans="1:17" x14ac:dyDescent="0.15">
      <c r="A222" s="1197"/>
      <c r="B222" s="971" t="s">
        <v>205</v>
      </c>
      <c r="C222" s="930" t="s">
        <v>460</v>
      </c>
      <c r="D222" s="930" t="s">
        <v>1669</v>
      </c>
      <c r="E222" s="931" t="s">
        <v>633</v>
      </c>
      <c r="F222" s="973">
        <v>640</v>
      </c>
      <c r="G222" s="80">
        <v>640</v>
      </c>
      <c r="H222" s="80" t="s">
        <v>97</v>
      </c>
      <c r="I222" s="149">
        <v>317.85000000000002</v>
      </c>
      <c r="J222" s="149">
        <v>1076.5699999999899</v>
      </c>
      <c r="K222" s="891">
        <v>38030</v>
      </c>
      <c r="L222" s="891">
        <v>38988</v>
      </c>
      <c r="M222" s="893" t="s">
        <v>97</v>
      </c>
      <c r="N222" s="893">
        <v>71</v>
      </c>
      <c r="O222" s="894">
        <v>4.78</v>
      </c>
      <c r="P222" s="1460"/>
      <c r="Q222" s="1454"/>
    </row>
    <row r="223" spans="1:17" x14ac:dyDescent="0.15">
      <c r="A223" s="1197"/>
      <c r="B223" s="971" t="s">
        <v>206</v>
      </c>
      <c r="C223" s="1222" t="s">
        <v>461</v>
      </c>
      <c r="D223" s="1222" t="s">
        <v>1669</v>
      </c>
      <c r="E223" s="1223" t="s">
        <v>633</v>
      </c>
      <c r="F223" s="908">
        <v>981</v>
      </c>
      <c r="G223" s="977">
        <v>981</v>
      </c>
      <c r="H223" s="977" t="s">
        <v>97</v>
      </c>
      <c r="I223" s="913">
        <v>502.89</v>
      </c>
      <c r="J223" s="913">
        <v>1563.1099999999899</v>
      </c>
      <c r="K223" s="902">
        <v>38776</v>
      </c>
      <c r="L223" s="902">
        <v>39135</v>
      </c>
      <c r="M223" s="904" t="s">
        <v>97</v>
      </c>
      <c r="N223" s="904">
        <v>108</v>
      </c>
      <c r="O223" s="905">
        <v>4.5999999999999996</v>
      </c>
      <c r="P223" s="1460"/>
      <c r="Q223" s="1454"/>
    </row>
    <row r="224" spans="1:17" x14ac:dyDescent="0.15">
      <c r="A224" s="1197"/>
      <c r="B224" s="971" t="s">
        <v>207</v>
      </c>
      <c r="C224" s="930" t="s">
        <v>462</v>
      </c>
      <c r="D224" s="930" t="s">
        <v>1669</v>
      </c>
      <c r="E224" s="931" t="s">
        <v>633</v>
      </c>
      <c r="F224" s="973">
        <v>1140</v>
      </c>
      <c r="G224" s="80">
        <v>1140</v>
      </c>
      <c r="H224" s="80" t="s">
        <v>97</v>
      </c>
      <c r="I224" s="149">
        <v>703.46</v>
      </c>
      <c r="J224" s="149">
        <v>2118.4299999999898</v>
      </c>
      <c r="K224" s="891">
        <v>38784</v>
      </c>
      <c r="L224" s="891">
        <v>40555</v>
      </c>
      <c r="M224" s="893" t="s">
        <v>97</v>
      </c>
      <c r="N224" s="893">
        <v>29</v>
      </c>
      <c r="O224" s="894">
        <v>5.22</v>
      </c>
      <c r="P224" s="1460"/>
      <c r="Q224" s="1454"/>
    </row>
    <row r="225" spans="1:17" x14ac:dyDescent="0.15">
      <c r="A225" s="1197"/>
      <c r="B225" s="971" t="s">
        <v>209</v>
      </c>
      <c r="C225" s="1222" t="s">
        <v>463</v>
      </c>
      <c r="D225" s="1222" t="s">
        <v>1702</v>
      </c>
      <c r="E225" s="1223" t="s">
        <v>633</v>
      </c>
      <c r="F225" s="908">
        <v>1080</v>
      </c>
      <c r="G225" s="977">
        <v>1080</v>
      </c>
      <c r="H225" s="977" t="s">
        <v>97</v>
      </c>
      <c r="I225" s="913">
        <v>475.41</v>
      </c>
      <c r="J225" s="913">
        <v>2179.8499999999899</v>
      </c>
      <c r="K225" s="902">
        <v>39042</v>
      </c>
      <c r="L225" s="902">
        <v>40367</v>
      </c>
      <c r="M225" s="904" t="s">
        <v>97</v>
      </c>
      <c r="N225" s="904">
        <v>29</v>
      </c>
      <c r="O225" s="905">
        <v>5.29</v>
      </c>
      <c r="P225" s="1460"/>
      <c r="Q225" s="1454"/>
    </row>
    <row r="226" spans="1:17" x14ac:dyDescent="0.15">
      <c r="A226" s="1197"/>
      <c r="B226" s="971" t="s">
        <v>210</v>
      </c>
      <c r="C226" s="930" t="s">
        <v>464</v>
      </c>
      <c r="D226" s="930" t="s">
        <v>1631</v>
      </c>
      <c r="E226" s="931" t="s">
        <v>633</v>
      </c>
      <c r="F226" s="973">
        <v>384</v>
      </c>
      <c r="G226" s="80">
        <v>384</v>
      </c>
      <c r="H226" s="80" t="s">
        <v>97</v>
      </c>
      <c r="I226" s="149">
        <v>311.07</v>
      </c>
      <c r="J226" s="149">
        <v>1101.69</v>
      </c>
      <c r="K226" s="891">
        <v>31831</v>
      </c>
      <c r="L226" s="891">
        <v>38987</v>
      </c>
      <c r="M226" s="893" t="s">
        <v>97</v>
      </c>
      <c r="N226" s="893">
        <v>101</v>
      </c>
      <c r="O226" s="894">
        <v>10.63</v>
      </c>
      <c r="P226" s="1460"/>
      <c r="Q226" s="1454"/>
    </row>
    <row r="227" spans="1:17" x14ac:dyDescent="0.15">
      <c r="A227" s="1197"/>
      <c r="B227" s="971" t="s">
        <v>211</v>
      </c>
      <c r="C227" s="930" t="s">
        <v>465</v>
      </c>
      <c r="D227" s="930" t="s">
        <v>631</v>
      </c>
      <c r="E227" s="931" t="s">
        <v>633</v>
      </c>
      <c r="F227" s="973">
        <v>1910</v>
      </c>
      <c r="G227" s="80">
        <v>1910</v>
      </c>
      <c r="H227" s="80" t="s">
        <v>97</v>
      </c>
      <c r="I227" s="149">
        <v>694.61</v>
      </c>
      <c r="J227" s="149">
        <v>4417.42</v>
      </c>
      <c r="K227" s="891">
        <v>36909</v>
      </c>
      <c r="L227" s="891">
        <v>40883</v>
      </c>
      <c r="M227" s="893" t="s">
        <v>97</v>
      </c>
      <c r="N227" s="893">
        <v>147</v>
      </c>
      <c r="O227" s="894">
        <v>7.86</v>
      </c>
      <c r="P227" s="1460"/>
      <c r="Q227" s="1454"/>
    </row>
    <row r="228" spans="1:17" x14ac:dyDescent="0.15">
      <c r="A228" s="1197"/>
      <c r="B228" s="971" t="s">
        <v>212</v>
      </c>
      <c r="C228" s="930" t="s">
        <v>466</v>
      </c>
      <c r="D228" s="930" t="s">
        <v>1723</v>
      </c>
      <c r="E228" s="931" t="s">
        <v>633</v>
      </c>
      <c r="F228" s="973">
        <v>1910</v>
      </c>
      <c r="G228" s="80">
        <v>1910</v>
      </c>
      <c r="H228" s="80" t="s">
        <v>97</v>
      </c>
      <c r="I228" s="149">
        <v>6402.84</v>
      </c>
      <c r="J228" s="149">
        <v>6220.34</v>
      </c>
      <c r="K228" s="891">
        <v>33271</v>
      </c>
      <c r="L228" s="891">
        <v>39428</v>
      </c>
      <c r="M228" s="893" t="s">
        <v>97</v>
      </c>
      <c r="N228" s="893">
        <v>95</v>
      </c>
      <c r="O228" s="894">
        <v>5.53</v>
      </c>
      <c r="P228" s="1460"/>
      <c r="Q228" s="1454"/>
    </row>
    <row r="229" spans="1:17" ht="28.5" x14ac:dyDescent="0.15">
      <c r="A229" s="1197"/>
      <c r="B229" s="971" t="s">
        <v>213</v>
      </c>
      <c r="C229" s="1222" t="s">
        <v>467</v>
      </c>
      <c r="D229" s="1222" t="s">
        <v>1723</v>
      </c>
      <c r="E229" s="1223" t="s">
        <v>633</v>
      </c>
      <c r="F229" s="908">
        <v>1280</v>
      </c>
      <c r="G229" s="977">
        <v>1280</v>
      </c>
      <c r="H229" s="977" t="s">
        <v>97</v>
      </c>
      <c r="I229" s="913">
        <v>2812.25</v>
      </c>
      <c r="J229" s="913">
        <v>3224.4</v>
      </c>
      <c r="K229" s="902">
        <v>33985</v>
      </c>
      <c r="L229" s="902">
        <v>39430</v>
      </c>
      <c r="M229" s="904" t="s">
        <v>97</v>
      </c>
      <c r="N229" s="1368" t="s">
        <v>2333</v>
      </c>
      <c r="O229" s="1368" t="s">
        <v>2332</v>
      </c>
      <c r="P229" s="1460"/>
      <c r="Q229" s="1454"/>
    </row>
    <row r="230" spans="1:17" x14ac:dyDescent="0.15">
      <c r="A230" s="1197"/>
      <c r="B230" s="971" t="s">
        <v>214</v>
      </c>
      <c r="C230" s="930" t="s">
        <v>1495</v>
      </c>
      <c r="D230" s="930" t="s">
        <v>1723</v>
      </c>
      <c r="E230" s="931" t="s">
        <v>633</v>
      </c>
      <c r="F230" s="973">
        <v>791</v>
      </c>
      <c r="G230" s="80">
        <v>791</v>
      </c>
      <c r="H230" s="80" t="s">
        <v>97</v>
      </c>
      <c r="I230" s="149">
        <v>611.63</v>
      </c>
      <c r="J230" s="149">
        <v>1741.55</v>
      </c>
      <c r="K230" s="891">
        <v>38195</v>
      </c>
      <c r="L230" s="891">
        <v>41068</v>
      </c>
      <c r="M230" s="893" t="s">
        <v>97</v>
      </c>
      <c r="N230" s="893">
        <v>26</v>
      </c>
      <c r="O230" s="894">
        <v>5.01</v>
      </c>
      <c r="P230" s="1460"/>
      <c r="Q230" s="1454"/>
    </row>
    <row r="231" spans="1:17" x14ac:dyDescent="0.15">
      <c r="A231" s="1197"/>
      <c r="B231" s="971" t="s">
        <v>215</v>
      </c>
      <c r="C231" s="1222" t="s">
        <v>469</v>
      </c>
      <c r="D231" s="1222" t="s">
        <v>1725</v>
      </c>
      <c r="E231" s="1223" t="s">
        <v>633</v>
      </c>
      <c r="F231" s="908">
        <v>1520</v>
      </c>
      <c r="G231" s="977">
        <v>1520</v>
      </c>
      <c r="H231" s="977" t="s">
        <v>97</v>
      </c>
      <c r="I231" s="913">
        <v>679.78</v>
      </c>
      <c r="J231" s="913">
        <v>2839.9099999999899</v>
      </c>
      <c r="K231" s="902">
        <v>39721</v>
      </c>
      <c r="L231" s="902">
        <v>40883</v>
      </c>
      <c r="M231" s="904" t="s">
        <v>97</v>
      </c>
      <c r="N231" s="904">
        <v>144</v>
      </c>
      <c r="O231" s="905">
        <v>2.1800000000000002</v>
      </c>
      <c r="P231" s="1460"/>
      <c r="Q231" s="1454"/>
    </row>
    <row r="232" spans="1:17" x14ac:dyDescent="0.15">
      <c r="A232" s="1197"/>
      <c r="B232" s="971" t="s">
        <v>216</v>
      </c>
      <c r="C232" s="930" t="s">
        <v>470</v>
      </c>
      <c r="D232" s="930" t="s">
        <v>1635</v>
      </c>
      <c r="E232" s="931" t="s">
        <v>633</v>
      </c>
      <c r="F232" s="973">
        <v>1940</v>
      </c>
      <c r="G232" s="80">
        <v>1940</v>
      </c>
      <c r="H232" s="80" t="s">
        <v>97</v>
      </c>
      <c r="I232" s="149">
        <v>1614.32</v>
      </c>
      <c r="J232" s="149">
        <v>4233.6199999999899</v>
      </c>
      <c r="K232" s="891">
        <v>31833</v>
      </c>
      <c r="L232" s="891">
        <v>39353</v>
      </c>
      <c r="M232" s="893" t="s">
        <v>97</v>
      </c>
      <c r="N232" s="893">
        <v>220</v>
      </c>
      <c r="O232" s="894">
        <v>3.97</v>
      </c>
      <c r="P232" s="1460"/>
      <c r="Q232" s="1454"/>
    </row>
    <row r="233" spans="1:17" x14ac:dyDescent="0.15">
      <c r="A233" s="1197"/>
      <c r="B233" s="971" t="s">
        <v>217</v>
      </c>
      <c r="C233" s="1222" t="s">
        <v>471</v>
      </c>
      <c r="D233" s="1222" t="s">
        <v>1635</v>
      </c>
      <c r="E233" s="1223" t="s">
        <v>633</v>
      </c>
      <c r="F233" s="908">
        <v>962</v>
      </c>
      <c r="G233" s="977">
        <v>962</v>
      </c>
      <c r="H233" s="977" t="s">
        <v>97</v>
      </c>
      <c r="I233" s="913">
        <v>496.19</v>
      </c>
      <c r="J233" s="913">
        <v>2071.0100000000002</v>
      </c>
      <c r="K233" s="902">
        <v>35866</v>
      </c>
      <c r="L233" s="902">
        <v>39504</v>
      </c>
      <c r="M233" s="904" t="s">
        <v>97</v>
      </c>
      <c r="N233" s="904">
        <v>72</v>
      </c>
      <c r="O233" s="905">
        <v>7.18</v>
      </c>
      <c r="P233" s="1460"/>
      <c r="Q233" s="1454"/>
    </row>
    <row r="234" spans="1:17" x14ac:dyDescent="0.15">
      <c r="A234" s="1197"/>
      <c r="B234" s="971" t="s">
        <v>218</v>
      </c>
      <c r="C234" s="930" t="s">
        <v>472</v>
      </c>
      <c r="D234" s="930" t="s">
        <v>1635</v>
      </c>
      <c r="E234" s="931" t="s">
        <v>633</v>
      </c>
      <c r="F234" s="973">
        <v>1020</v>
      </c>
      <c r="G234" s="80">
        <v>1020</v>
      </c>
      <c r="H234" s="80" t="s">
        <v>97</v>
      </c>
      <c r="I234" s="149">
        <v>603.62</v>
      </c>
      <c r="J234" s="149">
        <v>1895.91</v>
      </c>
      <c r="K234" s="891">
        <v>39834</v>
      </c>
      <c r="L234" s="891">
        <v>39875</v>
      </c>
      <c r="M234" s="893" t="s">
        <v>97</v>
      </c>
      <c r="N234" s="893">
        <v>28</v>
      </c>
      <c r="O234" s="894">
        <v>5.68</v>
      </c>
      <c r="P234" s="1460"/>
      <c r="Q234" s="1454"/>
    </row>
    <row r="235" spans="1:17" x14ac:dyDescent="0.15">
      <c r="A235" s="1197"/>
      <c r="B235" s="971" t="s">
        <v>219</v>
      </c>
      <c r="C235" s="930" t="s">
        <v>473</v>
      </c>
      <c r="D235" s="930" t="s">
        <v>613</v>
      </c>
      <c r="E235" s="931" t="s">
        <v>633</v>
      </c>
      <c r="F235" s="973">
        <v>493</v>
      </c>
      <c r="G235" s="80">
        <v>493</v>
      </c>
      <c r="H235" s="80" t="s">
        <v>97</v>
      </c>
      <c r="I235" s="149">
        <v>582.08000000000004</v>
      </c>
      <c r="J235" s="149">
        <v>1218.26</v>
      </c>
      <c r="K235" s="891">
        <v>33655</v>
      </c>
      <c r="L235" s="891">
        <v>38987</v>
      </c>
      <c r="M235" s="893" t="s">
        <v>97</v>
      </c>
      <c r="N235" s="893">
        <v>107</v>
      </c>
      <c r="O235" s="894">
        <v>9.42</v>
      </c>
      <c r="P235" s="1460"/>
      <c r="Q235" s="1454"/>
    </row>
    <row r="236" spans="1:17" x14ac:dyDescent="0.15">
      <c r="A236" s="1197"/>
      <c r="B236" s="971" t="s">
        <v>221</v>
      </c>
      <c r="C236" s="930" t="s">
        <v>474</v>
      </c>
      <c r="D236" s="930" t="s">
        <v>617</v>
      </c>
      <c r="E236" s="931" t="s">
        <v>633</v>
      </c>
      <c r="F236" s="973">
        <v>804</v>
      </c>
      <c r="G236" s="80">
        <v>804</v>
      </c>
      <c r="H236" s="80" t="s">
        <v>97</v>
      </c>
      <c r="I236" s="149">
        <v>652.94000000000005</v>
      </c>
      <c r="J236" s="149">
        <v>1526.01</v>
      </c>
      <c r="K236" s="891">
        <v>38049</v>
      </c>
      <c r="L236" s="891">
        <v>38988</v>
      </c>
      <c r="M236" s="893" t="s">
        <v>97</v>
      </c>
      <c r="N236" s="893">
        <v>80</v>
      </c>
      <c r="O236" s="894">
        <v>3.03</v>
      </c>
      <c r="P236" s="1460"/>
      <c r="Q236" s="1454"/>
    </row>
    <row r="237" spans="1:17" x14ac:dyDescent="0.15">
      <c r="A237" s="1197"/>
      <c r="B237" s="971" t="s">
        <v>222</v>
      </c>
      <c r="C237" s="1222" t="s">
        <v>475</v>
      </c>
      <c r="D237" s="1222" t="s">
        <v>1726</v>
      </c>
      <c r="E237" s="1223" t="s">
        <v>633</v>
      </c>
      <c r="F237" s="908">
        <v>633</v>
      </c>
      <c r="G237" s="977">
        <v>633</v>
      </c>
      <c r="H237" s="977" t="s">
        <v>97</v>
      </c>
      <c r="I237" s="913">
        <v>598</v>
      </c>
      <c r="J237" s="913">
        <v>1283.01</v>
      </c>
      <c r="K237" s="902">
        <v>37235</v>
      </c>
      <c r="L237" s="902">
        <v>38987</v>
      </c>
      <c r="M237" s="904" t="s">
        <v>97</v>
      </c>
      <c r="N237" s="904">
        <v>89</v>
      </c>
      <c r="O237" s="905">
        <v>3.07</v>
      </c>
      <c r="P237" s="1460"/>
      <c r="Q237" s="1454"/>
    </row>
    <row r="238" spans="1:17" x14ac:dyDescent="0.15">
      <c r="A238" s="1197"/>
      <c r="B238" s="971" t="s">
        <v>223</v>
      </c>
      <c r="C238" s="930" t="s">
        <v>476</v>
      </c>
      <c r="D238" s="930" t="s">
        <v>1726</v>
      </c>
      <c r="E238" s="931" t="s">
        <v>633</v>
      </c>
      <c r="F238" s="973">
        <v>730</v>
      </c>
      <c r="G238" s="80">
        <v>730</v>
      </c>
      <c r="H238" s="80" t="s">
        <v>97</v>
      </c>
      <c r="I238" s="149">
        <v>640</v>
      </c>
      <c r="J238" s="149">
        <v>1445.5899999999899</v>
      </c>
      <c r="K238" s="891">
        <v>37400</v>
      </c>
      <c r="L238" s="891">
        <v>38988</v>
      </c>
      <c r="M238" s="893" t="s">
        <v>97</v>
      </c>
      <c r="N238" s="893">
        <v>80</v>
      </c>
      <c r="O238" s="894">
        <v>3</v>
      </c>
      <c r="P238" s="1460"/>
      <c r="Q238" s="1454"/>
    </row>
    <row r="239" spans="1:17" x14ac:dyDescent="0.15">
      <c r="A239" s="1197"/>
      <c r="B239" s="971" t="s">
        <v>224</v>
      </c>
      <c r="C239" s="1222" t="s">
        <v>477</v>
      </c>
      <c r="D239" s="1222" t="s">
        <v>1726</v>
      </c>
      <c r="E239" s="1223" t="s">
        <v>633</v>
      </c>
      <c r="F239" s="908">
        <v>488</v>
      </c>
      <c r="G239" s="977">
        <v>488</v>
      </c>
      <c r="H239" s="977" t="s">
        <v>97</v>
      </c>
      <c r="I239" s="913">
        <v>427</v>
      </c>
      <c r="J239" s="913">
        <v>821.47</v>
      </c>
      <c r="K239" s="902">
        <v>38864</v>
      </c>
      <c r="L239" s="902">
        <v>39135</v>
      </c>
      <c r="M239" s="904" t="s">
        <v>97</v>
      </c>
      <c r="N239" s="904">
        <v>50</v>
      </c>
      <c r="O239" s="905">
        <v>2.65</v>
      </c>
      <c r="P239" s="1460"/>
      <c r="Q239" s="1454"/>
    </row>
    <row r="240" spans="1:17" x14ac:dyDescent="0.15">
      <c r="A240" s="1197"/>
      <c r="B240" s="971" t="s">
        <v>225</v>
      </c>
      <c r="C240" s="930" t="s">
        <v>1496</v>
      </c>
      <c r="D240" s="930" t="s">
        <v>1726</v>
      </c>
      <c r="E240" s="931" t="s">
        <v>633</v>
      </c>
      <c r="F240" s="973">
        <v>469</v>
      </c>
      <c r="G240" s="80">
        <v>469</v>
      </c>
      <c r="H240" s="80" t="s">
        <v>97</v>
      </c>
      <c r="I240" s="149">
        <v>505</v>
      </c>
      <c r="J240" s="149">
        <v>1016.51</v>
      </c>
      <c r="K240" s="891">
        <v>36951</v>
      </c>
      <c r="L240" s="891">
        <v>39420</v>
      </c>
      <c r="M240" s="893" t="s">
        <v>97</v>
      </c>
      <c r="N240" s="893">
        <v>77</v>
      </c>
      <c r="O240" s="894">
        <v>3.05</v>
      </c>
      <c r="P240" s="1460"/>
      <c r="Q240" s="1454"/>
    </row>
    <row r="241" spans="1:17" x14ac:dyDescent="0.15">
      <c r="A241" s="1197"/>
      <c r="B241" s="971" t="s">
        <v>226</v>
      </c>
      <c r="C241" s="1222" t="s">
        <v>1497</v>
      </c>
      <c r="D241" s="1222" t="s">
        <v>1726</v>
      </c>
      <c r="E241" s="1223" t="s">
        <v>633</v>
      </c>
      <c r="F241" s="908">
        <v>747</v>
      </c>
      <c r="G241" s="977">
        <v>747</v>
      </c>
      <c r="H241" s="977" t="s">
        <v>97</v>
      </c>
      <c r="I241" s="913">
        <v>923.9</v>
      </c>
      <c r="J241" s="913">
        <v>1925.16</v>
      </c>
      <c r="K241" s="902">
        <v>37072</v>
      </c>
      <c r="L241" s="902">
        <v>39493</v>
      </c>
      <c r="M241" s="904" t="s">
        <v>97</v>
      </c>
      <c r="N241" s="904">
        <v>150</v>
      </c>
      <c r="O241" s="905">
        <v>3.5</v>
      </c>
      <c r="P241" s="1460"/>
      <c r="Q241" s="1454"/>
    </row>
    <row r="242" spans="1:17" x14ac:dyDescent="0.15">
      <c r="A242" s="1197"/>
      <c r="B242" s="971" t="s">
        <v>227</v>
      </c>
      <c r="C242" s="930" t="s">
        <v>480</v>
      </c>
      <c r="D242" s="930" t="s">
        <v>620</v>
      </c>
      <c r="E242" s="931" t="s">
        <v>633</v>
      </c>
      <c r="F242" s="973">
        <v>761</v>
      </c>
      <c r="G242" s="80">
        <v>761</v>
      </c>
      <c r="H242" s="80" t="s">
        <v>97</v>
      </c>
      <c r="I242" s="149">
        <v>323.60000000000002</v>
      </c>
      <c r="J242" s="149">
        <v>1319.3399999999899</v>
      </c>
      <c r="K242" s="891">
        <v>38776</v>
      </c>
      <c r="L242" s="891">
        <v>39135</v>
      </c>
      <c r="M242" s="893" t="s">
        <v>97</v>
      </c>
      <c r="N242" s="893">
        <v>77</v>
      </c>
      <c r="O242" s="894">
        <v>3.78</v>
      </c>
      <c r="P242" s="1460"/>
      <c r="Q242" s="1454"/>
    </row>
    <row r="243" spans="1:17" x14ac:dyDescent="0.15">
      <c r="A243" s="1197"/>
      <c r="B243" s="971" t="s">
        <v>228</v>
      </c>
      <c r="C243" s="930" t="s">
        <v>481</v>
      </c>
      <c r="D243" s="930" t="s">
        <v>622</v>
      </c>
      <c r="E243" s="931" t="s">
        <v>633</v>
      </c>
      <c r="F243" s="973">
        <v>1580</v>
      </c>
      <c r="G243" s="80">
        <v>1580</v>
      </c>
      <c r="H243" s="80" t="s">
        <v>97</v>
      </c>
      <c r="I243" s="149">
        <v>781.45</v>
      </c>
      <c r="J243" s="149">
        <v>2999.35</v>
      </c>
      <c r="K243" s="891">
        <v>39497</v>
      </c>
      <c r="L243" s="891">
        <v>39539</v>
      </c>
      <c r="M243" s="893" t="s">
        <v>97</v>
      </c>
      <c r="N243" s="893">
        <v>49</v>
      </c>
      <c r="O243" s="894">
        <v>4.1399999999999997</v>
      </c>
      <c r="P243" s="1460"/>
      <c r="Q243" s="1454"/>
    </row>
    <row r="244" spans="1:17" x14ac:dyDescent="0.15">
      <c r="A244" s="1197"/>
      <c r="B244" s="971" t="s">
        <v>229</v>
      </c>
      <c r="C244" s="930" t="s">
        <v>482</v>
      </c>
      <c r="D244" s="930" t="s">
        <v>627</v>
      </c>
      <c r="E244" s="931" t="s">
        <v>633</v>
      </c>
      <c r="F244" s="973">
        <v>920</v>
      </c>
      <c r="G244" s="80">
        <v>920</v>
      </c>
      <c r="H244" s="80" t="s">
        <v>97</v>
      </c>
      <c r="I244" s="149">
        <v>179.9</v>
      </c>
      <c r="J244" s="149">
        <v>1163.3</v>
      </c>
      <c r="K244" s="891">
        <v>41786</v>
      </c>
      <c r="L244" s="891">
        <v>42307</v>
      </c>
      <c r="M244" s="893" t="s">
        <v>97</v>
      </c>
      <c r="N244" s="893">
        <v>15</v>
      </c>
      <c r="O244" s="894">
        <v>4.37</v>
      </c>
      <c r="P244" s="1460"/>
      <c r="Q244" s="1454"/>
    </row>
    <row r="245" spans="1:17" x14ac:dyDescent="0.15">
      <c r="A245" s="1197"/>
      <c r="B245" s="971" t="s">
        <v>230</v>
      </c>
      <c r="C245" s="1222" t="s">
        <v>483</v>
      </c>
      <c r="D245" s="1222" t="s">
        <v>1702</v>
      </c>
      <c r="E245" s="1223" t="s">
        <v>633</v>
      </c>
      <c r="F245" s="908">
        <v>720</v>
      </c>
      <c r="G245" s="977">
        <v>720</v>
      </c>
      <c r="H245" s="977" t="s">
        <v>97</v>
      </c>
      <c r="I245" s="913">
        <v>326.02</v>
      </c>
      <c r="J245" s="913">
        <v>1401.3199999999899</v>
      </c>
      <c r="K245" s="902">
        <v>41828</v>
      </c>
      <c r="L245" s="902">
        <v>42307</v>
      </c>
      <c r="M245" s="904" t="s">
        <v>97</v>
      </c>
      <c r="N245" s="904">
        <v>18</v>
      </c>
      <c r="O245" s="905">
        <v>4.32</v>
      </c>
      <c r="P245" s="1460"/>
      <c r="Q245" s="1454"/>
    </row>
    <row r="246" spans="1:17" x14ac:dyDescent="0.15">
      <c r="A246" s="1197"/>
      <c r="B246" s="971" t="s">
        <v>795</v>
      </c>
      <c r="C246" s="930" t="s">
        <v>1361</v>
      </c>
      <c r="D246" s="930" t="s">
        <v>614</v>
      </c>
      <c r="E246" s="931" t="s">
        <v>633</v>
      </c>
      <c r="F246" s="973">
        <v>1058</v>
      </c>
      <c r="G246" s="80">
        <v>1058</v>
      </c>
      <c r="H246" s="80" t="s">
        <v>97</v>
      </c>
      <c r="I246" s="149">
        <v>515.34</v>
      </c>
      <c r="J246" s="149">
        <v>1101.06</v>
      </c>
      <c r="K246" s="891">
        <v>39658</v>
      </c>
      <c r="L246" s="891">
        <v>42485</v>
      </c>
      <c r="M246" s="893" t="s">
        <v>97</v>
      </c>
      <c r="N246" s="893">
        <v>17</v>
      </c>
      <c r="O246" s="894">
        <v>8.06</v>
      </c>
      <c r="P246" s="1460"/>
      <c r="Q246" s="1454"/>
    </row>
    <row r="247" spans="1:17" x14ac:dyDescent="0.15">
      <c r="A247" s="1197"/>
      <c r="B247" s="971" t="s">
        <v>1294</v>
      </c>
      <c r="C247" s="930" t="s">
        <v>1362</v>
      </c>
      <c r="D247" s="930" t="s">
        <v>608</v>
      </c>
      <c r="E247" s="931" t="s">
        <v>1728</v>
      </c>
      <c r="F247" s="973">
        <v>7140</v>
      </c>
      <c r="G247" s="80">
        <v>7140</v>
      </c>
      <c r="H247" s="977" t="s">
        <v>97</v>
      </c>
      <c r="I247" s="149">
        <v>39840.9</v>
      </c>
      <c r="J247" s="149">
        <v>12135.36</v>
      </c>
      <c r="K247" s="891">
        <v>38146</v>
      </c>
      <c r="L247" s="891">
        <v>39059</v>
      </c>
      <c r="M247" s="904" t="s">
        <v>97</v>
      </c>
      <c r="N247" s="893">
        <v>391</v>
      </c>
      <c r="O247" s="894">
        <v>1.46</v>
      </c>
      <c r="P247" s="1460"/>
      <c r="Q247" s="1454"/>
    </row>
    <row r="248" spans="1:17" x14ac:dyDescent="0.15">
      <c r="A248" s="1197"/>
      <c r="B248" s="971" t="s">
        <v>1296</v>
      </c>
      <c r="C248" s="930" t="s">
        <v>1363</v>
      </c>
      <c r="D248" s="930" t="s">
        <v>629</v>
      </c>
      <c r="E248" s="931" t="s">
        <v>633</v>
      </c>
      <c r="F248" s="973">
        <v>5290</v>
      </c>
      <c r="G248" s="80">
        <v>5290</v>
      </c>
      <c r="H248" s="80" t="s">
        <v>97</v>
      </c>
      <c r="I248" s="149">
        <v>2499.1</v>
      </c>
      <c r="J248" s="149">
        <v>9630.9599999999991</v>
      </c>
      <c r="K248" s="891">
        <v>38359</v>
      </c>
      <c r="L248" s="891">
        <v>39598</v>
      </c>
      <c r="M248" s="893" t="s">
        <v>97</v>
      </c>
      <c r="N248" s="893">
        <v>149</v>
      </c>
      <c r="O248" s="894">
        <v>4.99</v>
      </c>
      <c r="P248" s="1460"/>
      <c r="Q248" s="1454"/>
    </row>
    <row r="249" spans="1:17" x14ac:dyDescent="0.15">
      <c r="A249" s="1197"/>
      <c r="B249" s="971" t="s">
        <v>1297</v>
      </c>
      <c r="C249" s="930" t="s">
        <v>1364</v>
      </c>
      <c r="D249" s="930" t="s">
        <v>627</v>
      </c>
      <c r="E249" s="931" t="s">
        <v>633</v>
      </c>
      <c r="F249" s="973">
        <v>2850</v>
      </c>
      <c r="G249" s="80">
        <v>2850</v>
      </c>
      <c r="H249" s="80" t="s">
        <v>97</v>
      </c>
      <c r="I249" s="149">
        <v>479.93</v>
      </c>
      <c r="J249" s="149">
        <v>4540.7</v>
      </c>
      <c r="K249" s="891">
        <v>38031</v>
      </c>
      <c r="L249" s="891">
        <v>40940</v>
      </c>
      <c r="M249" s="893" t="s">
        <v>97</v>
      </c>
      <c r="N249" s="893">
        <v>130</v>
      </c>
      <c r="O249" s="894">
        <v>3.81</v>
      </c>
      <c r="P249" s="1460"/>
      <c r="Q249" s="1454"/>
    </row>
    <row r="250" spans="1:17" x14ac:dyDescent="0.15">
      <c r="A250" s="1197"/>
      <c r="B250" s="971" t="s">
        <v>1298</v>
      </c>
      <c r="C250" s="930" t="s">
        <v>1365</v>
      </c>
      <c r="D250" s="930" t="s">
        <v>608</v>
      </c>
      <c r="E250" s="931" t="s">
        <v>633</v>
      </c>
      <c r="F250" s="973">
        <v>1320</v>
      </c>
      <c r="G250" s="80">
        <v>1320</v>
      </c>
      <c r="H250" s="80" t="s">
        <v>97</v>
      </c>
      <c r="I250" s="149">
        <v>777.85</v>
      </c>
      <c r="J250" s="149">
        <v>1894.35</v>
      </c>
      <c r="K250" s="891">
        <v>39483</v>
      </c>
      <c r="L250" s="891">
        <v>40830</v>
      </c>
      <c r="M250" s="893" t="s">
        <v>97</v>
      </c>
      <c r="N250" s="893">
        <v>23</v>
      </c>
      <c r="O250" s="894">
        <v>8.1999999999999993</v>
      </c>
      <c r="P250" s="1460"/>
      <c r="Q250" s="1454"/>
    </row>
    <row r="251" spans="1:17" x14ac:dyDescent="0.15">
      <c r="A251" s="1197"/>
      <c r="B251" s="971" t="s">
        <v>1299</v>
      </c>
      <c r="C251" s="930" t="s">
        <v>1498</v>
      </c>
      <c r="D251" s="930" t="s">
        <v>1723</v>
      </c>
      <c r="E251" s="931" t="s">
        <v>633</v>
      </c>
      <c r="F251" s="973">
        <v>1310</v>
      </c>
      <c r="G251" s="80">
        <v>1310</v>
      </c>
      <c r="H251" s="977" t="s">
        <v>97</v>
      </c>
      <c r="I251" s="149">
        <v>760.85</v>
      </c>
      <c r="J251" s="149">
        <v>2471.3000000000002</v>
      </c>
      <c r="K251" s="891">
        <v>39605</v>
      </c>
      <c r="L251" s="891">
        <v>40767</v>
      </c>
      <c r="M251" s="904" t="s">
        <v>97</v>
      </c>
      <c r="N251" s="893">
        <v>31</v>
      </c>
      <c r="O251" s="894">
        <v>7.23</v>
      </c>
      <c r="P251" s="1460"/>
      <c r="Q251" s="1454"/>
    </row>
    <row r="252" spans="1:17" x14ac:dyDescent="0.15">
      <c r="A252" s="1197"/>
      <c r="B252" s="971" t="s">
        <v>1419</v>
      </c>
      <c r="C252" s="930" t="s">
        <v>1499</v>
      </c>
      <c r="D252" s="930" t="s">
        <v>614</v>
      </c>
      <c r="E252" s="931" t="s">
        <v>633</v>
      </c>
      <c r="F252" s="973">
        <v>1300</v>
      </c>
      <c r="G252" s="80">
        <v>1300</v>
      </c>
      <c r="H252" s="80" t="s">
        <v>97</v>
      </c>
      <c r="I252" s="149">
        <v>750.39</v>
      </c>
      <c r="J252" s="149">
        <v>1541.81</v>
      </c>
      <c r="K252" s="891">
        <v>39507</v>
      </c>
      <c r="L252" s="891">
        <v>42825</v>
      </c>
      <c r="M252" s="893" t="s">
        <v>97</v>
      </c>
      <c r="N252" s="893">
        <v>22</v>
      </c>
      <c r="O252" s="894">
        <v>8.51</v>
      </c>
      <c r="P252" s="1460"/>
      <c r="Q252" s="1454"/>
    </row>
    <row r="253" spans="1:17" x14ac:dyDescent="0.15">
      <c r="A253" s="1197"/>
      <c r="B253" s="971" t="s">
        <v>1420</v>
      </c>
      <c r="C253" s="930" t="s">
        <v>1500</v>
      </c>
      <c r="D253" s="930" t="s">
        <v>625</v>
      </c>
      <c r="E253" s="931" t="s">
        <v>633</v>
      </c>
      <c r="F253" s="973">
        <v>1110</v>
      </c>
      <c r="G253" s="80">
        <v>1110</v>
      </c>
      <c r="H253" s="977" t="s">
        <v>2319</v>
      </c>
      <c r="I253" s="149">
        <v>526.83000000000004</v>
      </c>
      <c r="J253" s="149">
        <v>1742.08</v>
      </c>
      <c r="K253" s="891">
        <v>41927</v>
      </c>
      <c r="L253" s="891">
        <v>42825</v>
      </c>
      <c r="M253" s="893" t="s">
        <v>97</v>
      </c>
      <c r="N253" s="893">
        <v>16</v>
      </c>
      <c r="O253" s="894">
        <v>5.84</v>
      </c>
      <c r="P253" s="1460"/>
      <c r="Q253" s="1454"/>
    </row>
    <row r="254" spans="1:17" x14ac:dyDescent="0.15">
      <c r="A254" s="1197"/>
      <c r="B254" s="971" t="s">
        <v>1421</v>
      </c>
      <c r="C254" s="930" t="s">
        <v>1501</v>
      </c>
      <c r="D254" s="930" t="s">
        <v>630</v>
      </c>
      <c r="E254" s="931" t="s">
        <v>633</v>
      </c>
      <c r="F254" s="973">
        <v>785</v>
      </c>
      <c r="G254" s="80">
        <v>785</v>
      </c>
      <c r="H254" s="80" t="s">
        <v>97</v>
      </c>
      <c r="I254" s="149">
        <v>175.86</v>
      </c>
      <c r="J254" s="149">
        <v>1259.73</v>
      </c>
      <c r="K254" s="891">
        <v>41992</v>
      </c>
      <c r="L254" s="891">
        <v>42825</v>
      </c>
      <c r="M254" s="893" t="s">
        <v>97</v>
      </c>
      <c r="N254" s="893">
        <v>15</v>
      </c>
      <c r="O254" s="894">
        <v>6.47</v>
      </c>
      <c r="P254" s="1460"/>
      <c r="Q254" s="1454"/>
    </row>
    <row r="255" spans="1:17" x14ac:dyDescent="0.15">
      <c r="A255" s="1197"/>
      <c r="B255" s="971" t="s">
        <v>1949</v>
      </c>
      <c r="C255" s="930" t="s">
        <v>1950</v>
      </c>
      <c r="D255" s="930" t="s">
        <v>608</v>
      </c>
      <c r="E255" s="931" t="s">
        <v>633</v>
      </c>
      <c r="F255" s="973">
        <v>2750</v>
      </c>
      <c r="G255" s="80">
        <v>2750</v>
      </c>
      <c r="H255" s="977" t="s">
        <v>97</v>
      </c>
      <c r="I255" s="149">
        <v>1534.91</v>
      </c>
      <c r="J255" s="149">
        <v>3522.92</v>
      </c>
      <c r="K255" s="891">
        <v>41653</v>
      </c>
      <c r="L255" s="891">
        <v>43192</v>
      </c>
      <c r="M255" s="893" t="s">
        <v>97</v>
      </c>
      <c r="N255" s="893">
        <v>32</v>
      </c>
      <c r="O255" s="894">
        <v>12.56</v>
      </c>
      <c r="P255" s="1460"/>
      <c r="Q255" s="1454"/>
    </row>
    <row r="256" spans="1:17" x14ac:dyDescent="0.15">
      <c r="A256" s="1197"/>
      <c r="B256" s="971" t="s">
        <v>1951</v>
      </c>
      <c r="C256" s="930" t="s">
        <v>1952</v>
      </c>
      <c r="D256" s="930" t="s">
        <v>626</v>
      </c>
      <c r="E256" s="931" t="s">
        <v>633</v>
      </c>
      <c r="F256" s="973">
        <v>2280</v>
      </c>
      <c r="G256" s="80">
        <v>2280</v>
      </c>
      <c r="H256" s="80" t="s">
        <v>97</v>
      </c>
      <c r="I256" s="149">
        <v>407.54</v>
      </c>
      <c r="J256" s="149">
        <v>2882.48</v>
      </c>
      <c r="K256" s="891">
        <v>42482</v>
      </c>
      <c r="L256" s="891">
        <v>43192</v>
      </c>
      <c r="M256" s="893" t="s">
        <v>97</v>
      </c>
      <c r="N256" s="893">
        <v>25</v>
      </c>
      <c r="O256" s="894">
        <v>6.07</v>
      </c>
      <c r="P256" s="1460"/>
      <c r="Q256" s="1454"/>
    </row>
    <row r="257" spans="1:17" x14ac:dyDescent="0.15">
      <c r="A257" s="1197"/>
      <c r="B257" s="971" t="s">
        <v>1953</v>
      </c>
      <c r="C257" s="930" t="s">
        <v>1954</v>
      </c>
      <c r="D257" s="930" t="s">
        <v>1635</v>
      </c>
      <c r="E257" s="931" t="s">
        <v>633</v>
      </c>
      <c r="F257" s="973">
        <v>1216</v>
      </c>
      <c r="G257" s="80">
        <v>1216</v>
      </c>
      <c r="H257" s="977" t="s">
        <v>97</v>
      </c>
      <c r="I257" s="149">
        <v>518.79999999999995</v>
      </c>
      <c r="J257" s="149">
        <v>2000.91</v>
      </c>
      <c r="K257" s="891">
        <v>42479</v>
      </c>
      <c r="L257" s="891">
        <v>43192</v>
      </c>
      <c r="M257" s="893" t="s">
        <v>97</v>
      </c>
      <c r="N257" s="893">
        <v>22</v>
      </c>
      <c r="O257" s="894">
        <v>5.51</v>
      </c>
      <c r="P257" s="1460"/>
      <c r="Q257" s="1454"/>
    </row>
    <row r="258" spans="1:17" x14ac:dyDescent="0.15">
      <c r="A258" s="1197"/>
      <c r="B258" s="971" t="s">
        <v>1955</v>
      </c>
      <c r="C258" s="930" t="s">
        <v>1956</v>
      </c>
      <c r="D258" s="930" t="s">
        <v>612</v>
      </c>
      <c r="E258" s="931" t="s">
        <v>633</v>
      </c>
      <c r="F258" s="973">
        <v>966</v>
      </c>
      <c r="G258" s="80">
        <v>966</v>
      </c>
      <c r="H258" s="80" t="s">
        <v>97</v>
      </c>
      <c r="I258" s="149">
        <v>335.87</v>
      </c>
      <c r="J258" s="149">
        <v>1081.03</v>
      </c>
      <c r="K258" s="891">
        <v>42377</v>
      </c>
      <c r="L258" s="891">
        <v>43192</v>
      </c>
      <c r="M258" s="893" t="s">
        <v>97</v>
      </c>
      <c r="N258" s="893">
        <v>13</v>
      </c>
      <c r="O258" s="894">
        <v>10.5</v>
      </c>
      <c r="P258" s="1460"/>
      <c r="Q258" s="1454"/>
    </row>
    <row r="259" spans="1:17" x14ac:dyDescent="0.15">
      <c r="A259" s="1197"/>
      <c r="B259" s="971" t="s">
        <v>1957</v>
      </c>
      <c r="C259" s="930" t="s">
        <v>1958</v>
      </c>
      <c r="D259" s="930" t="s">
        <v>609</v>
      </c>
      <c r="E259" s="931" t="s">
        <v>633</v>
      </c>
      <c r="F259" s="973">
        <v>844</v>
      </c>
      <c r="G259" s="80">
        <v>844</v>
      </c>
      <c r="H259" s="977" t="s">
        <v>97</v>
      </c>
      <c r="I259" s="149">
        <v>423.28</v>
      </c>
      <c r="J259" s="149">
        <v>1333.42</v>
      </c>
      <c r="K259" s="891">
        <v>42710</v>
      </c>
      <c r="L259" s="891">
        <v>43192</v>
      </c>
      <c r="M259" s="893" t="s">
        <v>97</v>
      </c>
      <c r="N259" s="893">
        <v>14</v>
      </c>
      <c r="O259" s="894">
        <v>8.2899999999999991</v>
      </c>
      <c r="P259" s="1460"/>
      <c r="Q259" s="1454"/>
    </row>
    <row r="260" spans="1:17" x14ac:dyDescent="0.15">
      <c r="A260" s="1197"/>
      <c r="B260" s="971" t="s">
        <v>231</v>
      </c>
      <c r="C260" s="1222" t="s">
        <v>484</v>
      </c>
      <c r="D260" s="1222" t="s">
        <v>1691</v>
      </c>
      <c r="E260" s="1223" t="s">
        <v>639</v>
      </c>
      <c r="F260" s="908">
        <v>652</v>
      </c>
      <c r="G260" s="977">
        <v>652</v>
      </c>
      <c r="H260" s="977" t="s">
        <v>97</v>
      </c>
      <c r="I260" s="913">
        <v>484.87</v>
      </c>
      <c r="J260" s="913">
        <v>2087.94</v>
      </c>
      <c r="K260" s="902">
        <v>39118</v>
      </c>
      <c r="L260" s="902">
        <v>39203</v>
      </c>
      <c r="M260" s="904" t="s">
        <v>97</v>
      </c>
      <c r="N260" s="904">
        <v>115</v>
      </c>
      <c r="O260" s="905">
        <v>1.61</v>
      </c>
      <c r="P260" s="1460"/>
      <c r="Q260" s="1454"/>
    </row>
    <row r="261" spans="1:17" x14ac:dyDescent="0.15">
      <c r="A261" s="1197"/>
      <c r="B261" s="971" t="s">
        <v>232</v>
      </c>
      <c r="C261" s="930" t="s">
        <v>485</v>
      </c>
      <c r="D261" s="930" t="s">
        <v>1691</v>
      </c>
      <c r="E261" s="931" t="s">
        <v>639</v>
      </c>
      <c r="F261" s="973">
        <v>735</v>
      </c>
      <c r="G261" s="80">
        <v>735</v>
      </c>
      <c r="H261" s="80" t="s">
        <v>97</v>
      </c>
      <c r="I261" s="149">
        <v>1188.54</v>
      </c>
      <c r="J261" s="149">
        <v>2181.4299999999898</v>
      </c>
      <c r="K261" s="891">
        <v>39766</v>
      </c>
      <c r="L261" s="891">
        <v>39801</v>
      </c>
      <c r="M261" s="893" t="s">
        <v>97</v>
      </c>
      <c r="N261" s="893">
        <v>95</v>
      </c>
      <c r="O261" s="894">
        <v>4.55</v>
      </c>
      <c r="P261" s="1460"/>
      <c r="Q261" s="1454"/>
    </row>
    <row r="262" spans="1:17" x14ac:dyDescent="0.15">
      <c r="A262" s="1197"/>
      <c r="B262" s="971" t="s">
        <v>233</v>
      </c>
      <c r="C262" s="1222" t="s">
        <v>486</v>
      </c>
      <c r="D262" s="1222" t="s">
        <v>607</v>
      </c>
      <c r="E262" s="1223" t="s">
        <v>2331</v>
      </c>
      <c r="F262" s="908">
        <v>1620</v>
      </c>
      <c r="G262" s="977">
        <v>1620</v>
      </c>
      <c r="H262" s="977" t="s">
        <v>97</v>
      </c>
      <c r="I262" s="913">
        <v>787.01</v>
      </c>
      <c r="J262" s="913">
        <v>3201.17</v>
      </c>
      <c r="K262" s="902">
        <v>40063</v>
      </c>
      <c r="L262" s="902">
        <v>40883</v>
      </c>
      <c r="M262" s="904" t="s">
        <v>97</v>
      </c>
      <c r="N262" s="904">
        <v>47</v>
      </c>
      <c r="O262" s="905">
        <v>10.86</v>
      </c>
      <c r="P262" s="1460"/>
      <c r="Q262" s="1454"/>
    </row>
    <row r="263" spans="1:17" x14ac:dyDescent="0.15">
      <c r="A263" s="1197"/>
      <c r="B263" s="971" t="s">
        <v>235</v>
      </c>
      <c r="C263" s="930" t="s">
        <v>487</v>
      </c>
      <c r="D263" s="930" t="s">
        <v>1647</v>
      </c>
      <c r="E263" s="931" t="s">
        <v>1959</v>
      </c>
      <c r="F263" s="973">
        <v>274</v>
      </c>
      <c r="G263" s="80">
        <v>274</v>
      </c>
      <c r="H263" s="80" t="s">
        <v>97</v>
      </c>
      <c r="I263" s="149">
        <v>408.19</v>
      </c>
      <c r="J263" s="149">
        <v>1342.44</v>
      </c>
      <c r="K263" s="891">
        <v>38648</v>
      </c>
      <c r="L263" s="891">
        <v>39135</v>
      </c>
      <c r="M263" s="893" t="s">
        <v>97</v>
      </c>
      <c r="N263" s="893">
        <v>62</v>
      </c>
      <c r="O263" s="894">
        <v>0.41</v>
      </c>
      <c r="P263" s="1460"/>
      <c r="Q263" s="1454"/>
    </row>
    <row r="264" spans="1:17" x14ac:dyDescent="0.15">
      <c r="A264" s="1197"/>
      <c r="B264" s="971" t="s">
        <v>236</v>
      </c>
      <c r="C264" s="930" t="s">
        <v>488</v>
      </c>
      <c r="D264" s="930" t="s">
        <v>1647</v>
      </c>
      <c r="E264" s="931" t="s">
        <v>1731</v>
      </c>
      <c r="F264" s="973">
        <v>502</v>
      </c>
      <c r="G264" s="80">
        <v>502</v>
      </c>
      <c r="H264" s="80" t="s">
        <v>97</v>
      </c>
      <c r="I264" s="149">
        <v>336.1</v>
      </c>
      <c r="J264" s="149">
        <v>2278.4899999999898</v>
      </c>
      <c r="K264" s="891">
        <v>38721</v>
      </c>
      <c r="L264" s="891">
        <v>39171</v>
      </c>
      <c r="M264" s="893" t="s">
        <v>97</v>
      </c>
      <c r="N264" s="893">
        <v>69</v>
      </c>
      <c r="O264" s="894">
        <v>0.39</v>
      </c>
      <c r="P264" s="1460"/>
      <c r="Q264" s="1454"/>
    </row>
    <row r="265" spans="1:17" x14ac:dyDescent="0.15">
      <c r="A265" s="1197"/>
      <c r="B265" s="971" t="s">
        <v>237</v>
      </c>
      <c r="C265" s="930" t="s">
        <v>489</v>
      </c>
      <c r="D265" s="930" t="s">
        <v>1647</v>
      </c>
      <c r="E265" s="931" t="s">
        <v>1731</v>
      </c>
      <c r="F265" s="973">
        <v>334</v>
      </c>
      <c r="G265" s="80">
        <v>334</v>
      </c>
      <c r="H265" s="80" t="s">
        <v>97</v>
      </c>
      <c r="I265" s="149">
        <v>224.07</v>
      </c>
      <c r="J265" s="149">
        <v>1462.3399999999899</v>
      </c>
      <c r="K265" s="891">
        <v>38620</v>
      </c>
      <c r="L265" s="891">
        <v>39171</v>
      </c>
      <c r="M265" s="893" t="s">
        <v>97</v>
      </c>
      <c r="N265" s="893">
        <v>56</v>
      </c>
      <c r="O265" s="894">
        <v>0.42</v>
      </c>
      <c r="P265" s="1460"/>
      <c r="Q265" s="1454"/>
    </row>
    <row r="266" spans="1:17" x14ac:dyDescent="0.15">
      <c r="A266" s="1197"/>
      <c r="B266" s="971" t="s">
        <v>238</v>
      </c>
      <c r="C266" s="1222" t="s">
        <v>490</v>
      </c>
      <c r="D266" s="1222" t="s">
        <v>1647</v>
      </c>
      <c r="E266" s="1223" t="s">
        <v>1732</v>
      </c>
      <c r="F266" s="908">
        <v>547</v>
      </c>
      <c r="G266" s="977">
        <v>547</v>
      </c>
      <c r="H266" s="977" t="s">
        <v>97</v>
      </c>
      <c r="I266" s="913">
        <v>642.64</v>
      </c>
      <c r="J266" s="913">
        <v>2297.9499999999898</v>
      </c>
      <c r="K266" s="902">
        <v>39469</v>
      </c>
      <c r="L266" s="902">
        <v>39505</v>
      </c>
      <c r="M266" s="904" t="s">
        <v>97</v>
      </c>
      <c r="N266" s="904">
        <v>56</v>
      </c>
      <c r="O266" s="905">
        <v>0.44</v>
      </c>
      <c r="P266" s="1460"/>
      <c r="Q266" s="1454"/>
    </row>
    <row r="267" spans="1:17" x14ac:dyDescent="0.15">
      <c r="A267" s="1197"/>
      <c r="B267" s="971" t="s">
        <v>239</v>
      </c>
      <c r="C267" s="930" t="s">
        <v>491</v>
      </c>
      <c r="D267" s="930" t="s">
        <v>1647</v>
      </c>
      <c r="E267" s="931" t="s">
        <v>1732</v>
      </c>
      <c r="F267" s="973">
        <v>475</v>
      </c>
      <c r="G267" s="80">
        <v>475</v>
      </c>
      <c r="H267" s="80" t="s">
        <v>97</v>
      </c>
      <c r="I267" s="149">
        <v>1441.85</v>
      </c>
      <c r="J267" s="149">
        <v>2470.6399999999899</v>
      </c>
      <c r="K267" s="891">
        <v>39476</v>
      </c>
      <c r="L267" s="891">
        <v>39505</v>
      </c>
      <c r="M267" s="893" t="s">
        <v>97</v>
      </c>
      <c r="N267" s="893">
        <v>71</v>
      </c>
      <c r="O267" s="894">
        <v>0.5</v>
      </c>
      <c r="P267" s="1460"/>
      <c r="Q267" s="1454"/>
    </row>
    <row r="268" spans="1:17" x14ac:dyDescent="0.15">
      <c r="A268" s="1197"/>
      <c r="B268" s="971" t="s">
        <v>240</v>
      </c>
      <c r="C268" s="1222" t="s">
        <v>492</v>
      </c>
      <c r="D268" s="1222" t="s">
        <v>1647</v>
      </c>
      <c r="E268" s="1223" t="s">
        <v>1732</v>
      </c>
      <c r="F268" s="908">
        <v>394</v>
      </c>
      <c r="G268" s="977">
        <v>394</v>
      </c>
      <c r="H268" s="977" t="s">
        <v>97</v>
      </c>
      <c r="I268" s="913">
        <v>529.92999999999995</v>
      </c>
      <c r="J268" s="913">
        <v>1787.96</v>
      </c>
      <c r="K268" s="902">
        <v>39469</v>
      </c>
      <c r="L268" s="902">
        <v>39505</v>
      </c>
      <c r="M268" s="904" t="s">
        <v>97</v>
      </c>
      <c r="N268" s="904">
        <v>50</v>
      </c>
      <c r="O268" s="905">
        <v>0.86</v>
      </c>
      <c r="P268" s="1460"/>
      <c r="Q268" s="1454"/>
    </row>
    <row r="269" spans="1:17" x14ac:dyDescent="0.15">
      <c r="A269" s="1197"/>
      <c r="B269" s="971" t="s">
        <v>241</v>
      </c>
      <c r="C269" s="930" t="s">
        <v>493</v>
      </c>
      <c r="D269" s="930" t="s">
        <v>1647</v>
      </c>
      <c r="E269" s="931" t="s">
        <v>1732</v>
      </c>
      <c r="F269" s="973">
        <v>249</v>
      </c>
      <c r="G269" s="80">
        <v>249</v>
      </c>
      <c r="H269" s="80" t="s">
        <v>97</v>
      </c>
      <c r="I269" s="149">
        <v>269.14</v>
      </c>
      <c r="J269" s="149">
        <v>1363.6099999999899</v>
      </c>
      <c r="K269" s="891">
        <v>39464</v>
      </c>
      <c r="L269" s="891">
        <v>39505</v>
      </c>
      <c r="M269" s="893" t="s">
        <v>97</v>
      </c>
      <c r="N269" s="893">
        <v>47</v>
      </c>
      <c r="O269" s="894">
        <v>0.67</v>
      </c>
      <c r="P269" s="1460"/>
      <c r="Q269" s="1454"/>
    </row>
    <row r="270" spans="1:17" x14ac:dyDescent="0.15">
      <c r="A270" s="1197"/>
      <c r="B270" s="971" t="s">
        <v>242</v>
      </c>
      <c r="C270" s="1222" t="s">
        <v>494</v>
      </c>
      <c r="D270" s="1222" t="s">
        <v>1647</v>
      </c>
      <c r="E270" s="1223" t="s">
        <v>1732</v>
      </c>
      <c r="F270" s="908">
        <v>229</v>
      </c>
      <c r="G270" s="977">
        <v>229</v>
      </c>
      <c r="H270" s="977" t="s">
        <v>97</v>
      </c>
      <c r="I270" s="913">
        <v>481.41</v>
      </c>
      <c r="J270" s="913">
        <v>1085.98</v>
      </c>
      <c r="K270" s="902">
        <v>39469</v>
      </c>
      <c r="L270" s="902">
        <v>39505</v>
      </c>
      <c r="M270" s="904" t="s">
        <v>97</v>
      </c>
      <c r="N270" s="904">
        <v>35</v>
      </c>
      <c r="O270" s="905">
        <v>0.82</v>
      </c>
      <c r="P270" s="1460"/>
      <c r="Q270" s="1454"/>
    </row>
    <row r="271" spans="1:17" x14ac:dyDescent="0.15">
      <c r="A271" s="1197"/>
      <c r="B271" s="971" t="s">
        <v>243</v>
      </c>
      <c r="C271" s="930" t="s">
        <v>495</v>
      </c>
      <c r="D271" s="930" t="s">
        <v>1647</v>
      </c>
      <c r="E271" s="931" t="s">
        <v>1732</v>
      </c>
      <c r="F271" s="973">
        <v>437</v>
      </c>
      <c r="G271" s="80">
        <v>437</v>
      </c>
      <c r="H271" s="80" t="s">
        <v>97</v>
      </c>
      <c r="I271" s="149">
        <v>928.54</v>
      </c>
      <c r="J271" s="149">
        <v>2228.2199999999898</v>
      </c>
      <c r="K271" s="891">
        <v>39465</v>
      </c>
      <c r="L271" s="891">
        <v>39507</v>
      </c>
      <c r="M271" s="893" t="s">
        <v>97</v>
      </c>
      <c r="N271" s="893">
        <v>54</v>
      </c>
      <c r="O271" s="894">
        <v>0.33</v>
      </c>
      <c r="P271" s="1460"/>
      <c r="Q271" s="1454"/>
    </row>
    <row r="272" spans="1:17" x14ac:dyDescent="0.15">
      <c r="A272" s="1197"/>
      <c r="B272" s="971" t="s">
        <v>244</v>
      </c>
      <c r="C272" s="930" t="s">
        <v>496</v>
      </c>
      <c r="D272" s="930" t="s">
        <v>1647</v>
      </c>
      <c r="E272" s="931" t="s">
        <v>1732</v>
      </c>
      <c r="F272" s="973">
        <v>616</v>
      </c>
      <c r="G272" s="80">
        <v>616</v>
      </c>
      <c r="H272" s="80" t="s">
        <v>97</v>
      </c>
      <c r="I272" s="149">
        <v>852.79</v>
      </c>
      <c r="J272" s="149">
        <v>2792.04</v>
      </c>
      <c r="K272" s="891">
        <v>39507</v>
      </c>
      <c r="L272" s="891">
        <v>39533</v>
      </c>
      <c r="M272" s="893" t="s">
        <v>97</v>
      </c>
      <c r="N272" s="893">
        <v>72</v>
      </c>
      <c r="O272" s="894">
        <v>1.0900000000000001</v>
      </c>
      <c r="P272" s="1460"/>
      <c r="Q272" s="1454"/>
    </row>
    <row r="273" spans="1:17" x14ac:dyDescent="0.15">
      <c r="A273" s="1197"/>
      <c r="B273" s="971" t="s">
        <v>245</v>
      </c>
      <c r="C273" s="930" t="s">
        <v>497</v>
      </c>
      <c r="D273" s="930" t="s">
        <v>1647</v>
      </c>
      <c r="E273" s="931" t="s">
        <v>1732</v>
      </c>
      <c r="F273" s="973">
        <v>4480</v>
      </c>
      <c r="G273" s="80">
        <v>4480</v>
      </c>
      <c r="H273" s="80" t="s">
        <v>97</v>
      </c>
      <c r="I273" s="149">
        <v>2718.81</v>
      </c>
      <c r="J273" s="149">
        <v>21239.84</v>
      </c>
      <c r="K273" s="891">
        <v>39475</v>
      </c>
      <c r="L273" s="891">
        <v>40883</v>
      </c>
      <c r="M273" s="893" t="s">
        <v>97</v>
      </c>
      <c r="N273" s="893">
        <v>207</v>
      </c>
      <c r="O273" s="894">
        <v>0.02</v>
      </c>
      <c r="P273" s="1460"/>
      <c r="Q273" s="1454"/>
    </row>
    <row r="274" spans="1:17" x14ac:dyDescent="0.15">
      <c r="A274" s="1197"/>
      <c r="B274" s="971" t="s">
        <v>246</v>
      </c>
      <c r="C274" s="1222" t="s">
        <v>498</v>
      </c>
      <c r="D274" s="1222" t="s">
        <v>1647</v>
      </c>
      <c r="E274" s="1223" t="s">
        <v>1732</v>
      </c>
      <c r="F274" s="908">
        <v>1730</v>
      </c>
      <c r="G274" s="977">
        <v>1730</v>
      </c>
      <c r="H274" s="977" t="s">
        <v>97</v>
      </c>
      <c r="I274" s="913">
        <v>875.71</v>
      </c>
      <c r="J274" s="913">
        <v>6350.13</v>
      </c>
      <c r="K274" s="902">
        <v>39132</v>
      </c>
      <c r="L274" s="902">
        <v>40883</v>
      </c>
      <c r="M274" s="904" t="s">
        <v>97</v>
      </c>
      <c r="N274" s="904">
        <v>82</v>
      </c>
      <c r="O274" s="905">
        <v>0.98</v>
      </c>
      <c r="P274" s="1460"/>
      <c r="Q274" s="1454"/>
    </row>
    <row r="275" spans="1:17" x14ac:dyDescent="0.15">
      <c r="A275" s="1197"/>
      <c r="B275" s="971" t="s">
        <v>247</v>
      </c>
      <c r="C275" s="930" t="s">
        <v>499</v>
      </c>
      <c r="D275" s="930" t="s">
        <v>1691</v>
      </c>
      <c r="E275" s="931" t="s">
        <v>639</v>
      </c>
      <c r="F275" s="973">
        <v>1140</v>
      </c>
      <c r="G275" s="80">
        <v>1140</v>
      </c>
      <c r="H275" s="80" t="s">
        <v>97</v>
      </c>
      <c r="I275" s="149">
        <v>1075.1400000000001</v>
      </c>
      <c r="J275" s="149">
        <v>3821.8899999999899</v>
      </c>
      <c r="K275" s="891">
        <v>39462</v>
      </c>
      <c r="L275" s="891">
        <v>39479</v>
      </c>
      <c r="M275" s="893" t="s">
        <v>97</v>
      </c>
      <c r="N275" s="893">
        <v>126</v>
      </c>
      <c r="O275" s="894">
        <v>3.65</v>
      </c>
      <c r="P275" s="1460"/>
      <c r="Q275" s="1454"/>
    </row>
    <row r="276" spans="1:17" x14ac:dyDescent="0.15">
      <c r="A276" s="1197"/>
      <c r="B276" s="971" t="s">
        <v>248</v>
      </c>
      <c r="C276" s="1222" t="s">
        <v>500</v>
      </c>
      <c r="D276" s="1222" t="s">
        <v>1691</v>
      </c>
      <c r="E276" s="1223" t="s">
        <v>639</v>
      </c>
      <c r="F276" s="908">
        <v>466</v>
      </c>
      <c r="G276" s="977">
        <v>466</v>
      </c>
      <c r="H276" s="977" t="s">
        <v>97</v>
      </c>
      <c r="I276" s="913">
        <v>894.53</v>
      </c>
      <c r="J276" s="913">
        <v>1473.76</v>
      </c>
      <c r="K276" s="902">
        <v>39462</v>
      </c>
      <c r="L276" s="902">
        <v>39479</v>
      </c>
      <c r="M276" s="904" t="s">
        <v>97</v>
      </c>
      <c r="N276" s="904">
        <v>56</v>
      </c>
      <c r="O276" s="905">
        <v>4.34</v>
      </c>
      <c r="P276" s="1460"/>
      <c r="Q276" s="1454"/>
    </row>
    <row r="277" spans="1:17" x14ac:dyDescent="0.15">
      <c r="A277" s="1197"/>
      <c r="B277" s="971" t="s">
        <v>249</v>
      </c>
      <c r="C277" s="930" t="s">
        <v>501</v>
      </c>
      <c r="D277" s="930" t="s">
        <v>1691</v>
      </c>
      <c r="E277" s="931" t="s">
        <v>639</v>
      </c>
      <c r="F277" s="973">
        <v>949</v>
      </c>
      <c r="G277" s="80">
        <v>949</v>
      </c>
      <c r="H277" s="80" t="s">
        <v>97</v>
      </c>
      <c r="I277" s="149">
        <v>1274.45</v>
      </c>
      <c r="J277" s="149">
        <v>4482.22</v>
      </c>
      <c r="K277" s="891">
        <v>34936</v>
      </c>
      <c r="L277" s="891">
        <v>39630</v>
      </c>
      <c r="M277" s="893" t="s">
        <v>97</v>
      </c>
      <c r="N277" s="893">
        <v>225</v>
      </c>
      <c r="O277" s="894">
        <v>1.48</v>
      </c>
      <c r="P277" s="1460"/>
      <c r="Q277" s="1454"/>
    </row>
    <row r="278" spans="1:17" x14ac:dyDescent="0.15">
      <c r="A278" s="1197"/>
      <c r="B278" s="971" t="s">
        <v>250</v>
      </c>
      <c r="C278" s="1222" t="s">
        <v>502</v>
      </c>
      <c r="D278" s="1222" t="s">
        <v>1651</v>
      </c>
      <c r="E278" s="1223" t="s">
        <v>2108</v>
      </c>
      <c r="F278" s="908">
        <v>712</v>
      </c>
      <c r="G278" s="977">
        <v>712</v>
      </c>
      <c r="H278" s="977" t="s">
        <v>97</v>
      </c>
      <c r="I278" s="913">
        <v>710.49</v>
      </c>
      <c r="J278" s="913">
        <v>1686.3299999999899</v>
      </c>
      <c r="K278" s="902">
        <v>38938</v>
      </c>
      <c r="L278" s="902">
        <v>39135</v>
      </c>
      <c r="M278" s="904" t="s">
        <v>97</v>
      </c>
      <c r="N278" s="904">
        <v>75</v>
      </c>
      <c r="O278" s="905">
        <v>10.66</v>
      </c>
      <c r="P278" s="1460"/>
      <c r="Q278" s="1454"/>
    </row>
    <row r="279" spans="1:17" x14ac:dyDescent="0.15">
      <c r="A279" s="1197"/>
      <c r="B279" s="971" t="s">
        <v>251</v>
      </c>
      <c r="C279" s="930" t="s">
        <v>503</v>
      </c>
      <c r="D279" s="930" t="s">
        <v>1651</v>
      </c>
      <c r="E279" s="931" t="s">
        <v>1733</v>
      </c>
      <c r="F279" s="973">
        <v>553</v>
      </c>
      <c r="G279" s="80">
        <v>553</v>
      </c>
      <c r="H279" s="80" t="s">
        <v>97</v>
      </c>
      <c r="I279" s="149">
        <v>378.28</v>
      </c>
      <c r="J279" s="149">
        <v>1678.6099999999899</v>
      </c>
      <c r="K279" s="891">
        <v>39466</v>
      </c>
      <c r="L279" s="891">
        <v>39507</v>
      </c>
      <c r="M279" s="893" t="s">
        <v>97</v>
      </c>
      <c r="N279" s="893">
        <v>86</v>
      </c>
      <c r="O279" s="894">
        <v>8.77</v>
      </c>
      <c r="P279" s="1460"/>
      <c r="Q279" s="1454"/>
    </row>
    <row r="280" spans="1:17" x14ac:dyDescent="0.15">
      <c r="A280" s="1197"/>
      <c r="B280" s="971" t="s">
        <v>252</v>
      </c>
      <c r="C280" s="930" t="s">
        <v>504</v>
      </c>
      <c r="D280" s="930" t="s">
        <v>1651</v>
      </c>
      <c r="E280" s="931" t="s">
        <v>1733</v>
      </c>
      <c r="F280" s="973">
        <v>1020</v>
      </c>
      <c r="G280" s="80">
        <v>1020</v>
      </c>
      <c r="H280" s="80" t="s">
        <v>97</v>
      </c>
      <c r="I280" s="149">
        <v>553.1</v>
      </c>
      <c r="J280" s="149">
        <v>2893.3499999999899</v>
      </c>
      <c r="K280" s="891">
        <v>39625</v>
      </c>
      <c r="L280" s="891">
        <v>39877</v>
      </c>
      <c r="M280" s="893" t="s">
        <v>97</v>
      </c>
      <c r="N280" s="893">
        <v>136</v>
      </c>
      <c r="O280" s="894">
        <v>6.77</v>
      </c>
      <c r="P280" s="1460"/>
      <c r="Q280" s="1454"/>
    </row>
    <row r="281" spans="1:17" x14ac:dyDescent="0.15">
      <c r="A281" s="1197"/>
      <c r="B281" s="971" t="s">
        <v>253</v>
      </c>
      <c r="C281" s="930" t="s">
        <v>1502</v>
      </c>
      <c r="D281" s="930" t="s">
        <v>1651</v>
      </c>
      <c r="E281" s="931" t="s">
        <v>1733</v>
      </c>
      <c r="F281" s="973">
        <v>1590</v>
      </c>
      <c r="G281" s="80">
        <v>1590</v>
      </c>
      <c r="H281" s="80" t="s">
        <v>97</v>
      </c>
      <c r="I281" s="149">
        <v>743.17</v>
      </c>
      <c r="J281" s="149">
        <v>3824.15</v>
      </c>
      <c r="K281" s="891">
        <v>39659</v>
      </c>
      <c r="L281" s="891">
        <v>40729</v>
      </c>
      <c r="M281" s="893" t="s">
        <v>97</v>
      </c>
      <c r="N281" s="893">
        <v>57</v>
      </c>
      <c r="O281" s="894">
        <v>7.73</v>
      </c>
      <c r="P281" s="1460"/>
      <c r="Q281" s="1454"/>
    </row>
    <row r="282" spans="1:17" x14ac:dyDescent="0.15">
      <c r="A282" s="1197"/>
      <c r="B282" s="971" t="s">
        <v>254</v>
      </c>
      <c r="C282" s="1222" t="s">
        <v>506</v>
      </c>
      <c r="D282" s="1222" t="s">
        <v>1651</v>
      </c>
      <c r="E282" s="1223" t="s">
        <v>1733</v>
      </c>
      <c r="F282" s="908">
        <v>3770</v>
      </c>
      <c r="G282" s="977">
        <v>3770</v>
      </c>
      <c r="H282" s="977" t="s">
        <v>97</v>
      </c>
      <c r="I282" s="913">
        <v>1145.32</v>
      </c>
      <c r="J282" s="913">
        <v>9636.5</v>
      </c>
      <c r="K282" s="902">
        <v>39475</v>
      </c>
      <c r="L282" s="902">
        <v>40883</v>
      </c>
      <c r="M282" s="904" t="s">
        <v>97</v>
      </c>
      <c r="N282" s="904">
        <v>58</v>
      </c>
      <c r="O282" s="905">
        <v>5.99</v>
      </c>
      <c r="P282" s="1460"/>
      <c r="Q282" s="1454"/>
    </row>
    <row r="283" spans="1:17" x14ac:dyDescent="0.15">
      <c r="A283" s="1197"/>
      <c r="B283" s="971" t="s">
        <v>259</v>
      </c>
      <c r="C283" s="930" t="s">
        <v>1504</v>
      </c>
      <c r="D283" s="930" t="s">
        <v>607</v>
      </c>
      <c r="E283" s="931" t="s">
        <v>1733</v>
      </c>
      <c r="F283" s="973">
        <v>1810</v>
      </c>
      <c r="G283" s="80">
        <v>1810</v>
      </c>
      <c r="H283" s="80" t="s">
        <v>97</v>
      </c>
      <c r="I283" s="149">
        <v>694.62</v>
      </c>
      <c r="J283" s="149">
        <v>4231.4099999999899</v>
      </c>
      <c r="K283" s="891">
        <v>39123</v>
      </c>
      <c r="L283" s="891">
        <v>41520</v>
      </c>
      <c r="M283" s="893" t="s">
        <v>97</v>
      </c>
      <c r="N283" s="893">
        <v>54</v>
      </c>
      <c r="O283" s="894">
        <v>9.93</v>
      </c>
      <c r="P283" s="1460"/>
      <c r="Q283" s="1454"/>
    </row>
    <row r="284" spans="1:17" x14ac:dyDescent="0.15">
      <c r="A284" s="1197"/>
      <c r="B284" s="971" t="s">
        <v>260</v>
      </c>
      <c r="C284" s="930" t="s">
        <v>512</v>
      </c>
      <c r="D284" s="930" t="s">
        <v>1657</v>
      </c>
      <c r="E284" s="931" t="s">
        <v>640</v>
      </c>
      <c r="F284" s="973">
        <v>588</v>
      </c>
      <c r="G284" s="80">
        <v>588</v>
      </c>
      <c r="H284" s="80" t="s">
        <v>97</v>
      </c>
      <c r="I284" s="149">
        <v>449.01</v>
      </c>
      <c r="J284" s="149">
        <v>2299.36</v>
      </c>
      <c r="K284" s="891">
        <v>39149</v>
      </c>
      <c r="L284" s="891">
        <v>39218</v>
      </c>
      <c r="M284" s="893" t="s">
        <v>97</v>
      </c>
      <c r="N284" s="893">
        <v>131</v>
      </c>
      <c r="O284" s="894">
        <v>1.46</v>
      </c>
      <c r="P284" s="1460"/>
      <c r="Q284" s="1454"/>
    </row>
    <row r="285" spans="1:17" x14ac:dyDescent="0.15">
      <c r="A285" s="1197"/>
      <c r="B285" s="971" t="s">
        <v>261</v>
      </c>
      <c r="C285" s="930" t="s">
        <v>513</v>
      </c>
      <c r="D285" s="930" t="s">
        <v>1657</v>
      </c>
      <c r="E285" s="931" t="s">
        <v>640</v>
      </c>
      <c r="F285" s="973">
        <v>265</v>
      </c>
      <c r="G285" s="80">
        <v>265</v>
      </c>
      <c r="H285" s="80" t="s">
        <v>97</v>
      </c>
      <c r="I285" s="149">
        <v>331.14</v>
      </c>
      <c r="J285" s="149">
        <v>994.22</v>
      </c>
      <c r="K285" s="891">
        <v>39153</v>
      </c>
      <c r="L285" s="891">
        <v>39218</v>
      </c>
      <c r="M285" s="893" t="s">
        <v>97</v>
      </c>
      <c r="N285" s="893">
        <v>57</v>
      </c>
      <c r="O285" s="894">
        <v>2.4700000000000002</v>
      </c>
      <c r="P285" s="1460"/>
      <c r="Q285" s="1454"/>
    </row>
    <row r="286" spans="1:17" x14ac:dyDescent="0.15">
      <c r="A286" s="1197"/>
      <c r="B286" s="971" t="s">
        <v>262</v>
      </c>
      <c r="C286" s="1222" t="s">
        <v>514</v>
      </c>
      <c r="D286" s="1222" t="s">
        <v>1657</v>
      </c>
      <c r="E286" s="1223" t="s">
        <v>640</v>
      </c>
      <c r="F286" s="908">
        <v>398</v>
      </c>
      <c r="G286" s="977">
        <v>398</v>
      </c>
      <c r="H286" s="977" t="s">
        <v>97</v>
      </c>
      <c r="I286" s="913">
        <v>369.88</v>
      </c>
      <c r="J286" s="913">
        <v>1345.0799999999899</v>
      </c>
      <c r="K286" s="902">
        <v>39492</v>
      </c>
      <c r="L286" s="902">
        <v>39512</v>
      </c>
      <c r="M286" s="904" t="s">
        <v>97</v>
      </c>
      <c r="N286" s="904">
        <v>62</v>
      </c>
      <c r="O286" s="905">
        <v>0.63</v>
      </c>
      <c r="P286" s="1460"/>
      <c r="Q286" s="1454"/>
    </row>
    <row r="287" spans="1:17" x14ac:dyDescent="0.15">
      <c r="A287" s="1197"/>
      <c r="B287" s="971" t="s">
        <v>263</v>
      </c>
      <c r="C287" s="930" t="s">
        <v>515</v>
      </c>
      <c r="D287" s="930" t="s">
        <v>1657</v>
      </c>
      <c r="E287" s="931" t="s">
        <v>640</v>
      </c>
      <c r="F287" s="973">
        <v>622</v>
      </c>
      <c r="G287" s="80">
        <v>622</v>
      </c>
      <c r="H287" s="80" t="s">
        <v>97</v>
      </c>
      <c r="I287" s="149">
        <v>490.51</v>
      </c>
      <c r="J287" s="149">
        <v>2080.0799999999899</v>
      </c>
      <c r="K287" s="891">
        <v>39510</v>
      </c>
      <c r="L287" s="891">
        <v>39526</v>
      </c>
      <c r="M287" s="893" t="s">
        <v>97</v>
      </c>
      <c r="N287" s="893">
        <v>94</v>
      </c>
      <c r="O287" s="894">
        <v>2.37</v>
      </c>
      <c r="P287" s="1460"/>
      <c r="Q287" s="1454"/>
    </row>
    <row r="288" spans="1:17" x14ac:dyDescent="0.15">
      <c r="A288" s="1197"/>
      <c r="B288" s="971" t="s">
        <v>264</v>
      </c>
      <c r="C288" s="930" t="s">
        <v>516</v>
      </c>
      <c r="D288" s="930" t="s">
        <v>1657</v>
      </c>
      <c r="E288" s="931" t="s">
        <v>640</v>
      </c>
      <c r="F288" s="973">
        <v>604</v>
      </c>
      <c r="G288" s="80">
        <v>604</v>
      </c>
      <c r="H288" s="80" t="s">
        <v>97</v>
      </c>
      <c r="I288" s="149">
        <v>1010.33</v>
      </c>
      <c r="J288" s="149">
        <v>2194.85</v>
      </c>
      <c r="K288" s="891">
        <v>39518</v>
      </c>
      <c r="L288" s="891">
        <v>39535</v>
      </c>
      <c r="M288" s="893" t="s">
        <v>97</v>
      </c>
      <c r="N288" s="893">
        <v>59</v>
      </c>
      <c r="O288" s="894">
        <v>0.67</v>
      </c>
      <c r="P288" s="1460"/>
      <c r="Q288" s="1454"/>
    </row>
    <row r="289" spans="1:17" ht="16.5" thickBot="1" x14ac:dyDescent="0.2">
      <c r="A289" s="1197"/>
      <c r="B289" s="979" t="s">
        <v>2330</v>
      </c>
      <c r="C289" s="1224" t="s">
        <v>2329</v>
      </c>
      <c r="D289" s="1224" t="s">
        <v>2328</v>
      </c>
      <c r="E289" s="1225" t="s">
        <v>2108</v>
      </c>
      <c r="F289" s="1480">
        <v>5567</v>
      </c>
      <c r="G289" s="1479">
        <v>5567</v>
      </c>
      <c r="H289" s="1479" t="s">
        <v>2319</v>
      </c>
      <c r="I289" s="1478">
        <v>1349.66</v>
      </c>
      <c r="J289" s="1478">
        <v>7794.23</v>
      </c>
      <c r="K289" s="945">
        <v>43374</v>
      </c>
      <c r="L289" s="945">
        <v>43453</v>
      </c>
      <c r="M289" s="334" t="s">
        <v>2319</v>
      </c>
      <c r="N289" s="334">
        <v>61</v>
      </c>
      <c r="O289" s="946">
        <v>7.11</v>
      </c>
      <c r="P289" s="1460"/>
      <c r="Q289" s="1454"/>
    </row>
    <row r="290" spans="1:17" ht="16.5" thickTop="1" x14ac:dyDescent="0.15">
      <c r="A290" s="1197"/>
      <c r="B290" s="1477" t="s">
        <v>2327</v>
      </c>
      <c r="C290" s="1476" t="s">
        <v>2326</v>
      </c>
      <c r="D290" s="1476" t="s">
        <v>1647</v>
      </c>
      <c r="E290" s="1475" t="s">
        <v>2325</v>
      </c>
      <c r="F290" s="1474">
        <v>3600</v>
      </c>
      <c r="G290" s="1473">
        <v>3600</v>
      </c>
      <c r="H290" s="1473" t="s">
        <v>97</v>
      </c>
      <c r="I290" s="1472">
        <v>553.20000000000005</v>
      </c>
      <c r="J290" s="1472">
        <v>4348.2299999999996</v>
      </c>
      <c r="K290" s="1471">
        <v>39532</v>
      </c>
      <c r="L290" s="1471">
        <v>43164</v>
      </c>
      <c r="M290" s="1470" t="s">
        <v>1535</v>
      </c>
      <c r="N290" s="1470">
        <v>140</v>
      </c>
      <c r="O290" s="1469">
        <v>0.09</v>
      </c>
      <c r="P290" s="1460"/>
      <c r="Q290" s="1454"/>
    </row>
    <row r="291" spans="1:17" ht="16.5" thickBot="1" x14ac:dyDescent="0.2">
      <c r="A291" s="1197"/>
      <c r="B291" s="1468" t="s">
        <v>2324</v>
      </c>
      <c r="C291" s="1228" t="s">
        <v>2323</v>
      </c>
      <c r="D291" s="1228" t="s">
        <v>2322</v>
      </c>
      <c r="E291" s="1229" t="s">
        <v>2321</v>
      </c>
      <c r="F291" s="1467">
        <v>2650</v>
      </c>
      <c r="G291" s="1466">
        <v>2650</v>
      </c>
      <c r="H291" s="1466" t="s">
        <v>1534</v>
      </c>
      <c r="I291" s="1465">
        <v>553.55999999999995</v>
      </c>
      <c r="J291" s="1465">
        <v>3350.86</v>
      </c>
      <c r="K291" s="1232">
        <v>39605</v>
      </c>
      <c r="L291" s="1232">
        <v>43642</v>
      </c>
      <c r="M291" s="1233" t="s">
        <v>97</v>
      </c>
      <c r="N291" s="1233">
        <v>74</v>
      </c>
      <c r="O291" s="1399">
        <v>6.06</v>
      </c>
      <c r="P291" s="1460"/>
      <c r="Q291" s="1454"/>
    </row>
    <row r="292" spans="1:17" ht="16.5" thickTop="1" x14ac:dyDescent="0.15">
      <c r="A292" s="1197"/>
      <c r="B292" s="980" t="s">
        <v>804</v>
      </c>
      <c r="C292" s="981" t="s">
        <v>2320</v>
      </c>
      <c r="D292" s="981" t="s">
        <v>617</v>
      </c>
      <c r="E292" s="982" t="s">
        <v>633</v>
      </c>
      <c r="F292" s="1464">
        <v>4900</v>
      </c>
      <c r="G292" s="1463">
        <v>4900</v>
      </c>
      <c r="H292" s="1462" t="s">
        <v>2317</v>
      </c>
      <c r="I292" s="1461">
        <v>14427.02</v>
      </c>
      <c r="J292" s="1461" t="s">
        <v>2319</v>
      </c>
      <c r="K292" s="987" t="s">
        <v>2318</v>
      </c>
      <c r="L292" s="987">
        <v>42516</v>
      </c>
      <c r="M292" s="983" t="s">
        <v>1181</v>
      </c>
      <c r="N292" s="983" t="s">
        <v>97</v>
      </c>
      <c r="O292" s="988" t="s">
        <v>97</v>
      </c>
      <c r="P292" s="1460"/>
      <c r="Q292" s="1454"/>
    </row>
    <row r="293" spans="1:17" ht="16.149999999999999" customHeight="1" x14ac:dyDescent="0.15">
      <c r="A293" s="1197"/>
      <c r="B293" s="1455"/>
      <c r="C293" s="1459"/>
      <c r="D293" s="1455"/>
      <c r="E293" s="1455"/>
      <c r="F293" s="1455"/>
      <c r="G293" s="1458"/>
      <c r="H293" s="1458"/>
      <c r="I293" s="1457"/>
      <c r="J293" s="1457"/>
      <c r="K293" s="1456"/>
      <c r="L293" s="1456"/>
      <c r="M293" s="1456"/>
      <c r="N293" s="1455"/>
      <c r="O293" s="1455"/>
      <c r="Q293" s="1454"/>
    </row>
    <row r="294" spans="1:17" ht="16.149999999999999" customHeight="1" x14ac:dyDescent="0.15">
      <c r="A294" s="1197"/>
      <c r="B294" s="1239"/>
      <c r="C294" s="1240" t="s">
        <v>1735</v>
      </c>
      <c r="D294" s="1241" t="s">
        <v>2317</v>
      </c>
      <c r="E294" s="1241" t="s">
        <v>1535</v>
      </c>
      <c r="F294" s="1242">
        <v>1011279.1409999999</v>
      </c>
      <c r="G294" s="1242">
        <v>1004114</v>
      </c>
      <c r="H294" s="1243">
        <v>7166</v>
      </c>
      <c r="I294" s="1335">
        <v>1050622.7799999996</v>
      </c>
      <c r="J294" s="1335">
        <v>2340898.6099999966</v>
      </c>
      <c r="K294" s="1241" t="s">
        <v>97</v>
      </c>
      <c r="L294" s="1241" t="s">
        <v>97</v>
      </c>
      <c r="M294" s="1241" t="s">
        <v>97</v>
      </c>
      <c r="N294" s="1383">
        <v>59380</v>
      </c>
      <c r="O294" s="1386">
        <v>2.0499999999999998</v>
      </c>
      <c r="Q294" s="1454"/>
    </row>
    <row r="295" spans="1:17" ht="16.149999999999999" customHeight="1" x14ac:dyDescent="0.15">
      <c r="A295" s="1197"/>
      <c r="B295" s="1244"/>
      <c r="C295" s="1245" t="s">
        <v>1736</v>
      </c>
      <c r="D295" s="1004" t="s">
        <v>2317</v>
      </c>
      <c r="E295" s="1004" t="s">
        <v>1535</v>
      </c>
      <c r="F295" s="1005">
        <v>456025</v>
      </c>
      <c r="G295" s="1005">
        <v>456025</v>
      </c>
      <c r="H295" s="1006" t="s">
        <v>97</v>
      </c>
      <c r="I295" s="1336">
        <v>201981.35</v>
      </c>
      <c r="J295" s="1336">
        <v>804230.38</v>
      </c>
      <c r="K295" s="1004" t="s">
        <v>97</v>
      </c>
      <c r="L295" s="1004" t="s">
        <v>97</v>
      </c>
      <c r="M295" s="1004" t="s">
        <v>97</v>
      </c>
      <c r="N295" s="1008">
        <v>34363</v>
      </c>
      <c r="O295" s="1387" t="s">
        <v>97</v>
      </c>
      <c r="Q295" s="1454"/>
    </row>
    <row r="296" spans="1:17" ht="16.149999999999999" customHeight="1" x14ac:dyDescent="0.15">
      <c r="A296" s="1197"/>
      <c r="B296" s="1173"/>
      <c r="C296" s="1010" t="s">
        <v>1737</v>
      </c>
      <c r="D296" s="1011" t="s">
        <v>1535</v>
      </c>
      <c r="E296" s="1011" t="s">
        <v>2317</v>
      </c>
      <c r="F296" s="1012">
        <v>176527.141</v>
      </c>
      <c r="G296" s="1012">
        <v>169347</v>
      </c>
      <c r="H296" s="1012">
        <v>7180</v>
      </c>
      <c r="I296" s="1337">
        <v>210329.14999999997</v>
      </c>
      <c r="J296" s="1337">
        <v>388567.07999999961</v>
      </c>
      <c r="K296" s="1011" t="s">
        <v>97</v>
      </c>
      <c r="L296" s="1011" t="s">
        <v>97</v>
      </c>
      <c r="M296" s="1011" t="s">
        <v>97</v>
      </c>
      <c r="N296" s="1015">
        <v>7724</v>
      </c>
      <c r="O296" s="1011" t="s">
        <v>97</v>
      </c>
      <c r="Q296" s="1454"/>
    </row>
    <row r="297" spans="1:17" ht="16.149999999999999" customHeight="1" x14ac:dyDescent="0.15">
      <c r="B297" s="1177"/>
      <c r="C297" s="1017" t="s">
        <v>1738</v>
      </c>
      <c r="D297" s="1018" t="s">
        <v>2317</v>
      </c>
      <c r="E297" s="1018" t="s">
        <v>2317</v>
      </c>
      <c r="F297" s="1019">
        <v>174690</v>
      </c>
      <c r="G297" s="1019">
        <v>174690</v>
      </c>
      <c r="H297" s="1020" t="s">
        <v>97</v>
      </c>
      <c r="I297" s="1338">
        <v>483509.2</v>
      </c>
      <c r="J297" s="1338">
        <v>775570.71</v>
      </c>
      <c r="K297" s="1018" t="s">
        <v>97</v>
      </c>
      <c r="L297" s="1018" t="s">
        <v>97</v>
      </c>
      <c r="M297" s="1018" t="s">
        <v>97</v>
      </c>
      <c r="N297" s="1022">
        <v>4505</v>
      </c>
      <c r="O297" s="1023" t="s">
        <v>97</v>
      </c>
    </row>
    <row r="298" spans="1:17" ht="16.149999999999999" customHeight="1" x14ac:dyDescent="0.15">
      <c r="B298" s="1246"/>
      <c r="C298" s="1025" t="s">
        <v>1739</v>
      </c>
      <c r="D298" s="1026" t="s">
        <v>2317</v>
      </c>
      <c r="E298" s="1026" t="s">
        <v>2317</v>
      </c>
      <c r="F298" s="1027">
        <v>192887</v>
      </c>
      <c r="G298" s="1027">
        <v>192902</v>
      </c>
      <c r="H298" s="1028">
        <v>-14</v>
      </c>
      <c r="I298" s="1339">
        <v>139269.30000000005</v>
      </c>
      <c r="J298" s="1339">
        <v>364831.34999999963</v>
      </c>
      <c r="K298" s="1026" t="s">
        <v>97</v>
      </c>
      <c r="L298" s="1026" t="s">
        <v>97</v>
      </c>
      <c r="M298" s="1026" t="s">
        <v>97</v>
      </c>
      <c r="N298" s="1030">
        <v>12570</v>
      </c>
      <c r="O298" s="1031" t="s">
        <v>97</v>
      </c>
    </row>
    <row r="299" spans="1:17" ht="16.149999999999999" customHeight="1" x14ac:dyDescent="0.15">
      <c r="B299" s="1247"/>
      <c r="C299" s="1248" t="s">
        <v>2438</v>
      </c>
      <c r="D299" s="1249" t="s">
        <v>1535</v>
      </c>
      <c r="E299" s="1249" t="s">
        <v>2317</v>
      </c>
      <c r="F299" s="1250">
        <v>6250</v>
      </c>
      <c r="G299" s="1250">
        <v>6250</v>
      </c>
      <c r="H299" s="1251" t="s">
        <v>97</v>
      </c>
      <c r="I299" s="1340">
        <v>1106.76</v>
      </c>
      <c r="J299" s="1340">
        <v>7699.09</v>
      </c>
      <c r="K299" s="1249" t="s">
        <v>97</v>
      </c>
      <c r="L299" s="1249" t="s">
        <v>97</v>
      </c>
      <c r="M299" s="1249" t="s">
        <v>97</v>
      </c>
      <c r="N299" s="1384">
        <v>215</v>
      </c>
      <c r="O299" s="1388" t="s">
        <v>97</v>
      </c>
    </row>
    <row r="300" spans="1:17" ht="16.149999999999999" customHeight="1" x14ac:dyDescent="0.15">
      <c r="B300" s="1252"/>
      <c r="C300" s="1253" t="s">
        <v>1740</v>
      </c>
      <c r="D300" s="1254" t="s">
        <v>2317</v>
      </c>
      <c r="E300" s="1254" t="s">
        <v>2317</v>
      </c>
      <c r="F300" s="1255">
        <v>4900</v>
      </c>
      <c r="G300" s="1255">
        <v>4900</v>
      </c>
      <c r="H300" s="1256" t="s">
        <v>97</v>
      </c>
      <c r="I300" s="1341">
        <v>14427.02</v>
      </c>
      <c r="J300" s="1341" t="s">
        <v>97</v>
      </c>
      <c r="K300" s="1254" t="s">
        <v>97</v>
      </c>
      <c r="L300" s="1254" t="s">
        <v>97</v>
      </c>
      <c r="M300" s="1254" t="s">
        <v>97</v>
      </c>
      <c r="N300" s="1385" t="s">
        <v>97</v>
      </c>
      <c r="O300" s="1389" t="s">
        <v>97</v>
      </c>
    </row>
    <row r="301" spans="1:17" ht="16.149999999999999" customHeight="1" x14ac:dyDescent="0.15">
      <c r="B301" s="415" t="s">
        <v>2316</v>
      </c>
      <c r="C301" s="647"/>
    </row>
    <row r="302" spans="1:17" ht="16.149999999999999" customHeight="1" x14ac:dyDescent="0.15">
      <c r="B302" s="415" t="s">
        <v>2516</v>
      </c>
    </row>
    <row r="304" spans="1:17" x14ac:dyDescent="0.15">
      <c r="N304" s="694"/>
      <c r="O304" s="694"/>
    </row>
    <row r="305" spans="14:15" x14ac:dyDescent="0.15">
      <c r="N305" s="694"/>
      <c r="O305" s="694"/>
    </row>
  </sheetData>
  <sheetProtection algorithmName="SHA-512" hashValue="Cyl+XYvOEYPBtfS17CqiqGHyp+5Ua/n6PVJaLni3P8n7jaE/9N4Ou/mmSSFdcMv27DUX/kPDTvzpTsLKqj8hCg==" saltValue="Ge6VaxYOE54Nw4nS0p5KfA==" spinCount="100000" sheet="1" objects="1" scenarios="1"/>
  <phoneticPr fontId="2"/>
  <conditionalFormatting sqref="C4:J292">
    <cfRule type="expression" dxfId="84" priority="2">
      <formula>MOD(ROW(),2)=0</formula>
    </cfRule>
  </conditionalFormatting>
  <conditionalFormatting sqref="K110">
    <cfRule type="expression" dxfId="83" priority="29">
      <formula>MOD(ROW(),2)=0</formula>
    </cfRule>
    <cfRule type="expression" dxfId="82" priority="28">
      <formula>MOD(ROW(),2)=0</formula>
    </cfRule>
    <cfRule type="expression" dxfId="81" priority="27">
      <formula>MOD(ROW(),2)=0</formula>
    </cfRule>
    <cfRule type="expression" dxfId="80" priority="26">
      <formula>"　=MOD(ROW(),2)=1 "</formula>
    </cfRule>
    <cfRule type="expression" dxfId="79" priority="25">
      <formula>MOD(ROW(),2)=1</formula>
    </cfRule>
    <cfRule type="expression" dxfId="78" priority="24">
      <formula>MOD(ROW(),2)=1</formula>
    </cfRule>
  </conditionalFormatting>
  <conditionalFormatting sqref="K114">
    <cfRule type="expression" dxfId="77" priority="19">
      <formula>MOD(ROW(),2)=1</formula>
    </cfRule>
    <cfRule type="expression" dxfId="76" priority="22">
      <formula>MOD(ROW(),2)=0</formula>
    </cfRule>
    <cfRule type="expression" dxfId="75" priority="21">
      <formula>MOD(ROW(),2)=0</formula>
    </cfRule>
    <cfRule type="expression" dxfId="74" priority="20">
      <formula>"　=MOD(ROW(),2)=1 "</formula>
    </cfRule>
    <cfRule type="expression" dxfId="73" priority="18">
      <formula>MOD(ROW(),2)=1</formula>
    </cfRule>
  </conditionalFormatting>
  <conditionalFormatting sqref="K4:M108">
    <cfRule type="expression" dxfId="72" priority="33">
      <formula>MOD(ROW(),2)=0</formula>
    </cfRule>
  </conditionalFormatting>
  <conditionalFormatting sqref="K112:M292">
    <cfRule type="expression" dxfId="71" priority="23">
      <formula>MOD(ROW(),2)=0</formula>
    </cfRule>
  </conditionalFormatting>
  <conditionalFormatting sqref="L109:M111 C293:O293">
    <cfRule type="expression" dxfId="70" priority="36">
      <formula>MOD(ROW(),2)=0</formula>
    </cfRule>
  </conditionalFormatting>
  <conditionalFormatting sqref="N4:O292">
    <cfRule type="expression" dxfId="69" priority="1">
      <formula>MOD(ROW(),2)=0</formula>
    </cfRule>
  </conditionalFormatting>
  <pageMargins left="0.78740157480314965" right="0.78740157480314965" top="0.98425196850393704" bottom="0.98425196850393704" header="0.51181102362204722" footer="0.51181102362204722"/>
  <pageSetup paperSize="8" scale="51" fitToHeight="6" orientation="landscape" verticalDpi="300" r:id="rId1"/>
  <headerFooter alignWithMargins="0"/>
  <ignoredErrors>
    <ignoredError sqref="N8:N293 N299:N300 N295:N29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302"/>
  <sheetViews>
    <sheetView showGridLines="0" view="pageBreakPreview" zoomScale="70" zoomScaleNormal="70" zoomScaleSheetLayoutView="70" workbookViewId="0">
      <pane xSplit="3" ySplit="3" topLeftCell="E268" activePane="bottomRight" state="frozen"/>
      <selection pane="topRight"/>
      <selection pane="bottomLeft"/>
      <selection pane="bottomRight" activeCell="C289" sqref="C289"/>
    </sheetView>
  </sheetViews>
  <sheetFormatPr defaultColWidth="9" defaultRowHeight="15.75" outlineLevelCol="1" x14ac:dyDescent="0.15"/>
  <cols>
    <col min="1" max="1" width="3.5" style="1200" customWidth="1"/>
    <col min="2" max="2" width="14.375" style="1200" customWidth="1"/>
    <col min="3" max="3" width="52.375" style="1261" bestFit="1" customWidth="1"/>
    <col min="4" max="4" width="32.375" style="1200" bestFit="1" customWidth="1"/>
    <col min="5" max="5" width="48.625" style="1200" bestFit="1" customWidth="1"/>
    <col min="6" max="6" width="20" style="1200" hidden="1" customWidth="1" outlineLevel="1"/>
    <col min="7" max="7" width="17.25" style="1258" customWidth="1" collapsed="1"/>
    <col min="8" max="8" width="17.25" style="1258" customWidth="1"/>
    <col min="9" max="9" width="22.75" style="1258" customWidth="1"/>
    <col min="10" max="11" width="24" style="1259" customWidth="1"/>
    <col min="12" max="12" width="33" style="1260" customWidth="1"/>
    <col min="13" max="13" width="20" style="1260" customWidth="1"/>
    <col min="14" max="14" width="23.5" style="1260" customWidth="1"/>
    <col min="15" max="15" width="26.25" style="1200" customWidth="1"/>
    <col min="16" max="16" width="20" style="1200" customWidth="1"/>
    <col min="17" max="17" width="9" style="1200"/>
    <col min="18" max="18" width="12.75" style="1200" customWidth="1"/>
    <col min="19" max="16384" width="9" style="1200"/>
  </cols>
  <sheetData>
    <row r="1" spans="1:18" x14ac:dyDescent="0.15">
      <c r="A1" s="1197"/>
      <c r="B1" s="1197"/>
      <c r="C1" s="1198"/>
      <c r="D1" s="1197"/>
      <c r="E1" s="1197"/>
      <c r="F1" s="519"/>
      <c r="G1" s="1199"/>
      <c r="H1" s="1199"/>
      <c r="I1" s="1199"/>
      <c r="J1" s="1199"/>
      <c r="K1" s="1199"/>
      <c r="L1" s="1199"/>
      <c r="M1" s="1199"/>
      <c r="N1" s="1199"/>
      <c r="O1" s="1199"/>
    </row>
    <row r="2" spans="1:18" s="1209" customFormat="1" ht="33.75" customHeight="1" x14ac:dyDescent="0.15">
      <c r="A2" s="1196"/>
      <c r="B2" s="1201" t="s">
        <v>1861</v>
      </c>
      <c r="C2" s="1144" t="s">
        <v>1862</v>
      </c>
      <c r="D2" s="1144" t="s">
        <v>1863</v>
      </c>
      <c r="E2" s="1202" t="s">
        <v>1864</v>
      </c>
      <c r="F2" s="1203" t="s">
        <v>1865</v>
      </c>
      <c r="G2" s="1203" t="s">
        <v>1865</v>
      </c>
      <c r="H2" s="1204" t="s">
        <v>1866</v>
      </c>
      <c r="I2" s="1205" t="s">
        <v>1867</v>
      </c>
      <c r="J2" s="1145" t="s">
        <v>1868</v>
      </c>
      <c r="K2" s="1145" t="s">
        <v>1869</v>
      </c>
      <c r="L2" s="1206" t="s">
        <v>1870</v>
      </c>
      <c r="M2" s="1207" t="s">
        <v>1871</v>
      </c>
      <c r="N2" s="1208" t="s">
        <v>1872</v>
      </c>
      <c r="O2" s="1208" t="s">
        <v>1873</v>
      </c>
      <c r="P2" s="1208" t="s">
        <v>1874</v>
      </c>
    </row>
    <row r="3" spans="1:18" s="1209" customFormat="1" ht="15.75" customHeight="1" x14ac:dyDescent="0.15">
      <c r="A3" s="1196"/>
      <c r="B3" s="874"/>
      <c r="C3" s="875"/>
      <c r="D3" s="876"/>
      <c r="E3" s="877" t="s">
        <v>1875</v>
      </c>
      <c r="F3" s="878" t="s">
        <v>1876</v>
      </c>
      <c r="G3" s="878" t="s">
        <v>1876</v>
      </c>
      <c r="H3" s="878" t="s">
        <v>1876</v>
      </c>
      <c r="I3" s="878" t="s">
        <v>1876</v>
      </c>
      <c r="J3" s="879" t="s">
        <v>1877</v>
      </c>
      <c r="K3" s="879" t="s">
        <v>0</v>
      </c>
      <c r="L3" s="880"/>
      <c r="M3" s="881"/>
      <c r="N3" s="1043"/>
      <c r="O3" s="1210" t="s">
        <v>1878</v>
      </c>
      <c r="P3" s="1043" t="s">
        <v>1879</v>
      </c>
    </row>
    <row r="4" spans="1:18" s="1209" customFormat="1" ht="14.25" x14ac:dyDescent="0.15">
      <c r="A4" s="1196"/>
      <c r="B4" s="884" t="s">
        <v>6</v>
      </c>
      <c r="C4" s="885" t="s">
        <v>595</v>
      </c>
      <c r="D4" s="885" t="s">
        <v>609</v>
      </c>
      <c r="E4" s="886" t="s">
        <v>632</v>
      </c>
      <c r="F4" s="887">
        <v>43900</v>
      </c>
      <c r="G4" s="888">
        <f>ROUNDDOWN(F4,0)</f>
        <v>43900</v>
      </c>
      <c r="H4" s="888">
        <v>43900</v>
      </c>
      <c r="I4" s="888" t="s">
        <v>97</v>
      </c>
      <c r="J4" s="889">
        <v>9298.2099999999991</v>
      </c>
      <c r="K4" s="890">
        <v>117258.88</v>
      </c>
      <c r="L4" s="891">
        <v>28641</v>
      </c>
      <c r="M4" s="891">
        <v>37963</v>
      </c>
      <c r="N4" s="892" t="s">
        <v>1880</v>
      </c>
      <c r="O4" s="893">
        <v>3250</v>
      </c>
      <c r="P4" s="894">
        <v>0.74</v>
      </c>
      <c r="Q4" s="1211"/>
      <c r="R4" s="1212"/>
    </row>
    <row r="5" spans="1:18" s="1209" customFormat="1" ht="14.25" x14ac:dyDescent="0.15">
      <c r="A5" s="1196"/>
      <c r="B5" s="884" t="s">
        <v>3</v>
      </c>
      <c r="C5" s="897" t="s">
        <v>277</v>
      </c>
      <c r="D5" s="897" t="s">
        <v>625</v>
      </c>
      <c r="E5" s="898" t="s">
        <v>632</v>
      </c>
      <c r="F5" s="899">
        <v>20500</v>
      </c>
      <c r="G5" s="900">
        <f t="shared" ref="G5:G71" si="0">ROUNDDOWN(F5,0)</f>
        <v>20500</v>
      </c>
      <c r="H5" s="900">
        <v>20500</v>
      </c>
      <c r="I5" s="900" t="s">
        <v>1881</v>
      </c>
      <c r="J5" s="901">
        <v>11670.4</v>
      </c>
      <c r="K5" s="901">
        <v>25260.48</v>
      </c>
      <c r="L5" s="902">
        <v>35246</v>
      </c>
      <c r="M5" s="902">
        <v>38429</v>
      </c>
      <c r="N5" s="903" t="s">
        <v>1881</v>
      </c>
      <c r="O5" s="904">
        <v>1836</v>
      </c>
      <c r="P5" s="905">
        <v>2.64</v>
      </c>
      <c r="Q5" s="1211"/>
      <c r="R5" s="1212"/>
    </row>
    <row r="6" spans="1:18" s="1209" customFormat="1" ht="14.25" x14ac:dyDescent="0.15">
      <c r="A6" s="1196"/>
      <c r="B6" s="884" t="s">
        <v>7</v>
      </c>
      <c r="C6" s="897" t="s">
        <v>278</v>
      </c>
      <c r="D6" s="897" t="s">
        <v>626</v>
      </c>
      <c r="E6" s="898" t="s">
        <v>633</v>
      </c>
      <c r="F6" s="899">
        <v>26700</v>
      </c>
      <c r="G6" s="900">
        <f t="shared" si="0"/>
        <v>26700</v>
      </c>
      <c r="H6" s="900">
        <v>26700</v>
      </c>
      <c r="I6" s="900" t="s">
        <v>97</v>
      </c>
      <c r="J6" s="916">
        <v>6365.8</v>
      </c>
      <c r="K6" s="917">
        <v>16050.53</v>
      </c>
      <c r="L6" s="891">
        <v>36675</v>
      </c>
      <c r="M6" s="891">
        <v>41726</v>
      </c>
      <c r="N6" s="892" t="s">
        <v>97</v>
      </c>
      <c r="O6" s="893">
        <v>1150</v>
      </c>
      <c r="P6" s="894">
        <v>0.83</v>
      </c>
      <c r="Q6" s="1211"/>
      <c r="R6" s="1212"/>
    </row>
    <row r="7" spans="1:18" s="1209" customFormat="1" ht="14.25" x14ac:dyDescent="0.15">
      <c r="A7" s="1196"/>
      <c r="B7" s="884" t="s">
        <v>5</v>
      </c>
      <c r="C7" s="897" t="s">
        <v>1304</v>
      </c>
      <c r="D7" s="897" t="s">
        <v>612</v>
      </c>
      <c r="E7" s="898" t="s">
        <v>633</v>
      </c>
      <c r="F7" s="899">
        <v>10000</v>
      </c>
      <c r="G7" s="900">
        <f t="shared" si="0"/>
        <v>10000</v>
      </c>
      <c r="H7" s="900">
        <v>10000</v>
      </c>
      <c r="I7" s="900" t="s">
        <v>1881</v>
      </c>
      <c r="J7" s="901">
        <v>1353.6199999999899</v>
      </c>
      <c r="K7" s="901">
        <v>9044.0400000000009</v>
      </c>
      <c r="L7" s="902">
        <v>27135</v>
      </c>
      <c r="M7" s="902">
        <v>39624</v>
      </c>
      <c r="N7" s="903" t="s">
        <v>1881</v>
      </c>
      <c r="O7" s="904">
        <v>212</v>
      </c>
      <c r="P7" s="905">
        <v>6.88</v>
      </c>
      <c r="Q7" s="1211"/>
      <c r="R7" s="1212"/>
    </row>
    <row r="8" spans="1:18" s="1209" customFormat="1" ht="14.25" x14ac:dyDescent="0.15">
      <c r="A8" s="1196"/>
      <c r="B8" s="884" t="s">
        <v>9</v>
      </c>
      <c r="C8" s="897" t="s">
        <v>1458</v>
      </c>
      <c r="D8" s="897" t="s">
        <v>612</v>
      </c>
      <c r="E8" s="898" t="s">
        <v>632</v>
      </c>
      <c r="F8" s="899">
        <v>10400</v>
      </c>
      <c r="G8" s="900">
        <f t="shared" si="0"/>
        <v>10400</v>
      </c>
      <c r="H8" s="900">
        <v>10400</v>
      </c>
      <c r="I8" s="900" t="s">
        <v>97</v>
      </c>
      <c r="J8" s="916">
        <v>637.08000000000004</v>
      </c>
      <c r="K8" s="917">
        <v>5358.55</v>
      </c>
      <c r="L8" s="891">
        <v>32049</v>
      </c>
      <c r="M8" s="891">
        <v>38258</v>
      </c>
      <c r="N8" s="892" t="s">
        <v>97</v>
      </c>
      <c r="O8" s="893" t="s">
        <v>1882</v>
      </c>
      <c r="P8" s="894">
        <v>6.37</v>
      </c>
      <c r="Q8" s="1211"/>
      <c r="R8" s="1212"/>
    </row>
    <row r="9" spans="1:18" s="1209" customFormat="1" ht="14.25" x14ac:dyDescent="0.15">
      <c r="A9" s="1196"/>
      <c r="B9" s="884" t="s">
        <v>10</v>
      </c>
      <c r="C9" s="897" t="s">
        <v>283</v>
      </c>
      <c r="D9" s="897" t="s">
        <v>626</v>
      </c>
      <c r="E9" s="898" t="s">
        <v>632</v>
      </c>
      <c r="F9" s="899">
        <v>11100</v>
      </c>
      <c r="G9" s="900">
        <f t="shared" si="0"/>
        <v>11100</v>
      </c>
      <c r="H9" s="900">
        <v>11100</v>
      </c>
      <c r="I9" s="900" t="s">
        <v>97</v>
      </c>
      <c r="J9" s="901">
        <v>1844.44</v>
      </c>
      <c r="K9" s="901">
        <v>8683.7299999999905</v>
      </c>
      <c r="L9" s="902">
        <v>38391</v>
      </c>
      <c r="M9" s="902">
        <v>38961</v>
      </c>
      <c r="N9" s="903" t="s">
        <v>1881</v>
      </c>
      <c r="O9" s="904" t="s">
        <v>1883</v>
      </c>
      <c r="P9" s="905">
        <v>1.29</v>
      </c>
      <c r="Q9" s="1211"/>
      <c r="R9" s="1212"/>
    </row>
    <row r="10" spans="1:18" s="1209" customFormat="1" ht="14.25" x14ac:dyDescent="0.15">
      <c r="A10" s="1196"/>
      <c r="B10" s="884" t="s">
        <v>11</v>
      </c>
      <c r="C10" s="897" t="s">
        <v>1459</v>
      </c>
      <c r="D10" s="897" t="s">
        <v>628</v>
      </c>
      <c r="E10" s="898" t="s">
        <v>1628</v>
      </c>
      <c r="F10" s="899">
        <v>7040</v>
      </c>
      <c r="G10" s="900">
        <f t="shared" si="0"/>
        <v>7040</v>
      </c>
      <c r="H10" s="900">
        <v>7040</v>
      </c>
      <c r="I10" s="900" t="s">
        <v>1881</v>
      </c>
      <c r="J10" s="901">
        <v>2074.6520743649899</v>
      </c>
      <c r="K10" s="918">
        <v>11425.2</v>
      </c>
      <c r="L10" s="891">
        <v>33305</v>
      </c>
      <c r="M10" s="891">
        <v>38132</v>
      </c>
      <c r="N10" s="892" t="s">
        <v>1881</v>
      </c>
      <c r="O10" s="893" t="s">
        <v>1884</v>
      </c>
      <c r="P10" s="894">
        <v>2.99</v>
      </c>
      <c r="Q10" s="1211"/>
      <c r="R10" s="1212"/>
    </row>
    <row r="11" spans="1:18" s="1209" customFormat="1" ht="14.25" x14ac:dyDescent="0.15">
      <c r="A11" s="1196"/>
      <c r="B11" s="884" t="s">
        <v>12</v>
      </c>
      <c r="C11" s="897" t="s">
        <v>285</v>
      </c>
      <c r="D11" s="897" t="s">
        <v>609</v>
      </c>
      <c r="E11" s="898" t="s">
        <v>632</v>
      </c>
      <c r="F11" s="899">
        <v>8140</v>
      </c>
      <c r="G11" s="900">
        <f t="shared" si="0"/>
        <v>8140</v>
      </c>
      <c r="H11" s="900">
        <v>8140</v>
      </c>
      <c r="I11" s="900" t="s">
        <v>1881</v>
      </c>
      <c r="J11" s="901">
        <v>1101.49</v>
      </c>
      <c r="K11" s="901">
        <v>5858.26</v>
      </c>
      <c r="L11" s="902">
        <v>30064</v>
      </c>
      <c r="M11" s="902">
        <v>38686</v>
      </c>
      <c r="N11" s="903" t="s">
        <v>1881</v>
      </c>
      <c r="O11" s="904">
        <v>417</v>
      </c>
      <c r="P11" s="905">
        <v>11.6</v>
      </c>
      <c r="Q11" s="1211"/>
      <c r="R11" s="1212"/>
    </row>
    <row r="12" spans="1:18" s="1209" customFormat="1" ht="14.25" x14ac:dyDescent="0.15">
      <c r="A12" s="1196"/>
      <c r="B12" s="884" t="s">
        <v>13</v>
      </c>
      <c r="C12" s="897" t="s">
        <v>286</v>
      </c>
      <c r="D12" s="897" t="s">
        <v>612</v>
      </c>
      <c r="E12" s="898" t="s">
        <v>632</v>
      </c>
      <c r="F12" s="899">
        <v>5310</v>
      </c>
      <c r="G12" s="900">
        <f t="shared" si="0"/>
        <v>5310</v>
      </c>
      <c r="H12" s="900">
        <v>5310</v>
      </c>
      <c r="I12" s="900" t="s">
        <v>97</v>
      </c>
      <c r="J12" s="916">
        <v>566.22</v>
      </c>
      <c r="K12" s="917">
        <v>4463.8599999999897</v>
      </c>
      <c r="L12" s="891">
        <v>36231</v>
      </c>
      <c r="M12" s="891">
        <v>39717</v>
      </c>
      <c r="N12" s="892" t="s">
        <v>1881</v>
      </c>
      <c r="O12" s="893" t="s">
        <v>1885</v>
      </c>
      <c r="P12" s="894">
        <v>5.48</v>
      </c>
      <c r="Q12" s="1211"/>
      <c r="R12" s="1212"/>
    </row>
    <row r="13" spans="1:18" s="1209" customFormat="1" ht="14.25" x14ac:dyDescent="0.15">
      <c r="A13" s="1196"/>
      <c r="B13" s="884" t="s">
        <v>15</v>
      </c>
      <c r="C13" s="897" t="s">
        <v>287</v>
      </c>
      <c r="D13" s="897" t="s">
        <v>626</v>
      </c>
      <c r="E13" s="898" t="s">
        <v>1629</v>
      </c>
      <c r="F13" s="899">
        <v>4050</v>
      </c>
      <c r="G13" s="900">
        <f t="shared" si="0"/>
        <v>4050</v>
      </c>
      <c r="H13" s="900">
        <v>4050</v>
      </c>
      <c r="I13" s="900" t="s">
        <v>97</v>
      </c>
      <c r="J13" s="901">
        <v>693.14999999999895</v>
      </c>
      <c r="K13" s="901">
        <v>5367.2799999999897</v>
      </c>
      <c r="L13" s="902">
        <v>34150</v>
      </c>
      <c r="M13" s="902">
        <v>39624</v>
      </c>
      <c r="N13" s="903" t="s">
        <v>1881</v>
      </c>
      <c r="O13" s="904">
        <v>265</v>
      </c>
      <c r="P13" s="905">
        <v>4.33</v>
      </c>
      <c r="Q13" s="1211"/>
    </row>
    <row r="14" spans="1:18" s="1209" customFormat="1" ht="14.25" x14ac:dyDescent="0.15">
      <c r="A14" s="1196"/>
      <c r="B14" s="884" t="s">
        <v>17</v>
      </c>
      <c r="C14" s="897" t="s">
        <v>1309</v>
      </c>
      <c r="D14" s="897" t="s">
        <v>626</v>
      </c>
      <c r="E14" s="898" t="s">
        <v>632</v>
      </c>
      <c r="F14" s="899">
        <v>4690</v>
      </c>
      <c r="G14" s="900">
        <f t="shared" si="0"/>
        <v>4690</v>
      </c>
      <c r="H14" s="900">
        <v>4690</v>
      </c>
      <c r="I14" s="900" t="s">
        <v>1881</v>
      </c>
      <c r="J14" s="901">
        <v>1056.92</v>
      </c>
      <c r="K14" s="918">
        <v>5782.27</v>
      </c>
      <c r="L14" s="891">
        <v>35550</v>
      </c>
      <c r="M14" s="891">
        <v>38044</v>
      </c>
      <c r="N14" s="892" t="s">
        <v>1881</v>
      </c>
      <c r="O14" s="893" t="s">
        <v>1886</v>
      </c>
      <c r="P14" s="894">
        <v>0.78</v>
      </c>
      <c r="Q14" s="1211"/>
      <c r="R14" s="1212"/>
    </row>
    <row r="15" spans="1:18" s="1209" customFormat="1" ht="14.25" x14ac:dyDescent="0.15">
      <c r="A15" s="1196"/>
      <c r="B15" s="884" t="s">
        <v>18</v>
      </c>
      <c r="C15" s="897" t="s">
        <v>289</v>
      </c>
      <c r="D15" s="897" t="s">
        <v>627</v>
      </c>
      <c r="E15" s="898" t="s">
        <v>632</v>
      </c>
      <c r="F15" s="899">
        <v>4320</v>
      </c>
      <c r="G15" s="900">
        <f t="shared" si="0"/>
        <v>4320</v>
      </c>
      <c r="H15" s="900">
        <v>4320</v>
      </c>
      <c r="I15" s="900" t="s">
        <v>97</v>
      </c>
      <c r="J15" s="901">
        <v>506.16</v>
      </c>
      <c r="K15" s="901">
        <v>3507.3699999999899</v>
      </c>
      <c r="L15" s="902">
        <v>39616</v>
      </c>
      <c r="M15" s="902">
        <v>39757</v>
      </c>
      <c r="N15" s="903" t="s">
        <v>1881</v>
      </c>
      <c r="O15" s="904" t="s">
        <v>1887</v>
      </c>
      <c r="P15" s="905">
        <v>4</v>
      </c>
      <c r="Q15" s="1211"/>
      <c r="R15" s="1212"/>
    </row>
    <row r="16" spans="1:18" s="1209" customFormat="1" ht="14.25" x14ac:dyDescent="0.15">
      <c r="A16" s="1196"/>
      <c r="B16" s="884" t="s">
        <v>19</v>
      </c>
      <c r="C16" s="897" t="s">
        <v>290</v>
      </c>
      <c r="D16" s="897" t="s">
        <v>627</v>
      </c>
      <c r="E16" s="898" t="s">
        <v>632</v>
      </c>
      <c r="F16" s="899">
        <v>5010</v>
      </c>
      <c r="G16" s="900">
        <f t="shared" si="0"/>
        <v>5010</v>
      </c>
      <c r="H16" s="900">
        <v>5010</v>
      </c>
      <c r="I16" s="900" t="s">
        <v>97</v>
      </c>
      <c r="J16" s="901">
        <v>629.86</v>
      </c>
      <c r="K16" s="918">
        <v>4607.34</v>
      </c>
      <c r="L16" s="891">
        <v>41880</v>
      </c>
      <c r="M16" s="891">
        <v>42066</v>
      </c>
      <c r="N16" s="892" t="s">
        <v>1880</v>
      </c>
      <c r="O16" s="893" t="s">
        <v>1888</v>
      </c>
      <c r="P16" s="894">
        <v>4.54</v>
      </c>
      <c r="Q16" s="1211"/>
      <c r="R16" s="1212"/>
    </row>
    <row r="17" spans="1:18" s="1209" customFormat="1" ht="14.25" x14ac:dyDescent="0.15">
      <c r="A17" s="1196"/>
      <c r="B17" s="884" t="s">
        <v>20</v>
      </c>
      <c r="C17" s="897" t="s">
        <v>1310</v>
      </c>
      <c r="D17" s="897" t="s">
        <v>625</v>
      </c>
      <c r="E17" s="898" t="s">
        <v>635</v>
      </c>
      <c r="F17" s="899">
        <v>4430</v>
      </c>
      <c r="G17" s="900">
        <f t="shared" si="0"/>
        <v>4430</v>
      </c>
      <c r="H17" s="900">
        <v>4430</v>
      </c>
      <c r="I17" s="900" t="s">
        <v>1881</v>
      </c>
      <c r="J17" s="901">
        <v>1047.79</v>
      </c>
      <c r="K17" s="901">
        <v>8510.20999999999</v>
      </c>
      <c r="L17" s="902">
        <v>31763</v>
      </c>
      <c r="M17" s="902">
        <v>41460</v>
      </c>
      <c r="N17" s="903" t="s">
        <v>1881</v>
      </c>
      <c r="O17" s="904">
        <v>261</v>
      </c>
      <c r="P17" s="905">
        <v>6.44</v>
      </c>
      <c r="Q17" s="1211"/>
    </row>
    <row r="18" spans="1:18" s="1209" customFormat="1" ht="14.25" x14ac:dyDescent="0.15">
      <c r="A18" s="1196"/>
      <c r="B18" s="884" t="s">
        <v>21</v>
      </c>
      <c r="C18" s="897" t="s">
        <v>292</v>
      </c>
      <c r="D18" s="897" t="s">
        <v>627</v>
      </c>
      <c r="E18" s="898" t="s">
        <v>632</v>
      </c>
      <c r="F18" s="899">
        <v>3570</v>
      </c>
      <c r="G18" s="900">
        <f t="shared" si="0"/>
        <v>3570</v>
      </c>
      <c r="H18" s="900">
        <v>3570</v>
      </c>
      <c r="I18" s="900" t="s">
        <v>97</v>
      </c>
      <c r="J18" s="916">
        <v>918.55999999999904</v>
      </c>
      <c r="K18" s="917">
        <v>6704.5299999999897</v>
      </c>
      <c r="L18" s="891">
        <v>33144</v>
      </c>
      <c r="M18" s="891">
        <v>39827</v>
      </c>
      <c r="N18" s="892" t="s">
        <v>1880</v>
      </c>
      <c r="O18" s="893" t="s">
        <v>1889</v>
      </c>
      <c r="P18" s="894">
        <v>4.95</v>
      </c>
      <c r="Q18" s="1211"/>
      <c r="R18" s="1212"/>
    </row>
    <row r="19" spans="1:18" s="1209" customFormat="1" ht="14.25" x14ac:dyDescent="0.15">
      <c r="A19" s="1196"/>
      <c r="B19" s="884" t="s">
        <v>22</v>
      </c>
      <c r="C19" s="897" t="s">
        <v>293</v>
      </c>
      <c r="D19" s="897" t="s">
        <v>626</v>
      </c>
      <c r="E19" s="898" t="s">
        <v>632</v>
      </c>
      <c r="F19" s="899">
        <v>4240</v>
      </c>
      <c r="G19" s="900">
        <f t="shared" si="0"/>
        <v>4240</v>
      </c>
      <c r="H19" s="900">
        <v>4240</v>
      </c>
      <c r="I19" s="900" t="s">
        <v>1890</v>
      </c>
      <c r="J19" s="901">
        <v>730.46</v>
      </c>
      <c r="K19" s="901">
        <v>3896.26</v>
      </c>
      <c r="L19" s="902">
        <v>40207</v>
      </c>
      <c r="M19" s="902">
        <v>40921</v>
      </c>
      <c r="N19" s="903" t="s">
        <v>1881</v>
      </c>
      <c r="O19" s="904" t="s">
        <v>1891</v>
      </c>
      <c r="P19" s="905">
        <v>4.62</v>
      </c>
      <c r="Q19" s="1211"/>
      <c r="R19" s="1212"/>
    </row>
    <row r="20" spans="1:18" s="1209" customFormat="1" ht="14.25" x14ac:dyDescent="0.15">
      <c r="A20" s="1196"/>
      <c r="B20" s="884" t="s">
        <v>23</v>
      </c>
      <c r="C20" s="897" t="s">
        <v>294</v>
      </c>
      <c r="D20" s="897" t="s">
        <v>627</v>
      </c>
      <c r="E20" s="898" t="s">
        <v>632</v>
      </c>
      <c r="F20" s="899">
        <v>2480</v>
      </c>
      <c r="G20" s="900">
        <f t="shared" si="0"/>
        <v>2480</v>
      </c>
      <c r="H20" s="900">
        <v>2480</v>
      </c>
      <c r="I20" s="900" t="s">
        <v>1881</v>
      </c>
      <c r="J20" s="901">
        <v>505.34999999999991</v>
      </c>
      <c r="K20" s="918">
        <v>3036.1399999999899</v>
      </c>
      <c r="L20" s="891">
        <v>33162</v>
      </c>
      <c r="M20" s="891">
        <v>39304</v>
      </c>
      <c r="N20" s="892" t="s">
        <v>1881</v>
      </c>
      <c r="O20" s="893">
        <v>302</v>
      </c>
      <c r="P20" s="894">
        <v>7.03</v>
      </c>
      <c r="Q20" s="1211"/>
    </row>
    <row r="21" spans="1:18" s="1209" customFormat="1" ht="14.25" x14ac:dyDescent="0.15">
      <c r="A21" s="1196"/>
      <c r="B21" s="884" t="s">
        <v>24</v>
      </c>
      <c r="C21" s="897" t="s">
        <v>1460</v>
      </c>
      <c r="D21" s="897" t="s">
        <v>626</v>
      </c>
      <c r="E21" s="898" t="s">
        <v>1629</v>
      </c>
      <c r="F21" s="899">
        <v>4160</v>
      </c>
      <c r="G21" s="900">
        <f t="shared" si="0"/>
        <v>4160</v>
      </c>
      <c r="H21" s="900">
        <v>4160</v>
      </c>
      <c r="I21" s="900" t="s">
        <v>1881</v>
      </c>
      <c r="J21" s="901">
        <v>773.32</v>
      </c>
      <c r="K21" s="901">
        <v>4698.97</v>
      </c>
      <c r="L21" s="902">
        <v>32339</v>
      </c>
      <c r="M21" s="902">
        <v>38043</v>
      </c>
      <c r="N21" s="903" t="s">
        <v>1881</v>
      </c>
      <c r="O21" s="904" t="s">
        <v>1892</v>
      </c>
      <c r="P21" s="905">
        <v>5.45</v>
      </c>
      <c r="Q21" s="1211"/>
    </row>
    <row r="22" spans="1:18" s="1209" customFormat="1" ht="14.25" x14ac:dyDescent="0.15">
      <c r="A22" s="1196"/>
      <c r="B22" s="884" t="s">
        <v>25</v>
      </c>
      <c r="C22" s="897" t="s">
        <v>1312</v>
      </c>
      <c r="D22" s="897" t="s">
        <v>625</v>
      </c>
      <c r="E22" s="898" t="s">
        <v>633</v>
      </c>
      <c r="F22" s="899">
        <v>2830</v>
      </c>
      <c r="G22" s="900">
        <f t="shared" si="0"/>
        <v>2830</v>
      </c>
      <c r="H22" s="900">
        <v>2830</v>
      </c>
      <c r="I22" s="900" t="s">
        <v>97</v>
      </c>
      <c r="J22" s="916">
        <v>1083.0599999999899</v>
      </c>
      <c r="K22" s="917">
        <v>4764</v>
      </c>
      <c r="L22" s="891">
        <v>34089</v>
      </c>
      <c r="M22" s="891">
        <v>39871</v>
      </c>
      <c r="N22" s="892" t="s">
        <v>1881</v>
      </c>
      <c r="O22" s="893" t="s">
        <v>1893</v>
      </c>
      <c r="P22" s="894">
        <v>5.15</v>
      </c>
      <c r="Q22" s="1211"/>
    </row>
    <row r="23" spans="1:18" s="1209" customFormat="1" ht="14.25" x14ac:dyDescent="0.15">
      <c r="A23" s="1196"/>
      <c r="B23" s="884" t="s">
        <v>26</v>
      </c>
      <c r="C23" s="897" t="s">
        <v>297</v>
      </c>
      <c r="D23" s="897" t="s">
        <v>627</v>
      </c>
      <c r="E23" s="898" t="s">
        <v>632</v>
      </c>
      <c r="F23" s="899">
        <v>2880</v>
      </c>
      <c r="G23" s="900">
        <f t="shared" si="0"/>
        <v>2880</v>
      </c>
      <c r="H23" s="900">
        <v>2880</v>
      </c>
      <c r="I23" s="900" t="s">
        <v>1890</v>
      </c>
      <c r="J23" s="901">
        <v>386.69999999999902</v>
      </c>
      <c r="K23" s="901">
        <v>2930.15</v>
      </c>
      <c r="L23" s="902">
        <v>39955</v>
      </c>
      <c r="M23" s="902">
        <v>40848</v>
      </c>
      <c r="N23" s="903" t="s">
        <v>1881</v>
      </c>
      <c r="O23" s="904" t="s">
        <v>1894</v>
      </c>
      <c r="P23" s="905">
        <v>3.82</v>
      </c>
      <c r="Q23" s="1211"/>
    </row>
    <row r="24" spans="1:18" s="1209" customFormat="1" ht="14.25" x14ac:dyDescent="0.15">
      <c r="A24" s="1196"/>
      <c r="B24" s="884" t="s">
        <v>28</v>
      </c>
      <c r="C24" s="897" t="s">
        <v>298</v>
      </c>
      <c r="D24" s="897" t="s">
        <v>627</v>
      </c>
      <c r="E24" s="898" t="s">
        <v>632</v>
      </c>
      <c r="F24" s="899">
        <v>2210</v>
      </c>
      <c r="G24" s="900">
        <f t="shared" si="0"/>
        <v>2210</v>
      </c>
      <c r="H24" s="900">
        <v>2210</v>
      </c>
      <c r="I24" s="900" t="s">
        <v>97</v>
      </c>
      <c r="J24" s="901">
        <v>367.18</v>
      </c>
      <c r="K24" s="918">
        <v>2628.4299999999898</v>
      </c>
      <c r="L24" s="891">
        <v>40268</v>
      </c>
      <c r="M24" s="891">
        <v>41460</v>
      </c>
      <c r="N24" s="892" t="s">
        <v>97</v>
      </c>
      <c r="O24" s="893">
        <v>43</v>
      </c>
      <c r="P24" s="894">
        <v>6.03</v>
      </c>
      <c r="Q24" s="1211"/>
    </row>
    <row r="25" spans="1:18" s="1209" customFormat="1" ht="14.25" x14ac:dyDescent="0.15">
      <c r="A25" s="1196"/>
      <c r="B25" s="884" t="s">
        <v>30</v>
      </c>
      <c r="C25" s="897" t="s">
        <v>299</v>
      </c>
      <c r="D25" s="897" t="s">
        <v>627</v>
      </c>
      <c r="E25" s="898" t="s">
        <v>632</v>
      </c>
      <c r="F25" s="899">
        <v>1690</v>
      </c>
      <c r="G25" s="900">
        <f t="shared" si="0"/>
        <v>1690</v>
      </c>
      <c r="H25" s="900">
        <v>1690</v>
      </c>
      <c r="I25" s="900" t="s">
        <v>1890</v>
      </c>
      <c r="J25" s="901">
        <v>343.16</v>
      </c>
      <c r="K25" s="901">
        <v>2376.4</v>
      </c>
      <c r="L25" s="902">
        <v>40100</v>
      </c>
      <c r="M25" s="902">
        <v>40848</v>
      </c>
      <c r="N25" s="903" t="s">
        <v>1881</v>
      </c>
      <c r="O25" s="904" t="s">
        <v>1895</v>
      </c>
      <c r="P25" s="905">
        <v>3.37</v>
      </c>
      <c r="Q25" s="1211"/>
    </row>
    <row r="26" spans="1:18" s="1209" customFormat="1" ht="14.25" x14ac:dyDescent="0.15">
      <c r="A26" s="1196"/>
      <c r="B26" s="884" t="s">
        <v>31</v>
      </c>
      <c r="C26" s="897" t="s">
        <v>300</v>
      </c>
      <c r="D26" s="897" t="s">
        <v>1631</v>
      </c>
      <c r="E26" s="898" t="s">
        <v>632</v>
      </c>
      <c r="F26" s="899">
        <v>6470</v>
      </c>
      <c r="G26" s="900">
        <f t="shared" si="0"/>
        <v>6470</v>
      </c>
      <c r="H26" s="900">
        <v>6470</v>
      </c>
      <c r="I26" s="900" t="s">
        <v>97</v>
      </c>
      <c r="J26" s="901">
        <v>891.01999999999896</v>
      </c>
      <c r="K26" s="918">
        <v>7117.7799999999897</v>
      </c>
      <c r="L26" s="891">
        <v>32962</v>
      </c>
      <c r="M26" s="891">
        <v>39827</v>
      </c>
      <c r="N26" s="892" t="s">
        <v>1880</v>
      </c>
      <c r="O26" s="893" t="s">
        <v>1896</v>
      </c>
      <c r="P26" s="894">
        <v>4.3099999999999996</v>
      </c>
      <c r="Q26" s="1211"/>
    </row>
    <row r="27" spans="1:18" s="1209" customFormat="1" ht="14.25" x14ac:dyDescent="0.15">
      <c r="A27" s="1196"/>
      <c r="B27" s="884" t="s">
        <v>33</v>
      </c>
      <c r="C27" s="897" t="s">
        <v>302</v>
      </c>
      <c r="D27" s="897" t="s">
        <v>1632</v>
      </c>
      <c r="E27" s="898" t="s">
        <v>635</v>
      </c>
      <c r="F27" s="899">
        <v>4890</v>
      </c>
      <c r="G27" s="900">
        <f t="shared" si="0"/>
        <v>4890</v>
      </c>
      <c r="H27" s="900">
        <v>4890</v>
      </c>
      <c r="I27" s="900" t="s">
        <v>97</v>
      </c>
      <c r="J27" s="916">
        <v>941.17999999999904</v>
      </c>
      <c r="K27" s="917">
        <v>6123.96</v>
      </c>
      <c r="L27" s="891">
        <v>32724</v>
      </c>
      <c r="M27" s="891">
        <v>41460</v>
      </c>
      <c r="N27" s="892" t="s">
        <v>1880</v>
      </c>
      <c r="O27" s="893">
        <v>398</v>
      </c>
      <c r="P27" s="894">
        <v>4.33</v>
      </c>
      <c r="Q27" s="1211"/>
    </row>
    <row r="28" spans="1:18" s="1209" customFormat="1" ht="14.25" x14ac:dyDescent="0.15">
      <c r="A28" s="1196"/>
      <c r="B28" s="884" t="s">
        <v>36</v>
      </c>
      <c r="C28" s="897" t="s">
        <v>303</v>
      </c>
      <c r="D28" s="897" t="s">
        <v>1633</v>
      </c>
      <c r="E28" s="898" t="s">
        <v>636</v>
      </c>
      <c r="F28" s="899">
        <v>3390</v>
      </c>
      <c r="G28" s="900">
        <f t="shared" si="0"/>
        <v>3390</v>
      </c>
      <c r="H28" s="900">
        <v>3390</v>
      </c>
      <c r="I28" s="900" t="s">
        <v>1890</v>
      </c>
      <c r="J28" s="901">
        <v>1057.1400000000001</v>
      </c>
      <c r="K28" s="901">
        <v>3868.36</v>
      </c>
      <c r="L28" s="902">
        <v>33534</v>
      </c>
      <c r="M28" s="902">
        <v>38776</v>
      </c>
      <c r="N28" s="903" t="s">
        <v>1881</v>
      </c>
      <c r="O28" s="904">
        <v>291</v>
      </c>
      <c r="P28" s="905">
        <v>3.69</v>
      </c>
      <c r="Q28" s="1211"/>
    </row>
    <row r="29" spans="1:18" s="1209" customFormat="1" ht="14.25" x14ac:dyDescent="0.15">
      <c r="A29" s="1196"/>
      <c r="B29" s="884" t="s">
        <v>37</v>
      </c>
      <c r="C29" s="897" t="s">
        <v>1313</v>
      </c>
      <c r="D29" s="897" t="s">
        <v>1633</v>
      </c>
      <c r="E29" s="898" t="s">
        <v>632</v>
      </c>
      <c r="F29" s="899">
        <v>1780</v>
      </c>
      <c r="G29" s="900">
        <f t="shared" si="0"/>
        <v>1780</v>
      </c>
      <c r="H29" s="900">
        <v>1780</v>
      </c>
      <c r="I29" s="900" t="s">
        <v>1881</v>
      </c>
      <c r="J29" s="901">
        <v>457.26999999999902</v>
      </c>
      <c r="K29" s="918">
        <v>2664.8299999999899</v>
      </c>
      <c r="L29" s="891">
        <v>32079</v>
      </c>
      <c r="M29" s="891">
        <v>39827</v>
      </c>
      <c r="N29" s="892" t="s">
        <v>1881</v>
      </c>
      <c r="O29" s="893" t="s">
        <v>1897</v>
      </c>
      <c r="P29" s="894">
        <v>6.76</v>
      </c>
      <c r="Q29" s="1211"/>
      <c r="R29" s="1212"/>
    </row>
    <row r="30" spans="1:18" s="1209" customFormat="1" ht="14.25" x14ac:dyDescent="0.15">
      <c r="A30" s="1196"/>
      <c r="B30" s="884" t="s">
        <v>38</v>
      </c>
      <c r="C30" s="897" t="s">
        <v>305</v>
      </c>
      <c r="D30" s="897" t="s">
        <v>1634</v>
      </c>
      <c r="E30" s="898" t="s">
        <v>632</v>
      </c>
      <c r="F30" s="899">
        <v>3850</v>
      </c>
      <c r="G30" s="900">
        <f t="shared" si="0"/>
        <v>3850</v>
      </c>
      <c r="H30" s="900">
        <v>3850</v>
      </c>
      <c r="I30" s="900" t="s">
        <v>1881</v>
      </c>
      <c r="J30" s="901">
        <v>4454.59</v>
      </c>
      <c r="K30" s="901">
        <v>6865.8</v>
      </c>
      <c r="L30" s="902">
        <v>34683</v>
      </c>
      <c r="M30" s="902">
        <v>37960</v>
      </c>
      <c r="N30" s="903" t="s">
        <v>1881</v>
      </c>
      <c r="O30" s="904">
        <v>437</v>
      </c>
      <c r="P30" s="905">
        <v>1.17</v>
      </c>
      <c r="Q30" s="1211"/>
      <c r="R30" s="1212"/>
    </row>
    <row r="31" spans="1:18" s="1209" customFormat="1" ht="14.25" x14ac:dyDescent="0.15">
      <c r="A31" s="1196"/>
      <c r="B31" s="884" t="s">
        <v>39</v>
      </c>
      <c r="C31" s="897" t="s">
        <v>1314</v>
      </c>
      <c r="D31" s="897" t="s">
        <v>1635</v>
      </c>
      <c r="E31" s="898" t="s">
        <v>633</v>
      </c>
      <c r="F31" s="899">
        <v>7830</v>
      </c>
      <c r="G31" s="900">
        <f t="shared" si="0"/>
        <v>7830</v>
      </c>
      <c r="H31" s="900">
        <v>7830</v>
      </c>
      <c r="I31" s="900" t="s">
        <v>97</v>
      </c>
      <c r="J31" s="916">
        <v>1275.7</v>
      </c>
      <c r="K31" s="917">
        <v>10932.69</v>
      </c>
      <c r="L31" s="891">
        <v>32233</v>
      </c>
      <c r="M31" s="891">
        <v>38533</v>
      </c>
      <c r="N31" s="892" t="s">
        <v>1881</v>
      </c>
      <c r="O31" s="893" t="s">
        <v>1898</v>
      </c>
      <c r="P31" s="894">
        <v>6.93</v>
      </c>
      <c r="Q31" s="1211"/>
      <c r="R31" s="1212"/>
    </row>
    <row r="32" spans="1:18" s="1209" customFormat="1" ht="14.25" x14ac:dyDescent="0.15">
      <c r="A32" s="1196"/>
      <c r="B32" s="884" t="s">
        <v>40</v>
      </c>
      <c r="C32" s="897" t="s">
        <v>1461</v>
      </c>
      <c r="D32" s="897" t="s">
        <v>613</v>
      </c>
      <c r="E32" s="898" t="s">
        <v>632</v>
      </c>
      <c r="F32" s="899">
        <v>5460</v>
      </c>
      <c r="G32" s="900">
        <f t="shared" si="0"/>
        <v>5460</v>
      </c>
      <c r="H32" s="900">
        <v>5460</v>
      </c>
      <c r="I32" s="900" t="s">
        <v>1890</v>
      </c>
      <c r="J32" s="901">
        <v>1502.94</v>
      </c>
      <c r="K32" s="901">
        <v>10055.129999999899</v>
      </c>
      <c r="L32" s="902">
        <v>31351</v>
      </c>
      <c r="M32" s="902">
        <v>38484</v>
      </c>
      <c r="N32" s="903" t="s">
        <v>1881</v>
      </c>
      <c r="O32" s="904" t="s">
        <v>1899</v>
      </c>
      <c r="P32" s="905">
        <v>6</v>
      </c>
      <c r="Q32" s="1211"/>
      <c r="R32" s="1212"/>
    </row>
    <row r="33" spans="1:18" s="1209" customFormat="1" ht="14.25" x14ac:dyDescent="0.15">
      <c r="A33" s="1196"/>
      <c r="B33" s="884" t="s">
        <v>41</v>
      </c>
      <c r="C33" s="897" t="s">
        <v>1316</v>
      </c>
      <c r="D33" s="897" t="s">
        <v>613</v>
      </c>
      <c r="E33" s="898" t="s">
        <v>632</v>
      </c>
      <c r="F33" s="899">
        <v>2620</v>
      </c>
      <c r="G33" s="900">
        <f t="shared" si="0"/>
        <v>2620</v>
      </c>
      <c r="H33" s="900">
        <v>2620</v>
      </c>
      <c r="I33" s="900" t="s">
        <v>97</v>
      </c>
      <c r="J33" s="901">
        <v>1320</v>
      </c>
      <c r="K33" s="918">
        <v>11149.99</v>
      </c>
      <c r="L33" s="891">
        <v>33168</v>
      </c>
      <c r="M33" s="891">
        <v>37960</v>
      </c>
      <c r="N33" s="892" t="s">
        <v>1880</v>
      </c>
      <c r="O33" s="893" t="s">
        <v>1900</v>
      </c>
      <c r="P33" s="894">
        <v>9.64</v>
      </c>
      <c r="Q33" s="1211"/>
      <c r="R33" s="1212"/>
    </row>
    <row r="34" spans="1:18" s="1209" customFormat="1" ht="14.25" x14ac:dyDescent="0.15">
      <c r="A34" s="1196"/>
      <c r="B34" s="884" t="s">
        <v>733</v>
      </c>
      <c r="C34" s="897" t="s">
        <v>1462</v>
      </c>
      <c r="D34" s="897" t="s">
        <v>628</v>
      </c>
      <c r="E34" s="898" t="s">
        <v>1901</v>
      </c>
      <c r="F34" s="899">
        <v>6210</v>
      </c>
      <c r="G34" s="900">
        <f t="shared" si="0"/>
        <v>6210</v>
      </c>
      <c r="H34" s="900">
        <v>6210</v>
      </c>
      <c r="I34" s="900" t="s">
        <v>1890</v>
      </c>
      <c r="J34" s="901">
        <v>709.5</v>
      </c>
      <c r="K34" s="901">
        <v>5171.17</v>
      </c>
      <c r="L34" s="902">
        <v>41677</v>
      </c>
      <c r="M34" s="902">
        <v>42430</v>
      </c>
      <c r="N34" s="903" t="s">
        <v>1881</v>
      </c>
      <c r="O34" s="904" t="s">
        <v>1895</v>
      </c>
      <c r="P34" s="905">
        <v>3.82</v>
      </c>
      <c r="Q34" s="1211"/>
      <c r="R34" s="1212"/>
    </row>
    <row r="35" spans="1:18" s="1209" customFormat="1" ht="14.25" x14ac:dyDescent="0.15">
      <c r="A35" s="1196"/>
      <c r="B35" s="884" t="s">
        <v>734</v>
      </c>
      <c r="C35" s="897" t="s">
        <v>812</v>
      </c>
      <c r="D35" s="897" t="s">
        <v>627</v>
      </c>
      <c r="E35" s="898" t="s">
        <v>1902</v>
      </c>
      <c r="F35" s="899">
        <v>3970</v>
      </c>
      <c r="G35" s="900">
        <f t="shared" si="0"/>
        <v>3970</v>
      </c>
      <c r="H35" s="900">
        <v>3970</v>
      </c>
      <c r="I35" s="900" t="s">
        <v>1890</v>
      </c>
      <c r="J35" s="901">
        <v>321.39</v>
      </c>
      <c r="K35" s="918">
        <v>2487.63</v>
      </c>
      <c r="L35" s="891">
        <v>41754</v>
      </c>
      <c r="M35" s="891">
        <v>42430</v>
      </c>
      <c r="N35" s="892" t="s">
        <v>1880</v>
      </c>
      <c r="O35" s="893" t="s">
        <v>1903</v>
      </c>
      <c r="P35" s="894">
        <v>3.79</v>
      </c>
      <c r="Q35" s="1211"/>
      <c r="R35" s="1212"/>
    </row>
    <row r="36" spans="1:18" s="1209" customFormat="1" ht="14.25" x14ac:dyDescent="0.15">
      <c r="A36" s="1196"/>
      <c r="B36" s="884" t="s">
        <v>736</v>
      </c>
      <c r="C36" s="897" t="s">
        <v>813</v>
      </c>
      <c r="D36" s="897" t="s">
        <v>628</v>
      </c>
      <c r="E36" s="898" t="s">
        <v>1901</v>
      </c>
      <c r="F36" s="899">
        <v>3900</v>
      </c>
      <c r="G36" s="900">
        <f t="shared" si="0"/>
        <v>3900</v>
      </c>
      <c r="H36" s="900">
        <v>3900</v>
      </c>
      <c r="I36" s="900" t="s">
        <v>1881</v>
      </c>
      <c r="J36" s="901">
        <v>547.04999999999995</v>
      </c>
      <c r="K36" s="901">
        <v>3362.95</v>
      </c>
      <c r="L36" s="902">
        <v>41851</v>
      </c>
      <c r="M36" s="902">
        <v>42430</v>
      </c>
      <c r="N36" s="903" t="s">
        <v>1881</v>
      </c>
      <c r="O36" s="904" t="s">
        <v>1904</v>
      </c>
      <c r="P36" s="905">
        <v>5.26</v>
      </c>
      <c r="Q36" s="1211"/>
      <c r="R36" s="1212"/>
    </row>
    <row r="37" spans="1:18" s="1209" customFormat="1" ht="14.25" x14ac:dyDescent="0.15">
      <c r="A37" s="1196"/>
      <c r="B37" s="884" t="s">
        <v>1218</v>
      </c>
      <c r="C37" s="897" t="s">
        <v>1317</v>
      </c>
      <c r="D37" s="897" t="s">
        <v>628</v>
      </c>
      <c r="E37" s="898" t="s">
        <v>1901</v>
      </c>
      <c r="F37" s="899">
        <v>44100</v>
      </c>
      <c r="G37" s="900">
        <f t="shared" si="0"/>
        <v>44100</v>
      </c>
      <c r="H37" s="900">
        <v>44100</v>
      </c>
      <c r="I37" s="900" t="s">
        <v>97</v>
      </c>
      <c r="J37" s="901">
        <v>21190.14</v>
      </c>
      <c r="K37" s="918">
        <v>144476.04999999999</v>
      </c>
      <c r="L37" s="891">
        <v>32890</v>
      </c>
      <c r="M37" s="891">
        <v>38779</v>
      </c>
      <c r="N37" s="892" t="s">
        <v>1880</v>
      </c>
      <c r="O37" s="893">
        <v>4871</v>
      </c>
      <c r="P37" s="894">
        <v>1.78</v>
      </c>
      <c r="Q37" s="1211"/>
      <c r="R37" s="1212"/>
    </row>
    <row r="38" spans="1:18" s="1209" customFormat="1" ht="14.25" x14ac:dyDescent="0.15">
      <c r="A38" s="1196"/>
      <c r="B38" s="884" t="s">
        <v>1219</v>
      </c>
      <c r="C38" s="897" t="s">
        <v>1318</v>
      </c>
      <c r="D38" s="897" t="s">
        <v>627</v>
      </c>
      <c r="E38" s="898" t="s">
        <v>1901</v>
      </c>
      <c r="F38" s="899">
        <v>18200</v>
      </c>
      <c r="G38" s="900">
        <f t="shared" si="0"/>
        <v>18200</v>
      </c>
      <c r="H38" s="900">
        <v>18200</v>
      </c>
      <c r="I38" s="900" t="s">
        <v>1881</v>
      </c>
      <c r="J38" s="901">
        <v>39569.53</v>
      </c>
      <c r="K38" s="918">
        <v>24000.76</v>
      </c>
      <c r="L38" s="891">
        <v>37165</v>
      </c>
      <c r="M38" s="891">
        <v>38777</v>
      </c>
      <c r="N38" s="903" t="s">
        <v>1881</v>
      </c>
      <c r="O38" s="893">
        <v>918</v>
      </c>
      <c r="P38" s="894">
        <v>2.4300000000000002</v>
      </c>
      <c r="Q38" s="1211"/>
      <c r="R38" s="1212"/>
    </row>
    <row r="39" spans="1:18" s="1209" customFormat="1" ht="14.25" x14ac:dyDescent="0.15">
      <c r="A39" s="1196"/>
      <c r="B39" s="884" t="s">
        <v>1220</v>
      </c>
      <c r="C39" s="897" t="s">
        <v>1428</v>
      </c>
      <c r="D39" s="897" t="s">
        <v>628</v>
      </c>
      <c r="E39" s="898" t="s">
        <v>1905</v>
      </c>
      <c r="F39" s="899">
        <v>10400</v>
      </c>
      <c r="G39" s="900">
        <f t="shared" si="0"/>
        <v>10400</v>
      </c>
      <c r="H39" s="900">
        <v>10400</v>
      </c>
      <c r="I39" s="900" t="s">
        <v>97</v>
      </c>
      <c r="J39" s="901">
        <v>2023.72</v>
      </c>
      <c r="K39" s="918">
        <v>10063.049999999999</v>
      </c>
      <c r="L39" s="891">
        <v>32628</v>
      </c>
      <c r="M39" s="891">
        <v>38777</v>
      </c>
      <c r="N39" s="892" t="s">
        <v>1880</v>
      </c>
      <c r="O39" s="893" t="s">
        <v>1906</v>
      </c>
      <c r="P39" s="894">
        <v>4.76</v>
      </c>
      <c r="Q39" s="1211"/>
      <c r="R39" s="1212"/>
    </row>
    <row r="40" spans="1:18" s="1209" customFormat="1" ht="14.25" x14ac:dyDescent="0.15">
      <c r="A40" s="1196"/>
      <c r="B40" s="884" t="s">
        <v>1222</v>
      </c>
      <c r="C40" s="897" t="s">
        <v>1429</v>
      </c>
      <c r="D40" s="897" t="s">
        <v>626</v>
      </c>
      <c r="E40" s="898" t="s">
        <v>1901</v>
      </c>
      <c r="F40" s="899">
        <v>8330</v>
      </c>
      <c r="G40" s="900">
        <f t="shared" si="0"/>
        <v>8330</v>
      </c>
      <c r="H40" s="900">
        <v>8330</v>
      </c>
      <c r="I40" s="900" t="s">
        <v>1890</v>
      </c>
      <c r="J40" s="901">
        <v>2105.12</v>
      </c>
      <c r="K40" s="918">
        <v>12169.78</v>
      </c>
      <c r="L40" s="891">
        <v>26753</v>
      </c>
      <c r="M40" s="891">
        <v>40191</v>
      </c>
      <c r="N40" s="903" t="s">
        <v>1881</v>
      </c>
      <c r="O40" s="893" t="s">
        <v>1907</v>
      </c>
      <c r="P40" s="894">
        <v>4.1500000000000004</v>
      </c>
      <c r="Q40" s="1211"/>
      <c r="R40" s="1212"/>
    </row>
    <row r="41" spans="1:18" s="1209" customFormat="1" ht="14.25" x14ac:dyDescent="0.15">
      <c r="A41" s="1196"/>
      <c r="B41" s="884" t="s">
        <v>1223</v>
      </c>
      <c r="C41" s="897" t="s">
        <v>1321</v>
      </c>
      <c r="D41" s="897" t="s">
        <v>627</v>
      </c>
      <c r="E41" s="898" t="s">
        <v>1901</v>
      </c>
      <c r="F41" s="899">
        <v>8180</v>
      </c>
      <c r="G41" s="900">
        <f t="shared" si="0"/>
        <v>8180</v>
      </c>
      <c r="H41" s="900">
        <v>8180</v>
      </c>
      <c r="I41" s="900" t="s">
        <v>1881</v>
      </c>
      <c r="J41" s="901">
        <v>39569.53</v>
      </c>
      <c r="K41" s="918">
        <v>10759.81</v>
      </c>
      <c r="L41" s="891">
        <v>37165</v>
      </c>
      <c r="M41" s="891">
        <v>39534</v>
      </c>
      <c r="N41" s="892" t="s">
        <v>1881</v>
      </c>
      <c r="O41" s="893">
        <v>412</v>
      </c>
      <c r="P41" s="894">
        <v>2.6</v>
      </c>
      <c r="Q41" s="1211"/>
      <c r="R41" s="1212"/>
    </row>
    <row r="42" spans="1:18" s="1209" customFormat="1" ht="14.25" x14ac:dyDescent="0.15">
      <c r="A42" s="1196"/>
      <c r="B42" s="884" t="s">
        <v>1224</v>
      </c>
      <c r="C42" s="897" t="s">
        <v>1430</v>
      </c>
      <c r="D42" s="897" t="s">
        <v>627</v>
      </c>
      <c r="E42" s="898" t="s">
        <v>635</v>
      </c>
      <c r="F42" s="899">
        <v>6070</v>
      </c>
      <c r="G42" s="900">
        <f t="shared" si="0"/>
        <v>6070</v>
      </c>
      <c r="H42" s="900">
        <v>6070</v>
      </c>
      <c r="I42" s="900" t="s">
        <v>1881</v>
      </c>
      <c r="J42" s="901">
        <v>1117.6099999999999</v>
      </c>
      <c r="K42" s="918">
        <v>7981.27</v>
      </c>
      <c r="L42" s="891">
        <v>31989</v>
      </c>
      <c r="M42" s="891">
        <v>40998</v>
      </c>
      <c r="N42" s="903" t="s">
        <v>1881</v>
      </c>
      <c r="O42" s="893" t="s">
        <v>1908</v>
      </c>
      <c r="P42" s="894">
        <v>4.49</v>
      </c>
      <c r="Q42" s="1211"/>
      <c r="R42" s="1212"/>
    </row>
    <row r="43" spans="1:18" s="1209" customFormat="1" ht="14.25" x14ac:dyDescent="0.15">
      <c r="A43" s="1196"/>
      <c r="B43" s="884" t="s">
        <v>1225</v>
      </c>
      <c r="C43" s="897" t="s">
        <v>1431</v>
      </c>
      <c r="D43" s="897" t="s">
        <v>609</v>
      </c>
      <c r="E43" s="898" t="s">
        <v>1909</v>
      </c>
      <c r="F43" s="899">
        <v>5710</v>
      </c>
      <c r="G43" s="900">
        <f t="shared" si="0"/>
        <v>5710</v>
      </c>
      <c r="H43" s="900">
        <v>5710</v>
      </c>
      <c r="I43" s="900" t="s">
        <v>97</v>
      </c>
      <c r="J43" s="901">
        <v>3208.2</v>
      </c>
      <c r="K43" s="918">
        <v>10704.44</v>
      </c>
      <c r="L43" s="891">
        <v>37553</v>
      </c>
      <c r="M43" s="891">
        <v>41606</v>
      </c>
      <c r="N43" s="892" t="s">
        <v>1881</v>
      </c>
      <c r="O43" s="893" t="s">
        <v>1910</v>
      </c>
      <c r="P43" s="894">
        <v>7.45</v>
      </c>
      <c r="Q43" s="1211"/>
      <c r="R43" s="1212"/>
    </row>
    <row r="44" spans="1:18" s="1209" customFormat="1" ht="14.25" x14ac:dyDescent="0.15">
      <c r="A44" s="1196"/>
      <c r="B44" s="884" t="s">
        <v>1227</v>
      </c>
      <c r="C44" s="897" t="s">
        <v>1432</v>
      </c>
      <c r="D44" s="897" t="s">
        <v>628</v>
      </c>
      <c r="E44" s="898" t="s">
        <v>1901</v>
      </c>
      <c r="F44" s="899">
        <v>3620</v>
      </c>
      <c r="G44" s="900">
        <f t="shared" si="0"/>
        <v>3620</v>
      </c>
      <c r="H44" s="900">
        <v>3620</v>
      </c>
      <c r="I44" s="900" t="s">
        <v>1890</v>
      </c>
      <c r="J44" s="901">
        <v>940.92</v>
      </c>
      <c r="K44" s="918">
        <v>4954.74</v>
      </c>
      <c r="L44" s="919">
        <v>33375</v>
      </c>
      <c r="M44" s="919">
        <v>39525</v>
      </c>
      <c r="N44" s="903" t="s">
        <v>1881</v>
      </c>
      <c r="O44" s="893" t="s">
        <v>1911</v>
      </c>
      <c r="P44" s="894">
        <v>5.55</v>
      </c>
      <c r="Q44" s="1211"/>
      <c r="R44" s="1212"/>
    </row>
    <row r="45" spans="1:18" s="1209" customFormat="1" ht="14.25" x14ac:dyDescent="0.15">
      <c r="A45" s="1196"/>
      <c r="B45" s="884" t="s">
        <v>1229</v>
      </c>
      <c r="C45" s="897" t="s">
        <v>1433</v>
      </c>
      <c r="D45" s="897" t="s">
        <v>1639</v>
      </c>
      <c r="E45" s="898" t="s">
        <v>1905</v>
      </c>
      <c r="F45" s="899">
        <v>1850</v>
      </c>
      <c r="G45" s="900">
        <f t="shared" si="0"/>
        <v>1850</v>
      </c>
      <c r="H45" s="900">
        <v>1850</v>
      </c>
      <c r="I45" s="900" t="s">
        <v>97</v>
      </c>
      <c r="J45" s="901">
        <v>421.37</v>
      </c>
      <c r="K45" s="918">
        <v>3251.03</v>
      </c>
      <c r="L45" s="891">
        <v>33259</v>
      </c>
      <c r="M45" s="891">
        <v>41606</v>
      </c>
      <c r="N45" s="892" t="s">
        <v>1880</v>
      </c>
      <c r="O45" s="893" t="s">
        <v>1912</v>
      </c>
      <c r="P45" s="894">
        <v>4.25</v>
      </c>
      <c r="Q45" s="1211"/>
      <c r="R45" s="1212"/>
    </row>
    <row r="46" spans="1:18" s="1209" customFormat="1" ht="14.25" x14ac:dyDescent="0.15">
      <c r="A46" s="1196"/>
      <c r="B46" s="884" t="s">
        <v>1231</v>
      </c>
      <c r="C46" s="897" t="s">
        <v>1326</v>
      </c>
      <c r="D46" s="897" t="s">
        <v>1634</v>
      </c>
      <c r="E46" s="898" t="s">
        <v>1913</v>
      </c>
      <c r="F46" s="899">
        <v>1850</v>
      </c>
      <c r="G46" s="900">
        <f>ROUNDDOWN(F46,0)</f>
        <v>1850</v>
      </c>
      <c r="H46" s="900">
        <v>1850</v>
      </c>
      <c r="I46" s="900" t="s">
        <v>1890</v>
      </c>
      <c r="J46" s="901">
        <v>2350.84</v>
      </c>
      <c r="K46" s="918">
        <v>5848.73</v>
      </c>
      <c r="L46" s="891">
        <v>34683</v>
      </c>
      <c r="M46" s="891">
        <v>38777</v>
      </c>
      <c r="N46" s="903" t="s">
        <v>1881</v>
      </c>
      <c r="O46" s="893">
        <v>696</v>
      </c>
      <c r="P46" s="894">
        <v>1.93</v>
      </c>
      <c r="Q46" s="1211"/>
      <c r="R46" s="1212"/>
    </row>
    <row r="47" spans="1:18" s="1209" customFormat="1" ht="14.25" x14ac:dyDescent="0.15">
      <c r="A47" s="1196"/>
      <c r="B47" s="884" t="s">
        <v>1642</v>
      </c>
      <c r="C47" s="897" t="s">
        <v>1914</v>
      </c>
      <c r="D47" s="897" t="s">
        <v>627</v>
      </c>
      <c r="E47" s="898" t="s">
        <v>1901</v>
      </c>
      <c r="F47" s="899">
        <v>4440</v>
      </c>
      <c r="G47" s="900">
        <f>ROUNDDOWN(F47,0)</f>
        <v>4440</v>
      </c>
      <c r="H47" s="900">
        <v>4440</v>
      </c>
      <c r="I47" s="900" t="s">
        <v>1915</v>
      </c>
      <c r="J47" s="901">
        <v>552.11</v>
      </c>
      <c r="K47" s="918">
        <v>3721.63</v>
      </c>
      <c r="L47" s="891">
        <v>42704</v>
      </c>
      <c r="M47" s="891">
        <v>43007</v>
      </c>
      <c r="N47" s="892" t="s">
        <v>1880</v>
      </c>
      <c r="O47" s="893" t="s">
        <v>1916</v>
      </c>
      <c r="P47" s="894">
        <v>5.53</v>
      </c>
      <c r="Q47" s="1211"/>
      <c r="R47" s="1212"/>
    </row>
    <row r="48" spans="1:18" s="1209" customFormat="1" ht="14.25" x14ac:dyDescent="0.15">
      <c r="A48" s="1196"/>
      <c r="B48" s="884" t="s">
        <v>1645</v>
      </c>
      <c r="C48" s="897" t="s">
        <v>1646</v>
      </c>
      <c r="D48" s="897" t="s">
        <v>626</v>
      </c>
      <c r="E48" s="898" t="s">
        <v>1901</v>
      </c>
      <c r="F48" s="899">
        <v>3410</v>
      </c>
      <c r="G48" s="900">
        <f>ROUNDDOWN(F48,0)</f>
        <v>3410</v>
      </c>
      <c r="H48" s="900">
        <v>3410</v>
      </c>
      <c r="I48" s="900" t="s">
        <v>1915</v>
      </c>
      <c r="J48" s="901">
        <v>307.79000000000002</v>
      </c>
      <c r="K48" s="918">
        <v>2402.91</v>
      </c>
      <c r="L48" s="891">
        <v>42398</v>
      </c>
      <c r="M48" s="891">
        <v>43007</v>
      </c>
      <c r="N48" s="903" t="s">
        <v>1881</v>
      </c>
      <c r="O48" s="893" t="s">
        <v>1917</v>
      </c>
      <c r="P48" s="894">
        <v>3.87</v>
      </c>
      <c r="Q48" s="1211"/>
      <c r="R48" s="1212"/>
    </row>
    <row r="49" spans="1:18" s="1209" customFormat="1" ht="14.25" x14ac:dyDescent="0.15">
      <c r="A49" s="1196"/>
      <c r="B49" s="884" t="s">
        <v>1918</v>
      </c>
      <c r="C49" s="897" t="s">
        <v>1919</v>
      </c>
      <c r="D49" s="897" t="s">
        <v>627</v>
      </c>
      <c r="E49" s="898" t="s">
        <v>632</v>
      </c>
      <c r="F49" s="899">
        <v>4310</v>
      </c>
      <c r="G49" s="900">
        <f t="shared" ref="G49:G50" si="1">ROUNDDOWN(F49,0)</f>
        <v>4310</v>
      </c>
      <c r="H49" s="900">
        <v>4310</v>
      </c>
      <c r="I49" s="900" t="s">
        <v>1890</v>
      </c>
      <c r="J49" s="901">
        <v>437</v>
      </c>
      <c r="K49" s="918">
        <v>2968.75</v>
      </c>
      <c r="L49" s="891">
        <v>42521</v>
      </c>
      <c r="M49" s="891">
        <v>43192</v>
      </c>
      <c r="N49" s="892" t="s">
        <v>97</v>
      </c>
      <c r="O49" s="893">
        <v>26</v>
      </c>
      <c r="P49" s="894">
        <v>3.67</v>
      </c>
      <c r="Q49" s="1211"/>
      <c r="R49" s="1212"/>
    </row>
    <row r="50" spans="1:18" s="1209" customFormat="1" ht="14.25" x14ac:dyDescent="0.15">
      <c r="A50" s="1196"/>
      <c r="B50" s="884" t="s">
        <v>1920</v>
      </c>
      <c r="C50" s="897" t="s">
        <v>1921</v>
      </c>
      <c r="D50" s="897" t="s">
        <v>628</v>
      </c>
      <c r="E50" s="898" t="s">
        <v>632</v>
      </c>
      <c r="F50" s="899">
        <v>2130</v>
      </c>
      <c r="G50" s="900">
        <f t="shared" si="1"/>
        <v>2130</v>
      </c>
      <c r="H50" s="900">
        <v>2130</v>
      </c>
      <c r="I50" s="900" t="s">
        <v>1890</v>
      </c>
      <c r="J50" s="901">
        <v>289.58999999999997</v>
      </c>
      <c r="K50" s="918">
        <v>1755.21</v>
      </c>
      <c r="L50" s="891">
        <v>41906</v>
      </c>
      <c r="M50" s="891">
        <v>43192</v>
      </c>
      <c r="N50" s="892" t="s">
        <v>97</v>
      </c>
      <c r="O50" s="893">
        <v>30</v>
      </c>
      <c r="P50" s="894">
        <v>5.87</v>
      </c>
      <c r="Q50" s="1211"/>
      <c r="R50" s="1212"/>
    </row>
    <row r="51" spans="1:18" s="1209" customFormat="1" ht="14.25" x14ac:dyDescent="0.15">
      <c r="A51" s="1196"/>
      <c r="B51" s="884" t="s">
        <v>43</v>
      </c>
      <c r="C51" s="897" t="s">
        <v>309</v>
      </c>
      <c r="D51" s="897" t="s">
        <v>1647</v>
      </c>
      <c r="E51" s="898" t="s">
        <v>636</v>
      </c>
      <c r="F51" s="899">
        <v>6250</v>
      </c>
      <c r="G51" s="900">
        <f t="shared" si="0"/>
        <v>6250</v>
      </c>
      <c r="H51" s="900">
        <v>6250</v>
      </c>
      <c r="I51" s="900" t="s">
        <v>97</v>
      </c>
      <c r="J51" s="916">
        <v>2363.79</v>
      </c>
      <c r="K51" s="917">
        <v>18842.5099999999</v>
      </c>
      <c r="L51" s="891">
        <v>29815</v>
      </c>
      <c r="M51" s="891">
        <v>38869</v>
      </c>
      <c r="N51" s="892" t="s">
        <v>1880</v>
      </c>
      <c r="O51" s="893" t="s">
        <v>1922</v>
      </c>
      <c r="P51" s="894">
        <v>0.18</v>
      </c>
      <c r="Q51" s="1211"/>
      <c r="R51" s="1212"/>
    </row>
    <row r="52" spans="1:18" s="1209" customFormat="1" ht="14.25" x14ac:dyDescent="0.15">
      <c r="A52" s="1196"/>
      <c r="B52" s="884" t="s">
        <v>44</v>
      </c>
      <c r="C52" s="897" t="s">
        <v>310</v>
      </c>
      <c r="D52" s="897" t="s">
        <v>1647</v>
      </c>
      <c r="E52" s="898" t="s">
        <v>632</v>
      </c>
      <c r="F52" s="899">
        <v>4140</v>
      </c>
      <c r="G52" s="900">
        <f t="shared" si="0"/>
        <v>4140</v>
      </c>
      <c r="H52" s="900">
        <v>4140</v>
      </c>
      <c r="I52" s="900" t="s">
        <v>1890</v>
      </c>
      <c r="J52" s="901">
        <v>1275.68</v>
      </c>
      <c r="K52" s="901">
        <v>9603.8099999999904</v>
      </c>
      <c r="L52" s="902">
        <v>39640</v>
      </c>
      <c r="M52" s="902">
        <v>39757</v>
      </c>
      <c r="N52" s="903" t="s">
        <v>1881</v>
      </c>
      <c r="O52" s="904" t="s">
        <v>1923</v>
      </c>
      <c r="P52" s="905">
        <v>0.04</v>
      </c>
      <c r="Q52" s="1211"/>
      <c r="R52" s="1212"/>
    </row>
    <row r="53" spans="1:18" s="1209" customFormat="1" ht="14.25" x14ac:dyDescent="0.15">
      <c r="A53" s="1196"/>
      <c r="B53" s="884" t="s">
        <v>46</v>
      </c>
      <c r="C53" s="897" t="s">
        <v>1327</v>
      </c>
      <c r="D53" s="897" t="s">
        <v>1648</v>
      </c>
      <c r="E53" s="898" t="s">
        <v>636</v>
      </c>
      <c r="F53" s="899">
        <v>2030</v>
      </c>
      <c r="G53" s="900">
        <f t="shared" si="0"/>
        <v>2030</v>
      </c>
      <c r="H53" s="900">
        <v>2030</v>
      </c>
      <c r="I53" s="900" t="s">
        <v>1881</v>
      </c>
      <c r="J53" s="901">
        <v>2318.17</v>
      </c>
      <c r="K53" s="918">
        <v>12977.45</v>
      </c>
      <c r="L53" s="891">
        <v>25021</v>
      </c>
      <c r="M53" s="891">
        <v>38686</v>
      </c>
      <c r="N53" s="892" t="s">
        <v>1881</v>
      </c>
      <c r="O53" s="893" t="s">
        <v>1924</v>
      </c>
      <c r="P53" s="894">
        <v>4.3899999999999997</v>
      </c>
      <c r="Q53" s="1211"/>
      <c r="R53" s="1212"/>
    </row>
    <row r="54" spans="1:18" s="1209" customFormat="1" ht="14.25" x14ac:dyDescent="0.15">
      <c r="A54" s="1196"/>
      <c r="B54" s="884" t="s">
        <v>47</v>
      </c>
      <c r="C54" s="897" t="s">
        <v>1925</v>
      </c>
      <c r="D54" s="897" t="s">
        <v>1650</v>
      </c>
      <c r="E54" s="898" t="s">
        <v>633</v>
      </c>
      <c r="F54" s="899">
        <v>2320</v>
      </c>
      <c r="G54" s="900">
        <f t="shared" si="0"/>
        <v>2320</v>
      </c>
      <c r="H54" s="900">
        <v>2320</v>
      </c>
      <c r="I54" s="900" t="s">
        <v>1881</v>
      </c>
      <c r="J54" s="901">
        <v>1563.14</v>
      </c>
      <c r="K54" s="901">
        <v>10479.629999999899</v>
      </c>
      <c r="L54" s="902">
        <v>36501</v>
      </c>
      <c r="M54" s="902">
        <v>37960</v>
      </c>
      <c r="N54" s="903" t="s">
        <v>1881</v>
      </c>
      <c r="O54" s="904" t="s">
        <v>1926</v>
      </c>
      <c r="P54" s="905">
        <v>2.67</v>
      </c>
      <c r="Q54" s="1211"/>
      <c r="R54" s="1212"/>
    </row>
    <row r="55" spans="1:18" s="1209" customFormat="1" ht="14.25" x14ac:dyDescent="0.15">
      <c r="A55" s="1196"/>
      <c r="B55" s="884" t="s">
        <v>48</v>
      </c>
      <c r="C55" s="897" t="s">
        <v>1463</v>
      </c>
      <c r="D55" s="897" t="s">
        <v>1651</v>
      </c>
      <c r="E55" s="898" t="s">
        <v>1628</v>
      </c>
      <c r="F55" s="899">
        <v>2240</v>
      </c>
      <c r="G55" s="900">
        <f t="shared" si="0"/>
        <v>2240</v>
      </c>
      <c r="H55" s="900">
        <v>2240</v>
      </c>
      <c r="I55" s="900" t="s">
        <v>97</v>
      </c>
      <c r="J55" s="916">
        <v>580.58000000000004</v>
      </c>
      <c r="K55" s="917">
        <v>4954.8299999999899</v>
      </c>
      <c r="L55" s="891">
        <v>40050</v>
      </c>
      <c r="M55" s="891">
        <v>40172</v>
      </c>
      <c r="N55" s="892" t="s">
        <v>1881</v>
      </c>
      <c r="O55" s="893" t="s">
        <v>1927</v>
      </c>
      <c r="P55" s="894">
        <v>8.34</v>
      </c>
      <c r="Q55" s="1211"/>
      <c r="R55" s="1212"/>
    </row>
    <row r="56" spans="1:18" s="1209" customFormat="1" ht="14.25" x14ac:dyDescent="0.15">
      <c r="A56" s="1196"/>
      <c r="B56" s="884" t="s">
        <v>49</v>
      </c>
      <c r="C56" s="897" t="s">
        <v>1464</v>
      </c>
      <c r="D56" s="897" t="s">
        <v>1651</v>
      </c>
      <c r="E56" s="898" t="s">
        <v>633</v>
      </c>
      <c r="F56" s="899">
        <v>2280</v>
      </c>
      <c r="G56" s="900">
        <f t="shared" si="0"/>
        <v>2280</v>
      </c>
      <c r="H56" s="900">
        <v>2280</v>
      </c>
      <c r="I56" s="900" t="s">
        <v>1890</v>
      </c>
      <c r="J56" s="901">
        <v>934.2</v>
      </c>
      <c r="K56" s="901">
        <v>7363.25</v>
      </c>
      <c r="L56" s="902">
        <v>33315</v>
      </c>
      <c r="M56" s="902">
        <v>38624</v>
      </c>
      <c r="N56" s="903" t="s">
        <v>1881</v>
      </c>
      <c r="O56" s="904" t="s">
        <v>1928</v>
      </c>
      <c r="P56" s="905">
        <v>7.99</v>
      </c>
      <c r="Q56" s="1211"/>
      <c r="R56" s="1212"/>
    </row>
    <row r="57" spans="1:18" s="1209" customFormat="1" ht="14.25" x14ac:dyDescent="0.15">
      <c r="A57" s="1196"/>
      <c r="B57" s="884" t="s">
        <v>50</v>
      </c>
      <c r="C57" s="897" t="s">
        <v>315</v>
      </c>
      <c r="D57" s="897" t="s">
        <v>1652</v>
      </c>
      <c r="E57" s="898" t="s">
        <v>632</v>
      </c>
      <c r="F57" s="899">
        <v>18300</v>
      </c>
      <c r="G57" s="900">
        <f t="shared" si="0"/>
        <v>18300</v>
      </c>
      <c r="H57" s="900">
        <v>18300</v>
      </c>
      <c r="I57" s="900" t="s">
        <v>97</v>
      </c>
      <c r="J57" s="901">
        <v>4763.1400000000003</v>
      </c>
      <c r="K57" s="918">
        <v>34616.839999999902</v>
      </c>
      <c r="L57" s="891">
        <v>36738</v>
      </c>
      <c r="M57" s="891">
        <v>39161</v>
      </c>
      <c r="N57" s="892" t="s">
        <v>1880</v>
      </c>
      <c r="O57" s="893">
        <v>1504</v>
      </c>
      <c r="P57" s="894">
        <v>2.2200000000000002</v>
      </c>
      <c r="Q57" s="1211"/>
      <c r="R57" s="1212"/>
    </row>
    <row r="58" spans="1:18" s="1209" customFormat="1" ht="14.25" x14ac:dyDescent="0.15">
      <c r="A58" s="1196"/>
      <c r="B58" s="884" t="s">
        <v>51</v>
      </c>
      <c r="C58" s="897" t="s">
        <v>316</v>
      </c>
      <c r="D58" s="897" t="s">
        <v>607</v>
      </c>
      <c r="E58" s="898" t="s">
        <v>1653</v>
      </c>
      <c r="F58" s="899">
        <v>12100</v>
      </c>
      <c r="G58" s="900">
        <f t="shared" si="0"/>
        <v>12100</v>
      </c>
      <c r="H58" s="900">
        <v>12100</v>
      </c>
      <c r="I58" s="900" t="s">
        <v>1881</v>
      </c>
      <c r="J58" s="901">
        <v>4864</v>
      </c>
      <c r="K58" s="901">
        <v>38252.919999999896</v>
      </c>
      <c r="L58" s="902">
        <v>34541</v>
      </c>
      <c r="M58" s="902">
        <v>39563</v>
      </c>
      <c r="N58" s="903" t="s">
        <v>1881</v>
      </c>
      <c r="O58" s="904" t="s">
        <v>1929</v>
      </c>
      <c r="P58" s="905">
        <v>2.94</v>
      </c>
      <c r="Q58" s="1211"/>
      <c r="R58" s="1212"/>
    </row>
    <row r="59" spans="1:18" s="1209" customFormat="1" ht="14.25" x14ac:dyDescent="0.15">
      <c r="A59" s="1196"/>
      <c r="B59" s="884" t="s">
        <v>52</v>
      </c>
      <c r="C59" s="897" t="s">
        <v>317</v>
      </c>
      <c r="D59" s="897" t="s">
        <v>607</v>
      </c>
      <c r="E59" s="898" t="s">
        <v>632</v>
      </c>
      <c r="F59" s="899">
        <v>6100</v>
      </c>
      <c r="G59" s="900">
        <f t="shared" si="0"/>
        <v>6100</v>
      </c>
      <c r="H59" s="900">
        <v>6100</v>
      </c>
      <c r="I59" s="900" t="s">
        <v>1890</v>
      </c>
      <c r="J59" s="916">
        <v>3136.5599999999899</v>
      </c>
      <c r="K59" s="917">
        <v>23522.82</v>
      </c>
      <c r="L59" s="891">
        <v>30663</v>
      </c>
      <c r="M59" s="891">
        <v>37960</v>
      </c>
      <c r="N59" s="892" t="s">
        <v>1880</v>
      </c>
      <c r="O59" s="893" t="s">
        <v>1930</v>
      </c>
      <c r="P59" s="894">
        <v>9.15</v>
      </c>
      <c r="Q59" s="1211"/>
      <c r="R59" s="1212"/>
    </row>
    <row r="60" spans="1:18" s="1209" customFormat="1" ht="14.25" x14ac:dyDescent="0.15">
      <c r="A60" s="1196"/>
      <c r="B60" s="884" t="s">
        <v>53</v>
      </c>
      <c r="C60" s="897" t="s">
        <v>318</v>
      </c>
      <c r="D60" s="897" t="s">
        <v>607</v>
      </c>
      <c r="E60" s="898" t="s">
        <v>632</v>
      </c>
      <c r="F60" s="899">
        <v>3450</v>
      </c>
      <c r="G60" s="900">
        <f t="shared" si="0"/>
        <v>3450</v>
      </c>
      <c r="H60" s="900">
        <v>3450</v>
      </c>
      <c r="I60" s="900" t="s">
        <v>1890</v>
      </c>
      <c r="J60" s="901">
        <v>818.39</v>
      </c>
      <c r="K60" s="901">
        <v>8036.71</v>
      </c>
      <c r="L60" s="902">
        <v>34148</v>
      </c>
      <c r="M60" s="902">
        <v>39717</v>
      </c>
      <c r="N60" s="903" t="s">
        <v>1881</v>
      </c>
      <c r="O60" s="904" t="s">
        <v>1931</v>
      </c>
      <c r="P60" s="905">
        <v>8.5500000000000007</v>
      </c>
      <c r="Q60" s="1211"/>
      <c r="R60" s="1212"/>
    </row>
    <row r="61" spans="1:18" s="1209" customFormat="1" ht="14.25" x14ac:dyDescent="0.15">
      <c r="A61" s="1196"/>
      <c r="B61" s="884" t="s">
        <v>54</v>
      </c>
      <c r="C61" s="897" t="s">
        <v>319</v>
      </c>
      <c r="D61" s="897" t="s">
        <v>607</v>
      </c>
      <c r="E61" s="898" t="s">
        <v>632</v>
      </c>
      <c r="F61" s="899">
        <v>4000</v>
      </c>
      <c r="G61" s="900">
        <f t="shared" si="0"/>
        <v>4000</v>
      </c>
      <c r="H61" s="900">
        <v>4000</v>
      </c>
      <c r="I61" s="900" t="s">
        <v>1881</v>
      </c>
      <c r="J61" s="901">
        <v>1865.3399999999899</v>
      </c>
      <c r="K61" s="918">
        <v>16845.869999999901</v>
      </c>
      <c r="L61" s="891">
        <v>33557</v>
      </c>
      <c r="M61" s="891">
        <v>37960</v>
      </c>
      <c r="N61" s="892" t="s">
        <v>1881</v>
      </c>
      <c r="O61" s="893" t="s">
        <v>1932</v>
      </c>
      <c r="P61" s="894">
        <v>1.63</v>
      </c>
      <c r="Q61" s="1211"/>
      <c r="R61" s="1212"/>
    </row>
    <row r="62" spans="1:18" s="1209" customFormat="1" ht="14.25" x14ac:dyDescent="0.15">
      <c r="A62" s="1196"/>
      <c r="B62" s="884" t="s">
        <v>55</v>
      </c>
      <c r="C62" s="897" t="s">
        <v>320</v>
      </c>
      <c r="D62" s="897" t="s">
        <v>1656</v>
      </c>
      <c r="E62" s="898" t="s">
        <v>633</v>
      </c>
      <c r="F62" s="899">
        <v>2280</v>
      </c>
      <c r="G62" s="900">
        <f t="shared" si="0"/>
        <v>2280</v>
      </c>
      <c r="H62" s="900">
        <v>2280</v>
      </c>
      <c r="I62" s="900" t="s">
        <v>1881</v>
      </c>
      <c r="J62" s="901">
        <v>1319.15</v>
      </c>
      <c r="K62" s="901">
        <v>11950.37</v>
      </c>
      <c r="L62" s="902">
        <v>27972</v>
      </c>
      <c r="M62" s="902">
        <v>37960</v>
      </c>
      <c r="N62" s="903" t="s">
        <v>1881</v>
      </c>
      <c r="O62" s="904" t="s">
        <v>1933</v>
      </c>
      <c r="P62" s="905">
        <v>4.24</v>
      </c>
      <c r="Q62" s="1211"/>
      <c r="R62" s="1212"/>
    </row>
    <row r="63" spans="1:18" s="1209" customFormat="1" ht="14.25" x14ac:dyDescent="0.15">
      <c r="A63" s="1196"/>
      <c r="B63" s="884" t="s">
        <v>56</v>
      </c>
      <c r="C63" s="897" t="s">
        <v>1331</v>
      </c>
      <c r="D63" s="897" t="s">
        <v>1657</v>
      </c>
      <c r="E63" s="898" t="s">
        <v>1658</v>
      </c>
      <c r="F63" s="899">
        <v>4210</v>
      </c>
      <c r="G63" s="900">
        <f t="shared" si="0"/>
        <v>4210</v>
      </c>
      <c r="H63" s="900">
        <v>4210</v>
      </c>
      <c r="I63" s="900" t="s">
        <v>1890</v>
      </c>
      <c r="J63" s="916">
        <v>1440.6099999999899</v>
      </c>
      <c r="K63" s="917">
        <v>10961.34</v>
      </c>
      <c r="L63" s="891">
        <v>30512</v>
      </c>
      <c r="M63" s="891">
        <v>39626</v>
      </c>
      <c r="N63" s="892" t="s">
        <v>1881</v>
      </c>
      <c r="O63" s="893" t="s">
        <v>1934</v>
      </c>
      <c r="P63" s="894">
        <v>0.9</v>
      </c>
      <c r="Q63" s="1211"/>
      <c r="R63" s="1212"/>
    </row>
    <row r="64" spans="1:18" s="1209" customFormat="1" ht="15" thickBot="1" x14ac:dyDescent="0.2">
      <c r="A64" s="1196"/>
      <c r="B64" s="920" t="s">
        <v>57</v>
      </c>
      <c r="C64" s="1213" t="s">
        <v>1332</v>
      </c>
      <c r="D64" s="1213" t="s">
        <v>1657</v>
      </c>
      <c r="E64" s="1214" t="s">
        <v>1658</v>
      </c>
      <c r="F64" s="1215">
        <v>2230</v>
      </c>
      <c r="G64" s="1216">
        <f t="shared" si="0"/>
        <v>2230</v>
      </c>
      <c r="H64" s="1216">
        <v>2230</v>
      </c>
      <c r="I64" s="1216" t="s">
        <v>1890</v>
      </c>
      <c r="J64" s="1217">
        <v>745.32</v>
      </c>
      <c r="K64" s="1217">
        <v>4603.6099999999897</v>
      </c>
      <c r="L64" s="1218">
        <v>39496</v>
      </c>
      <c r="M64" s="1218">
        <v>39899</v>
      </c>
      <c r="N64" s="1219" t="s">
        <v>1881</v>
      </c>
      <c r="O64" s="927">
        <v>192</v>
      </c>
      <c r="P64" s="928">
        <v>1.57</v>
      </c>
      <c r="Q64" s="1211"/>
      <c r="R64" s="1212"/>
    </row>
    <row r="65" spans="1:18" s="1209" customFormat="1" ht="15" thickTop="1" x14ac:dyDescent="0.15">
      <c r="A65" s="1196"/>
      <c r="B65" s="929" t="s">
        <v>59</v>
      </c>
      <c r="C65" s="897" t="s">
        <v>324</v>
      </c>
      <c r="D65" s="897" t="s">
        <v>1659</v>
      </c>
      <c r="E65" s="898" t="s">
        <v>633</v>
      </c>
      <c r="F65" s="899">
        <v>13640</v>
      </c>
      <c r="G65" s="900">
        <f t="shared" si="0"/>
        <v>13640</v>
      </c>
      <c r="H65" s="900">
        <v>13640</v>
      </c>
      <c r="I65" s="900" t="s">
        <v>1881</v>
      </c>
      <c r="J65" s="901">
        <v>9613.68</v>
      </c>
      <c r="K65" s="901">
        <v>43890.82</v>
      </c>
      <c r="L65" s="902">
        <v>35627</v>
      </c>
      <c r="M65" s="902">
        <v>41439</v>
      </c>
      <c r="N65" s="903" t="s">
        <v>1881</v>
      </c>
      <c r="O65" s="904">
        <v>1345</v>
      </c>
      <c r="P65" s="905">
        <v>6.89</v>
      </c>
      <c r="Q65" s="1211"/>
      <c r="R65" s="1212"/>
    </row>
    <row r="66" spans="1:18" s="1209" customFormat="1" ht="14.25" x14ac:dyDescent="0.15">
      <c r="A66" s="1196"/>
      <c r="B66" s="929" t="s">
        <v>60</v>
      </c>
      <c r="C66" s="930" t="s">
        <v>271</v>
      </c>
      <c r="D66" s="930" t="s">
        <v>608</v>
      </c>
      <c r="E66" s="931" t="s">
        <v>2123</v>
      </c>
      <c r="F66" s="932">
        <v>10407</v>
      </c>
      <c r="G66" s="799">
        <f t="shared" si="0"/>
        <v>10407</v>
      </c>
      <c r="H66" s="799">
        <v>10407</v>
      </c>
      <c r="I66" s="799" t="s">
        <v>97</v>
      </c>
      <c r="J66" s="918">
        <v>1716.03</v>
      </c>
      <c r="K66" s="918">
        <v>8552.5299999999916</v>
      </c>
      <c r="L66" s="891">
        <v>40751</v>
      </c>
      <c r="M66" s="891">
        <v>41621</v>
      </c>
      <c r="N66" s="892" t="s">
        <v>97</v>
      </c>
      <c r="O66" s="893">
        <v>29</v>
      </c>
      <c r="P66" s="894">
        <v>4.38</v>
      </c>
      <c r="Q66" s="1211"/>
      <c r="R66" s="1212"/>
    </row>
    <row r="67" spans="1:18" s="1209" customFormat="1" ht="14.25" x14ac:dyDescent="0.15">
      <c r="A67" s="1196"/>
      <c r="B67" s="929" t="s">
        <v>61</v>
      </c>
      <c r="C67" s="897" t="s">
        <v>325</v>
      </c>
      <c r="D67" s="897" t="s">
        <v>1635</v>
      </c>
      <c r="E67" s="898" t="s">
        <v>633</v>
      </c>
      <c r="F67" s="899">
        <v>6080</v>
      </c>
      <c r="G67" s="900">
        <f t="shared" si="0"/>
        <v>6080</v>
      </c>
      <c r="H67" s="900">
        <v>4000</v>
      </c>
      <c r="I67" s="900">
        <v>2080</v>
      </c>
      <c r="J67" s="901">
        <v>2082.9099999999899</v>
      </c>
      <c r="K67" s="901">
        <v>22235.96</v>
      </c>
      <c r="L67" s="902">
        <v>29439</v>
      </c>
      <c r="M67" s="902">
        <v>41439</v>
      </c>
      <c r="N67" s="902">
        <v>41992</v>
      </c>
      <c r="O67" s="904">
        <v>586</v>
      </c>
      <c r="P67" s="905">
        <v>7.39</v>
      </c>
      <c r="Q67" s="1211"/>
      <c r="R67" s="1212"/>
    </row>
    <row r="68" spans="1:18" s="1209" customFormat="1" ht="14.25" x14ac:dyDescent="0.15">
      <c r="A68" s="1196"/>
      <c r="B68" s="929" t="s">
        <v>62</v>
      </c>
      <c r="C68" s="930" t="s">
        <v>326</v>
      </c>
      <c r="D68" s="930" t="s">
        <v>609</v>
      </c>
      <c r="E68" s="931" t="s">
        <v>635</v>
      </c>
      <c r="F68" s="932">
        <v>4260</v>
      </c>
      <c r="G68" s="799">
        <f t="shared" si="0"/>
        <v>4260</v>
      </c>
      <c r="H68" s="799">
        <v>4260</v>
      </c>
      <c r="I68" s="799" t="s">
        <v>97</v>
      </c>
      <c r="J68" s="918">
        <v>568.98</v>
      </c>
      <c r="K68" s="918">
        <v>5221.88</v>
      </c>
      <c r="L68" s="891">
        <v>32212</v>
      </c>
      <c r="M68" s="891">
        <v>41439</v>
      </c>
      <c r="N68" s="892" t="s">
        <v>97</v>
      </c>
      <c r="O68" s="893">
        <v>240</v>
      </c>
      <c r="P68" s="894">
        <v>5.81</v>
      </c>
      <c r="Q68" s="1211"/>
      <c r="R68" s="1212"/>
    </row>
    <row r="69" spans="1:18" s="1209" customFormat="1" ht="14.25" x14ac:dyDescent="0.15">
      <c r="A69" s="1196"/>
      <c r="B69" s="929" t="s">
        <v>63</v>
      </c>
      <c r="C69" s="897" t="s">
        <v>327</v>
      </c>
      <c r="D69" s="897" t="s">
        <v>1661</v>
      </c>
      <c r="E69" s="898" t="s">
        <v>635</v>
      </c>
      <c r="F69" s="899">
        <v>3990</v>
      </c>
      <c r="G69" s="900">
        <f t="shared" si="0"/>
        <v>3990</v>
      </c>
      <c r="H69" s="900">
        <v>3990</v>
      </c>
      <c r="I69" s="900" t="s">
        <v>1881</v>
      </c>
      <c r="J69" s="901">
        <v>428.97</v>
      </c>
      <c r="K69" s="901">
        <v>3476.36</v>
      </c>
      <c r="L69" s="902">
        <v>26938</v>
      </c>
      <c r="M69" s="902">
        <v>41439</v>
      </c>
      <c r="N69" s="903" t="s">
        <v>1881</v>
      </c>
      <c r="O69" s="904">
        <v>158</v>
      </c>
      <c r="P69" s="905">
        <v>8.36</v>
      </c>
      <c r="Q69" s="1211"/>
      <c r="R69" s="1212"/>
    </row>
    <row r="70" spans="1:18" s="1209" customFormat="1" ht="14.25" x14ac:dyDescent="0.15">
      <c r="A70" s="1196"/>
      <c r="B70" s="929" t="s">
        <v>64</v>
      </c>
      <c r="C70" s="930" t="s">
        <v>2</v>
      </c>
      <c r="D70" s="930" t="s">
        <v>610</v>
      </c>
      <c r="E70" s="931" t="s">
        <v>2123</v>
      </c>
      <c r="F70" s="932">
        <v>3440</v>
      </c>
      <c r="G70" s="799">
        <f t="shared" si="0"/>
        <v>3440</v>
      </c>
      <c r="H70" s="799">
        <v>3440</v>
      </c>
      <c r="I70" s="799" t="s">
        <v>97</v>
      </c>
      <c r="J70" s="918">
        <v>1033.05</v>
      </c>
      <c r="K70" s="918">
        <v>4209.0600000000004</v>
      </c>
      <c r="L70" s="891">
        <v>29837</v>
      </c>
      <c r="M70" s="891">
        <v>41439</v>
      </c>
      <c r="N70" s="892" t="s">
        <v>97</v>
      </c>
      <c r="O70" s="893">
        <v>187</v>
      </c>
      <c r="P70" s="894">
        <v>10.85</v>
      </c>
      <c r="Q70" s="1211"/>
      <c r="R70" s="1212"/>
    </row>
    <row r="71" spans="1:18" s="1209" customFormat="1" ht="14.25" x14ac:dyDescent="0.15">
      <c r="A71" s="1196"/>
      <c r="B71" s="929" t="s">
        <v>65</v>
      </c>
      <c r="C71" s="897" t="s">
        <v>328</v>
      </c>
      <c r="D71" s="897" t="s">
        <v>1662</v>
      </c>
      <c r="E71" s="898" t="s">
        <v>633</v>
      </c>
      <c r="F71" s="899">
        <v>3080</v>
      </c>
      <c r="G71" s="900">
        <f t="shared" si="0"/>
        <v>3080</v>
      </c>
      <c r="H71" s="900">
        <v>3080</v>
      </c>
      <c r="I71" s="900" t="s">
        <v>97</v>
      </c>
      <c r="J71" s="901">
        <v>8053.38</v>
      </c>
      <c r="K71" s="901">
        <v>13521.889999999899</v>
      </c>
      <c r="L71" s="902">
        <v>39412</v>
      </c>
      <c r="M71" s="902">
        <v>41438</v>
      </c>
      <c r="N71" s="903" t="s">
        <v>97</v>
      </c>
      <c r="O71" s="904">
        <v>77</v>
      </c>
      <c r="P71" s="905">
        <v>3.9</v>
      </c>
      <c r="Q71" s="1211"/>
      <c r="R71" s="1212"/>
    </row>
    <row r="72" spans="1:18" x14ac:dyDescent="0.15">
      <c r="A72" s="1197"/>
      <c r="B72" s="929" t="s">
        <v>66</v>
      </c>
      <c r="C72" s="930" t="s">
        <v>329</v>
      </c>
      <c r="D72" s="930" t="s">
        <v>611</v>
      </c>
      <c r="E72" s="931" t="s">
        <v>633</v>
      </c>
      <c r="F72" s="932">
        <v>2730</v>
      </c>
      <c r="G72" s="799">
        <f t="shared" ref="G72:G140" si="2">ROUNDDOWN(F72,0)</f>
        <v>2730</v>
      </c>
      <c r="H72" s="799">
        <v>2730</v>
      </c>
      <c r="I72" s="799" t="s">
        <v>97</v>
      </c>
      <c r="J72" s="918">
        <v>3743.3899999999899</v>
      </c>
      <c r="K72" s="918">
        <v>12214.969999999899</v>
      </c>
      <c r="L72" s="891">
        <v>36565</v>
      </c>
      <c r="M72" s="891">
        <v>41438</v>
      </c>
      <c r="N72" s="892" t="s">
        <v>97</v>
      </c>
      <c r="O72" s="893">
        <v>204</v>
      </c>
      <c r="P72" s="894">
        <v>2.76</v>
      </c>
      <c r="Q72" s="1220"/>
      <c r="R72" s="1212"/>
    </row>
    <row r="73" spans="1:18" x14ac:dyDescent="0.15">
      <c r="A73" s="1197"/>
      <c r="B73" s="929" t="s">
        <v>67</v>
      </c>
      <c r="C73" s="897" t="s">
        <v>272</v>
      </c>
      <c r="D73" s="897" t="s">
        <v>1663</v>
      </c>
      <c r="E73" s="898" t="s">
        <v>633</v>
      </c>
      <c r="F73" s="899">
        <v>2600</v>
      </c>
      <c r="G73" s="900">
        <f t="shared" si="2"/>
        <v>2600</v>
      </c>
      <c r="H73" s="900">
        <v>2600</v>
      </c>
      <c r="I73" s="900" t="s">
        <v>1881</v>
      </c>
      <c r="J73" s="901">
        <v>7342.43</v>
      </c>
      <c r="K73" s="901">
        <v>7292.1599999999899</v>
      </c>
      <c r="L73" s="902">
        <v>39699</v>
      </c>
      <c r="M73" s="902">
        <v>41438</v>
      </c>
      <c r="N73" s="903" t="s">
        <v>1881</v>
      </c>
      <c r="O73" s="904">
        <v>43</v>
      </c>
      <c r="P73" s="905">
        <v>5.4</v>
      </c>
      <c r="Q73" s="1220"/>
      <c r="R73" s="1212"/>
    </row>
    <row r="74" spans="1:18" x14ac:dyDescent="0.15">
      <c r="A74" s="1197"/>
      <c r="B74" s="929" t="s">
        <v>68</v>
      </c>
      <c r="C74" s="930" t="s">
        <v>330</v>
      </c>
      <c r="D74" s="930" t="s">
        <v>612</v>
      </c>
      <c r="E74" s="931" t="s">
        <v>2123</v>
      </c>
      <c r="F74" s="932">
        <v>2490</v>
      </c>
      <c r="G74" s="799">
        <f t="shared" si="2"/>
        <v>2490</v>
      </c>
      <c r="H74" s="799">
        <v>2490</v>
      </c>
      <c r="I74" s="799" t="s">
        <v>97</v>
      </c>
      <c r="J74" s="918">
        <v>323.64999999999901</v>
      </c>
      <c r="K74" s="918">
        <v>2000.7</v>
      </c>
      <c r="L74" s="891">
        <v>41180</v>
      </c>
      <c r="M74" s="891">
        <v>41486</v>
      </c>
      <c r="N74" s="892" t="s">
        <v>97</v>
      </c>
      <c r="O74" s="893">
        <v>14</v>
      </c>
      <c r="P74" s="894">
        <v>4.18</v>
      </c>
      <c r="Q74" s="1220"/>
      <c r="R74" s="1212"/>
    </row>
    <row r="75" spans="1:18" x14ac:dyDescent="0.15">
      <c r="A75" s="1197"/>
      <c r="B75" s="929" t="s">
        <v>69</v>
      </c>
      <c r="C75" s="897" t="s">
        <v>331</v>
      </c>
      <c r="D75" s="897" t="s">
        <v>613</v>
      </c>
      <c r="E75" s="898" t="s">
        <v>633</v>
      </c>
      <c r="F75" s="899">
        <v>1700</v>
      </c>
      <c r="G75" s="900">
        <f t="shared" si="2"/>
        <v>1700</v>
      </c>
      <c r="H75" s="900">
        <v>1700</v>
      </c>
      <c r="I75" s="900" t="s">
        <v>97</v>
      </c>
      <c r="J75" s="901">
        <v>742.63</v>
      </c>
      <c r="K75" s="901">
        <v>2145.8499999999899</v>
      </c>
      <c r="L75" s="902">
        <v>39763</v>
      </c>
      <c r="M75" s="902">
        <v>41439</v>
      </c>
      <c r="N75" s="903" t="s">
        <v>97</v>
      </c>
      <c r="O75" s="904">
        <v>91</v>
      </c>
      <c r="P75" s="905">
        <v>4.8899999999999997</v>
      </c>
      <c r="Q75" s="1220"/>
      <c r="R75" s="1212"/>
    </row>
    <row r="76" spans="1:18" x14ac:dyDescent="0.15">
      <c r="A76" s="1197"/>
      <c r="B76" s="929" t="s">
        <v>70</v>
      </c>
      <c r="C76" s="930" t="s">
        <v>332</v>
      </c>
      <c r="D76" s="930" t="s">
        <v>613</v>
      </c>
      <c r="E76" s="931" t="s">
        <v>635</v>
      </c>
      <c r="F76" s="932">
        <v>1560</v>
      </c>
      <c r="G76" s="799">
        <f t="shared" si="2"/>
        <v>1560</v>
      </c>
      <c r="H76" s="799">
        <v>1560</v>
      </c>
      <c r="I76" s="799" t="s">
        <v>97</v>
      </c>
      <c r="J76" s="918">
        <v>846.77999999999895</v>
      </c>
      <c r="K76" s="918">
        <v>3320.15</v>
      </c>
      <c r="L76" s="891">
        <v>30273</v>
      </c>
      <c r="M76" s="891">
        <v>41439</v>
      </c>
      <c r="N76" s="892" t="s">
        <v>97</v>
      </c>
      <c r="O76" s="893">
        <v>93</v>
      </c>
      <c r="P76" s="894">
        <v>9.33</v>
      </c>
      <c r="Q76" s="1220"/>
      <c r="R76" s="1212"/>
    </row>
    <row r="77" spans="1:18" x14ac:dyDescent="0.15">
      <c r="A77" s="1197"/>
      <c r="B77" s="929" t="s">
        <v>71</v>
      </c>
      <c r="C77" s="897" t="s">
        <v>333</v>
      </c>
      <c r="D77" s="897" t="s">
        <v>613</v>
      </c>
      <c r="E77" s="898" t="s">
        <v>633</v>
      </c>
      <c r="F77" s="899">
        <v>1000</v>
      </c>
      <c r="G77" s="900">
        <f t="shared" si="2"/>
        <v>1000</v>
      </c>
      <c r="H77" s="900">
        <v>1000</v>
      </c>
      <c r="I77" s="900" t="s">
        <v>1881</v>
      </c>
      <c r="J77" s="901">
        <v>3398.57</v>
      </c>
      <c r="K77" s="901">
        <v>6217.85</v>
      </c>
      <c r="L77" s="902">
        <v>37395</v>
      </c>
      <c r="M77" s="902">
        <v>41438</v>
      </c>
      <c r="N77" s="903" t="s">
        <v>1881</v>
      </c>
      <c r="O77" s="904">
        <v>65</v>
      </c>
      <c r="P77" s="905">
        <v>9.06</v>
      </c>
      <c r="Q77" s="1220"/>
      <c r="R77" s="1212"/>
    </row>
    <row r="78" spans="1:18" x14ac:dyDescent="0.15">
      <c r="A78" s="1197"/>
      <c r="B78" s="929" t="s">
        <v>72</v>
      </c>
      <c r="C78" s="930" t="s">
        <v>2159</v>
      </c>
      <c r="D78" s="930" t="s">
        <v>614</v>
      </c>
      <c r="E78" s="931" t="s">
        <v>633</v>
      </c>
      <c r="F78" s="932">
        <v>2740</v>
      </c>
      <c r="G78" s="799">
        <f t="shared" si="2"/>
        <v>2740</v>
      </c>
      <c r="H78" s="799">
        <v>2740</v>
      </c>
      <c r="I78" s="799" t="s">
        <v>97</v>
      </c>
      <c r="J78" s="918">
        <v>3381.19</v>
      </c>
      <c r="K78" s="918">
        <v>0</v>
      </c>
      <c r="L78" s="891" t="s">
        <v>97</v>
      </c>
      <c r="M78" s="891">
        <v>41438</v>
      </c>
      <c r="N78" s="892" t="s">
        <v>97</v>
      </c>
      <c r="O78" s="893" t="s">
        <v>2137</v>
      </c>
      <c r="P78" s="893" t="s">
        <v>97</v>
      </c>
      <c r="Q78" s="1220"/>
      <c r="R78" s="1212"/>
    </row>
    <row r="79" spans="1:18" x14ac:dyDescent="0.15">
      <c r="A79" s="1197"/>
      <c r="B79" s="929" t="s">
        <v>73</v>
      </c>
      <c r="C79" s="897" t="s">
        <v>2158</v>
      </c>
      <c r="D79" s="897" t="s">
        <v>1664</v>
      </c>
      <c r="E79" s="898" t="s">
        <v>633</v>
      </c>
      <c r="F79" s="899">
        <v>1760</v>
      </c>
      <c r="G79" s="900">
        <f t="shared" si="2"/>
        <v>1760</v>
      </c>
      <c r="H79" s="900">
        <v>1760</v>
      </c>
      <c r="I79" s="900" t="s">
        <v>97</v>
      </c>
      <c r="J79" s="901">
        <v>4183.63</v>
      </c>
      <c r="K79" s="901">
        <v>0</v>
      </c>
      <c r="L79" s="902" t="s">
        <v>97</v>
      </c>
      <c r="M79" s="902">
        <v>41438</v>
      </c>
      <c r="N79" s="903" t="s">
        <v>97</v>
      </c>
      <c r="O79" s="904" t="s">
        <v>2137</v>
      </c>
      <c r="P79" s="904" t="s">
        <v>97</v>
      </c>
      <c r="Q79" s="1220"/>
      <c r="R79" s="1212"/>
    </row>
    <row r="80" spans="1:18" x14ac:dyDescent="0.15">
      <c r="A80" s="1197"/>
      <c r="B80" s="929" t="s">
        <v>75</v>
      </c>
      <c r="C80" s="897" t="s">
        <v>2157</v>
      </c>
      <c r="D80" s="897" t="s">
        <v>1665</v>
      </c>
      <c r="E80" s="898" t="s">
        <v>633</v>
      </c>
      <c r="F80" s="899">
        <v>1240</v>
      </c>
      <c r="G80" s="900">
        <f t="shared" si="2"/>
        <v>1240</v>
      </c>
      <c r="H80" s="900">
        <v>1240</v>
      </c>
      <c r="I80" s="900" t="s">
        <v>97</v>
      </c>
      <c r="J80" s="901">
        <v>1725.6099999999899</v>
      </c>
      <c r="K80" s="901">
        <v>0</v>
      </c>
      <c r="L80" s="902" t="s">
        <v>97</v>
      </c>
      <c r="M80" s="902">
        <v>41438</v>
      </c>
      <c r="N80" s="903" t="s">
        <v>97</v>
      </c>
      <c r="O80" s="904" t="s">
        <v>2137</v>
      </c>
      <c r="P80" s="904" t="s">
        <v>97</v>
      </c>
      <c r="Q80" s="1220"/>
      <c r="R80" s="1212"/>
    </row>
    <row r="81" spans="1:18" x14ac:dyDescent="0.15">
      <c r="A81" s="1197"/>
      <c r="B81" s="929" t="s">
        <v>76</v>
      </c>
      <c r="C81" s="930" t="s">
        <v>2156</v>
      </c>
      <c r="D81" s="930" t="s">
        <v>1635</v>
      </c>
      <c r="E81" s="931" t="s">
        <v>633</v>
      </c>
      <c r="F81" s="932">
        <v>950</v>
      </c>
      <c r="G81" s="799">
        <f t="shared" si="2"/>
        <v>950</v>
      </c>
      <c r="H81" s="799">
        <v>950</v>
      </c>
      <c r="I81" s="799" t="s">
        <v>97</v>
      </c>
      <c r="J81" s="918">
        <v>3057.02</v>
      </c>
      <c r="K81" s="918">
        <v>0</v>
      </c>
      <c r="L81" s="891" t="s">
        <v>97</v>
      </c>
      <c r="M81" s="891">
        <v>41438</v>
      </c>
      <c r="N81" s="892" t="s">
        <v>97</v>
      </c>
      <c r="O81" s="893" t="s">
        <v>2137</v>
      </c>
      <c r="P81" s="893" t="s">
        <v>97</v>
      </c>
      <c r="Q81" s="1220"/>
      <c r="R81" s="1212"/>
    </row>
    <row r="82" spans="1:18" x14ac:dyDescent="0.15">
      <c r="A82" s="1197"/>
      <c r="B82" s="929" t="s">
        <v>77</v>
      </c>
      <c r="C82" s="897" t="s">
        <v>2155</v>
      </c>
      <c r="D82" s="897" t="s">
        <v>615</v>
      </c>
      <c r="E82" s="898" t="s">
        <v>633</v>
      </c>
      <c r="F82" s="899">
        <v>850</v>
      </c>
      <c r="G82" s="900">
        <f t="shared" si="2"/>
        <v>850</v>
      </c>
      <c r="H82" s="900">
        <v>850</v>
      </c>
      <c r="I82" s="900" t="s">
        <v>1881</v>
      </c>
      <c r="J82" s="901">
        <v>1923.64</v>
      </c>
      <c r="K82" s="901">
        <v>0</v>
      </c>
      <c r="L82" s="902" t="s">
        <v>97</v>
      </c>
      <c r="M82" s="902">
        <v>41438</v>
      </c>
      <c r="N82" s="903" t="s">
        <v>1881</v>
      </c>
      <c r="O82" s="904" t="s">
        <v>2137</v>
      </c>
      <c r="P82" s="904" t="s">
        <v>97</v>
      </c>
      <c r="Q82" s="1220"/>
      <c r="R82" s="1212"/>
    </row>
    <row r="83" spans="1:18" x14ac:dyDescent="0.15">
      <c r="A83" s="1197"/>
      <c r="B83" s="929" t="s">
        <v>78</v>
      </c>
      <c r="C83" s="930" t="s">
        <v>2154</v>
      </c>
      <c r="D83" s="930" t="s">
        <v>1666</v>
      </c>
      <c r="E83" s="931" t="s">
        <v>633</v>
      </c>
      <c r="F83" s="932">
        <v>800</v>
      </c>
      <c r="G83" s="799">
        <f t="shared" si="2"/>
        <v>800</v>
      </c>
      <c r="H83" s="799">
        <v>800</v>
      </c>
      <c r="I83" s="799" t="s">
        <v>1881</v>
      </c>
      <c r="J83" s="918">
        <v>1930.05</v>
      </c>
      <c r="K83" s="918">
        <v>0</v>
      </c>
      <c r="L83" s="891" t="s">
        <v>97</v>
      </c>
      <c r="M83" s="891">
        <v>41438</v>
      </c>
      <c r="N83" s="892" t="s">
        <v>1881</v>
      </c>
      <c r="O83" s="893" t="s">
        <v>2137</v>
      </c>
      <c r="P83" s="893" t="s">
        <v>97</v>
      </c>
      <c r="Q83" s="1220"/>
      <c r="R83" s="1212"/>
    </row>
    <row r="84" spans="1:18" x14ac:dyDescent="0.15">
      <c r="A84" s="1197"/>
      <c r="B84" s="929" t="s">
        <v>79</v>
      </c>
      <c r="C84" s="897" t="s">
        <v>2153</v>
      </c>
      <c r="D84" s="897" t="s">
        <v>1667</v>
      </c>
      <c r="E84" s="898" t="s">
        <v>633</v>
      </c>
      <c r="F84" s="899">
        <v>800</v>
      </c>
      <c r="G84" s="900">
        <f t="shared" si="2"/>
        <v>800</v>
      </c>
      <c r="H84" s="900">
        <v>800</v>
      </c>
      <c r="I84" s="900" t="s">
        <v>97</v>
      </c>
      <c r="J84" s="901">
        <v>4105</v>
      </c>
      <c r="K84" s="901">
        <v>0</v>
      </c>
      <c r="L84" s="902" t="s">
        <v>97</v>
      </c>
      <c r="M84" s="902">
        <v>41438</v>
      </c>
      <c r="N84" s="903" t="s">
        <v>97</v>
      </c>
      <c r="O84" s="904" t="s">
        <v>2137</v>
      </c>
      <c r="P84" s="904" t="s">
        <v>97</v>
      </c>
      <c r="Q84" s="1220"/>
      <c r="R84" s="1212"/>
    </row>
    <row r="85" spans="1:18" x14ac:dyDescent="0.15">
      <c r="A85" s="1197"/>
      <c r="B85" s="929" t="s">
        <v>80</v>
      </c>
      <c r="C85" s="930" t="s">
        <v>2152</v>
      </c>
      <c r="D85" s="930" t="s">
        <v>608</v>
      </c>
      <c r="E85" s="931" t="s">
        <v>633</v>
      </c>
      <c r="F85" s="932">
        <v>770</v>
      </c>
      <c r="G85" s="799">
        <f t="shared" si="2"/>
        <v>770</v>
      </c>
      <c r="H85" s="799">
        <v>770</v>
      </c>
      <c r="I85" s="799" t="s">
        <v>1881</v>
      </c>
      <c r="J85" s="918">
        <v>1305.78</v>
      </c>
      <c r="K85" s="918">
        <v>0</v>
      </c>
      <c r="L85" s="891" t="s">
        <v>97</v>
      </c>
      <c r="M85" s="891">
        <v>41438</v>
      </c>
      <c r="N85" s="892" t="s">
        <v>1881</v>
      </c>
      <c r="O85" s="893" t="s">
        <v>2137</v>
      </c>
      <c r="P85" s="893" t="s">
        <v>97</v>
      </c>
      <c r="Q85" s="1220"/>
      <c r="R85" s="1212"/>
    </row>
    <row r="86" spans="1:18" x14ac:dyDescent="0.15">
      <c r="A86" s="1197"/>
      <c r="B86" s="929" t="s">
        <v>82</v>
      </c>
      <c r="C86" s="930" t="s">
        <v>2151</v>
      </c>
      <c r="D86" s="930" t="s">
        <v>1665</v>
      </c>
      <c r="E86" s="931" t="s">
        <v>633</v>
      </c>
      <c r="F86" s="932">
        <v>600</v>
      </c>
      <c r="G86" s="799">
        <f t="shared" si="2"/>
        <v>600</v>
      </c>
      <c r="H86" s="799">
        <v>600</v>
      </c>
      <c r="I86" s="799" t="s">
        <v>97</v>
      </c>
      <c r="J86" s="918">
        <v>989.76999999999896</v>
      </c>
      <c r="K86" s="918">
        <v>0</v>
      </c>
      <c r="L86" s="891" t="s">
        <v>97</v>
      </c>
      <c r="M86" s="891">
        <v>41438</v>
      </c>
      <c r="N86" s="892" t="s">
        <v>97</v>
      </c>
      <c r="O86" s="893" t="s">
        <v>2137</v>
      </c>
      <c r="P86" s="893" t="s">
        <v>97</v>
      </c>
      <c r="Q86" s="1220"/>
      <c r="R86" s="1212"/>
    </row>
    <row r="87" spans="1:18" x14ac:dyDescent="0.15">
      <c r="A87" s="1197"/>
      <c r="B87" s="929" t="s">
        <v>83</v>
      </c>
      <c r="C87" s="897" t="s">
        <v>2150</v>
      </c>
      <c r="D87" s="897" t="s">
        <v>1668</v>
      </c>
      <c r="E87" s="898" t="s">
        <v>633</v>
      </c>
      <c r="F87" s="899">
        <v>450</v>
      </c>
      <c r="G87" s="900">
        <f t="shared" si="2"/>
        <v>450</v>
      </c>
      <c r="H87" s="900">
        <v>450</v>
      </c>
      <c r="I87" s="900" t="s">
        <v>1881</v>
      </c>
      <c r="J87" s="901">
        <v>2783.79</v>
      </c>
      <c r="K87" s="901">
        <v>0</v>
      </c>
      <c r="L87" s="902" t="s">
        <v>97</v>
      </c>
      <c r="M87" s="902">
        <v>41438</v>
      </c>
      <c r="N87" s="903" t="s">
        <v>1881</v>
      </c>
      <c r="O87" s="904" t="s">
        <v>2137</v>
      </c>
      <c r="P87" s="904" t="s">
        <v>97</v>
      </c>
      <c r="Q87" s="1220"/>
      <c r="R87" s="1212"/>
    </row>
    <row r="88" spans="1:18" x14ac:dyDescent="0.15">
      <c r="A88" s="1197"/>
      <c r="B88" s="929" t="s">
        <v>84</v>
      </c>
      <c r="C88" s="930" t="s">
        <v>2149</v>
      </c>
      <c r="D88" s="930" t="s">
        <v>1635</v>
      </c>
      <c r="E88" s="931" t="s">
        <v>633</v>
      </c>
      <c r="F88" s="932">
        <v>370</v>
      </c>
      <c r="G88" s="799">
        <f t="shared" si="2"/>
        <v>370</v>
      </c>
      <c r="H88" s="799">
        <v>370</v>
      </c>
      <c r="I88" s="799" t="s">
        <v>1881</v>
      </c>
      <c r="J88" s="918">
        <v>1646.97</v>
      </c>
      <c r="K88" s="918">
        <v>0</v>
      </c>
      <c r="L88" s="891" t="s">
        <v>97</v>
      </c>
      <c r="M88" s="891">
        <v>41438</v>
      </c>
      <c r="N88" s="892" t="s">
        <v>1881</v>
      </c>
      <c r="O88" s="893" t="s">
        <v>2137</v>
      </c>
      <c r="P88" s="893" t="s">
        <v>97</v>
      </c>
      <c r="Q88" s="1220"/>
      <c r="R88" s="1212"/>
    </row>
    <row r="89" spans="1:18" x14ac:dyDescent="0.15">
      <c r="A89" s="1197"/>
      <c r="B89" s="929" t="s">
        <v>85</v>
      </c>
      <c r="C89" s="897" t="s">
        <v>2148</v>
      </c>
      <c r="D89" s="897" t="s">
        <v>616</v>
      </c>
      <c r="E89" s="898" t="s">
        <v>633</v>
      </c>
      <c r="F89" s="899">
        <v>350</v>
      </c>
      <c r="G89" s="900">
        <f t="shared" si="2"/>
        <v>350</v>
      </c>
      <c r="H89" s="900">
        <v>350</v>
      </c>
      <c r="I89" s="900" t="s">
        <v>97</v>
      </c>
      <c r="J89" s="901">
        <v>2462.4</v>
      </c>
      <c r="K89" s="901">
        <v>0</v>
      </c>
      <c r="L89" s="902" t="s">
        <v>97</v>
      </c>
      <c r="M89" s="902">
        <v>41438</v>
      </c>
      <c r="N89" s="903" t="s">
        <v>97</v>
      </c>
      <c r="O89" s="904" t="s">
        <v>2138</v>
      </c>
      <c r="P89" s="904" t="s">
        <v>97</v>
      </c>
      <c r="Q89" s="1220"/>
      <c r="R89" s="1212"/>
    </row>
    <row r="90" spans="1:18" x14ac:dyDescent="0.15">
      <c r="A90" s="1197"/>
      <c r="B90" s="929" t="s">
        <v>86</v>
      </c>
      <c r="C90" s="930" t="s">
        <v>2147</v>
      </c>
      <c r="D90" s="930" t="s">
        <v>1669</v>
      </c>
      <c r="E90" s="931" t="s">
        <v>633</v>
      </c>
      <c r="F90" s="932">
        <v>200</v>
      </c>
      <c r="G90" s="799">
        <f t="shared" si="2"/>
        <v>200</v>
      </c>
      <c r="H90" s="799">
        <v>200</v>
      </c>
      <c r="I90" s="799" t="s">
        <v>1881</v>
      </c>
      <c r="J90" s="918">
        <v>892.55999999999904</v>
      </c>
      <c r="K90" s="918">
        <v>0</v>
      </c>
      <c r="L90" s="891" t="s">
        <v>97</v>
      </c>
      <c r="M90" s="891">
        <v>41438</v>
      </c>
      <c r="N90" s="892" t="s">
        <v>1881</v>
      </c>
      <c r="O90" s="893" t="s">
        <v>2137</v>
      </c>
      <c r="P90" s="893" t="s">
        <v>97</v>
      </c>
      <c r="Q90" s="1220"/>
      <c r="R90" s="1212"/>
    </row>
    <row r="91" spans="1:18" x14ac:dyDescent="0.15">
      <c r="A91" s="1197"/>
      <c r="B91" s="929" t="s">
        <v>87</v>
      </c>
      <c r="C91" s="897" t="s">
        <v>2146</v>
      </c>
      <c r="D91" s="897" t="s">
        <v>1670</v>
      </c>
      <c r="E91" s="898" t="s">
        <v>633</v>
      </c>
      <c r="F91" s="899">
        <v>160</v>
      </c>
      <c r="G91" s="900">
        <f t="shared" si="2"/>
        <v>160</v>
      </c>
      <c r="H91" s="900">
        <v>160</v>
      </c>
      <c r="I91" s="900" t="s">
        <v>97</v>
      </c>
      <c r="J91" s="901">
        <v>1793</v>
      </c>
      <c r="K91" s="901">
        <v>0</v>
      </c>
      <c r="L91" s="902" t="s">
        <v>97</v>
      </c>
      <c r="M91" s="902">
        <v>41438</v>
      </c>
      <c r="N91" s="903" t="s">
        <v>97</v>
      </c>
      <c r="O91" s="904" t="s">
        <v>2137</v>
      </c>
      <c r="P91" s="904" t="s">
        <v>97</v>
      </c>
      <c r="Q91" s="1220"/>
      <c r="R91" s="1212"/>
    </row>
    <row r="92" spans="1:18" x14ac:dyDescent="0.15">
      <c r="A92" s="1197"/>
      <c r="B92" s="929" t="s">
        <v>88</v>
      </c>
      <c r="C92" s="930" t="s">
        <v>1465</v>
      </c>
      <c r="D92" s="930" t="s">
        <v>1633</v>
      </c>
      <c r="E92" s="931" t="s">
        <v>2123</v>
      </c>
      <c r="F92" s="932">
        <f>H92+I92</f>
        <v>10410</v>
      </c>
      <c r="G92" s="799">
        <f t="shared" si="2"/>
        <v>10410</v>
      </c>
      <c r="H92" s="799">
        <v>5310</v>
      </c>
      <c r="I92" s="799">
        <v>5100</v>
      </c>
      <c r="J92" s="918">
        <v>923.72</v>
      </c>
      <c r="K92" s="918">
        <v>5550.35</v>
      </c>
      <c r="L92" s="891">
        <v>41830</v>
      </c>
      <c r="M92" s="891">
        <v>42307</v>
      </c>
      <c r="N92" s="891">
        <v>42825</v>
      </c>
      <c r="O92" s="893">
        <v>60</v>
      </c>
      <c r="P92" s="894">
        <v>3.06</v>
      </c>
      <c r="Q92" s="1220"/>
      <c r="R92" s="1212"/>
    </row>
    <row r="93" spans="1:18" x14ac:dyDescent="0.15">
      <c r="A93" s="1197"/>
      <c r="B93" s="929" t="s">
        <v>89</v>
      </c>
      <c r="C93" s="897" t="s">
        <v>350</v>
      </c>
      <c r="D93" s="897" t="s">
        <v>626</v>
      </c>
      <c r="E93" s="898" t="s">
        <v>2123</v>
      </c>
      <c r="F93" s="899">
        <v>2080</v>
      </c>
      <c r="G93" s="900">
        <f t="shared" si="2"/>
        <v>2080</v>
      </c>
      <c r="H93" s="900">
        <v>2080</v>
      </c>
      <c r="I93" s="900" t="s">
        <v>1881</v>
      </c>
      <c r="J93" s="901">
        <v>236.59</v>
      </c>
      <c r="K93" s="901">
        <v>1477.0999999999899</v>
      </c>
      <c r="L93" s="902">
        <v>41943</v>
      </c>
      <c r="M93" s="902">
        <v>42307</v>
      </c>
      <c r="N93" s="903" t="s">
        <v>1881</v>
      </c>
      <c r="O93" s="904">
        <v>9</v>
      </c>
      <c r="P93" s="905">
        <v>2.61</v>
      </c>
      <c r="Q93" s="1220"/>
      <c r="R93" s="1212"/>
    </row>
    <row r="94" spans="1:18" x14ac:dyDescent="0.15">
      <c r="A94" s="1197"/>
      <c r="B94" s="929" t="s">
        <v>1262</v>
      </c>
      <c r="C94" s="934" t="s">
        <v>1339</v>
      </c>
      <c r="D94" s="934" t="s">
        <v>618</v>
      </c>
      <c r="E94" s="935" t="s">
        <v>1673</v>
      </c>
      <c r="F94" s="932">
        <v>6840</v>
      </c>
      <c r="G94" s="936">
        <f t="shared" si="2"/>
        <v>6840</v>
      </c>
      <c r="H94" s="936">
        <v>6840</v>
      </c>
      <c r="I94" s="936" t="s">
        <v>1880</v>
      </c>
      <c r="J94" s="918">
        <v>30949.8</v>
      </c>
      <c r="K94" s="918">
        <v>56351.42</v>
      </c>
      <c r="L94" s="891">
        <v>34191</v>
      </c>
      <c r="M94" s="891">
        <v>38777</v>
      </c>
      <c r="N94" s="892" t="s">
        <v>1880</v>
      </c>
      <c r="O94" s="893">
        <v>1582</v>
      </c>
      <c r="P94" s="894">
        <v>12.91</v>
      </c>
      <c r="Q94" s="1220"/>
      <c r="R94" s="1212"/>
    </row>
    <row r="95" spans="1:18" ht="28.5" x14ac:dyDescent="0.15">
      <c r="A95" s="1197"/>
      <c r="B95" s="929" t="s">
        <v>1263</v>
      </c>
      <c r="C95" s="937" t="s">
        <v>1340</v>
      </c>
      <c r="D95" s="937" t="s">
        <v>1663</v>
      </c>
      <c r="E95" s="938" t="s">
        <v>2124</v>
      </c>
      <c r="F95" s="939">
        <v>2720</v>
      </c>
      <c r="G95" s="936">
        <f t="shared" si="2"/>
        <v>2720</v>
      </c>
      <c r="H95" s="936">
        <v>2720</v>
      </c>
      <c r="I95" s="936" t="s">
        <v>1880</v>
      </c>
      <c r="J95" s="918">
        <v>8317.99</v>
      </c>
      <c r="K95" s="918">
        <v>28930.36</v>
      </c>
      <c r="L95" s="891">
        <v>38637</v>
      </c>
      <c r="M95" s="891">
        <v>39156</v>
      </c>
      <c r="N95" s="892" t="s">
        <v>1880</v>
      </c>
      <c r="O95" s="893">
        <v>270</v>
      </c>
      <c r="P95" s="894">
        <v>7.18</v>
      </c>
      <c r="Q95" s="1220"/>
      <c r="R95" s="1212"/>
    </row>
    <row r="96" spans="1:18" x14ac:dyDescent="0.15">
      <c r="A96" s="1197"/>
      <c r="B96" s="929" t="s">
        <v>1935</v>
      </c>
      <c r="C96" s="940" t="s">
        <v>1467</v>
      </c>
      <c r="D96" s="940" t="s">
        <v>615</v>
      </c>
      <c r="E96" s="941" t="s">
        <v>633</v>
      </c>
      <c r="F96" s="939">
        <v>700</v>
      </c>
      <c r="G96" s="936">
        <v>700</v>
      </c>
      <c r="H96" s="936">
        <v>700</v>
      </c>
      <c r="I96" s="936" t="s">
        <v>1880</v>
      </c>
      <c r="J96" s="918">
        <v>1607.89</v>
      </c>
      <c r="K96" s="918" t="s">
        <v>1880</v>
      </c>
      <c r="L96" s="891" t="s">
        <v>1880</v>
      </c>
      <c r="M96" s="891">
        <v>42853</v>
      </c>
      <c r="N96" s="892" t="s">
        <v>1880</v>
      </c>
      <c r="O96" s="893" t="s">
        <v>2139</v>
      </c>
      <c r="P96" s="894" t="s">
        <v>97</v>
      </c>
      <c r="Q96" s="1220"/>
      <c r="R96" s="1212"/>
    </row>
    <row r="97" spans="1:18" x14ac:dyDescent="0.15">
      <c r="A97" s="1197"/>
      <c r="B97" s="929" t="s">
        <v>1677</v>
      </c>
      <c r="C97" s="897" t="s">
        <v>1678</v>
      </c>
      <c r="D97" s="897" t="s">
        <v>628</v>
      </c>
      <c r="E97" s="898" t="s">
        <v>2123</v>
      </c>
      <c r="F97" s="932">
        <v>2060</v>
      </c>
      <c r="G97" s="936">
        <v>2060</v>
      </c>
      <c r="H97" s="799">
        <v>2060</v>
      </c>
      <c r="I97" s="799"/>
      <c r="J97" s="918">
        <v>241.43</v>
      </c>
      <c r="K97" s="918">
        <v>1387.89</v>
      </c>
      <c r="L97" s="891">
        <v>42415</v>
      </c>
      <c r="M97" s="891">
        <v>43007</v>
      </c>
      <c r="N97" s="892" t="s">
        <v>1880</v>
      </c>
      <c r="O97" s="893">
        <v>15</v>
      </c>
      <c r="P97" s="894">
        <v>6.44</v>
      </c>
      <c r="Q97" s="1220"/>
      <c r="R97" s="1212"/>
    </row>
    <row r="98" spans="1:18" x14ac:dyDescent="0.15">
      <c r="A98" s="1197"/>
      <c r="B98" s="929" t="s">
        <v>1679</v>
      </c>
      <c r="C98" s="897" t="s">
        <v>1680</v>
      </c>
      <c r="D98" s="897" t="s">
        <v>626</v>
      </c>
      <c r="E98" s="898" t="s">
        <v>2123</v>
      </c>
      <c r="F98" s="932">
        <v>1500</v>
      </c>
      <c r="G98" s="936">
        <v>1500</v>
      </c>
      <c r="H98" s="799">
        <v>1500</v>
      </c>
      <c r="I98" s="799"/>
      <c r="J98" s="918">
        <v>198.73</v>
      </c>
      <c r="K98" s="918">
        <v>1177.49</v>
      </c>
      <c r="L98" s="891">
        <v>42536</v>
      </c>
      <c r="M98" s="891">
        <v>43007</v>
      </c>
      <c r="N98" s="892" t="s">
        <v>1880</v>
      </c>
      <c r="O98" s="893">
        <v>8</v>
      </c>
      <c r="P98" s="894">
        <v>5.24</v>
      </c>
      <c r="Q98" s="1220"/>
      <c r="R98" s="1212"/>
    </row>
    <row r="99" spans="1:18" x14ac:dyDescent="0.15">
      <c r="A99" s="1197"/>
      <c r="B99" s="929" t="s">
        <v>1681</v>
      </c>
      <c r="C99" s="897" t="s">
        <v>1682</v>
      </c>
      <c r="D99" s="897" t="s">
        <v>1683</v>
      </c>
      <c r="E99" s="898" t="s">
        <v>2123</v>
      </c>
      <c r="F99" s="932">
        <v>5100</v>
      </c>
      <c r="G99" s="936">
        <v>5100</v>
      </c>
      <c r="H99" s="799">
        <v>5100</v>
      </c>
      <c r="I99" s="799"/>
      <c r="J99" s="918">
        <v>6166.41</v>
      </c>
      <c r="K99" s="918">
        <v>10659.55</v>
      </c>
      <c r="L99" s="891">
        <v>39891</v>
      </c>
      <c r="M99" s="891">
        <v>43069</v>
      </c>
      <c r="N99" s="892" t="s">
        <v>1880</v>
      </c>
      <c r="O99" s="893">
        <v>44</v>
      </c>
      <c r="P99" s="894">
        <v>7.33</v>
      </c>
      <c r="Q99" s="1220"/>
      <c r="R99" s="1212"/>
    </row>
    <row r="100" spans="1:18" x14ac:dyDescent="0.15">
      <c r="A100" s="1197"/>
      <c r="B100" s="929" t="s">
        <v>90</v>
      </c>
      <c r="C100" s="930" t="s">
        <v>351</v>
      </c>
      <c r="D100" s="930" t="s">
        <v>607</v>
      </c>
      <c r="E100" s="931" t="s">
        <v>2123</v>
      </c>
      <c r="F100" s="932">
        <v>15500</v>
      </c>
      <c r="G100" s="799">
        <f t="shared" si="2"/>
        <v>15500</v>
      </c>
      <c r="H100" s="799">
        <v>15500</v>
      </c>
      <c r="I100" s="799" t="s">
        <v>1881</v>
      </c>
      <c r="J100" s="918">
        <v>17574.099999999999</v>
      </c>
      <c r="K100" s="918">
        <v>86888.639999999999</v>
      </c>
      <c r="L100" s="891">
        <v>37072</v>
      </c>
      <c r="M100" s="891">
        <v>41912</v>
      </c>
      <c r="N100" s="892" t="s">
        <v>1881</v>
      </c>
      <c r="O100" s="893">
        <v>434</v>
      </c>
      <c r="P100" s="894">
        <v>4.42</v>
      </c>
      <c r="Q100" s="1220"/>
      <c r="R100" s="1212"/>
    </row>
    <row r="101" spans="1:18" ht="28.5" x14ac:dyDescent="0.15">
      <c r="A101" s="1197"/>
      <c r="B101" s="929" t="s">
        <v>91</v>
      </c>
      <c r="C101" s="897" t="s">
        <v>352</v>
      </c>
      <c r="D101" s="897" t="s">
        <v>1685</v>
      </c>
      <c r="E101" s="898" t="s">
        <v>633</v>
      </c>
      <c r="F101" s="899">
        <v>8930</v>
      </c>
      <c r="G101" s="900">
        <f t="shared" si="2"/>
        <v>8930</v>
      </c>
      <c r="H101" s="900">
        <v>8930</v>
      </c>
      <c r="I101" s="900" t="s">
        <v>97</v>
      </c>
      <c r="J101" s="901">
        <v>13026.08</v>
      </c>
      <c r="K101" s="901">
        <v>24399.119999999901</v>
      </c>
      <c r="L101" s="839" t="s">
        <v>1936</v>
      </c>
      <c r="M101" s="902">
        <v>41438</v>
      </c>
      <c r="N101" s="903" t="s">
        <v>97</v>
      </c>
      <c r="O101" s="904">
        <v>585</v>
      </c>
      <c r="P101" s="905">
        <v>5.43</v>
      </c>
      <c r="Q101" s="1220"/>
      <c r="R101" s="1212"/>
    </row>
    <row r="102" spans="1:18" ht="28.5" x14ac:dyDescent="0.15">
      <c r="A102" s="1197"/>
      <c r="B102" s="929" t="s">
        <v>93</v>
      </c>
      <c r="C102" s="897" t="s">
        <v>354</v>
      </c>
      <c r="D102" s="897" t="s">
        <v>1687</v>
      </c>
      <c r="E102" s="898" t="s">
        <v>633</v>
      </c>
      <c r="F102" s="899">
        <v>4406.1409999999996</v>
      </c>
      <c r="G102" s="900">
        <f t="shared" si="2"/>
        <v>4406</v>
      </c>
      <c r="H102" s="900">
        <v>4406</v>
      </c>
      <c r="I102" s="900" t="s">
        <v>1881</v>
      </c>
      <c r="J102" s="901">
        <v>32128.5</v>
      </c>
      <c r="K102" s="901">
        <v>34198.01</v>
      </c>
      <c r="L102" s="839" t="s">
        <v>1937</v>
      </c>
      <c r="M102" s="902">
        <v>41438</v>
      </c>
      <c r="N102" s="903" t="s">
        <v>1881</v>
      </c>
      <c r="O102" s="904">
        <v>208</v>
      </c>
      <c r="P102" s="905">
        <v>3.97</v>
      </c>
      <c r="Q102" s="1220"/>
      <c r="R102" s="1212"/>
    </row>
    <row r="103" spans="1:18" ht="42.75" x14ac:dyDescent="0.15">
      <c r="A103" s="1197"/>
      <c r="B103" s="929" t="s">
        <v>94</v>
      </c>
      <c r="C103" s="930" t="s">
        <v>355</v>
      </c>
      <c r="D103" s="930" t="s">
        <v>1689</v>
      </c>
      <c r="E103" s="931" t="s">
        <v>633</v>
      </c>
      <c r="F103" s="932">
        <v>3020</v>
      </c>
      <c r="G103" s="799">
        <f t="shared" si="2"/>
        <v>3020</v>
      </c>
      <c r="H103" s="799">
        <v>3020</v>
      </c>
      <c r="I103" s="799" t="s">
        <v>1881</v>
      </c>
      <c r="J103" s="918">
        <v>9338.17</v>
      </c>
      <c r="K103" s="918">
        <v>11714.36</v>
      </c>
      <c r="L103" s="839" t="s">
        <v>1938</v>
      </c>
      <c r="M103" s="891">
        <v>41438</v>
      </c>
      <c r="N103" s="892" t="s">
        <v>1881</v>
      </c>
      <c r="O103" s="893">
        <v>260</v>
      </c>
      <c r="P103" s="894">
        <v>3.89</v>
      </c>
      <c r="Q103" s="1220"/>
      <c r="R103" s="1212"/>
    </row>
    <row r="104" spans="1:18" x14ac:dyDescent="0.15">
      <c r="A104" s="1197"/>
      <c r="B104" s="929" t="s">
        <v>95</v>
      </c>
      <c r="C104" s="897" t="s">
        <v>356</v>
      </c>
      <c r="D104" s="897" t="s">
        <v>1691</v>
      </c>
      <c r="E104" s="898" t="s">
        <v>2123</v>
      </c>
      <c r="F104" s="899">
        <v>4700</v>
      </c>
      <c r="G104" s="900">
        <f t="shared" si="2"/>
        <v>4700</v>
      </c>
      <c r="H104" s="900">
        <v>4700</v>
      </c>
      <c r="I104" s="900" t="s">
        <v>1881</v>
      </c>
      <c r="J104" s="901">
        <v>2098.1799999999898</v>
      </c>
      <c r="K104" s="901">
        <v>6637.53</v>
      </c>
      <c r="L104" s="942">
        <v>38768</v>
      </c>
      <c r="M104" s="902">
        <v>41439</v>
      </c>
      <c r="N104" s="903" t="s">
        <v>1881</v>
      </c>
      <c r="O104" s="904">
        <v>66</v>
      </c>
      <c r="P104" s="905">
        <v>2.42</v>
      </c>
      <c r="Q104" s="1220"/>
      <c r="R104" s="1212"/>
    </row>
    <row r="105" spans="1:18" x14ac:dyDescent="0.15">
      <c r="A105" s="1197"/>
      <c r="B105" s="929" t="s">
        <v>96</v>
      </c>
      <c r="C105" s="930" t="s">
        <v>357</v>
      </c>
      <c r="D105" s="930" t="s">
        <v>1691</v>
      </c>
      <c r="E105" s="931" t="s">
        <v>1629</v>
      </c>
      <c r="F105" s="932">
        <v>1640</v>
      </c>
      <c r="G105" s="799">
        <f t="shared" si="2"/>
        <v>1640</v>
      </c>
      <c r="H105" s="799">
        <v>1640</v>
      </c>
      <c r="I105" s="799" t="s">
        <v>1881</v>
      </c>
      <c r="J105" s="918">
        <v>787.31</v>
      </c>
      <c r="K105" s="918">
        <v>5692.0299999999897</v>
      </c>
      <c r="L105" s="919">
        <v>39609</v>
      </c>
      <c r="M105" s="891">
        <v>41439</v>
      </c>
      <c r="N105" s="892" t="s">
        <v>1881</v>
      </c>
      <c r="O105" s="893">
        <v>81</v>
      </c>
      <c r="P105" s="894">
        <v>1.57</v>
      </c>
      <c r="Q105" s="1220"/>
      <c r="R105" s="1212"/>
    </row>
    <row r="106" spans="1:18" ht="28.5" x14ac:dyDescent="0.15">
      <c r="A106" s="1197"/>
      <c r="B106" s="929" t="s">
        <v>1939</v>
      </c>
      <c r="C106" s="897" t="s">
        <v>1346</v>
      </c>
      <c r="D106" s="897" t="s">
        <v>1691</v>
      </c>
      <c r="E106" s="898" t="s">
        <v>635</v>
      </c>
      <c r="F106" s="899">
        <v>1060</v>
      </c>
      <c r="G106" s="900">
        <f t="shared" si="2"/>
        <v>1060</v>
      </c>
      <c r="H106" s="900">
        <v>1060</v>
      </c>
      <c r="I106" s="900" t="s">
        <v>97</v>
      </c>
      <c r="J106" s="901">
        <v>895.66</v>
      </c>
      <c r="K106" s="901">
        <v>1756.32</v>
      </c>
      <c r="L106" s="839" t="s">
        <v>1940</v>
      </c>
      <c r="M106" s="902">
        <v>41394</v>
      </c>
      <c r="N106" s="903" t="s">
        <v>1880</v>
      </c>
      <c r="O106" s="904">
        <v>71</v>
      </c>
      <c r="P106" s="905">
        <v>4.01</v>
      </c>
      <c r="Q106" s="1220"/>
      <c r="R106" s="1212"/>
    </row>
    <row r="107" spans="1:18" x14ac:dyDescent="0.15">
      <c r="A107" s="1197"/>
      <c r="B107" s="929" t="s">
        <v>1416</v>
      </c>
      <c r="C107" s="930" t="s">
        <v>1473</v>
      </c>
      <c r="D107" s="930" t="s">
        <v>1647</v>
      </c>
      <c r="E107" s="931" t="s">
        <v>1697</v>
      </c>
      <c r="F107" s="932">
        <v>8500</v>
      </c>
      <c r="G107" s="799">
        <v>8500</v>
      </c>
      <c r="H107" s="799">
        <v>8500</v>
      </c>
      <c r="I107" s="799" t="s">
        <v>1881</v>
      </c>
      <c r="J107" s="918">
        <v>3491.74</v>
      </c>
      <c r="K107" s="918">
        <v>21564.42</v>
      </c>
      <c r="L107" s="919">
        <v>38820</v>
      </c>
      <c r="M107" s="891">
        <v>42811</v>
      </c>
      <c r="N107" s="892" t="s">
        <v>1881</v>
      </c>
      <c r="O107" s="893">
        <v>335</v>
      </c>
      <c r="P107" s="894">
        <v>7.0000000000000007E-2</v>
      </c>
      <c r="Q107" s="1220"/>
      <c r="R107" s="1212"/>
    </row>
    <row r="108" spans="1:18" x14ac:dyDescent="0.15">
      <c r="A108" s="1197"/>
      <c r="B108" s="929" t="s">
        <v>1417</v>
      </c>
      <c r="C108" s="897" t="s">
        <v>1475</v>
      </c>
      <c r="D108" s="897" t="s">
        <v>607</v>
      </c>
      <c r="E108" s="898" t="s">
        <v>2123</v>
      </c>
      <c r="F108" s="899">
        <v>11600</v>
      </c>
      <c r="G108" s="900">
        <v>11600</v>
      </c>
      <c r="H108" s="1330">
        <v>11600</v>
      </c>
      <c r="I108" s="1330" t="s">
        <v>1880</v>
      </c>
      <c r="J108" s="1331">
        <v>1686.28</v>
      </c>
      <c r="K108" s="1331">
        <v>8280.08</v>
      </c>
      <c r="L108" s="963">
        <v>38035</v>
      </c>
      <c r="M108" s="963">
        <v>42825</v>
      </c>
      <c r="N108" s="964" t="s">
        <v>1880</v>
      </c>
      <c r="O108" s="904">
        <v>111</v>
      </c>
      <c r="P108" s="1397">
        <v>7.78</v>
      </c>
      <c r="Q108" s="1220"/>
      <c r="R108" s="1212"/>
    </row>
    <row r="109" spans="1:18" ht="16.5" thickBot="1" x14ac:dyDescent="0.2">
      <c r="A109" s="1197"/>
      <c r="B109" s="929" t="s">
        <v>2100</v>
      </c>
      <c r="C109" s="934" t="s">
        <v>2101</v>
      </c>
      <c r="D109" s="934" t="s">
        <v>2102</v>
      </c>
      <c r="E109" s="935" t="s">
        <v>2123</v>
      </c>
      <c r="F109" s="932">
        <v>3560</v>
      </c>
      <c r="G109" s="936">
        <v>3560</v>
      </c>
      <c r="H109" s="943">
        <v>3560</v>
      </c>
      <c r="I109" s="943" t="s">
        <v>2103</v>
      </c>
      <c r="J109" s="944">
        <v>4930.47</v>
      </c>
      <c r="K109" s="944">
        <v>14619.46</v>
      </c>
      <c r="L109" s="945">
        <v>36762</v>
      </c>
      <c r="M109" s="945">
        <v>43434</v>
      </c>
      <c r="N109" s="334" t="s">
        <v>2104</v>
      </c>
      <c r="O109" s="1367">
        <v>133</v>
      </c>
      <c r="P109" s="946">
        <v>2.96</v>
      </c>
      <c r="Q109" s="1220"/>
      <c r="R109" s="1212"/>
    </row>
    <row r="110" spans="1:18" ht="29.25" thickTop="1" x14ac:dyDescent="0.15">
      <c r="A110" s="1197"/>
      <c r="B110" s="947" t="s">
        <v>98</v>
      </c>
      <c r="C110" s="948" t="s">
        <v>358</v>
      </c>
      <c r="D110" s="948" t="s">
        <v>617</v>
      </c>
      <c r="E110" s="949" t="s">
        <v>1700</v>
      </c>
      <c r="F110" s="950">
        <v>17400</v>
      </c>
      <c r="G110" s="951">
        <f t="shared" si="2"/>
        <v>17400</v>
      </c>
      <c r="H110" s="799">
        <v>17400</v>
      </c>
      <c r="I110" s="799" t="s">
        <v>97</v>
      </c>
      <c r="J110" s="918">
        <v>35873</v>
      </c>
      <c r="K110" s="918">
        <v>71570.639999999898</v>
      </c>
      <c r="L110" s="891">
        <v>39577</v>
      </c>
      <c r="M110" s="891">
        <v>41439</v>
      </c>
      <c r="N110" s="892" t="s">
        <v>97</v>
      </c>
      <c r="O110" s="893">
        <v>292</v>
      </c>
      <c r="P110" s="894">
        <v>4.16</v>
      </c>
      <c r="Q110" s="1220"/>
      <c r="R110" s="1212"/>
    </row>
    <row r="111" spans="1:18" ht="28.5" x14ac:dyDescent="0.15">
      <c r="A111" s="1197"/>
      <c r="B111" s="952" t="s">
        <v>99</v>
      </c>
      <c r="C111" s="937" t="s">
        <v>359</v>
      </c>
      <c r="D111" s="937" t="s">
        <v>1702</v>
      </c>
      <c r="E111" s="938" t="s">
        <v>1700</v>
      </c>
      <c r="F111" s="953">
        <v>15710</v>
      </c>
      <c r="G111" s="900">
        <f t="shared" si="2"/>
        <v>15710</v>
      </c>
      <c r="H111" s="900">
        <v>15710</v>
      </c>
      <c r="I111" s="900" t="s">
        <v>97</v>
      </c>
      <c r="J111" s="901">
        <v>27305.119999999901</v>
      </c>
      <c r="K111" s="901">
        <v>53561.440000000002</v>
      </c>
      <c r="L111" s="902">
        <v>39457</v>
      </c>
      <c r="M111" s="902">
        <v>41439</v>
      </c>
      <c r="N111" s="903" t="s">
        <v>97</v>
      </c>
      <c r="O111" s="904">
        <v>176</v>
      </c>
      <c r="P111" s="905">
        <v>6.42</v>
      </c>
      <c r="Q111" s="1220"/>
      <c r="R111" s="1212"/>
    </row>
    <row r="112" spans="1:18" ht="28.5" x14ac:dyDescent="0.15">
      <c r="A112" s="1197"/>
      <c r="B112" s="952" t="s">
        <v>100</v>
      </c>
      <c r="C112" s="954" t="s">
        <v>360</v>
      </c>
      <c r="D112" s="954" t="s">
        <v>616</v>
      </c>
      <c r="E112" s="955" t="s">
        <v>1700</v>
      </c>
      <c r="F112" s="953">
        <v>13700</v>
      </c>
      <c r="G112" s="956">
        <f t="shared" si="2"/>
        <v>13700</v>
      </c>
      <c r="H112" s="956">
        <v>13700</v>
      </c>
      <c r="I112" s="956" t="s">
        <v>97</v>
      </c>
      <c r="J112" s="901">
        <v>36436.349999999897</v>
      </c>
      <c r="K112" s="901">
        <v>72352.88</v>
      </c>
      <c r="L112" s="902">
        <v>39962</v>
      </c>
      <c r="M112" s="902">
        <v>41486</v>
      </c>
      <c r="N112" s="903" t="s">
        <v>97</v>
      </c>
      <c r="O112" s="904">
        <v>495</v>
      </c>
      <c r="P112" s="905">
        <v>3.73</v>
      </c>
      <c r="Q112" s="1220"/>
      <c r="R112" s="1212"/>
    </row>
    <row r="113" spans="1:18" ht="28.5" x14ac:dyDescent="0.15">
      <c r="A113" s="1197"/>
      <c r="B113" s="952" t="s">
        <v>101</v>
      </c>
      <c r="C113" s="937" t="s">
        <v>361</v>
      </c>
      <c r="D113" s="937" t="s">
        <v>1705</v>
      </c>
      <c r="E113" s="938" t="s">
        <v>1700</v>
      </c>
      <c r="F113" s="953">
        <v>11410</v>
      </c>
      <c r="G113" s="900">
        <f t="shared" si="2"/>
        <v>11410</v>
      </c>
      <c r="H113" s="900">
        <v>11410</v>
      </c>
      <c r="I113" s="900" t="s">
        <v>97</v>
      </c>
      <c r="J113" s="901">
        <v>24808.98</v>
      </c>
      <c r="K113" s="901">
        <v>49504.379999999903</v>
      </c>
      <c r="L113" s="902">
        <v>39153</v>
      </c>
      <c r="M113" s="902">
        <v>41439</v>
      </c>
      <c r="N113" s="903" t="s">
        <v>97</v>
      </c>
      <c r="O113" s="904">
        <v>313</v>
      </c>
      <c r="P113" s="905">
        <v>6.15</v>
      </c>
      <c r="Q113" s="1220"/>
      <c r="R113" s="1212"/>
    </row>
    <row r="114" spans="1:18" ht="28.5" x14ac:dyDescent="0.15">
      <c r="A114" s="1197"/>
      <c r="B114" s="952" t="s">
        <v>102</v>
      </c>
      <c r="C114" s="954" t="s">
        <v>362</v>
      </c>
      <c r="D114" s="954" t="s">
        <v>618</v>
      </c>
      <c r="E114" s="955" t="s">
        <v>1700</v>
      </c>
      <c r="F114" s="953">
        <v>10600</v>
      </c>
      <c r="G114" s="956">
        <f t="shared" si="2"/>
        <v>10600</v>
      </c>
      <c r="H114" s="956">
        <v>10600</v>
      </c>
      <c r="I114" s="956" t="s">
        <v>97</v>
      </c>
      <c r="J114" s="901">
        <v>46401.69</v>
      </c>
      <c r="K114" s="901">
        <v>51474.82</v>
      </c>
      <c r="L114" s="902">
        <v>39386</v>
      </c>
      <c r="M114" s="902">
        <v>41474</v>
      </c>
      <c r="N114" s="903" t="s">
        <v>97</v>
      </c>
      <c r="O114" s="904">
        <v>422</v>
      </c>
      <c r="P114" s="905">
        <v>4.32</v>
      </c>
      <c r="Q114" s="1220"/>
      <c r="R114" s="1212"/>
    </row>
    <row r="115" spans="1:18" ht="28.5" x14ac:dyDescent="0.15">
      <c r="A115" s="1197"/>
      <c r="B115" s="952" t="s">
        <v>103</v>
      </c>
      <c r="C115" s="937" t="s">
        <v>363</v>
      </c>
      <c r="D115" s="937" t="s">
        <v>618</v>
      </c>
      <c r="E115" s="938" t="s">
        <v>1700</v>
      </c>
      <c r="F115" s="953">
        <v>8700</v>
      </c>
      <c r="G115" s="900">
        <f t="shared" si="2"/>
        <v>8700</v>
      </c>
      <c r="H115" s="900">
        <v>8700</v>
      </c>
      <c r="I115" s="900" t="s">
        <v>97</v>
      </c>
      <c r="J115" s="901">
        <v>26978.95</v>
      </c>
      <c r="K115" s="901">
        <v>49927.889999999898</v>
      </c>
      <c r="L115" s="902">
        <v>36753</v>
      </c>
      <c r="M115" s="902">
        <v>41439</v>
      </c>
      <c r="N115" s="903" t="s">
        <v>97</v>
      </c>
      <c r="O115" s="904">
        <v>576</v>
      </c>
      <c r="P115" s="905">
        <v>7.3</v>
      </c>
      <c r="Q115" s="1220"/>
      <c r="R115" s="1212"/>
    </row>
    <row r="116" spans="1:18" ht="28.5" x14ac:dyDescent="0.15">
      <c r="A116" s="1197"/>
      <c r="B116" s="952" t="s">
        <v>104</v>
      </c>
      <c r="C116" s="954" t="s">
        <v>364</v>
      </c>
      <c r="D116" s="954" t="s">
        <v>619</v>
      </c>
      <c r="E116" s="955" t="s">
        <v>1700</v>
      </c>
      <c r="F116" s="953">
        <v>8250</v>
      </c>
      <c r="G116" s="956">
        <f t="shared" si="2"/>
        <v>8250</v>
      </c>
      <c r="H116" s="956">
        <v>8250</v>
      </c>
      <c r="I116" s="956" t="s">
        <v>97</v>
      </c>
      <c r="J116" s="901">
        <v>18172.049999999901</v>
      </c>
      <c r="K116" s="901">
        <v>35948.630000000005</v>
      </c>
      <c r="L116" s="902">
        <v>39756</v>
      </c>
      <c r="M116" s="902">
        <v>41439</v>
      </c>
      <c r="N116" s="903" t="s">
        <v>97</v>
      </c>
      <c r="O116" s="904">
        <v>164</v>
      </c>
      <c r="P116" s="905">
        <v>5.79</v>
      </c>
      <c r="Q116" s="1220"/>
      <c r="R116" s="1212"/>
    </row>
    <row r="117" spans="1:18" ht="28.5" x14ac:dyDescent="0.15">
      <c r="A117" s="1197"/>
      <c r="B117" s="952" t="s">
        <v>105</v>
      </c>
      <c r="C117" s="937" t="s">
        <v>365</v>
      </c>
      <c r="D117" s="937" t="s">
        <v>1710</v>
      </c>
      <c r="E117" s="938" t="s">
        <v>1700</v>
      </c>
      <c r="F117" s="953">
        <v>7340</v>
      </c>
      <c r="G117" s="900">
        <f t="shared" si="2"/>
        <v>7340</v>
      </c>
      <c r="H117" s="900">
        <v>7340</v>
      </c>
      <c r="I117" s="900" t="s">
        <v>97</v>
      </c>
      <c r="J117" s="901">
        <v>14857.27</v>
      </c>
      <c r="K117" s="901">
        <v>29553.64</v>
      </c>
      <c r="L117" s="902">
        <v>39994</v>
      </c>
      <c r="M117" s="902">
        <v>41439</v>
      </c>
      <c r="N117" s="903" t="s">
        <v>97</v>
      </c>
      <c r="O117" s="904">
        <v>246</v>
      </c>
      <c r="P117" s="905">
        <v>5.9</v>
      </c>
      <c r="Q117" s="1220"/>
      <c r="R117" s="1212"/>
    </row>
    <row r="118" spans="1:18" ht="28.5" x14ac:dyDescent="0.15">
      <c r="A118" s="1197"/>
      <c r="B118" s="952" t="s">
        <v>107</v>
      </c>
      <c r="C118" s="937" t="s">
        <v>367</v>
      </c>
      <c r="D118" s="937" t="s">
        <v>1705</v>
      </c>
      <c r="E118" s="938" t="s">
        <v>1700</v>
      </c>
      <c r="F118" s="953">
        <v>4590</v>
      </c>
      <c r="G118" s="900">
        <f t="shared" si="2"/>
        <v>4590</v>
      </c>
      <c r="H118" s="900">
        <v>4590</v>
      </c>
      <c r="I118" s="900" t="s">
        <v>97</v>
      </c>
      <c r="J118" s="901">
        <v>17561.5099999999</v>
      </c>
      <c r="K118" s="901">
        <v>24929.27</v>
      </c>
      <c r="L118" s="902">
        <v>38491</v>
      </c>
      <c r="M118" s="902">
        <v>41439</v>
      </c>
      <c r="N118" s="903" t="s">
        <v>97</v>
      </c>
      <c r="O118" s="904">
        <v>45</v>
      </c>
      <c r="P118" s="905">
        <v>6.15</v>
      </c>
      <c r="Q118" s="1220"/>
      <c r="R118" s="1212"/>
    </row>
    <row r="119" spans="1:18" ht="28.5" x14ac:dyDescent="0.15">
      <c r="A119" s="1197"/>
      <c r="B119" s="952" t="s">
        <v>108</v>
      </c>
      <c r="C119" s="954" t="s">
        <v>368</v>
      </c>
      <c r="D119" s="954" t="s">
        <v>621</v>
      </c>
      <c r="E119" s="955" t="s">
        <v>1700</v>
      </c>
      <c r="F119" s="953">
        <v>3810</v>
      </c>
      <c r="G119" s="956">
        <f t="shared" si="2"/>
        <v>3810</v>
      </c>
      <c r="H119" s="956">
        <v>3810</v>
      </c>
      <c r="I119" s="956" t="s">
        <v>97</v>
      </c>
      <c r="J119" s="901">
        <v>27608.9399999999</v>
      </c>
      <c r="K119" s="901">
        <v>24888.6699999999</v>
      </c>
      <c r="L119" s="902">
        <v>38762</v>
      </c>
      <c r="M119" s="902">
        <v>41439</v>
      </c>
      <c r="N119" s="903" t="s">
        <v>97</v>
      </c>
      <c r="O119" s="904">
        <v>85</v>
      </c>
      <c r="P119" s="905">
        <v>2.72</v>
      </c>
      <c r="Q119" s="1220"/>
      <c r="R119" s="1212"/>
    </row>
    <row r="120" spans="1:18" ht="28.5" x14ac:dyDescent="0.15">
      <c r="A120" s="1197"/>
      <c r="B120" s="952" t="s">
        <v>109</v>
      </c>
      <c r="C120" s="937" t="s">
        <v>369</v>
      </c>
      <c r="D120" s="937" t="s">
        <v>622</v>
      </c>
      <c r="E120" s="938" t="s">
        <v>1700</v>
      </c>
      <c r="F120" s="953">
        <v>3750</v>
      </c>
      <c r="G120" s="900">
        <f t="shared" si="2"/>
        <v>3750</v>
      </c>
      <c r="H120" s="900">
        <v>3750</v>
      </c>
      <c r="I120" s="900" t="s">
        <v>97</v>
      </c>
      <c r="J120" s="901">
        <v>9732.8700000000008</v>
      </c>
      <c r="K120" s="901">
        <v>13186.309999999899</v>
      </c>
      <c r="L120" s="902">
        <v>35185</v>
      </c>
      <c r="M120" s="902">
        <v>41439</v>
      </c>
      <c r="N120" s="903" t="s">
        <v>97</v>
      </c>
      <c r="O120" s="904">
        <v>155</v>
      </c>
      <c r="P120" s="905">
        <v>2.92</v>
      </c>
      <c r="Q120" s="1220"/>
      <c r="R120" s="1212"/>
    </row>
    <row r="121" spans="1:18" ht="28.5" x14ac:dyDescent="0.15">
      <c r="A121" s="1197"/>
      <c r="B121" s="952" t="s">
        <v>110</v>
      </c>
      <c r="C121" s="954" t="s">
        <v>370</v>
      </c>
      <c r="D121" s="954" t="s">
        <v>622</v>
      </c>
      <c r="E121" s="955" t="s">
        <v>1700</v>
      </c>
      <c r="F121" s="953">
        <v>2830</v>
      </c>
      <c r="G121" s="956">
        <f t="shared" si="2"/>
        <v>2830</v>
      </c>
      <c r="H121" s="956">
        <v>2830</v>
      </c>
      <c r="I121" s="956" t="s">
        <v>97</v>
      </c>
      <c r="J121" s="901">
        <v>12376.309999999899</v>
      </c>
      <c r="K121" s="901">
        <v>11580.059999999899</v>
      </c>
      <c r="L121" s="902">
        <v>33511</v>
      </c>
      <c r="M121" s="902">
        <v>41439</v>
      </c>
      <c r="N121" s="903" t="s">
        <v>97</v>
      </c>
      <c r="O121" s="904">
        <v>187</v>
      </c>
      <c r="P121" s="905">
        <v>2.92</v>
      </c>
      <c r="Q121" s="1220"/>
      <c r="R121" s="1212"/>
    </row>
    <row r="122" spans="1:18" ht="28.5" x14ac:dyDescent="0.15">
      <c r="A122" s="1197"/>
      <c r="B122" s="952" t="s">
        <v>111</v>
      </c>
      <c r="C122" s="937" t="s">
        <v>371</v>
      </c>
      <c r="D122" s="937" t="s">
        <v>1705</v>
      </c>
      <c r="E122" s="938" t="s">
        <v>1700</v>
      </c>
      <c r="F122" s="953">
        <v>2690</v>
      </c>
      <c r="G122" s="900">
        <f t="shared" si="2"/>
        <v>2690</v>
      </c>
      <c r="H122" s="900">
        <v>2690</v>
      </c>
      <c r="I122" s="900" t="s">
        <v>97</v>
      </c>
      <c r="J122" s="901">
        <v>16081.79</v>
      </c>
      <c r="K122" s="901">
        <v>9788.6200000000008</v>
      </c>
      <c r="L122" s="902">
        <v>37924</v>
      </c>
      <c r="M122" s="902">
        <v>41439</v>
      </c>
      <c r="N122" s="903" t="s">
        <v>97</v>
      </c>
      <c r="O122" s="904">
        <v>93</v>
      </c>
      <c r="P122" s="905">
        <v>5.36</v>
      </c>
      <c r="Q122" s="1220"/>
      <c r="R122" s="1212"/>
    </row>
    <row r="123" spans="1:18" ht="28.5" x14ac:dyDescent="0.15">
      <c r="A123" s="1197"/>
      <c r="B123" s="952" t="s">
        <v>112</v>
      </c>
      <c r="C123" s="954" t="s">
        <v>372</v>
      </c>
      <c r="D123" s="954" t="s">
        <v>622</v>
      </c>
      <c r="E123" s="955" t="s">
        <v>1700</v>
      </c>
      <c r="F123" s="953">
        <v>10790</v>
      </c>
      <c r="G123" s="956">
        <f t="shared" si="2"/>
        <v>10790</v>
      </c>
      <c r="H123" s="956">
        <v>10790</v>
      </c>
      <c r="I123" s="956" t="s">
        <v>97</v>
      </c>
      <c r="J123" s="901">
        <v>22770.720000000001</v>
      </c>
      <c r="K123" s="901">
        <v>41867.82</v>
      </c>
      <c r="L123" s="902">
        <v>37915</v>
      </c>
      <c r="M123" s="902">
        <v>42186</v>
      </c>
      <c r="N123" s="903" t="s">
        <v>97</v>
      </c>
      <c r="O123" s="904">
        <v>365</v>
      </c>
      <c r="P123" s="905">
        <v>3.91</v>
      </c>
      <c r="Q123" s="1220"/>
      <c r="R123" s="1212"/>
    </row>
    <row r="124" spans="1:18" ht="28.5" x14ac:dyDescent="0.15">
      <c r="A124" s="1197"/>
      <c r="B124" s="952" t="s">
        <v>1280</v>
      </c>
      <c r="C124" s="954" t="s">
        <v>1353</v>
      </c>
      <c r="D124" s="954" t="s">
        <v>1716</v>
      </c>
      <c r="E124" s="955" t="s">
        <v>1700</v>
      </c>
      <c r="F124" s="953">
        <v>10800</v>
      </c>
      <c r="G124" s="956">
        <f>ROUNDDOWN(F124,0)</f>
        <v>10800</v>
      </c>
      <c r="H124" s="956">
        <v>10800</v>
      </c>
      <c r="I124" s="900" t="s">
        <v>97</v>
      </c>
      <c r="J124" s="901">
        <v>49394.87</v>
      </c>
      <c r="K124" s="901">
        <v>51485.62</v>
      </c>
      <c r="L124" s="902">
        <v>42473</v>
      </c>
      <c r="M124" s="902">
        <v>42614</v>
      </c>
      <c r="N124" s="903" t="s">
        <v>97</v>
      </c>
      <c r="O124" s="904">
        <v>84</v>
      </c>
      <c r="P124" s="905">
        <v>4.57</v>
      </c>
      <c r="Q124" s="1220"/>
      <c r="R124" s="1212"/>
    </row>
    <row r="125" spans="1:18" ht="28.5" x14ac:dyDescent="0.15">
      <c r="A125" s="1197"/>
      <c r="B125" s="952" t="s">
        <v>1418</v>
      </c>
      <c r="C125" s="958" t="s">
        <v>1482</v>
      </c>
      <c r="D125" s="958" t="s">
        <v>1716</v>
      </c>
      <c r="E125" s="959" t="s">
        <v>1700</v>
      </c>
      <c r="F125" s="960">
        <v>9900</v>
      </c>
      <c r="G125" s="961">
        <f t="shared" si="2"/>
        <v>9900</v>
      </c>
      <c r="H125" s="961">
        <v>9900</v>
      </c>
      <c r="I125" s="956" t="s">
        <v>97</v>
      </c>
      <c r="J125" s="962">
        <v>28029.31</v>
      </c>
      <c r="K125" s="962">
        <v>49394.87</v>
      </c>
      <c r="L125" s="963">
        <v>42398</v>
      </c>
      <c r="M125" s="963">
        <v>42825</v>
      </c>
      <c r="N125" s="903" t="s">
        <v>97</v>
      </c>
      <c r="O125" s="964">
        <v>76</v>
      </c>
      <c r="P125" s="965">
        <v>5.56</v>
      </c>
      <c r="Q125" s="1220"/>
      <c r="R125" s="1212"/>
    </row>
    <row r="126" spans="1:18" ht="28.5" x14ac:dyDescent="0.15">
      <c r="A126" s="1197"/>
      <c r="B126" s="952" t="s">
        <v>1941</v>
      </c>
      <c r="C126" s="958" t="s">
        <v>1942</v>
      </c>
      <c r="D126" s="958" t="s">
        <v>1943</v>
      </c>
      <c r="E126" s="959" t="s">
        <v>1700</v>
      </c>
      <c r="F126" s="960">
        <v>9230</v>
      </c>
      <c r="G126" s="961">
        <f t="shared" si="2"/>
        <v>9230</v>
      </c>
      <c r="H126" s="961">
        <v>9230</v>
      </c>
      <c r="I126" s="961" t="s">
        <v>1890</v>
      </c>
      <c r="J126" s="962">
        <v>16466.84</v>
      </c>
      <c r="K126" s="962">
        <v>33028.629999999997</v>
      </c>
      <c r="L126" s="963">
        <v>42629</v>
      </c>
      <c r="M126" s="963">
        <v>43160</v>
      </c>
      <c r="N126" s="1221" t="s">
        <v>97</v>
      </c>
      <c r="O126" s="964">
        <v>67</v>
      </c>
      <c r="P126" s="965">
        <v>1.25</v>
      </c>
      <c r="Q126" s="1220"/>
      <c r="R126" s="1212"/>
    </row>
    <row r="127" spans="1:18" ht="28.5" x14ac:dyDescent="0.15">
      <c r="A127" s="1197"/>
      <c r="B127" s="952" t="s">
        <v>1944</v>
      </c>
      <c r="C127" s="958" t="s">
        <v>1945</v>
      </c>
      <c r="D127" s="958" t="s">
        <v>1946</v>
      </c>
      <c r="E127" s="959" t="s">
        <v>1700</v>
      </c>
      <c r="F127" s="960">
        <v>6090</v>
      </c>
      <c r="G127" s="961">
        <f t="shared" si="2"/>
        <v>6090</v>
      </c>
      <c r="H127" s="961">
        <v>6090</v>
      </c>
      <c r="I127" s="961" t="s">
        <v>1890</v>
      </c>
      <c r="J127" s="962">
        <v>11926.85</v>
      </c>
      <c r="K127" s="962">
        <v>24177.15</v>
      </c>
      <c r="L127" s="963">
        <v>42503</v>
      </c>
      <c r="M127" s="963">
        <v>43160</v>
      </c>
      <c r="N127" s="1221" t="s">
        <v>97</v>
      </c>
      <c r="O127" s="964">
        <v>45</v>
      </c>
      <c r="P127" s="965">
        <v>2.89</v>
      </c>
      <c r="Q127" s="1220"/>
      <c r="R127" s="1212"/>
    </row>
    <row r="128" spans="1:18" ht="29.25" thickBot="1" x14ac:dyDescent="0.2">
      <c r="A128" s="1197"/>
      <c r="B128" s="966" t="s">
        <v>1947</v>
      </c>
      <c r="C128" s="967" t="s">
        <v>1357</v>
      </c>
      <c r="D128" s="967" t="s">
        <v>1719</v>
      </c>
      <c r="E128" s="968" t="s">
        <v>1700</v>
      </c>
      <c r="F128" s="969">
        <v>3460</v>
      </c>
      <c r="G128" s="943">
        <f t="shared" si="2"/>
        <v>3460</v>
      </c>
      <c r="H128" s="943">
        <v>3460</v>
      </c>
      <c r="I128" s="943" t="s">
        <v>97</v>
      </c>
      <c r="J128" s="333">
        <v>14315.7</v>
      </c>
      <c r="K128" s="333">
        <v>19628.03</v>
      </c>
      <c r="L128" s="945">
        <v>37726</v>
      </c>
      <c r="M128" s="945">
        <v>42487</v>
      </c>
      <c r="N128" s="970" t="s">
        <v>97</v>
      </c>
      <c r="O128" s="334">
        <v>241</v>
      </c>
      <c r="P128" s="946">
        <v>4.72</v>
      </c>
      <c r="Q128" s="1220"/>
      <c r="R128" s="1212"/>
    </row>
    <row r="129" spans="1:18" ht="16.5" thickTop="1" x14ac:dyDescent="0.15">
      <c r="A129" s="1197"/>
      <c r="B129" s="971" t="s">
        <v>117</v>
      </c>
      <c r="C129" s="930" t="s">
        <v>377</v>
      </c>
      <c r="D129" s="930" t="s">
        <v>628</v>
      </c>
      <c r="E129" s="931" t="s">
        <v>633</v>
      </c>
      <c r="F129" s="932">
        <v>3400</v>
      </c>
      <c r="G129" s="799">
        <f t="shared" si="2"/>
        <v>3400</v>
      </c>
      <c r="H129" s="799">
        <v>3400</v>
      </c>
      <c r="I129" s="799" t="s">
        <v>97</v>
      </c>
      <c r="J129" s="918">
        <v>623.70000000000005</v>
      </c>
      <c r="K129" s="918">
        <v>3620.46</v>
      </c>
      <c r="L129" s="891">
        <v>39657</v>
      </c>
      <c r="M129" s="891">
        <v>39696</v>
      </c>
      <c r="N129" s="893" t="s">
        <v>97</v>
      </c>
      <c r="O129" s="893">
        <v>130</v>
      </c>
      <c r="P129" s="894">
        <v>9.06</v>
      </c>
      <c r="Q129" s="1220"/>
      <c r="R129" s="1212"/>
    </row>
    <row r="130" spans="1:18" x14ac:dyDescent="0.15">
      <c r="A130" s="1197"/>
      <c r="B130" s="971" t="s">
        <v>118</v>
      </c>
      <c r="C130" s="930" t="s">
        <v>378</v>
      </c>
      <c r="D130" s="930" t="s">
        <v>612</v>
      </c>
      <c r="E130" s="931" t="s">
        <v>633</v>
      </c>
      <c r="F130" s="932">
        <v>989</v>
      </c>
      <c r="G130" s="799">
        <f t="shared" si="2"/>
        <v>989</v>
      </c>
      <c r="H130" s="799">
        <v>989</v>
      </c>
      <c r="I130" s="799" t="s">
        <v>97</v>
      </c>
      <c r="J130" s="918">
        <v>447.29</v>
      </c>
      <c r="K130" s="918">
        <v>1229.03</v>
      </c>
      <c r="L130" s="891">
        <v>38663</v>
      </c>
      <c r="M130" s="891">
        <v>39135</v>
      </c>
      <c r="N130" s="893" t="s">
        <v>97</v>
      </c>
      <c r="O130" s="893">
        <v>92</v>
      </c>
      <c r="P130" s="894">
        <v>4.68</v>
      </c>
      <c r="Q130" s="1220"/>
      <c r="R130" s="1212"/>
    </row>
    <row r="131" spans="1:18" x14ac:dyDescent="0.15">
      <c r="A131" s="1197"/>
      <c r="B131" s="971" t="s">
        <v>119</v>
      </c>
      <c r="C131" s="1222" t="s">
        <v>379</v>
      </c>
      <c r="D131" s="1222" t="s">
        <v>612</v>
      </c>
      <c r="E131" s="1223" t="s">
        <v>633</v>
      </c>
      <c r="F131" s="899">
        <v>713</v>
      </c>
      <c r="G131" s="956">
        <f t="shared" si="2"/>
        <v>713</v>
      </c>
      <c r="H131" s="956">
        <v>713</v>
      </c>
      <c r="I131" s="956" t="s">
        <v>97</v>
      </c>
      <c r="J131" s="901">
        <v>667.77999999999895</v>
      </c>
      <c r="K131" s="901">
        <v>995.95</v>
      </c>
      <c r="L131" s="902">
        <v>39119</v>
      </c>
      <c r="M131" s="902">
        <v>39203</v>
      </c>
      <c r="N131" s="904" t="s">
        <v>97</v>
      </c>
      <c r="O131" s="904">
        <v>20</v>
      </c>
      <c r="P131" s="905">
        <v>6.9</v>
      </c>
      <c r="Q131" s="1220"/>
      <c r="R131" s="1212"/>
    </row>
    <row r="132" spans="1:18" x14ac:dyDescent="0.15">
      <c r="A132" s="1197"/>
      <c r="B132" s="971" t="s">
        <v>120</v>
      </c>
      <c r="C132" s="930" t="s">
        <v>380</v>
      </c>
      <c r="D132" s="930" t="s">
        <v>612</v>
      </c>
      <c r="E132" s="931" t="s">
        <v>633</v>
      </c>
      <c r="F132" s="932">
        <v>750</v>
      </c>
      <c r="G132" s="799">
        <f t="shared" si="2"/>
        <v>750</v>
      </c>
      <c r="H132" s="799">
        <v>750</v>
      </c>
      <c r="I132" s="799" t="s">
        <v>97</v>
      </c>
      <c r="J132" s="918">
        <v>306.54000000000002</v>
      </c>
      <c r="K132" s="918">
        <v>729.99</v>
      </c>
      <c r="L132" s="891">
        <v>39478</v>
      </c>
      <c r="M132" s="891">
        <v>39549</v>
      </c>
      <c r="N132" s="893" t="s">
        <v>97</v>
      </c>
      <c r="O132" s="893">
        <v>54</v>
      </c>
      <c r="P132" s="894">
        <v>6.2</v>
      </c>
      <c r="Q132" s="1220"/>
      <c r="R132" s="1212"/>
    </row>
    <row r="133" spans="1:18" x14ac:dyDescent="0.15">
      <c r="A133" s="1197"/>
      <c r="B133" s="971" t="s">
        <v>121</v>
      </c>
      <c r="C133" s="1222" t="s">
        <v>381</v>
      </c>
      <c r="D133" s="1222" t="s">
        <v>614</v>
      </c>
      <c r="E133" s="1223" t="s">
        <v>633</v>
      </c>
      <c r="F133" s="899">
        <v>746</v>
      </c>
      <c r="G133" s="956">
        <f t="shared" si="2"/>
        <v>746</v>
      </c>
      <c r="H133" s="956">
        <v>746</v>
      </c>
      <c r="I133" s="956" t="s">
        <v>97</v>
      </c>
      <c r="J133" s="901">
        <v>489.25</v>
      </c>
      <c r="K133" s="901">
        <v>1029.3399999999899</v>
      </c>
      <c r="L133" s="902">
        <v>38986</v>
      </c>
      <c r="M133" s="902">
        <v>39021</v>
      </c>
      <c r="N133" s="904" t="s">
        <v>97</v>
      </c>
      <c r="O133" s="904">
        <v>57</v>
      </c>
      <c r="P133" s="905">
        <v>8.83</v>
      </c>
      <c r="Q133" s="1220"/>
      <c r="R133" s="1212"/>
    </row>
    <row r="134" spans="1:18" x14ac:dyDescent="0.15">
      <c r="A134" s="1197"/>
      <c r="B134" s="971" t="s">
        <v>122</v>
      </c>
      <c r="C134" s="930" t="s">
        <v>382</v>
      </c>
      <c r="D134" s="930" t="s">
        <v>614</v>
      </c>
      <c r="E134" s="931" t="s">
        <v>633</v>
      </c>
      <c r="F134" s="932">
        <v>939</v>
      </c>
      <c r="G134" s="799">
        <f t="shared" si="2"/>
        <v>939</v>
      </c>
      <c r="H134" s="799">
        <v>939</v>
      </c>
      <c r="I134" s="799" t="s">
        <v>97</v>
      </c>
      <c r="J134" s="918">
        <v>410.77999999999901</v>
      </c>
      <c r="K134" s="918">
        <v>969.46</v>
      </c>
      <c r="L134" s="891">
        <v>39065</v>
      </c>
      <c r="M134" s="891">
        <v>39203</v>
      </c>
      <c r="N134" s="893" t="s">
        <v>97</v>
      </c>
      <c r="O134" s="893">
        <v>16</v>
      </c>
      <c r="P134" s="894">
        <v>7.41</v>
      </c>
      <c r="Q134" s="1220"/>
      <c r="R134" s="1212"/>
    </row>
    <row r="135" spans="1:18" x14ac:dyDescent="0.15">
      <c r="A135" s="1197"/>
      <c r="B135" s="971" t="s">
        <v>123</v>
      </c>
      <c r="C135" s="1222" t="s">
        <v>383</v>
      </c>
      <c r="D135" s="1222" t="s">
        <v>627</v>
      </c>
      <c r="E135" s="1223" t="s">
        <v>633</v>
      </c>
      <c r="F135" s="899">
        <v>2280</v>
      </c>
      <c r="G135" s="956">
        <f t="shared" si="2"/>
        <v>2280</v>
      </c>
      <c r="H135" s="956">
        <v>2280</v>
      </c>
      <c r="I135" s="956" t="s">
        <v>97</v>
      </c>
      <c r="J135" s="901">
        <v>529.02999999999895</v>
      </c>
      <c r="K135" s="901">
        <v>3812.44</v>
      </c>
      <c r="L135" s="902">
        <v>39140</v>
      </c>
      <c r="M135" s="902">
        <v>39234</v>
      </c>
      <c r="N135" s="904" t="s">
        <v>97</v>
      </c>
      <c r="O135" s="904">
        <v>128</v>
      </c>
      <c r="P135" s="905">
        <v>3.97</v>
      </c>
      <c r="Q135" s="1220"/>
      <c r="R135" s="1212"/>
    </row>
    <row r="136" spans="1:18" x14ac:dyDescent="0.15">
      <c r="A136" s="1197"/>
      <c r="B136" s="971" t="s">
        <v>124</v>
      </c>
      <c r="C136" s="930" t="s">
        <v>384</v>
      </c>
      <c r="D136" s="930" t="s">
        <v>609</v>
      </c>
      <c r="E136" s="931" t="s">
        <v>633</v>
      </c>
      <c r="F136" s="932">
        <v>1590</v>
      </c>
      <c r="G136" s="799">
        <f t="shared" si="2"/>
        <v>1590</v>
      </c>
      <c r="H136" s="799">
        <v>1590</v>
      </c>
      <c r="I136" s="799" t="s">
        <v>97</v>
      </c>
      <c r="J136" s="918">
        <v>621.62</v>
      </c>
      <c r="K136" s="918">
        <v>1886.3399999999899</v>
      </c>
      <c r="L136" s="891">
        <v>39038</v>
      </c>
      <c r="M136" s="891">
        <v>39203</v>
      </c>
      <c r="N136" s="893" t="s">
        <v>97</v>
      </c>
      <c r="O136" s="893">
        <v>36</v>
      </c>
      <c r="P136" s="894">
        <v>5.0599999999999996</v>
      </c>
      <c r="Q136" s="1220"/>
      <c r="R136" s="1212"/>
    </row>
    <row r="137" spans="1:18" x14ac:dyDescent="0.15">
      <c r="A137" s="1197"/>
      <c r="B137" s="971" t="s">
        <v>125</v>
      </c>
      <c r="C137" s="930" t="s">
        <v>385</v>
      </c>
      <c r="D137" s="930" t="s">
        <v>609</v>
      </c>
      <c r="E137" s="931" t="s">
        <v>633</v>
      </c>
      <c r="F137" s="932">
        <v>1110</v>
      </c>
      <c r="G137" s="799">
        <f t="shared" si="2"/>
        <v>1110</v>
      </c>
      <c r="H137" s="799">
        <v>1110</v>
      </c>
      <c r="I137" s="799" t="s">
        <v>97</v>
      </c>
      <c r="J137" s="918">
        <v>385.33999999999901</v>
      </c>
      <c r="K137" s="918">
        <v>1542.58</v>
      </c>
      <c r="L137" s="891">
        <v>39100</v>
      </c>
      <c r="M137" s="891">
        <v>39234</v>
      </c>
      <c r="N137" s="893" t="s">
        <v>97</v>
      </c>
      <c r="O137" s="893">
        <v>22</v>
      </c>
      <c r="P137" s="894">
        <v>5.22</v>
      </c>
      <c r="Q137" s="1220"/>
      <c r="R137" s="1212"/>
    </row>
    <row r="138" spans="1:18" x14ac:dyDescent="0.15">
      <c r="A138" s="1197"/>
      <c r="B138" s="971" t="s">
        <v>126</v>
      </c>
      <c r="C138" s="930" t="s">
        <v>386</v>
      </c>
      <c r="D138" s="930" t="s">
        <v>609</v>
      </c>
      <c r="E138" s="931" t="s">
        <v>633</v>
      </c>
      <c r="F138" s="932">
        <v>947</v>
      </c>
      <c r="G138" s="799">
        <f t="shared" si="2"/>
        <v>947</v>
      </c>
      <c r="H138" s="799">
        <v>947</v>
      </c>
      <c r="I138" s="799" t="s">
        <v>97</v>
      </c>
      <c r="J138" s="918">
        <v>421.77999999999901</v>
      </c>
      <c r="K138" s="918">
        <v>1217.9000000000001</v>
      </c>
      <c r="L138" s="891">
        <v>39416</v>
      </c>
      <c r="M138" s="891">
        <v>39549</v>
      </c>
      <c r="N138" s="893" t="s">
        <v>97</v>
      </c>
      <c r="O138" s="893">
        <v>66</v>
      </c>
      <c r="P138" s="894">
        <v>6.53</v>
      </c>
      <c r="Q138" s="1220"/>
      <c r="R138" s="1212"/>
    </row>
    <row r="139" spans="1:18" x14ac:dyDescent="0.15">
      <c r="A139" s="1197"/>
      <c r="B139" s="971" t="s">
        <v>127</v>
      </c>
      <c r="C139" s="1222" t="s">
        <v>387</v>
      </c>
      <c r="D139" s="1222" t="s">
        <v>608</v>
      </c>
      <c r="E139" s="1223" t="s">
        <v>633</v>
      </c>
      <c r="F139" s="899">
        <v>1190</v>
      </c>
      <c r="G139" s="956">
        <f t="shared" si="2"/>
        <v>1190</v>
      </c>
      <c r="H139" s="956">
        <v>1190</v>
      </c>
      <c r="I139" s="956" t="s">
        <v>97</v>
      </c>
      <c r="J139" s="901">
        <v>272.38999999999902</v>
      </c>
      <c r="K139" s="901">
        <v>1398.55</v>
      </c>
      <c r="L139" s="902">
        <v>39108</v>
      </c>
      <c r="M139" s="902">
        <v>39203</v>
      </c>
      <c r="N139" s="904" t="s">
        <v>97</v>
      </c>
      <c r="O139" s="904">
        <v>24</v>
      </c>
      <c r="P139" s="905">
        <v>5.28</v>
      </c>
      <c r="Q139" s="1220"/>
      <c r="R139" s="1212"/>
    </row>
    <row r="140" spans="1:18" x14ac:dyDescent="0.15">
      <c r="A140" s="1197"/>
      <c r="B140" s="971" t="s">
        <v>128</v>
      </c>
      <c r="C140" s="930" t="s">
        <v>388</v>
      </c>
      <c r="D140" s="930" t="s">
        <v>1721</v>
      </c>
      <c r="E140" s="931" t="s">
        <v>633</v>
      </c>
      <c r="F140" s="932">
        <v>1160</v>
      </c>
      <c r="G140" s="799">
        <f t="shared" si="2"/>
        <v>1160</v>
      </c>
      <c r="H140" s="799">
        <v>1160</v>
      </c>
      <c r="I140" s="799" t="s">
        <v>97</v>
      </c>
      <c r="J140" s="918">
        <v>246.509999999999</v>
      </c>
      <c r="K140" s="918">
        <v>1625.18</v>
      </c>
      <c r="L140" s="891">
        <v>39108</v>
      </c>
      <c r="M140" s="891">
        <v>39203</v>
      </c>
      <c r="N140" s="893" t="s">
        <v>97</v>
      </c>
      <c r="O140" s="893">
        <v>22</v>
      </c>
      <c r="P140" s="894">
        <v>8.1300000000000008</v>
      </c>
      <c r="Q140" s="1220"/>
      <c r="R140" s="1212"/>
    </row>
    <row r="141" spans="1:18" x14ac:dyDescent="0.15">
      <c r="A141" s="1197"/>
      <c r="B141" s="971" t="s">
        <v>129</v>
      </c>
      <c r="C141" s="1222" t="s">
        <v>389</v>
      </c>
      <c r="D141" s="1222" t="s">
        <v>1721</v>
      </c>
      <c r="E141" s="1223" t="s">
        <v>633</v>
      </c>
      <c r="F141" s="899">
        <v>3320</v>
      </c>
      <c r="G141" s="956">
        <f t="shared" ref="G141:G204" si="3">ROUNDDOWN(F141,0)</f>
        <v>3320</v>
      </c>
      <c r="H141" s="956">
        <v>3320</v>
      </c>
      <c r="I141" s="956" t="s">
        <v>97</v>
      </c>
      <c r="J141" s="901">
        <v>726.24</v>
      </c>
      <c r="K141" s="901">
        <v>5315.8299999999899</v>
      </c>
      <c r="L141" s="902">
        <v>39486</v>
      </c>
      <c r="M141" s="902">
        <v>40162</v>
      </c>
      <c r="N141" s="904" t="s">
        <v>97</v>
      </c>
      <c r="O141" s="904">
        <v>224</v>
      </c>
      <c r="P141" s="905">
        <v>8.01</v>
      </c>
      <c r="Q141" s="1220"/>
      <c r="R141" s="1212"/>
    </row>
    <row r="142" spans="1:18" x14ac:dyDescent="0.15">
      <c r="A142" s="1197"/>
      <c r="B142" s="971" t="s">
        <v>130</v>
      </c>
      <c r="C142" s="930" t="s">
        <v>390</v>
      </c>
      <c r="D142" s="930" t="s">
        <v>1661</v>
      </c>
      <c r="E142" s="931" t="s">
        <v>633</v>
      </c>
      <c r="F142" s="932">
        <v>623</v>
      </c>
      <c r="G142" s="799">
        <f t="shared" si="3"/>
        <v>623</v>
      </c>
      <c r="H142" s="799">
        <v>623</v>
      </c>
      <c r="I142" s="799" t="s">
        <v>97</v>
      </c>
      <c r="J142" s="918">
        <v>204.75</v>
      </c>
      <c r="K142" s="918">
        <v>873.85</v>
      </c>
      <c r="L142" s="891">
        <v>39525</v>
      </c>
      <c r="M142" s="891">
        <v>39559</v>
      </c>
      <c r="N142" s="893" t="s">
        <v>97</v>
      </c>
      <c r="O142" s="893">
        <v>60</v>
      </c>
      <c r="P142" s="894">
        <v>5</v>
      </c>
      <c r="Q142" s="1220"/>
      <c r="R142" s="1212"/>
    </row>
    <row r="143" spans="1:18" x14ac:dyDescent="0.15">
      <c r="A143" s="1197"/>
      <c r="B143" s="971" t="s">
        <v>131</v>
      </c>
      <c r="C143" s="1222" t="s">
        <v>391</v>
      </c>
      <c r="D143" s="1222" t="s">
        <v>629</v>
      </c>
      <c r="E143" s="1223" t="s">
        <v>633</v>
      </c>
      <c r="F143" s="899">
        <v>928</v>
      </c>
      <c r="G143" s="956">
        <f t="shared" si="3"/>
        <v>928</v>
      </c>
      <c r="H143" s="956">
        <v>928</v>
      </c>
      <c r="I143" s="956" t="s">
        <v>97</v>
      </c>
      <c r="J143" s="901">
        <v>256.44999999999902</v>
      </c>
      <c r="K143" s="901">
        <v>1372.42</v>
      </c>
      <c r="L143" s="902">
        <v>39113</v>
      </c>
      <c r="M143" s="902">
        <v>39141</v>
      </c>
      <c r="N143" s="904" t="s">
        <v>97</v>
      </c>
      <c r="O143" s="904">
        <v>88</v>
      </c>
      <c r="P143" s="905">
        <v>6.97</v>
      </c>
      <c r="Q143" s="1220"/>
      <c r="R143" s="1212"/>
    </row>
    <row r="144" spans="1:18" x14ac:dyDescent="0.15">
      <c r="A144" s="1197"/>
      <c r="B144" s="971" t="s">
        <v>132</v>
      </c>
      <c r="C144" s="930" t="s">
        <v>392</v>
      </c>
      <c r="D144" s="930" t="s">
        <v>629</v>
      </c>
      <c r="E144" s="931" t="s">
        <v>633</v>
      </c>
      <c r="F144" s="932">
        <v>652</v>
      </c>
      <c r="G144" s="799">
        <f t="shared" si="3"/>
        <v>652</v>
      </c>
      <c r="H144" s="799">
        <v>652</v>
      </c>
      <c r="I144" s="799" t="s">
        <v>97</v>
      </c>
      <c r="J144" s="918">
        <v>328.23</v>
      </c>
      <c r="K144" s="918">
        <v>894.13999999999896</v>
      </c>
      <c r="L144" s="891">
        <v>39513</v>
      </c>
      <c r="M144" s="891">
        <v>39549</v>
      </c>
      <c r="N144" s="893" t="s">
        <v>97</v>
      </c>
      <c r="O144" s="893">
        <v>56</v>
      </c>
      <c r="P144" s="894">
        <v>3.59</v>
      </c>
      <c r="Q144" s="1220"/>
      <c r="R144" s="1212"/>
    </row>
    <row r="145" spans="1:18" x14ac:dyDescent="0.15">
      <c r="A145" s="1197"/>
      <c r="B145" s="971" t="s">
        <v>133</v>
      </c>
      <c r="C145" s="930" t="s">
        <v>393</v>
      </c>
      <c r="D145" s="930" t="s">
        <v>629</v>
      </c>
      <c r="E145" s="931" t="s">
        <v>633</v>
      </c>
      <c r="F145" s="932">
        <v>1030</v>
      </c>
      <c r="G145" s="799">
        <f t="shared" si="3"/>
        <v>1030</v>
      </c>
      <c r="H145" s="799">
        <v>1030</v>
      </c>
      <c r="I145" s="799" t="s">
        <v>97</v>
      </c>
      <c r="J145" s="918">
        <v>323.75</v>
      </c>
      <c r="K145" s="918">
        <v>1515.28</v>
      </c>
      <c r="L145" s="891">
        <v>39631</v>
      </c>
      <c r="M145" s="891">
        <v>39665</v>
      </c>
      <c r="N145" s="893" t="s">
        <v>97</v>
      </c>
      <c r="O145" s="893">
        <v>93</v>
      </c>
      <c r="P145" s="894">
        <v>7.23</v>
      </c>
      <c r="Q145" s="1220"/>
      <c r="R145" s="1212"/>
    </row>
    <row r="146" spans="1:18" x14ac:dyDescent="0.15">
      <c r="A146" s="1197"/>
      <c r="B146" s="971" t="s">
        <v>134</v>
      </c>
      <c r="C146" s="930" t="s">
        <v>394</v>
      </c>
      <c r="D146" s="930" t="s">
        <v>1665</v>
      </c>
      <c r="E146" s="931" t="s">
        <v>633</v>
      </c>
      <c r="F146" s="932">
        <v>1470</v>
      </c>
      <c r="G146" s="799">
        <f t="shared" si="3"/>
        <v>1470</v>
      </c>
      <c r="H146" s="799">
        <v>1470</v>
      </c>
      <c r="I146" s="799" t="s">
        <v>97</v>
      </c>
      <c r="J146" s="918">
        <v>726.6</v>
      </c>
      <c r="K146" s="918">
        <v>2761.09</v>
      </c>
      <c r="L146" s="891">
        <v>40199</v>
      </c>
      <c r="M146" s="891">
        <v>40883</v>
      </c>
      <c r="N146" s="893" t="s">
        <v>97</v>
      </c>
      <c r="O146" s="893">
        <v>32</v>
      </c>
      <c r="P146" s="894">
        <v>7.12</v>
      </c>
      <c r="Q146" s="1220"/>
      <c r="R146" s="1212"/>
    </row>
    <row r="147" spans="1:18" x14ac:dyDescent="0.15">
      <c r="A147" s="1197"/>
      <c r="B147" s="971" t="s">
        <v>135</v>
      </c>
      <c r="C147" s="1222" t="s">
        <v>1485</v>
      </c>
      <c r="D147" s="1222" t="s">
        <v>1631</v>
      </c>
      <c r="E147" s="1223" t="s">
        <v>633</v>
      </c>
      <c r="F147" s="899">
        <v>1920</v>
      </c>
      <c r="G147" s="956">
        <f t="shared" si="3"/>
        <v>1920</v>
      </c>
      <c r="H147" s="956">
        <v>1920</v>
      </c>
      <c r="I147" s="956" t="s">
        <v>97</v>
      </c>
      <c r="J147" s="901">
        <v>409.19</v>
      </c>
      <c r="K147" s="901">
        <v>2992.29</v>
      </c>
      <c r="L147" s="902">
        <v>39512</v>
      </c>
      <c r="M147" s="902">
        <v>40162</v>
      </c>
      <c r="N147" s="904" t="s">
        <v>97</v>
      </c>
      <c r="O147" s="904">
        <v>40</v>
      </c>
      <c r="P147" s="905">
        <v>3.27</v>
      </c>
      <c r="Q147" s="1220"/>
      <c r="R147" s="1212"/>
    </row>
    <row r="148" spans="1:18" x14ac:dyDescent="0.15">
      <c r="A148" s="1197"/>
      <c r="B148" s="971" t="s">
        <v>136</v>
      </c>
      <c r="C148" s="930" t="s">
        <v>396</v>
      </c>
      <c r="D148" s="930" t="s">
        <v>613</v>
      </c>
      <c r="E148" s="931" t="s">
        <v>633</v>
      </c>
      <c r="F148" s="932">
        <v>2090</v>
      </c>
      <c r="G148" s="799">
        <f t="shared" si="3"/>
        <v>2090</v>
      </c>
      <c r="H148" s="799">
        <v>2090</v>
      </c>
      <c r="I148" s="799" t="s">
        <v>97</v>
      </c>
      <c r="J148" s="918">
        <v>833.58</v>
      </c>
      <c r="K148" s="918">
        <v>4584.75</v>
      </c>
      <c r="L148" s="891">
        <v>39486</v>
      </c>
      <c r="M148" s="891">
        <v>39521</v>
      </c>
      <c r="N148" s="893" t="s">
        <v>97</v>
      </c>
      <c r="O148" s="893">
        <v>133</v>
      </c>
      <c r="P148" s="894">
        <v>5.79</v>
      </c>
      <c r="Q148" s="1220"/>
      <c r="R148" s="1212"/>
    </row>
    <row r="149" spans="1:18" x14ac:dyDescent="0.15">
      <c r="A149" s="1197"/>
      <c r="B149" s="971" t="s">
        <v>137</v>
      </c>
      <c r="C149" s="1222" t="s">
        <v>397</v>
      </c>
      <c r="D149" s="1222" t="s">
        <v>613</v>
      </c>
      <c r="E149" s="1223" t="s">
        <v>633</v>
      </c>
      <c r="F149" s="899">
        <v>2710</v>
      </c>
      <c r="G149" s="956">
        <f t="shared" si="3"/>
        <v>2710</v>
      </c>
      <c r="H149" s="956">
        <v>2710</v>
      </c>
      <c r="I149" s="956" t="s">
        <v>97</v>
      </c>
      <c r="J149" s="901">
        <v>3645.3499999999899</v>
      </c>
      <c r="K149" s="901">
        <v>5609.86</v>
      </c>
      <c r="L149" s="902">
        <v>39512</v>
      </c>
      <c r="M149" s="902">
        <v>39526</v>
      </c>
      <c r="N149" s="904" t="s">
        <v>97</v>
      </c>
      <c r="O149" s="904">
        <v>190</v>
      </c>
      <c r="P149" s="905">
        <v>10.71</v>
      </c>
      <c r="Q149" s="1220"/>
      <c r="R149" s="1212"/>
    </row>
    <row r="150" spans="1:18" x14ac:dyDescent="0.15">
      <c r="A150" s="1197"/>
      <c r="B150" s="971" t="s">
        <v>138</v>
      </c>
      <c r="C150" s="930" t="s">
        <v>398</v>
      </c>
      <c r="D150" s="930" t="s">
        <v>613</v>
      </c>
      <c r="E150" s="931" t="s">
        <v>633</v>
      </c>
      <c r="F150" s="932">
        <v>1650</v>
      </c>
      <c r="G150" s="799">
        <f t="shared" si="3"/>
        <v>1650</v>
      </c>
      <c r="H150" s="799">
        <v>1650</v>
      </c>
      <c r="I150" s="799" t="s">
        <v>97</v>
      </c>
      <c r="J150" s="918">
        <v>853.07</v>
      </c>
      <c r="K150" s="918">
        <v>2793.02</v>
      </c>
      <c r="L150" s="891">
        <v>39904</v>
      </c>
      <c r="M150" s="891">
        <v>40883</v>
      </c>
      <c r="N150" s="893" t="s">
        <v>97</v>
      </c>
      <c r="O150" s="893">
        <v>45</v>
      </c>
      <c r="P150" s="894">
        <v>4.58</v>
      </c>
      <c r="Q150" s="1220"/>
      <c r="R150" s="1212"/>
    </row>
    <row r="151" spans="1:18" x14ac:dyDescent="0.15">
      <c r="A151" s="1197"/>
      <c r="B151" s="971" t="s">
        <v>139</v>
      </c>
      <c r="C151" s="1222" t="s">
        <v>399</v>
      </c>
      <c r="D151" s="1222" t="s">
        <v>628</v>
      </c>
      <c r="E151" s="1223" t="s">
        <v>633</v>
      </c>
      <c r="F151" s="899">
        <v>1100</v>
      </c>
      <c r="G151" s="956">
        <f t="shared" si="3"/>
        <v>1100</v>
      </c>
      <c r="H151" s="956">
        <v>1100</v>
      </c>
      <c r="I151" s="956" t="s">
        <v>97</v>
      </c>
      <c r="J151" s="901">
        <v>333.1</v>
      </c>
      <c r="K151" s="901">
        <v>1355.18</v>
      </c>
      <c r="L151" s="902">
        <v>36235</v>
      </c>
      <c r="M151" s="902">
        <v>38987</v>
      </c>
      <c r="N151" s="904" t="s">
        <v>97</v>
      </c>
      <c r="O151" s="904">
        <v>133</v>
      </c>
      <c r="P151" s="905">
        <v>6.41</v>
      </c>
      <c r="Q151" s="1220"/>
      <c r="R151" s="1212"/>
    </row>
    <row r="152" spans="1:18" x14ac:dyDescent="0.15">
      <c r="A152" s="1197"/>
      <c r="B152" s="971" t="s">
        <v>140</v>
      </c>
      <c r="C152" s="930" t="s">
        <v>400</v>
      </c>
      <c r="D152" s="930" t="s">
        <v>628</v>
      </c>
      <c r="E152" s="931" t="s">
        <v>633</v>
      </c>
      <c r="F152" s="932">
        <v>938</v>
      </c>
      <c r="G152" s="799">
        <f t="shared" si="3"/>
        <v>938</v>
      </c>
      <c r="H152" s="799">
        <v>938</v>
      </c>
      <c r="I152" s="799" t="s">
        <v>97</v>
      </c>
      <c r="J152" s="918">
        <v>473.25999999999902</v>
      </c>
      <c r="K152" s="918">
        <v>1356.97</v>
      </c>
      <c r="L152" s="891">
        <v>37595</v>
      </c>
      <c r="M152" s="891">
        <v>38988</v>
      </c>
      <c r="N152" s="893" t="s">
        <v>97</v>
      </c>
      <c r="O152" s="893">
        <v>51</v>
      </c>
      <c r="P152" s="894">
        <v>6.77</v>
      </c>
      <c r="Q152" s="1220"/>
      <c r="R152" s="1212"/>
    </row>
    <row r="153" spans="1:18" x14ac:dyDescent="0.15">
      <c r="A153" s="1197"/>
      <c r="B153" s="971" t="s">
        <v>141</v>
      </c>
      <c r="C153" s="1222" t="s">
        <v>401</v>
      </c>
      <c r="D153" s="1222" t="s">
        <v>628</v>
      </c>
      <c r="E153" s="1223" t="s">
        <v>633</v>
      </c>
      <c r="F153" s="899">
        <v>972</v>
      </c>
      <c r="G153" s="956">
        <f t="shared" si="3"/>
        <v>972</v>
      </c>
      <c r="H153" s="956">
        <v>972</v>
      </c>
      <c r="I153" s="956" t="s">
        <v>97</v>
      </c>
      <c r="J153" s="901">
        <v>287.58999999999901</v>
      </c>
      <c r="K153" s="901">
        <v>1372.95</v>
      </c>
      <c r="L153" s="902">
        <v>38379</v>
      </c>
      <c r="M153" s="902">
        <v>39135</v>
      </c>
      <c r="N153" s="904" t="s">
        <v>97</v>
      </c>
      <c r="O153" s="904">
        <v>79</v>
      </c>
      <c r="P153" s="905">
        <v>5.65</v>
      </c>
      <c r="Q153" s="1220"/>
      <c r="R153" s="1212"/>
    </row>
    <row r="154" spans="1:18" x14ac:dyDescent="0.15">
      <c r="A154" s="1197"/>
      <c r="B154" s="971" t="s">
        <v>142</v>
      </c>
      <c r="C154" s="930" t="s">
        <v>1486</v>
      </c>
      <c r="D154" s="930" t="s">
        <v>628</v>
      </c>
      <c r="E154" s="931" t="s">
        <v>633</v>
      </c>
      <c r="F154" s="932">
        <v>1830</v>
      </c>
      <c r="G154" s="799">
        <f t="shared" si="3"/>
        <v>1830</v>
      </c>
      <c r="H154" s="799">
        <v>1830</v>
      </c>
      <c r="I154" s="799" t="s">
        <v>97</v>
      </c>
      <c r="J154" s="918">
        <v>495.86</v>
      </c>
      <c r="K154" s="918">
        <v>2429.98</v>
      </c>
      <c r="L154" s="891">
        <v>38917</v>
      </c>
      <c r="M154" s="891">
        <v>40162</v>
      </c>
      <c r="N154" s="893" t="s">
        <v>97</v>
      </c>
      <c r="O154" s="893">
        <v>71</v>
      </c>
      <c r="P154" s="894">
        <v>7.9</v>
      </c>
      <c r="Q154" s="1220"/>
      <c r="R154" s="1212"/>
    </row>
    <row r="155" spans="1:18" x14ac:dyDescent="0.15">
      <c r="A155" s="1197"/>
      <c r="B155" s="971" t="s">
        <v>144</v>
      </c>
      <c r="C155" s="1222" t="s">
        <v>403</v>
      </c>
      <c r="D155" s="1222" t="s">
        <v>612</v>
      </c>
      <c r="E155" s="1223" t="s">
        <v>633</v>
      </c>
      <c r="F155" s="899">
        <v>359</v>
      </c>
      <c r="G155" s="956">
        <f t="shared" si="3"/>
        <v>359</v>
      </c>
      <c r="H155" s="956">
        <v>359</v>
      </c>
      <c r="I155" s="956" t="s">
        <v>97</v>
      </c>
      <c r="J155" s="901">
        <v>121.95</v>
      </c>
      <c r="K155" s="901">
        <v>551.63</v>
      </c>
      <c r="L155" s="902">
        <v>37894</v>
      </c>
      <c r="M155" s="902">
        <v>38988</v>
      </c>
      <c r="N155" s="904" t="s">
        <v>97</v>
      </c>
      <c r="O155" s="904">
        <v>44</v>
      </c>
      <c r="P155" s="905">
        <v>7.68</v>
      </c>
      <c r="Q155" s="1220"/>
      <c r="R155" s="1212"/>
    </row>
    <row r="156" spans="1:18" x14ac:dyDescent="0.15">
      <c r="A156" s="1197"/>
      <c r="B156" s="971" t="s">
        <v>145</v>
      </c>
      <c r="C156" s="930" t="s">
        <v>1487</v>
      </c>
      <c r="D156" s="930" t="s">
        <v>612</v>
      </c>
      <c r="E156" s="931" t="s">
        <v>633</v>
      </c>
      <c r="F156" s="932">
        <v>1140</v>
      </c>
      <c r="G156" s="799">
        <f t="shared" si="3"/>
        <v>1140</v>
      </c>
      <c r="H156" s="799">
        <v>1140</v>
      </c>
      <c r="I156" s="799" t="s">
        <v>97</v>
      </c>
      <c r="J156" s="918">
        <v>242.65</v>
      </c>
      <c r="K156" s="918">
        <v>1465.5</v>
      </c>
      <c r="L156" s="891">
        <v>38742</v>
      </c>
      <c r="M156" s="891">
        <v>41520</v>
      </c>
      <c r="N156" s="893" t="s">
        <v>97</v>
      </c>
      <c r="O156" s="893">
        <v>22</v>
      </c>
      <c r="P156" s="894">
        <v>6.38</v>
      </c>
      <c r="Q156" s="1220"/>
      <c r="R156" s="1212"/>
    </row>
    <row r="157" spans="1:18" x14ac:dyDescent="0.15">
      <c r="A157" s="1197"/>
      <c r="B157" s="971" t="s">
        <v>146</v>
      </c>
      <c r="C157" s="1222" t="s">
        <v>405</v>
      </c>
      <c r="D157" s="1222" t="s">
        <v>626</v>
      </c>
      <c r="E157" s="1223" t="s">
        <v>633</v>
      </c>
      <c r="F157" s="899">
        <v>1090</v>
      </c>
      <c r="G157" s="956">
        <f t="shared" si="3"/>
        <v>1090</v>
      </c>
      <c r="H157" s="956">
        <v>1090</v>
      </c>
      <c r="I157" s="956" t="s">
        <v>97</v>
      </c>
      <c r="J157" s="901">
        <v>273.18</v>
      </c>
      <c r="K157" s="901">
        <v>1400.3099999999899</v>
      </c>
      <c r="L157" s="902">
        <v>37656</v>
      </c>
      <c r="M157" s="902">
        <v>38988</v>
      </c>
      <c r="N157" s="904" t="s">
        <v>97</v>
      </c>
      <c r="O157" s="904">
        <v>42</v>
      </c>
      <c r="P157" s="905">
        <v>5.23</v>
      </c>
      <c r="Q157" s="1220"/>
      <c r="R157" s="1212"/>
    </row>
    <row r="158" spans="1:18" x14ac:dyDescent="0.15">
      <c r="A158" s="1197"/>
      <c r="B158" s="971" t="s">
        <v>147</v>
      </c>
      <c r="C158" s="930" t="s">
        <v>406</v>
      </c>
      <c r="D158" s="930" t="s">
        <v>626</v>
      </c>
      <c r="E158" s="931" t="s">
        <v>633</v>
      </c>
      <c r="F158" s="932">
        <v>679</v>
      </c>
      <c r="G158" s="799">
        <f t="shared" si="3"/>
        <v>679</v>
      </c>
      <c r="H158" s="799">
        <v>679</v>
      </c>
      <c r="I158" s="799" t="s">
        <v>97</v>
      </c>
      <c r="J158" s="918">
        <v>180.96</v>
      </c>
      <c r="K158" s="918">
        <v>911.27999999999895</v>
      </c>
      <c r="L158" s="891">
        <v>37686</v>
      </c>
      <c r="M158" s="891">
        <v>38988</v>
      </c>
      <c r="N158" s="893" t="s">
        <v>97</v>
      </c>
      <c r="O158" s="893">
        <v>59</v>
      </c>
      <c r="P158" s="894">
        <v>4.92</v>
      </c>
      <c r="Q158" s="1220"/>
      <c r="R158" s="1212"/>
    </row>
    <row r="159" spans="1:18" x14ac:dyDescent="0.15">
      <c r="A159" s="1197"/>
      <c r="B159" s="971" t="s">
        <v>148</v>
      </c>
      <c r="C159" s="930" t="s">
        <v>407</v>
      </c>
      <c r="D159" s="930" t="s">
        <v>626</v>
      </c>
      <c r="E159" s="931" t="s">
        <v>633</v>
      </c>
      <c r="F159" s="932">
        <v>2040</v>
      </c>
      <c r="G159" s="799">
        <f t="shared" si="3"/>
        <v>2040</v>
      </c>
      <c r="H159" s="799">
        <v>2040</v>
      </c>
      <c r="I159" s="799" t="s">
        <v>97</v>
      </c>
      <c r="J159" s="918">
        <v>323.62</v>
      </c>
      <c r="K159" s="918">
        <v>2317.5100000000002</v>
      </c>
      <c r="L159" s="891">
        <v>38626</v>
      </c>
      <c r="M159" s="891">
        <v>39135</v>
      </c>
      <c r="N159" s="893" t="s">
        <v>97</v>
      </c>
      <c r="O159" s="893">
        <v>179</v>
      </c>
      <c r="P159" s="894">
        <v>6.31</v>
      </c>
      <c r="Q159" s="1220"/>
      <c r="R159" s="1212"/>
    </row>
    <row r="160" spans="1:18" x14ac:dyDescent="0.15">
      <c r="A160" s="1197"/>
      <c r="B160" s="971" t="s">
        <v>149</v>
      </c>
      <c r="C160" s="930" t="s">
        <v>408</v>
      </c>
      <c r="D160" s="930" t="s">
        <v>614</v>
      </c>
      <c r="E160" s="931" t="s">
        <v>633</v>
      </c>
      <c r="F160" s="932">
        <v>1260</v>
      </c>
      <c r="G160" s="799">
        <f t="shared" si="3"/>
        <v>1260</v>
      </c>
      <c r="H160" s="799">
        <v>1260</v>
      </c>
      <c r="I160" s="799" t="s">
        <v>97</v>
      </c>
      <c r="J160" s="918">
        <v>487.88</v>
      </c>
      <c r="K160" s="918">
        <v>1710.3499999999899</v>
      </c>
      <c r="L160" s="891">
        <v>37091</v>
      </c>
      <c r="M160" s="891">
        <v>38987</v>
      </c>
      <c r="N160" s="893" t="s">
        <v>97</v>
      </c>
      <c r="O160" s="893">
        <v>59</v>
      </c>
      <c r="P160" s="894">
        <v>10.36</v>
      </c>
      <c r="Q160" s="1220"/>
      <c r="R160" s="1212"/>
    </row>
    <row r="161" spans="1:18" x14ac:dyDescent="0.15">
      <c r="A161" s="1197"/>
      <c r="B161" s="971" t="s">
        <v>150</v>
      </c>
      <c r="C161" s="1222" t="s">
        <v>409</v>
      </c>
      <c r="D161" s="1222" t="s">
        <v>614</v>
      </c>
      <c r="E161" s="1223" t="s">
        <v>633</v>
      </c>
      <c r="F161" s="899">
        <v>1410</v>
      </c>
      <c r="G161" s="956">
        <f t="shared" si="3"/>
        <v>1410</v>
      </c>
      <c r="H161" s="956">
        <v>1410</v>
      </c>
      <c r="I161" s="956" t="s">
        <v>97</v>
      </c>
      <c r="J161" s="901">
        <v>919.05999999999904</v>
      </c>
      <c r="K161" s="901">
        <v>1389.5699999999899</v>
      </c>
      <c r="L161" s="902">
        <v>38333</v>
      </c>
      <c r="M161" s="902">
        <v>38988</v>
      </c>
      <c r="N161" s="904" t="s">
        <v>97</v>
      </c>
      <c r="O161" s="904">
        <v>90</v>
      </c>
      <c r="P161" s="905">
        <v>9.4499999999999993</v>
      </c>
      <c r="Q161" s="1220"/>
      <c r="R161" s="1212"/>
    </row>
    <row r="162" spans="1:18" x14ac:dyDescent="0.15">
      <c r="A162" s="1197"/>
      <c r="B162" s="971" t="s">
        <v>151</v>
      </c>
      <c r="C162" s="930" t="s">
        <v>410</v>
      </c>
      <c r="D162" s="930" t="s">
        <v>614</v>
      </c>
      <c r="E162" s="931" t="s">
        <v>633</v>
      </c>
      <c r="F162" s="932">
        <v>775</v>
      </c>
      <c r="G162" s="799">
        <f t="shared" si="3"/>
        <v>775</v>
      </c>
      <c r="H162" s="799">
        <v>775</v>
      </c>
      <c r="I162" s="799" t="s">
        <v>97</v>
      </c>
      <c r="J162" s="918">
        <v>423.45999999999901</v>
      </c>
      <c r="K162" s="918">
        <v>1203.79</v>
      </c>
      <c r="L162" s="891">
        <v>39055</v>
      </c>
      <c r="M162" s="891">
        <v>39135</v>
      </c>
      <c r="N162" s="893" t="s">
        <v>97</v>
      </c>
      <c r="O162" s="893">
        <v>47</v>
      </c>
      <c r="P162" s="894">
        <v>6.18</v>
      </c>
      <c r="Q162" s="1220"/>
      <c r="R162" s="1212"/>
    </row>
    <row r="163" spans="1:18" x14ac:dyDescent="0.15">
      <c r="A163" s="1197"/>
      <c r="B163" s="971" t="s">
        <v>152</v>
      </c>
      <c r="C163" s="1222" t="s">
        <v>411</v>
      </c>
      <c r="D163" s="1222" t="s">
        <v>614</v>
      </c>
      <c r="E163" s="1223" t="s">
        <v>633</v>
      </c>
      <c r="F163" s="899">
        <v>474</v>
      </c>
      <c r="G163" s="956">
        <f t="shared" si="3"/>
        <v>474</v>
      </c>
      <c r="H163" s="956">
        <v>474</v>
      </c>
      <c r="I163" s="956" t="s">
        <v>97</v>
      </c>
      <c r="J163" s="901">
        <v>283.23</v>
      </c>
      <c r="K163" s="901">
        <v>732.23</v>
      </c>
      <c r="L163" s="902">
        <v>39030</v>
      </c>
      <c r="M163" s="902">
        <v>39171</v>
      </c>
      <c r="N163" s="904" t="s">
        <v>97</v>
      </c>
      <c r="O163" s="904">
        <v>34</v>
      </c>
      <c r="P163" s="905">
        <v>8.5299999999999994</v>
      </c>
      <c r="Q163" s="1220"/>
      <c r="R163" s="1212"/>
    </row>
    <row r="164" spans="1:18" x14ac:dyDescent="0.15">
      <c r="A164" s="1197"/>
      <c r="B164" s="971" t="s">
        <v>153</v>
      </c>
      <c r="C164" s="930" t="s">
        <v>412</v>
      </c>
      <c r="D164" s="930" t="s">
        <v>614</v>
      </c>
      <c r="E164" s="931" t="s">
        <v>633</v>
      </c>
      <c r="F164" s="932">
        <v>414</v>
      </c>
      <c r="G164" s="799">
        <f t="shared" si="3"/>
        <v>414</v>
      </c>
      <c r="H164" s="799">
        <v>414</v>
      </c>
      <c r="I164" s="799" t="s">
        <v>97</v>
      </c>
      <c r="J164" s="918">
        <v>261.98</v>
      </c>
      <c r="K164" s="918">
        <v>604.40999999999894</v>
      </c>
      <c r="L164" s="891">
        <v>39078</v>
      </c>
      <c r="M164" s="891">
        <v>39352</v>
      </c>
      <c r="N164" s="893" t="s">
        <v>97</v>
      </c>
      <c r="O164" s="893">
        <v>37</v>
      </c>
      <c r="P164" s="894">
        <v>7.97</v>
      </c>
      <c r="Q164" s="1220"/>
      <c r="R164" s="1212"/>
    </row>
    <row r="165" spans="1:18" x14ac:dyDescent="0.15">
      <c r="A165" s="1197"/>
      <c r="B165" s="971" t="s">
        <v>154</v>
      </c>
      <c r="C165" s="1222" t="s">
        <v>413</v>
      </c>
      <c r="D165" s="1222" t="s">
        <v>614</v>
      </c>
      <c r="E165" s="1223" t="s">
        <v>633</v>
      </c>
      <c r="F165" s="899">
        <v>2970</v>
      </c>
      <c r="G165" s="956">
        <f t="shared" si="3"/>
        <v>2970</v>
      </c>
      <c r="H165" s="956">
        <v>2970</v>
      </c>
      <c r="I165" s="956" t="s">
        <v>97</v>
      </c>
      <c r="J165" s="901">
        <v>1056.48</v>
      </c>
      <c r="K165" s="901">
        <v>3658.54</v>
      </c>
      <c r="L165" s="902">
        <v>39504</v>
      </c>
      <c r="M165" s="902">
        <v>39528</v>
      </c>
      <c r="N165" s="904" t="s">
        <v>97</v>
      </c>
      <c r="O165" s="904">
        <v>126</v>
      </c>
      <c r="P165" s="905">
        <v>5.2</v>
      </c>
      <c r="Q165" s="1220"/>
      <c r="R165" s="1212"/>
    </row>
    <row r="166" spans="1:18" x14ac:dyDescent="0.15">
      <c r="A166" s="1197"/>
      <c r="B166" s="971" t="s">
        <v>155</v>
      </c>
      <c r="C166" s="930" t="s">
        <v>414</v>
      </c>
      <c r="D166" s="930" t="s">
        <v>614</v>
      </c>
      <c r="E166" s="931" t="s">
        <v>633</v>
      </c>
      <c r="F166" s="932">
        <v>1310</v>
      </c>
      <c r="G166" s="799">
        <f t="shared" si="3"/>
        <v>1310</v>
      </c>
      <c r="H166" s="799">
        <v>1310</v>
      </c>
      <c r="I166" s="799" t="s">
        <v>97</v>
      </c>
      <c r="J166" s="918">
        <v>312.18</v>
      </c>
      <c r="K166" s="918">
        <v>1806.3699999999899</v>
      </c>
      <c r="L166" s="891">
        <v>38792</v>
      </c>
      <c r="M166" s="891">
        <v>41520</v>
      </c>
      <c r="N166" s="893" t="s">
        <v>97</v>
      </c>
      <c r="O166" s="893">
        <v>23</v>
      </c>
      <c r="P166" s="894">
        <v>6.04</v>
      </c>
      <c r="Q166" s="1220"/>
      <c r="R166" s="1212"/>
    </row>
    <row r="167" spans="1:18" x14ac:dyDescent="0.15">
      <c r="A167" s="1197"/>
      <c r="B167" s="971" t="s">
        <v>156</v>
      </c>
      <c r="C167" s="1222" t="s">
        <v>1488</v>
      </c>
      <c r="D167" s="1222" t="s">
        <v>614</v>
      </c>
      <c r="E167" s="1223" t="s">
        <v>633</v>
      </c>
      <c r="F167" s="899">
        <v>1080</v>
      </c>
      <c r="G167" s="956">
        <f t="shared" si="3"/>
        <v>1080</v>
      </c>
      <c r="H167" s="956">
        <v>1080</v>
      </c>
      <c r="I167" s="956" t="s">
        <v>97</v>
      </c>
      <c r="J167" s="901">
        <v>545.979999999999</v>
      </c>
      <c r="K167" s="901">
        <v>1432.79</v>
      </c>
      <c r="L167" s="902">
        <v>38932</v>
      </c>
      <c r="M167" s="902">
        <v>41520</v>
      </c>
      <c r="N167" s="904" t="s">
        <v>97</v>
      </c>
      <c r="O167" s="904">
        <v>17</v>
      </c>
      <c r="P167" s="905">
        <v>5.66</v>
      </c>
      <c r="Q167" s="1220"/>
      <c r="R167" s="1212"/>
    </row>
    <row r="168" spans="1:18" x14ac:dyDescent="0.15">
      <c r="A168" s="1197"/>
      <c r="B168" s="971" t="s">
        <v>157</v>
      </c>
      <c r="C168" s="930" t="s">
        <v>1489</v>
      </c>
      <c r="D168" s="930" t="s">
        <v>614</v>
      </c>
      <c r="E168" s="931" t="s">
        <v>633</v>
      </c>
      <c r="F168" s="932">
        <v>2850</v>
      </c>
      <c r="G168" s="799">
        <f t="shared" si="3"/>
        <v>2850</v>
      </c>
      <c r="H168" s="799">
        <v>2850</v>
      </c>
      <c r="I168" s="799" t="s">
        <v>97</v>
      </c>
      <c r="J168" s="918">
        <v>499.51999999999902</v>
      </c>
      <c r="K168" s="918">
        <v>2990.65</v>
      </c>
      <c r="L168" s="891">
        <v>37271</v>
      </c>
      <c r="M168" s="891">
        <v>41992</v>
      </c>
      <c r="N168" s="893" t="s">
        <v>97</v>
      </c>
      <c r="O168" s="893">
        <v>37</v>
      </c>
      <c r="P168" s="894">
        <v>6.16</v>
      </c>
      <c r="Q168" s="1220"/>
      <c r="R168" s="1212"/>
    </row>
    <row r="169" spans="1:18" x14ac:dyDescent="0.15">
      <c r="A169" s="1197"/>
      <c r="B169" s="971" t="s">
        <v>158</v>
      </c>
      <c r="C169" s="930" t="s">
        <v>417</v>
      </c>
      <c r="D169" s="930" t="s">
        <v>627</v>
      </c>
      <c r="E169" s="931" t="s">
        <v>633</v>
      </c>
      <c r="F169" s="932">
        <v>2570</v>
      </c>
      <c r="G169" s="799">
        <f t="shared" si="3"/>
        <v>2570</v>
      </c>
      <c r="H169" s="799">
        <v>2570</v>
      </c>
      <c r="I169" s="799" t="s">
        <v>97</v>
      </c>
      <c r="J169" s="918">
        <v>1324.96</v>
      </c>
      <c r="K169" s="918">
        <v>5451.4099999999899</v>
      </c>
      <c r="L169" s="891">
        <v>31813</v>
      </c>
      <c r="M169" s="891">
        <v>39135</v>
      </c>
      <c r="N169" s="893" t="s">
        <v>97</v>
      </c>
      <c r="O169" s="893">
        <v>600</v>
      </c>
      <c r="P169" s="894">
        <v>5.54</v>
      </c>
      <c r="Q169" s="1220"/>
      <c r="R169" s="1212"/>
    </row>
    <row r="170" spans="1:18" x14ac:dyDescent="0.15">
      <c r="A170" s="1197"/>
      <c r="B170" s="971" t="s">
        <v>159</v>
      </c>
      <c r="C170" s="930" t="s">
        <v>418</v>
      </c>
      <c r="D170" s="930" t="s">
        <v>627</v>
      </c>
      <c r="E170" s="931" t="s">
        <v>633</v>
      </c>
      <c r="F170" s="932">
        <v>2100</v>
      </c>
      <c r="G170" s="799">
        <f t="shared" si="3"/>
        <v>2100</v>
      </c>
      <c r="H170" s="799">
        <v>2100</v>
      </c>
      <c r="I170" s="799" t="s">
        <v>97</v>
      </c>
      <c r="J170" s="918">
        <v>503.81</v>
      </c>
      <c r="K170" s="918">
        <v>4696.7700000000004</v>
      </c>
      <c r="L170" s="891">
        <v>36433</v>
      </c>
      <c r="M170" s="891">
        <v>39430</v>
      </c>
      <c r="N170" s="893" t="s">
        <v>97</v>
      </c>
      <c r="O170" s="893">
        <v>81</v>
      </c>
      <c r="P170" s="894">
        <v>4.75</v>
      </c>
      <c r="Q170" s="1220"/>
      <c r="R170" s="1212"/>
    </row>
    <row r="171" spans="1:18" x14ac:dyDescent="0.15">
      <c r="A171" s="1197"/>
      <c r="B171" s="971" t="s">
        <v>160</v>
      </c>
      <c r="C171" s="1222" t="s">
        <v>419</v>
      </c>
      <c r="D171" s="1222" t="s">
        <v>627</v>
      </c>
      <c r="E171" s="1223" t="s">
        <v>633</v>
      </c>
      <c r="F171" s="899">
        <v>4220</v>
      </c>
      <c r="G171" s="956">
        <f t="shared" si="3"/>
        <v>4220</v>
      </c>
      <c r="H171" s="956">
        <v>4220</v>
      </c>
      <c r="I171" s="956" t="s">
        <v>97</v>
      </c>
      <c r="J171" s="901">
        <v>858.30999999999904</v>
      </c>
      <c r="K171" s="901">
        <v>6898.3299999999899</v>
      </c>
      <c r="L171" s="902">
        <v>39472</v>
      </c>
      <c r="M171" s="902">
        <v>40162</v>
      </c>
      <c r="N171" s="904" t="s">
        <v>97</v>
      </c>
      <c r="O171" s="904">
        <v>191</v>
      </c>
      <c r="P171" s="905">
        <v>6.51</v>
      </c>
      <c r="Q171" s="1220"/>
      <c r="R171" s="1212"/>
    </row>
    <row r="172" spans="1:18" x14ac:dyDescent="0.15">
      <c r="A172" s="1197"/>
      <c r="B172" s="971" t="s">
        <v>161</v>
      </c>
      <c r="C172" s="930" t="s">
        <v>1490</v>
      </c>
      <c r="D172" s="930" t="s">
        <v>627</v>
      </c>
      <c r="E172" s="931" t="s">
        <v>633</v>
      </c>
      <c r="F172" s="932">
        <v>1550</v>
      </c>
      <c r="G172" s="799">
        <f t="shared" si="3"/>
        <v>1550</v>
      </c>
      <c r="H172" s="799">
        <v>1550</v>
      </c>
      <c r="I172" s="799" t="s">
        <v>97</v>
      </c>
      <c r="J172" s="918">
        <v>289.60000000000002</v>
      </c>
      <c r="K172" s="918">
        <v>2493.8000000000002</v>
      </c>
      <c r="L172" s="891">
        <v>38373</v>
      </c>
      <c r="M172" s="891">
        <v>41520</v>
      </c>
      <c r="N172" s="893" t="s">
        <v>97</v>
      </c>
      <c r="O172" s="893">
        <v>28</v>
      </c>
      <c r="P172" s="894">
        <v>3.27</v>
      </c>
      <c r="Q172" s="1220"/>
      <c r="R172" s="1212"/>
    </row>
    <row r="173" spans="1:18" x14ac:dyDescent="0.15">
      <c r="A173" s="1197"/>
      <c r="B173" s="971" t="s">
        <v>162</v>
      </c>
      <c r="C173" s="1222" t="s">
        <v>421</v>
      </c>
      <c r="D173" s="1222" t="s">
        <v>1632</v>
      </c>
      <c r="E173" s="1223" t="s">
        <v>633</v>
      </c>
      <c r="F173" s="899">
        <v>557</v>
      </c>
      <c r="G173" s="956">
        <f t="shared" si="3"/>
        <v>557</v>
      </c>
      <c r="H173" s="956">
        <v>557</v>
      </c>
      <c r="I173" s="956" t="s">
        <v>97</v>
      </c>
      <c r="J173" s="901">
        <v>144.289999999999</v>
      </c>
      <c r="K173" s="901">
        <v>833.01999999999896</v>
      </c>
      <c r="L173" s="902">
        <v>38723</v>
      </c>
      <c r="M173" s="902">
        <v>39428</v>
      </c>
      <c r="N173" s="904" t="s">
        <v>97</v>
      </c>
      <c r="O173" s="904">
        <v>17</v>
      </c>
      <c r="P173" s="905">
        <v>8.26</v>
      </c>
      <c r="Q173" s="1220"/>
      <c r="R173" s="1212"/>
    </row>
    <row r="174" spans="1:18" x14ac:dyDescent="0.15">
      <c r="A174" s="1197"/>
      <c r="B174" s="971" t="s">
        <v>163</v>
      </c>
      <c r="C174" s="930" t="s">
        <v>422</v>
      </c>
      <c r="D174" s="930" t="s">
        <v>1632</v>
      </c>
      <c r="E174" s="931" t="s">
        <v>633</v>
      </c>
      <c r="F174" s="932">
        <v>866</v>
      </c>
      <c r="G174" s="799">
        <f t="shared" si="3"/>
        <v>866</v>
      </c>
      <c r="H174" s="799">
        <v>866</v>
      </c>
      <c r="I174" s="799" t="s">
        <v>97</v>
      </c>
      <c r="J174" s="918">
        <v>297.19</v>
      </c>
      <c r="K174" s="918">
        <v>1182.5799999999899</v>
      </c>
      <c r="L174" s="891">
        <v>39484</v>
      </c>
      <c r="M174" s="891">
        <v>39507</v>
      </c>
      <c r="N174" s="893" t="s">
        <v>97</v>
      </c>
      <c r="O174" s="893">
        <v>17</v>
      </c>
      <c r="P174" s="894">
        <v>3.64</v>
      </c>
      <c r="Q174" s="1220"/>
      <c r="R174" s="1212"/>
    </row>
    <row r="175" spans="1:18" x14ac:dyDescent="0.15">
      <c r="A175" s="1197"/>
      <c r="B175" s="971" t="s">
        <v>164</v>
      </c>
      <c r="C175" s="1222" t="s">
        <v>423</v>
      </c>
      <c r="D175" s="1222" t="s">
        <v>609</v>
      </c>
      <c r="E175" s="1223" t="s">
        <v>633</v>
      </c>
      <c r="F175" s="899">
        <v>1490</v>
      </c>
      <c r="G175" s="956">
        <f t="shared" si="3"/>
        <v>1490</v>
      </c>
      <c r="H175" s="956">
        <v>1490</v>
      </c>
      <c r="I175" s="956" t="s">
        <v>97</v>
      </c>
      <c r="J175" s="901">
        <v>380.76999999999902</v>
      </c>
      <c r="K175" s="901">
        <v>1911.8699999999899</v>
      </c>
      <c r="L175" s="902">
        <v>37995</v>
      </c>
      <c r="M175" s="902">
        <v>38988</v>
      </c>
      <c r="N175" s="904" t="s">
        <v>97</v>
      </c>
      <c r="O175" s="904">
        <v>118</v>
      </c>
      <c r="P175" s="905">
        <v>2.89</v>
      </c>
      <c r="Q175" s="1220"/>
      <c r="R175" s="1212"/>
    </row>
    <row r="176" spans="1:18" x14ac:dyDescent="0.15">
      <c r="A176" s="1197"/>
      <c r="B176" s="971" t="s">
        <v>166</v>
      </c>
      <c r="C176" s="930" t="s">
        <v>424</v>
      </c>
      <c r="D176" s="930" t="s">
        <v>609</v>
      </c>
      <c r="E176" s="931" t="s">
        <v>633</v>
      </c>
      <c r="F176" s="932">
        <v>1090</v>
      </c>
      <c r="G176" s="799">
        <f t="shared" si="3"/>
        <v>1090</v>
      </c>
      <c r="H176" s="799">
        <v>1090</v>
      </c>
      <c r="I176" s="799" t="s">
        <v>97</v>
      </c>
      <c r="J176" s="918">
        <v>330.6</v>
      </c>
      <c r="K176" s="918">
        <v>1576.23</v>
      </c>
      <c r="L176" s="891">
        <v>38930</v>
      </c>
      <c r="M176" s="891">
        <v>39135</v>
      </c>
      <c r="N176" s="893" t="s">
        <v>97</v>
      </c>
      <c r="O176" s="893">
        <v>93</v>
      </c>
      <c r="P176" s="894">
        <v>5.53</v>
      </c>
      <c r="Q176" s="1220"/>
      <c r="R176" s="1212"/>
    </row>
    <row r="177" spans="1:18" x14ac:dyDescent="0.15">
      <c r="A177" s="1197"/>
      <c r="B177" s="971" t="s">
        <v>167</v>
      </c>
      <c r="C177" s="930" t="s">
        <v>425</v>
      </c>
      <c r="D177" s="930" t="s">
        <v>609</v>
      </c>
      <c r="E177" s="931" t="s">
        <v>633</v>
      </c>
      <c r="F177" s="932">
        <v>885</v>
      </c>
      <c r="G177" s="799">
        <f t="shared" si="3"/>
        <v>885</v>
      </c>
      <c r="H177" s="799">
        <v>885</v>
      </c>
      <c r="I177" s="799" t="s">
        <v>97</v>
      </c>
      <c r="J177" s="918">
        <v>180.259999999999</v>
      </c>
      <c r="K177" s="918">
        <v>1365.4</v>
      </c>
      <c r="L177" s="891">
        <v>39118</v>
      </c>
      <c r="M177" s="891">
        <v>39141</v>
      </c>
      <c r="N177" s="893" t="s">
        <v>97</v>
      </c>
      <c r="O177" s="893">
        <v>67</v>
      </c>
      <c r="P177" s="894">
        <v>4.79</v>
      </c>
      <c r="Q177" s="1220"/>
      <c r="R177" s="1212"/>
    </row>
    <row r="178" spans="1:18" x14ac:dyDescent="0.15">
      <c r="A178" s="1197"/>
      <c r="B178" s="971" t="s">
        <v>168</v>
      </c>
      <c r="C178" s="930" t="s">
        <v>426</v>
      </c>
      <c r="D178" s="930" t="s">
        <v>609</v>
      </c>
      <c r="E178" s="931" t="s">
        <v>633</v>
      </c>
      <c r="F178" s="932">
        <v>430</v>
      </c>
      <c r="G178" s="799">
        <f t="shared" si="3"/>
        <v>430</v>
      </c>
      <c r="H178" s="799">
        <v>430</v>
      </c>
      <c r="I178" s="799" t="s">
        <v>97</v>
      </c>
      <c r="J178" s="918">
        <v>415.5</v>
      </c>
      <c r="K178" s="918">
        <v>629.63</v>
      </c>
      <c r="L178" s="891">
        <v>39108</v>
      </c>
      <c r="M178" s="891">
        <v>39141</v>
      </c>
      <c r="N178" s="893" t="s">
        <v>97</v>
      </c>
      <c r="O178" s="893">
        <v>30</v>
      </c>
      <c r="P178" s="894">
        <v>3.76</v>
      </c>
      <c r="Q178" s="1220"/>
      <c r="R178" s="1212"/>
    </row>
    <row r="179" spans="1:18" x14ac:dyDescent="0.15">
      <c r="A179" s="1197"/>
      <c r="B179" s="971" t="s">
        <v>169</v>
      </c>
      <c r="C179" s="1222" t="s">
        <v>427</v>
      </c>
      <c r="D179" s="1222" t="s">
        <v>609</v>
      </c>
      <c r="E179" s="1223" t="s">
        <v>633</v>
      </c>
      <c r="F179" s="899">
        <v>421</v>
      </c>
      <c r="G179" s="956">
        <f t="shared" si="3"/>
        <v>421</v>
      </c>
      <c r="H179" s="956">
        <v>421</v>
      </c>
      <c r="I179" s="956" t="s">
        <v>97</v>
      </c>
      <c r="J179" s="901">
        <v>244.03</v>
      </c>
      <c r="K179" s="901">
        <v>656.72</v>
      </c>
      <c r="L179" s="902">
        <v>39078</v>
      </c>
      <c r="M179" s="902">
        <v>39352</v>
      </c>
      <c r="N179" s="904" t="s">
        <v>97</v>
      </c>
      <c r="O179" s="904">
        <v>35</v>
      </c>
      <c r="P179" s="905">
        <v>4.7</v>
      </c>
      <c r="Q179" s="1220"/>
      <c r="R179" s="1212"/>
    </row>
    <row r="180" spans="1:18" x14ac:dyDescent="0.15">
      <c r="A180" s="1197"/>
      <c r="B180" s="971" t="s">
        <v>170</v>
      </c>
      <c r="C180" s="930" t="s">
        <v>428</v>
      </c>
      <c r="D180" s="930" t="s">
        <v>609</v>
      </c>
      <c r="E180" s="931" t="s">
        <v>633</v>
      </c>
      <c r="F180" s="932">
        <v>594</v>
      </c>
      <c r="G180" s="799">
        <f t="shared" si="3"/>
        <v>594</v>
      </c>
      <c r="H180" s="799">
        <v>594</v>
      </c>
      <c r="I180" s="799" t="s">
        <v>97</v>
      </c>
      <c r="J180" s="918">
        <v>492.91</v>
      </c>
      <c r="K180" s="918">
        <v>1146.46</v>
      </c>
      <c r="L180" s="891">
        <v>34780</v>
      </c>
      <c r="M180" s="891">
        <v>39428</v>
      </c>
      <c r="N180" s="893" t="s">
        <v>97</v>
      </c>
      <c r="O180" s="893">
        <v>20</v>
      </c>
      <c r="P180" s="894">
        <v>6.9</v>
      </c>
      <c r="Q180" s="1220"/>
      <c r="R180" s="1212"/>
    </row>
    <row r="181" spans="1:18" x14ac:dyDescent="0.15">
      <c r="A181" s="1197"/>
      <c r="B181" s="971" t="s">
        <v>171</v>
      </c>
      <c r="C181" s="1222" t="s">
        <v>429</v>
      </c>
      <c r="D181" s="1222" t="s">
        <v>609</v>
      </c>
      <c r="E181" s="1223" t="s">
        <v>633</v>
      </c>
      <c r="F181" s="899">
        <v>1430</v>
      </c>
      <c r="G181" s="956">
        <f t="shared" si="3"/>
        <v>1430</v>
      </c>
      <c r="H181" s="956">
        <v>1430</v>
      </c>
      <c r="I181" s="956" t="s">
        <v>97</v>
      </c>
      <c r="J181" s="901">
        <v>669.02999999999895</v>
      </c>
      <c r="K181" s="901">
        <v>2190.0500000000002</v>
      </c>
      <c r="L181" s="902">
        <v>38511</v>
      </c>
      <c r="M181" s="902">
        <v>41424</v>
      </c>
      <c r="N181" s="904" t="s">
        <v>97</v>
      </c>
      <c r="O181" s="904">
        <v>30</v>
      </c>
      <c r="P181" s="905">
        <v>2.85</v>
      </c>
      <c r="Q181" s="1220"/>
      <c r="R181" s="1212"/>
    </row>
    <row r="182" spans="1:18" x14ac:dyDescent="0.15">
      <c r="A182" s="1197"/>
      <c r="B182" s="971" t="s">
        <v>172</v>
      </c>
      <c r="C182" s="930" t="s">
        <v>1491</v>
      </c>
      <c r="D182" s="930" t="s">
        <v>609</v>
      </c>
      <c r="E182" s="931" t="s">
        <v>633</v>
      </c>
      <c r="F182" s="932">
        <v>2900</v>
      </c>
      <c r="G182" s="799">
        <f t="shared" si="3"/>
        <v>2900</v>
      </c>
      <c r="H182" s="799">
        <v>2900</v>
      </c>
      <c r="I182" s="799" t="s">
        <v>97</v>
      </c>
      <c r="J182" s="918">
        <v>635.80999999999904</v>
      </c>
      <c r="K182" s="918">
        <v>4079.8299999999899</v>
      </c>
      <c r="L182" s="891">
        <v>39520</v>
      </c>
      <c r="M182" s="891">
        <v>41520</v>
      </c>
      <c r="N182" s="893" t="s">
        <v>97</v>
      </c>
      <c r="O182" s="893">
        <v>38</v>
      </c>
      <c r="P182" s="894">
        <v>5.25</v>
      </c>
      <c r="Q182" s="1220"/>
      <c r="R182" s="1212"/>
    </row>
    <row r="183" spans="1:18" x14ac:dyDescent="0.15">
      <c r="A183" s="1197"/>
      <c r="B183" s="971" t="s">
        <v>173</v>
      </c>
      <c r="C183" s="1222" t="s">
        <v>1492</v>
      </c>
      <c r="D183" s="1222" t="s">
        <v>608</v>
      </c>
      <c r="E183" s="1223" t="s">
        <v>633</v>
      </c>
      <c r="F183" s="899">
        <v>718</v>
      </c>
      <c r="G183" s="956">
        <f t="shared" si="3"/>
        <v>718</v>
      </c>
      <c r="H183" s="956">
        <v>718</v>
      </c>
      <c r="I183" s="956" t="s">
        <v>97</v>
      </c>
      <c r="J183" s="901">
        <v>409.68</v>
      </c>
      <c r="K183" s="901">
        <v>1105.76</v>
      </c>
      <c r="L183" s="902">
        <v>33667</v>
      </c>
      <c r="M183" s="902">
        <v>38988</v>
      </c>
      <c r="N183" s="904" t="s">
        <v>97</v>
      </c>
      <c r="O183" s="904">
        <v>113</v>
      </c>
      <c r="P183" s="905">
        <v>6.91</v>
      </c>
      <c r="Q183" s="1220"/>
      <c r="R183" s="1212"/>
    </row>
    <row r="184" spans="1:18" x14ac:dyDescent="0.15">
      <c r="A184" s="1197"/>
      <c r="B184" s="971" t="s">
        <v>174</v>
      </c>
      <c r="C184" s="930" t="s">
        <v>432</v>
      </c>
      <c r="D184" s="930" t="s">
        <v>608</v>
      </c>
      <c r="E184" s="931" t="s">
        <v>633</v>
      </c>
      <c r="F184" s="932">
        <v>717</v>
      </c>
      <c r="G184" s="799">
        <f t="shared" si="3"/>
        <v>717</v>
      </c>
      <c r="H184" s="799">
        <v>717</v>
      </c>
      <c r="I184" s="799" t="s">
        <v>97</v>
      </c>
      <c r="J184" s="918">
        <v>1020.88</v>
      </c>
      <c r="K184" s="918">
        <v>1873.58</v>
      </c>
      <c r="L184" s="891">
        <v>32477</v>
      </c>
      <c r="M184" s="891">
        <v>38988</v>
      </c>
      <c r="N184" s="893" t="s">
        <v>97</v>
      </c>
      <c r="O184" s="893">
        <v>150</v>
      </c>
      <c r="P184" s="894">
        <v>8.3800000000000008</v>
      </c>
      <c r="Q184" s="1220"/>
      <c r="R184" s="1212"/>
    </row>
    <row r="185" spans="1:18" x14ac:dyDescent="0.15">
      <c r="A185" s="1197"/>
      <c r="B185" s="971" t="s">
        <v>176</v>
      </c>
      <c r="C185" s="930" t="s">
        <v>433</v>
      </c>
      <c r="D185" s="930" t="s">
        <v>608</v>
      </c>
      <c r="E185" s="931" t="s">
        <v>633</v>
      </c>
      <c r="F185" s="932">
        <v>724</v>
      </c>
      <c r="G185" s="799">
        <f t="shared" si="3"/>
        <v>724</v>
      </c>
      <c r="H185" s="799">
        <v>724</v>
      </c>
      <c r="I185" s="799" t="s">
        <v>97</v>
      </c>
      <c r="J185" s="918">
        <v>313.98</v>
      </c>
      <c r="K185" s="918">
        <v>1115.68</v>
      </c>
      <c r="L185" s="891">
        <v>38359</v>
      </c>
      <c r="M185" s="891">
        <v>39135</v>
      </c>
      <c r="N185" s="893" t="s">
        <v>97</v>
      </c>
      <c r="O185" s="893">
        <v>62</v>
      </c>
      <c r="P185" s="894">
        <v>7.01</v>
      </c>
      <c r="Q185" s="1220"/>
      <c r="R185" s="1212"/>
    </row>
    <row r="186" spans="1:18" x14ac:dyDescent="0.15">
      <c r="A186" s="1197"/>
      <c r="B186" s="971" t="s">
        <v>177</v>
      </c>
      <c r="C186" s="930" t="s">
        <v>434</v>
      </c>
      <c r="D186" s="930" t="s">
        <v>608</v>
      </c>
      <c r="E186" s="931" t="s">
        <v>633</v>
      </c>
      <c r="F186" s="932">
        <v>667</v>
      </c>
      <c r="G186" s="799">
        <f t="shared" si="3"/>
        <v>667</v>
      </c>
      <c r="H186" s="799">
        <v>667</v>
      </c>
      <c r="I186" s="799" t="s">
        <v>97</v>
      </c>
      <c r="J186" s="918">
        <v>685.69</v>
      </c>
      <c r="K186" s="918">
        <v>1170.5799999999899</v>
      </c>
      <c r="L186" s="891">
        <v>39113</v>
      </c>
      <c r="M186" s="891">
        <v>39353</v>
      </c>
      <c r="N186" s="893" t="s">
        <v>97</v>
      </c>
      <c r="O186" s="893">
        <v>56</v>
      </c>
      <c r="P186" s="894">
        <v>9.15</v>
      </c>
      <c r="Q186" s="1220"/>
      <c r="R186" s="1212"/>
    </row>
    <row r="187" spans="1:18" x14ac:dyDescent="0.15">
      <c r="A187" s="1197"/>
      <c r="B187" s="971" t="s">
        <v>178</v>
      </c>
      <c r="C187" s="1222" t="s">
        <v>435</v>
      </c>
      <c r="D187" s="1222" t="s">
        <v>608</v>
      </c>
      <c r="E187" s="1223" t="s">
        <v>633</v>
      </c>
      <c r="F187" s="899">
        <v>549</v>
      </c>
      <c r="G187" s="956">
        <f t="shared" si="3"/>
        <v>549</v>
      </c>
      <c r="H187" s="956">
        <v>549</v>
      </c>
      <c r="I187" s="956" t="s">
        <v>97</v>
      </c>
      <c r="J187" s="901">
        <v>436.61</v>
      </c>
      <c r="K187" s="901">
        <v>994.53999999999905</v>
      </c>
      <c r="L187" s="902">
        <v>39156</v>
      </c>
      <c r="M187" s="902">
        <v>39353</v>
      </c>
      <c r="N187" s="904" t="s">
        <v>97</v>
      </c>
      <c r="O187" s="904">
        <v>40</v>
      </c>
      <c r="P187" s="905">
        <v>6.22</v>
      </c>
      <c r="Q187" s="1220"/>
      <c r="R187" s="1212"/>
    </row>
    <row r="188" spans="1:18" x14ac:dyDescent="0.15">
      <c r="A188" s="1197"/>
      <c r="B188" s="971" t="s">
        <v>179</v>
      </c>
      <c r="C188" s="930" t="s">
        <v>436</v>
      </c>
      <c r="D188" s="930" t="s">
        <v>608</v>
      </c>
      <c r="E188" s="931" t="s">
        <v>633</v>
      </c>
      <c r="F188" s="932">
        <v>338</v>
      </c>
      <c r="G188" s="799">
        <f t="shared" si="3"/>
        <v>338</v>
      </c>
      <c r="H188" s="799">
        <v>338</v>
      </c>
      <c r="I188" s="799" t="s">
        <v>97</v>
      </c>
      <c r="J188" s="918">
        <v>358.68</v>
      </c>
      <c r="K188" s="918">
        <v>634.19000000000005</v>
      </c>
      <c r="L188" s="891">
        <v>39167</v>
      </c>
      <c r="M188" s="891">
        <v>39353</v>
      </c>
      <c r="N188" s="893" t="s">
        <v>97</v>
      </c>
      <c r="O188" s="893">
        <v>27</v>
      </c>
      <c r="P188" s="894">
        <v>4.95</v>
      </c>
      <c r="Q188" s="1220"/>
      <c r="R188" s="1212"/>
    </row>
    <row r="189" spans="1:18" x14ac:dyDescent="0.15">
      <c r="A189" s="1197"/>
      <c r="B189" s="971" t="s">
        <v>181</v>
      </c>
      <c r="C189" s="1222" t="s">
        <v>437</v>
      </c>
      <c r="D189" s="1222" t="s">
        <v>608</v>
      </c>
      <c r="E189" s="1223" t="s">
        <v>633</v>
      </c>
      <c r="F189" s="899">
        <v>746</v>
      </c>
      <c r="G189" s="956">
        <f t="shared" si="3"/>
        <v>746</v>
      </c>
      <c r="H189" s="956">
        <v>746</v>
      </c>
      <c r="I189" s="956" t="s">
        <v>97</v>
      </c>
      <c r="J189" s="901">
        <v>550.97</v>
      </c>
      <c r="K189" s="901">
        <v>1266.0999999999899</v>
      </c>
      <c r="L189" s="902">
        <v>39836</v>
      </c>
      <c r="M189" s="902">
        <v>39871</v>
      </c>
      <c r="N189" s="904" t="s">
        <v>97</v>
      </c>
      <c r="O189" s="904">
        <v>51</v>
      </c>
      <c r="P189" s="905">
        <v>12.16</v>
      </c>
      <c r="Q189" s="1220"/>
      <c r="R189" s="1212"/>
    </row>
    <row r="190" spans="1:18" x14ac:dyDescent="0.15">
      <c r="A190" s="1197"/>
      <c r="B190" s="971" t="s">
        <v>182</v>
      </c>
      <c r="C190" s="930" t="s">
        <v>438</v>
      </c>
      <c r="D190" s="930" t="s">
        <v>608</v>
      </c>
      <c r="E190" s="931" t="s">
        <v>633</v>
      </c>
      <c r="F190" s="932">
        <v>1390</v>
      </c>
      <c r="G190" s="799">
        <f t="shared" si="3"/>
        <v>1390</v>
      </c>
      <c r="H190" s="799">
        <v>1390</v>
      </c>
      <c r="I190" s="799" t="s">
        <v>97</v>
      </c>
      <c r="J190" s="918">
        <v>1102.3199999999899</v>
      </c>
      <c r="K190" s="918">
        <v>2370.21</v>
      </c>
      <c r="L190" s="891">
        <v>39283</v>
      </c>
      <c r="M190" s="891">
        <v>40410</v>
      </c>
      <c r="N190" s="893" t="s">
        <v>97</v>
      </c>
      <c r="O190" s="893">
        <v>31</v>
      </c>
      <c r="P190" s="894">
        <v>6.91</v>
      </c>
      <c r="Q190" s="1220"/>
      <c r="R190" s="1212"/>
    </row>
    <row r="191" spans="1:18" x14ac:dyDescent="0.15">
      <c r="A191" s="1197"/>
      <c r="B191" s="971" t="s">
        <v>183</v>
      </c>
      <c r="C191" s="1222" t="s">
        <v>439</v>
      </c>
      <c r="D191" s="1222" t="s">
        <v>625</v>
      </c>
      <c r="E191" s="1223" t="s">
        <v>633</v>
      </c>
      <c r="F191" s="899">
        <v>494</v>
      </c>
      <c r="G191" s="956">
        <f t="shared" si="3"/>
        <v>494</v>
      </c>
      <c r="H191" s="956">
        <v>494</v>
      </c>
      <c r="I191" s="956" t="s">
        <v>97</v>
      </c>
      <c r="J191" s="901">
        <v>313.31999999999903</v>
      </c>
      <c r="K191" s="901">
        <v>1106.1600000000001</v>
      </c>
      <c r="L191" s="902">
        <v>33616</v>
      </c>
      <c r="M191" s="902">
        <v>38987</v>
      </c>
      <c r="N191" s="904" t="s">
        <v>97</v>
      </c>
      <c r="O191" s="904">
        <v>158</v>
      </c>
      <c r="P191" s="905">
        <v>5.4</v>
      </c>
      <c r="Q191" s="1220"/>
      <c r="R191" s="1212"/>
    </row>
    <row r="192" spans="1:18" x14ac:dyDescent="0.15">
      <c r="A192" s="1197"/>
      <c r="B192" s="971" t="s">
        <v>184</v>
      </c>
      <c r="C192" s="930" t="s">
        <v>440</v>
      </c>
      <c r="D192" s="930" t="s">
        <v>625</v>
      </c>
      <c r="E192" s="931" t="s">
        <v>633</v>
      </c>
      <c r="F192" s="932">
        <v>1860</v>
      </c>
      <c r="G192" s="799">
        <f t="shared" si="3"/>
        <v>1860</v>
      </c>
      <c r="H192" s="799">
        <v>1860</v>
      </c>
      <c r="I192" s="799" t="s">
        <v>97</v>
      </c>
      <c r="J192" s="918">
        <v>502.25999999999902</v>
      </c>
      <c r="K192" s="918">
        <v>2584.17</v>
      </c>
      <c r="L192" s="891">
        <v>38029</v>
      </c>
      <c r="M192" s="891">
        <v>38988</v>
      </c>
      <c r="N192" s="893" t="s">
        <v>97</v>
      </c>
      <c r="O192" s="893">
        <v>142</v>
      </c>
      <c r="P192" s="894">
        <v>8.98</v>
      </c>
      <c r="Q192" s="1220"/>
      <c r="R192" s="1212"/>
    </row>
    <row r="193" spans="1:18" x14ac:dyDescent="0.15">
      <c r="A193" s="1197"/>
      <c r="B193" s="971" t="s">
        <v>185</v>
      </c>
      <c r="C193" s="930" t="s">
        <v>441</v>
      </c>
      <c r="D193" s="930" t="s">
        <v>625</v>
      </c>
      <c r="E193" s="931" t="s">
        <v>633</v>
      </c>
      <c r="F193" s="932">
        <v>1040</v>
      </c>
      <c r="G193" s="799">
        <f t="shared" si="3"/>
        <v>1040</v>
      </c>
      <c r="H193" s="799">
        <v>1040</v>
      </c>
      <c r="I193" s="799" t="s">
        <v>97</v>
      </c>
      <c r="J193" s="918">
        <v>411.02999999999901</v>
      </c>
      <c r="K193" s="918">
        <v>2402.27</v>
      </c>
      <c r="L193" s="891">
        <v>32583</v>
      </c>
      <c r="M193" s="891">
        <v>38988</v>
      </c>
      <c r="N193" s="893" t="s">
        <v>97</v>
      </c>
      <c r="O193" s="893">
        <v>246</v>
      </c>
      <c r="P193" s="894">
        <v>5.56</v>
      </c>
      <c r="Q193" s="1220"/>
      <c r="R193" s="1212"/>
    </row>
    <row r="194" spans="1:18" x14ac:dyDescent="0.15">
      <c r="A194" s="1197"/>
      <c r="B194" s="971" t="s">
        <v>186</v>
      </c>
      <c r="C194" s="930" t="s">
        <v>442</v>
      </c>
      <c r="D194" s="930" t="s">
        <v>1721</v>
      </c>
      <c r="E194" s="931" t="s">
        <v>633</v>
      </c>
      <c r="F194" s="932">
        <v>951</v>
      </c>
      <c r="G194" s="799">
        <f t="shared" si="3"/>
        <v>951</v>
      </c>
      <c r="H194" s="799">
        <v>951</v>
      </c>
      <c r="I194" s="799" t="s">
        <v>97</v>
      </c>
      <c r="J194" s="918">
        <v>885.91999999999905</v>
      </c>
      <c r="K194" s="918">
        <v>1629.9</v>
      </c>
      <c r="L194" s="891">
        <v>32081</v>
      </c>
      <c r="M194" s="891">
        <v>38988</v>
      </c>
      <c r="N194" s="893" t="s">
        <v>97</v>
      </c>
      <c r="O194" s="893">
        <v>216</v>
      </c>
      <c r="P194" s="894">
        <v>8.1</v>
      </c>
      <c r="Q194" s="1220"/>
      <c r="R194" s="1212"/>
    </row>
    <row r="195" spans="1:18" x14ac:dyDescent="0.15">
      <c r="A195" s="1197"/>
      <c r="B195" s="971" t="s">
        <v>187</v>
      </c>
      <c r="C195" s="1222" t="s">
        <v>443</v>
      </c>
      <c r="D195" s="1222" t="s">
        <v>1721</v>
      </c>
      <c r="E195" s="1223" t="s">
        <v>633</v>
      </c>
      <c r="F195" s="899">
        <v>905</v>
      </c>
      <c r="G195" s="956">
        <f t="shared" si="3"/>
        <v>905</v>
      </c>
      <c r="H195" s="956">
        <v>905</v>
      </c>
      <c r="I195" s="956" t="s">
        <v>97</v>
      </c>
      <c r="J195" s="901">
        <v>252.16</v>
      </c>
      <c r="K195" s="901">
        <v>1369.2</v>
      </c>
      <c r="L195" s="902">
        <v>38357</v>
      </c>
      <c r="M195" s="902">
        <v>38988</v>
      </c>
      <c r="N195" s="904" t="s">
        <v>97</v>
      </c>
      <c r="O195" s="904">
        <v>87</v>
      </c>
      <c r="P195" s="905">
        <v>4.91</v>
      </c>
      <c r="Q195" s="1220"/>
      <c r="R195" s="1212"/>
    </row>
    <row r="196" spans="1:18" x14ac:dyDescent="0.15">
      <c r="A196" s="1197"/>
      <c r="B196" s="971" t="s">
        <v>188</v>
      </c>
      <c r="C196" s="930" t="s">
        <v>444</v>
      </c>
      <c r="D196" s="930" t="s">
        <v>1721</v>
      </c>
      <c r="E196" s="931" t="s">
        <v>633</v>
      </c>
      <c r="F196" s="932">
        <v>774</v>
      </c>
      <c r="G196" s="799">
        <f t="shared" si="3"/>
        <v>774</v>
      </c>
      <c r="H196" s="799">
        <v>774</v>
      </c>
      <c r="I196" s="799" t="s">
        <v>97</v>
      </c>
      <c r="J196" s="918">
        <v>581.64999999999895</v>
      </c>
      <c r="K196" s="918">
        <v>1446.39</v>
      </c>
      <c r="L196" s="891">
        <v>39518</v>
      </c>
      <c r="M196" s="891">
        <v>39569</v>
      </c>
      <c r="N196" s="893" t="s">
        <v>97</v>
      </c>
      <c r="O196" s="893">
        <v>64</v>
      </c>
      <c r="P196" s="894">
        <v>5.33</v>
      </c>
      <c r="Q196" s="1220"/>
      <c r="R196" s="1212"/>
    </row>
    <row r="197" spans="1:18" x14ac:dyDescent="0.15">
      <c r="A197" s="1197"/>
      <c r="B197" s="971" t="s">
        <v>189</v>
      </c>
      <c r="C197" s="1222" t="s">
        <v>1493</v>
      </c>
      <c r="D197" s="1222" t="s">
        <v>1721</v>
      </c>
      <c r="E197" s="1223" t="s">
        <v>633</v>
      </c>
      <c r="F197" s="899">
        <v>1720</v>
      </c>
      <c r="G197" s="956">
        <f t="shared" si="3"/>
        <v>1720</v>
      </c>
      <c r="H197" s="956">
        <v>1720</v>
      </c>
      <c r="I197" s="956" t="s">
        <v>97</v>
      </c>
      <c r="J197" s="901">
        <v>867.24</v>
      </c>
      <c r="K197" s="901">
        <v>2660.78</v>
      </c>
      <c r="L197" s="902">
        <v>39477</v>
      </c>
      <c r="M197" s="902">
        <v>41992</v>
      </c>
      <c r="N197" s="904" t="s">
        <v>97</v>
      </c>
      <c r="O197" s="904">
        <v>29</v>
      </c>
      <c r="P197" s="905">
        <v>6.17</v>
      </c>
      <c r="Q197" s="1220"/>
      <c r="R197" s="1212"/>
    </row>
    <row r="198" spans="1:18" x14ac:dyDescent="0.15">
      <c r="A198" s="1197"/>
      <c r="B198" s="971" t="s">
        <v>191</v>
      </c>
      <c r="C198" s="930" t="s">
        <v>446</v>
      </c>
      <c r="D198" s="930" t="s">
        <v>1722</v>
      </c>
      <c r="E198" s="931" t="s">
        <v>633</v>
      </c>
      <c r="F198" s="932">
        <v>498</v>
      </c>
      <c r="G198" s="799">
        <f t="shared" si="3"/>
        <v>498</v>
      </c>
      <c r="H198" s="799">
        <v>498</v>
      </c>
      <c r="I198" s="799" t="s">
        <v>97</v>
      </c>
      <c r="J198" s="918">
        <v>593.03999999999905</v>
      </c>
      <c r="K198" s="918">
        <v>1004.53</v>
      </c>
      <c r="L198" s="891">
        <v>39489</v>
      </c>
      <c r="M198" s="891">
        <v>39510</v>
      </c>
      <c r="N198" s="893" t="s">
        <v>97</v>
      </c>
      <c r="O198" s="893">
        <v>43</v>
      </c>
      <c r="P198" s="894">
        <v>11.76</v>
      </c>
      <c r="Q198" s="1220"/>
      <c r="R198" s="1212"/>
    </row>
    <row r="199" spans="1:18" x14ac:dyDescent="0.15">
      <c r="A199" s="1197"/>
      <c r="B199" s="971" t="s">
        <v>192</v>
      </c>
      <c r="C199" s="1222" t="s">
        <v>447</v>
      </c>
      <c r="D199" s="1222" t="s">
        <v>615</v>
      </c>
      <c r="E199" s="1223" t="s">
        <v>633</v>
      </c>
      <c r="F199" s="899">
        <v>1060</v>
      </c>
      <c r="G199" s="956">
        <f t="shared" si="3"/>
        <v>1060</v>
      </c>
      <c r="H199" s="956">
        <v>1060</v>
      </c>
      <c r="I199" s="956" t="s">
        <v>97</v>
      </c>
      <c r="J199" s="901">
        <v>990.38</v>
      </c>
      <c r="K199" s="901">
        <v>2247.35</v>
      </c>
      <c r="L199" s="902">
        <v>31787</v>
      </c>
      <c r="M199" s="902">
        <v>38987</v>
      </c>
      <c r="N199" s="904" t="s">
        <v>97</v>
      </c>
      <c r="O199" s="904">
        <v>237</v>
      </c>
      <c r="P199" s="905">
        <v>9.6999999999999993</v>
      </c>
      <c r="Q199" s="1220"/>
      <c r="R199" s="1212"/>
    </row>
    <row r="200" spans="1:18" x14ac:dyDescent="0.15">
      <c r="A200" s="1197"/>
      <c r="B200" s="971" t="s">
        <v>193</v>
      </c>
      <c r="C200" s="930" t="s">
        <v>448</v>
      </c>
      <c r="D200" s="930" t="s">
        <v>615</v>
      </c>
      <c r="E200" s="931" t="s">
        <v>633</v>
      </c>
      <c r="F200" s="932">
        <v>414</v>
      </c>
      <c r="G200" s="799">
        <f t="shared" si="3"/>
        <v>414</v>
      </c>
      <c r="H200" s="799">
        <v>414</v>
      </c>
      <c r="I200" s="799" t="s">
        <v>97</v>
      </c>
      <c r="J200" s="918">
        <v>260.88</v>
      </c>
      <c r="K200" s="918">
        <v>666.90999999999894</v>
      </c>
      <c r="L200" s="891">
        <v>37663</v>
      </c>
      <c r="M200" s="891">
        <v>38988</v>
      </c>
      <c r="N200" s="893" t="s">
        <v>97</v>
      </c>
      <c r="O200" s="893">
        <v>20</v>
      </c>
      <c r="P200" s="894">
        <v>8.16</v>
      </c>
      <c r="Q200" s="1220"/>
      <c r="R200" s="1212"/>
    </row>
    <row r="201" spans="1:18" x14ac:dyDescent="0.15">
      <c r="A201" s="1197"/>
      <c r="B201" s="971" t="s">
        <v>194</v>
      </c>
      <c r="C201" s="930" t="s">
        <v>1494</v>
      </c>
      <c r="D201" s="930" t="s">
        <v>615</v>
      </c>
      <c r="E201" s="931" t="s">
        <v>633</v>
      </c>
      <c r="F201" s="932">
        <v>1790</v>
      </c>
      <c r="G201" s="799">
        <f t="shared" si="3"/>
        <v>1790</v>
      </c>
      <c r="H201" s="799">
        <v>1790</v>
      </c>
      <c r="I201" s="799" t="s">
        <v>97</v>
      </c>
      <c r="J201" s="918">
        <v>916.74</v>
      </c>
      <c r="K201" s="918">
        <v>2638.21</v>
      </c>
      <c r="L201" s="891">
        <v>39479</v>
      </c>
      <c r="M201" s="891">
        <v>41992</v>
      </c>
      <c r="N201" s="893" t="s">
        <v>97</v>
      </c>
      <c r="O201" s="893">
        <v>26</v>
      </c>
      <c r="P201" s="894">
        <v>10.1</v>
      </c>
      <c r="Q201" s="1220"/>
      <c r="R201" s="1212"/>
    </row>
    <row r="202" spans="1:18" x14ac:dyDescent="0.15">
      <c r="A202" s="1197"/>
      <c r="B202" s="971" t="s">
        <v>195</v>
      </c>
      <c r="C202" s="930" t="s">
        <v>450</v>
      </c>
      <c r="D202" s="930" t="s">
        <v>1661</v>
      </c>
      <c r="E202" s="931" t="s">
        <v>633</v>
      </c>
      <c r="F202" s="932">
        <v>730</v>
      </c>
      <c r="G202" s="799">
        <f t="shared" si="3"/>
        <v>730</v>
      </c>
      <c r="H202" s="799">
        <v>730</v>
      </c>
      <c r="I202" s="799" t="s">
        <v>97</v>
      </c>
      <c r="J202" s="918">
        <v>386.23</v>
      </c>
      <c r="K202" s="918">
        <v>1094.23</v>
      </c>
      <c r="L202" s="891">
        <v>38967</v>
      </c>
      <c r="M202" s="891">
        <v>39135</v>
      </c>
      <c r="N202" s="893" t="s">
        <v>97</v>
      </c>
      <c r="O202" s="893">
        <v>75</v>
      </c>
      <c r="P202" s="894">
        <v>6.72</v>
      </c>
      <c r="Q202" s="1220"/>
      <c r="R202" s="1212"/>
    </row>
    <row r="203" spans="1:18" x14ac:dyDescent="0.15">
      <c r="A203" s="1197"/>
      <c r="B203" s="971" t="s">
        <v>196</v>
      </c>
      <c r="C203" s="1222" t="s">
        <v>451</v>
      </c>
      <c r="D203" s="1222" t="s">
        <v>1661</v>
      </c>
      <c r="E203" s="1223" t="s">
        <v>633</v>
      </c>
      <c r="F203" s="899">
        <v>437</v>
      </c>
      <c r="G203" s="956">
        <f t="shared" si="3"/>
        <v>437</v>
      </c>
      <c r="H203" s="956">
        <v>437</v>
      </c>
      <c r="I203" s="956" t="s">
        <v>97</v>
      </c>
      <c r="J203" s="901">
        <v>831.00999999999794</v>
      </c>
      <c r="K203" s="901">
        <v>1374.14</v>
      </c>
      <c r="L203" s="902">
        <v>32387</v>
      </c>
      <c r="M203" s="902">
        <v>39171</v>
      </c>
      <c r="N203" s="904" t="s">
        <v>97</v>
      </c>
      <c r="O203" s="904">
        <v>113</v>
      </c>
      <c r="P203" s="905">
        <v>8.0500000000000007</v>
      </c>
      <c r="Q203" s="1220"/>
      <c r="R203" s="1212"/>
    </row>
    <row r="204" spans="1:18" x14ac:dyDescent="0.15">
      <c r="A204" s="1197"/>
      <c r="B204" s="971" t="s">
        <v>197</v>
      </c>
      <c r="C204" s="930" t="s">
        <v>452</v>
      </c>
      <c r="D204" s="930" t="s">
        <v>1661</v>
      </c>
      <c r="E204" s="931" t="s">
        <v>633</v>
      </c>
      <c r="F204" s="932">
        <v>3800</v>
      </c>
      <c r="G204" s="799">
        <f t="shared" si="3"/>
        <v>3800</v>
      </c>
      <c r="H204" s="799">
        <v>3800</v>
      </c>
      <c r="I204" s="799" t="s">
        <v>97</v>
      </c>
      <c r="J204" s="918">
        <v>771.08</v>
      </c>
      <c r="K204" s="918">
        <v>5110.9799999999896</v>
      </c>
      <c r="L204" s="891">
        <v>39072</v>
      </c>
      <c r="M204" s="891">
        <v>41520</v>
      </c>
      <c r="N204" s="893" t="s">
        <v>97</v>
      </c>
      <c r="O204" s="893">
        <v>58</v>
      </c>
      <c r="P204" s="894">
        <v>8.42</v>
      </c>
      <c r="Q204" s="1220"/>
      <c r="R204" s="1212"/>
    </row>
    <row r="205" spans="1:18" x14ac:dyDescent="0.15">
      <c r="A205" s="1197"/>
      <c r="B205" s="971" t="s">
        <v>198</v>
      </c>
      <c r="C205" s="1222" t="s">
        <v>453</v>
      </c>
      <c r="D205" s="1222" t="s">
        <v>629</v>
      </c>
      <c r="E205" s="1223" t="s">
        <v>633</v>
      </c>
      <c r="F205" s="899">
        <v>2420</v>
      </c>
      <c r="G205" s="956">
        <f t="shared" ref="G205:G272" si="4">ROUNDDOWN(F205,0)</f>
        <v>2420</v>
      </c>
      <c r="H205" s="956">
        <v>2420</v>
      </c>
      <c r="I205" s="956" t="s">
        <v>97</v>
      </c>
      <c r="J205" s="901">
        <v>574.23</v>
      </c>
      <c r="K205" s="901">
        <v>3917.5999999999899</v>
      </c>
      <c r="L205" s="902">
        <v>38049</v>
      </c>
      <c r="M205" s="902">
        <v>38988</v>
      </c>
      <c r="N205" s="904" t="s">
        <v>97</v>
      </c>
      <c r="O205" s="904">
        <v>183</v>
      </c>
      <c r="P205" s="905">
        <v>7.56</v>
      </c>
      <c r="Q205" s="1220"/>
      <c r="R205" s="1212"/>
    </row>
    <row r="206" spans="1:18" x14ac:dyDescent="0.15">
      <c r="A206" s="1197"/>
      <c r="B206" s="971" t="s">
        <v>199</v>
      </c>
      <c r="C206" s="930" t="s">
        <v>454</v>
      </c>
      <c r="D206" s="930" t="s">
        <v>629</v>
      </c>
      <c r="E206" s="931" t="s">
        <v>633</v>
      </c>
      <c r="F206" s="932">
        <v>779</v>
      </c>
      <c r="G206" s="799">
        <f t="shared" si="4"/>
        <v>779</v>
      </c>
      <c r="H206" s="799">
        <v>779</v>
      </c>
      <c r="I206" s="799" t="s">
        <v>97</v>
      </c>
      <c r="J206" s="918">
        <v>273.76999999999902</v>
      </c>
      <c r="K206" s="918">
        <v>1185.3399999999899</v>
      </c>
      <c r="L206" s="891">
        <v>38049</v>
      </c>
      <c r="M206" s="891">
        <v>38988</v>
      </c>
      <c r="N206" s="893" t="s">
        <v>97</v>
      </c>
      <c r="O206" s="893">
        <v>65</v>
      </c>
      <c r="P206" s="894">
        <v>3.9</v>
      </c>
      <c r="Q206" s="1220"/>
      <c r="R206" s="1212"/>
    </row>
    <row r="207" spans="1:18" x14ac:dyDescent="0.15">
      <c r="A207" s="1197"/>
      <c r="B207" s="971" t="s">
        <v>200</v>
      </c>
      <c r="C207" s="1222" t="s">
        <v>455</v>
      </c>
      <c r="D207" s="1222" t="s">
        <v>629</v>
      </c>
      <c r="E207" s="1223" t="s">
        <v>633</v>
      </c>
      <c r="F207" s="899">
        <v>632</v>
      </c>
      <c r="G207" s="956">
        <f t="shared" si="4"/>
        <v>632</v>
      </c>
      <c r="H207" s="956">
        <v>632</v>
      </c>
      <c r="I207" s="956" t="s">
        <v>97</v>
      </c>
      <c r="J207" s="901">
        <v>192.33</v>
      </c>
      <c r="K207" s="901">
        <v>958.47</v>
      </c>
      <c r="L207" s="902">
        <v>37697</v>
      </c>
      <c r="M207" s="902">
        <v>38988</v>
      </c>
      <c r="N207" s="904" t="s">
        <v>97</v>
      </c>
      <c r="O207" s="904">
        <v>57</v>
      </c>
      <c r="P207" s="905">
        <v>3.78</v>
      </c>
      <c r="Q207" s="1220"/>
      <c r="R207" s="1212"/>
    </row>
    <row r="208" spans="1:18" x14ac:dyDescent="0.15">
      <c r="A208" s="1197"/>
      <c r="B208" s="971" t="s">
        <v>201</v>
      </c>
      <c r="C208" s="930" t="s">
        <v>456</v>
      </c>
      <c r="D208" s="930" t="s">
        <v>630</v>
      </c>
      <c r="E208" s="931" t="s">
        <v>633</v>
      </c>
      <c r="F208" s="932">
        <v>528</v>
      </c>
      <c r="G208" s="799">
        <f t="shared" si="4"/>
        <v>528</v>
      </c>
      <c r="H208" s="799">
        <v>528</v>
      </c>
      <c r="I208" s="799" t="s">
        <v>97</v>
      </c>
      <c r="J208" s="918">
        <v>281.63999999999902</v>
      </c>
      <c r="K208" s="918">
        <v>1350.89</v>
      </c>
      <c r="L208" s="891">
        <v>32756</v>
      </c>
      <c r="M208" s="891">
        <v>38987</v>
      </c>
      <c r="N208" s="893" t="s">
        <v>97</v>
      </c>
      <c r="O208" s="893">
        <v>182</v>
      </c>
      <c r="P208" s="894">
        <v>5.88</v>
      </c>
      <c r="Q208" s="1220"/>
      <c r="R208" s="1212"/>
    </row>
    <row r="209" spans="1:18" x14ac:dyDescent="0.15">
      <c r="A209" s="1197"/>
      <c r="B209" s="971" t="s">
        <v>202</v>
      </c>
      <c r="C209" s="930" t="s">
        <v>457</v>
      </c>
      <c r="D209" s="930" t="s">
        <v>630</v>
      </c>
      <c r="E209" s="931" t="s">
        <v>633</v>
      </c>
      <c r="F209" s="932">
        <v>1290</v>
      </c>
      <c r="G209" s="799">
        <f t="shared" si="4"/>
        <v>1290</v>
      </c>
      <c r="H209" s="799">
        <v>1290</v>
      </c>
      <c r="I209" s="799" t="s">
        <v>97</v>
      </c>
      <c r="J209" s="918">
        <v>408.94999999999902</v>
      </c>
      <c r="K209" s="918">
        <v>2200.7800000000002</v>
      </c>
      <c r="L209" s="891">
        <v>38359</v>
      </c>
      <c r="M209" s="891">
        <v>38988</v>
      </c>
      <c r="N209" s="893" t="s">
        <v>97</v>
      </c>
      <c r="O209" s="893">
        <v>112</v>
      </c>
      <c r="P209" s="894">
        <v>6.3</v>
      </c>
      <c r="Q209" s="1220"/>
      <c r="R209" s="1212"/>
    </row>
    <row r="210" spans="1:18" x14ac:dyDescent="0.15">
      <c r="A210" s="1197"/>
      <c r="B210" s="971" t="s">
        <v>203</v>
      </c>
      <c r="C210" s="930" t="s">
        <v>458</v>
      </c>
      <c r="D210" s="930" t="s">
        <v>630</v>
      </c>
      <c r="E210" s="931" t="s">
        <v>633</v>
      </c>
      <c r="F210" s="932">
        <v>758</v>
      </c>
      <c r="G210" s="799">
        <f t="shared" si="4"/>
        <v>758</v>
      </c>
      <c r="H210" s="799">
        <v>758</v>
      </c>
      <c r="I210" s="799" t="s">
        <v>97</v>
      </c>
      <c r="J210" s="918">
        <v>348.75</v>
      </c>
      <c r="K210" s="918">
        <v>1073.74</v>
      </c>
      <c r="L210" s="891">
        <v>38049</v>
      </c>
      <c r="M210" s="891">
        <v>38988</v>
      </c>
      <c r="N210" s="893" t="s">
        <v>97</v>
      </c>
      <c r="O210" s="893">
        <v>75</v>
      </c>
      <c r="P210" s="894">
        <v>3.66</v>
      </c>
      <c r="Q210" s="1220"/>
      <c r="R210" s="1212"/>
    </row>
    <row r="211" spans="1:18" x14ac:dyDescent="0.15">
      <c r="A211" s="1197"/>
      <c r="B211" s="971" t="s">
        <v>204</v>
      </c>
      <c r="C211" s="1222" t="s">
        <v>459</v>
      </c>
      <c r="D211" s="1222" t="s">
        <v>1669</v>
      </c>
      <c r="E211" s="1223" t="s">
        <v>633</v>
      </c>
      <c r="F211" s="899">
        <v>722</v>
      </c>
      <c r="G211" s="956">
        <f t="shared" si="4"/>
        <v>722</v>
      </c>
      <c r="H211" s="956">
        <v>722</v>
      </c>
      <c r="I211" s="956" t="s">
        <v>97</v>
      </c>
      <c r="J211" s="901">
        <v>388.24</v>
      </c>
      <c r="K211" s="901">
        <v>1159.3499999999899</v>
      </c>
      <c r="L211" s="902">
        <v>37705</v>
      </c>
      <c r="M211" s="902">
        <v>38988</v>
      </c>
      <c r="N211" s="904" t="s">
        <v>97</v>
      </c>
      <c r="O211" s="904">
        <v>69</v>
      </c>
      <c r="P211" s="905">
        <v>4.37</v>
      </c>
      <c r="Q211" s="1220"/>
      <c r="R211" s="1212"/>
    </row>
    <row r="212" spans="1:18" x14ac:dyDescent="0.15">
      <c r="A212" s="1197"/>
      <c r="B212" s="971" t="s">
        <v>205</v>
      </c>
      <c r="C212" s="930" t="s">
        <v>460</v>
      </c>
      <c r="D212" s="930" t="s">
        <v>1669</v>
      </c>
      <c r="E212" s="931" t="s">
        <v>633</v>
      </c>
      <c r="F212" s="932">
        <v>640</v>
      </c>
      <c r="G212" s="799">
        <f t="shared" si="4"/>
        <v>640</v>
      </c>
      <c r="H212" s="799">
        <v>640</v>
      </c>
      <c r="I212" s="799" t="s">
        <v>97</v>
      </c>
      <c r="J212" s="918">
        <v>317.85000000000002</v>
      </c>
      <c r="K212" s="918">
        <v>1076.5699999999899</v>
      </c>
      <c r="L212" s="891">
        <v>38030</v>
      </c>
      <c r="M212" s="891">
        <v>38988</v>
      </c>
      <c r="N212" s="893" t="s">
        <v>97</v>
      </c>
      <c r="O212" s="893">
        <v>71</v>
      </c>
      <c r="P212" s="894">
        <v>4.78</v>
      </c>
      <c r="Q212" s="1220"/>
      <c r="R212" s="1212"/>
    </row>
    <row r="213" spans="1:18" x14ac:dyDescent="0.15">
      <c r="A213" s="1197"/>
      <c r="B213" s="971" t="s">
        <v>206</v>
      </c>
      <c r="C213" s="1222" t="s">
        <v>461</v>
      </c>
      <c r="D213" s="1222" t="s">
        <v>1669</v>
      </c>
      <c r="E213" s="1223" t="s">
        <v>633</v>
      </c>
      <c r="F213" s="899">
        <v>981</v>
      </c>
      <c r="G213" s="956">
        <f t="shared" si="4"/>
        <v>981</v>
      </c>
      <c r="H213" s="956">
        <v>981</v>
      </c>
      <c r="I213" s="956" t="s">
        <v>97</v>
      </c>
      <c r="J213" s="901">
        <v>502.88999999999902</v>
      </c>
      <c r="K213" s="901">
        <v>1563.1099999999899</v>
      </c>
      <c r="L213" s="902">
        <v>38776</v>
      </c>
      <c r="M213" s="902">
        <v>39135</v>
      </c>
      <c r="N213" s="904" t="s">
        <v>97</v>
      </c>
      <c r="O213" s="904">
        <v>108</v>
      </c>
      <c r="P213" s="905">
        <v>4.5999999999999996</v>
      </c>
      <c r="Q213" s="1220"/>
      <c r="R213" s="1212"/>
    </row>
    <row r="214" spans="1:18" x14ac:dyDescent="0.15">
      <c r="A214" s="1197"/>
      <c r="B214" s="971" t="s">
        <v>207</v>
      </c>
      <c r="C214" s="930" t="s">
        <v>462</v>
      </c>
      <c r="D214" s="930" t="s">
        <v>1669</v>
      </c>
      <c r="E214" s="931" t="s">
        <v>633</v>
      </c>
      <c r="F214" s="932">
        <v>1140</v>
      </c>
      <c r="G214" s="799">
        <f t="shared" si="4"/>
        <v>1140</v>
      </c>
      <c r="H214" s="799">
        <v>1140</v>
      </c>
      <c r="I214" s="799" t="s">
        <v>97</v>
      </c>
      <c r="J214" s="918">
        <v>703.46</v>
      </c>
      <c r="K214" s="918">
        <v>2118.4299999999898</v>
      </c>
      <c r="L214" s="891">
        <v>38784</v>
      </c>
      <c r="M214" s="891">
        <v>40555</v>
      </c>
      <c r="N214" s="893" t="s">
        <v>97</v>
      </c>
      <c r="O214" s="893">
        <v>29</v>
      </c>
      <c r="P214" s="894">
        <v>5.22</v>
      </c>
      <c r="Q214" s="1220"/>
      <c r="R214" s="1212"/>
    </row>
    <row r="215" spans="1:18" x14ac:dyDescent="0.15">
      <c r="A215" s="1197"/>
      <c r="B215" s="971" t="s">
        <v>209</v>
      </c>
      <c r="C215" s="1222" t="s">
        <v>463</v>
      </c>
      <c r="D215" s="1222" t="s">
        <v>1702</v>
      </c>
      <c r="E215" s="1223" t="s">
        <v>633</v>
      </c>
      <c r="F215" s="899">
        <v>1080</v>
      </c>
      <c r="G215" s="956">
        <f t="shared" si="4"/>
        <v>1080</v>
      </c>
      <c r="H215" s="956">
        <v>1080</v>
      </c>
      <c r="I215" s="956" t="s">
        <v>97</v>
      </c>
      <c r="J215" s="901">
        <v>475.41</v>
      </c>
      <c r="K215" s="901">
        <v>2179.8499999999899</v>
      </c>
      <c r="L215" s="902">
        <v>39042</v>
      </c>
      <c r="M215" s="902">
        <v>40367</v>
      </c>
      <c r="N215" s="904" t="s">
        <v>97</v>
      </c>
      <c r="O215" s="904">
        <v>29</v>
      </c>
      <c r="P215" s="905">
        <v>5.29</v>
      </c>
      <c r="Q215" s="1220"/>
      <c r="R215" s="1212"/>
    </row>
    <row r="216" spans="1:18" x14ac:dyDescent="0.15">
      <c r="A216" s="1197"/>
      <c r="B216" s="971" t="s">
        <v>210</v>
      </c>
      <c r="C216" s="930" t="s">
        <v>464</v>
      </c>
      <c r="D216" s="930" t="s">
        <v>1631</v>
      </c>
      <c r="E216" s="931" t="s">
        <v>633</v>
      </c>
      <c r="F216" s="932">
        <v>384</v>
      </c>
      <c r="G216" s="799">
        <f t="shared" si="4"/>
        <v>384</v>
      </c>
      <c r="H216" s="799">
        <v>384</v>
      </c>
      <c r="I216" s="799" t="s">
        <v>97</v>
      </c>
      <c r="J216" s="918">
        <v>311.06999999999903</v>
      </c>
      <c r="K216" s="918">
        <v>1101.69</v>
      </c>
      <c r="L216" s="891">
        <v>31831</v>
      </c>
      <c r="M216" s="891">
        <v>38987</v>
      </c>
      <c r="N216" s="893" t="s">
        <v>97</v>
      </c>
      <c r="O216" s="893">
        <v>101</v>
      </c>
      <c r="P216" s="894">
        <v>10.63</v>
      </c>
      <c r="Q216" s="1220"/>
      <c r="R216" s="1212"/>
    </row>
    <row r="217" spans="1:18" x14ac:dyDescent="0.15">
      <c r="A217" s="1197"/>
      <c r="B217" s="971" t="s">
        <v>211</v>
      </c>
      <c r="C217" s="930" t="s">
        <v>465</v>
      </c>
      <c r="D217" s="930" t="s">
        <v>631</v>
      </c>
      <c r="E217" s="931" t="s">
        <v>633</v>
      </c>
      <c r="F217" s="932">
        <v>1910</v>
      </c>
      <c r="G217" s="799">
        <f t="shared" si="4"/>
        <v>1910</v>
      </c>
      <c r="H217" s="799">
        <v>1910</v>
      </c>
      <c r="I217" s="799" t="s">
        <v>97</v>
      </c>
      <c r="J217" s="918">
        <v>694.61</v>
      </c>
      <c r="K217" s="918">
        <v>4417.42</v>
      </c>
      <c r="L217" s="891">
        <v>36909</v>
      </c>
      <c r="M217" s="891">
        <v>40883</v>
      </c>
      <c r="N217" s="893" t="s">
        <v>97</v>
      </c>
      <c r="O217" s="893">
        <v>147</v>
      </c>
      <c r="P217" s="894">
        <v>7.86</v>
      </c>
      <c r="Q217" s="1220"/>
      <c r="R217" s="1212"/>
    </row>
    <row r="218" spans="1:18" x14ac:dyDescent="0.15">
      <c r="A218" s="1197"/>
      <c r="B218" s="971" t="s">
        <v>212</v>
      </c>
      <c r="C218" s="930" t="s">
        <v>466</v>
      </c>
      <c r="D218" s="930" t="s">
        <v>1723</v>
      </c>
      <c r="E218" s="931" t="s">
        <v>633</v>
      </c>
      <c r="F218" s="932">
        <v>1910</v>
      </c>
      <c r="G218" s="799">
        <f t="shared" si="4"/>
        <v>1910</v>
      </c>
      <c r="H218" s="799">
        <v>1910</v>
      </c>
      <c r="I218" s="799" t="s">
        <v>97</v>
      </c>
      <c r="J218" s="918">
        <v>6402.84</v>
      </c>
      <c r="K218" s="918">
        <v>6220.34</v>
      </c>
      <c r="L218" s="891">
        <v>33271</v>
      </c>
      <c r="M218" s="891">
        <v>39428</v>
      </c>
      <c r="N218" s="893" t="s">
        <v>97</v>
      </c>
      <c r="O218" s="893">
        <v>95</v>
      </c>
      <c r="P218" s="894">
        <v>5.53</v>
      </c>
      <c r="Q218" s="1220"/>
      <c r="R218" s="1212"/>
    </row>
    <row r="219" spans="1:18" ht="28.5" x14ac:dyDescent="0.15">
      <c r="A219" s="1197"/>
      <c r="B219" s="971" t="s">
        <v>213</v>
      </c>
      <c r="C219" s="1222" t="s">
        <v>467</v>
      </c>
      <c r="D219" s="1222" t="s">
        <v>1723</v>
      </c>
      <c r="E219" s="1223" t="s">
        <v>633</v>
      </c>
      <c r="F219" s="899">
        <v>1280</v>
      </c>
      <c r="G219" s="956">
        <f t="shared" si="4"/>
        <v>1280</v>
      </c>
      <c r="H219" s="956">
        <v>1280</v>
      </c>
      <c r="I219" s="956" t="s">
        <v>97</v>
      </c>
      <c r="J219" s="901">
        <v>2812.25</v>
      </c>
      <c r="K219" s="901">
        <v>3224.4</v>
      </c>
      <c r="L219" s="902">
        <v>33985</v>
      </c>
      <c r="M219" s="902">
        <v>39430</v>
      </c>
      <c r="N219" s="904" t="s">
        <v>97</v>
      </c>
      <c r="O219" s="1368" t="s">
        <v>2183</v>
      </c>
      <c r="P219" s="1398" t="s">
        <v>2184</v>
      </c>
      <c r="Q219" s="1220"/>
      <c r="R219" s="1212"/>
    </row>
    <row r="220" spans="1:18" x14ac:dyDescent="0.15">
      <c r="A220" s="1197"/>
      <c r="B220" s="971" t="s">
        <v>214</v>
      </c>
      <c r="C220" s="930" t="s">
        <v>1495</v>
      </c>
      <c r="D220" s="930" t="s">
        <v>1723</v>
      </c>
      <c r="E220" s="931" t="s">
        <v>633</v>
      </c>
      <c r="F220" s="932">
        <v>791</v>
      </c>
      <c r="G220" s="799">
        <f t="shared" si="4"/>
        <v>791</v>
      </c>
      <c r="H220" s="799">
        <v>791</v>
      </c>
      <c r="I220" s="799" t="s">
        <v>97</v>
      </c>
      <c r="J220" s="918">
        <v>611.63</v>
      </c>
      <c r="K220" s="918">
        <v>1741.55</v>
      </c>
      <c r="L220" s="891">
        <v>38195</v>
      </c>
      <c r="M220" s="891">
        <v>41068</v>
      </c>
      <c r="N220" s="893" t="s">
        <v>97</v>
      </c>
      <c r="O220" s="893">
        <v>26</v>
      </c>
      <c r="P220" s="894">
        <v>5.01</v>
      </c>
      <c r="Q220" s="1220"/>
      <c r="R220" s="1212"/>
    </row>
    <row r="221" spans="1:18" x14ac:dyDescent="0.15">
      <c r="A221" s="1197"/>
      <c r="B221" s="971" t="s">
        <v>215</v>
      </c>
      <c r="C221" s="1222" t="s">
        <v>469</v>
      </c>
      <c r="D221" s="1222" t="s">
        <v>1725</v>
      </c>
      <c r="E221" s="1223" t="s">
        <v>633</v>
      </c>
      <c r="F221" s="899">
        <v>1520</v>
      </c>
      <c r="G221" s="956">
        <f t="shared" si="4"/>
        <v>1520</v>
      </c>
      <c r="H221" s="956">
        <v>1520</v>
      </c>
      <c r="I221" s="956" t="s">
        <v>97</v>
      </c>
      <c r="J221" s="901">
        <v>679.77999999999895</v>
      </c>
      <c r="K221" s="901">
        <v>2839.9099999999899</v>
      </c>
      <c r="L221" s="902">
        <v>39721</v>
      </c>
      <c r="M221" s="902">
        <v>40883</v>
      </c>
      <c r="N221" s="904" t="s">
        <v>97</v>
      </c>
      <c r="O221" s="904">
        <v>144</v>
      </c>
      <c r="P221" s="905">
        <v>2.1800000000000002</v>
      </c>
      <c r="Q221" s="1220"/>
      <c r="R221" s="1212"/>
    </row>
    <row r="222" spans="1:18" x14ac:dyDescent="0.15">
      <c r="A222" s="1197"/>
      <c r="B222" s="971" t="s">
        <v>216</v>
      </c>
      <c r="C222" s="930" t="s">
        <v>470</v>
      </c>
      <c r="D222" s="930" t="s">
        <v>1635</v>
      </c>
      <c r="E222" s="931" t="s">
        <v>633</v>
      </c>
      <c r="F222" s="932">
        <v>1940</v>
      </c>
      <c r="G222" s="799">
        <f t="shared" si="4"/>
        <v>1940</v>
      </c>
      <c r="H222" s="799">
        <v>1940</v>
      </c>
      <c r="I222" s="799" t="s">
        <v>97</v>
      </c>
      <c r="J222" s="918">
        <v>1614.3199999999899</v>
      </c>
      <c r="K222" s="918">
        <v>4233.6199999999899</v>
      </c>
      <c r="L222" s="891">
        <v>31833</v>
      </c>
      <c r="M222" s="891">
        <v>39353</v>
      </c>
      <c r="N222" s="893" t="s">
        <v>97</v>
      </c>
      <c r="O222" s="893">
        <v>220</v>
      </c>
      <c r="P222" s="894">
        <v>3.97</v>
      </c>
      <c r="Q222" s="1220"/>
      <c r="R222" s="1212"/>
    </row>
    <row r="223" spans="1:18" x14ac:dyDescent="0.15">
      <c r="A223" s="1197"/>
      <c r="B223" s="971" t="s">
        <v>217</v>
      </c>
      <c r="C223" s="1222" t="s">
        <v>471</v>
      </c>
      <c r="D223" s="1222" t="s">
        <v>1635</v>
      </c>
      <c r="E223" s="1223" t="s">
        <v>633</v>
      </c>
      <c r="F223" s="899">
        <v>962</v>
      </c>
      <c r="G223" s="956">
        <f t="shared" si="4"/>
        <v>962</v>
      </c>
      <c r="H223" s="956">
        <v>962</v>
      </c>
      <c r="I223" s="956" t="s">
        <v>97</v>
      </c>
      <c r="J223" s="901">
        <v>496.19</v>
      </c>
      <c r="K223" s="901">
        <v>2071.0100000000002</v>
      </c>
      <c r="L223" s="902">
        <v>35866</v>
      </c>
      <c r="M223" s="902">
        <v>39504</v>
      </c>
      <c r="N223" s="904" t="s">
        <v>97</v>
      </c>
      <c r="O223" s="904">
        <v>72</v>
      </c>
      <c r="P223" s="905">
        <v>7.18</v>
      </c>
      <c r="Q223" s="1220"/>
      <c r="R223" s="1212"/>
    </row>
    <row r="224" spans="1:18" x14ac:dyDescent="0.15">
      <c r="A224" s="1197"/>
      <c r="B224" s="971" t="s">
        <v>218</v>
      </c>
      <c r="C224" s="930" t="s">
        <v>472</v>
      </c>
      <c r="D224" s="930" t="s">
        <v>1635</v>
      </c>
      <c r="E224" s="931" t="s">
        <v>633</v>
      </c>
      <c r="F224" s="932">
        <v>1020</v>
      </c>
      <c r="G224" s="799">
        <f t="shared" si="4"/>
        <v>1020</v>
      </c>
      <c r="H224" s="799">
        <v>1020</v>
      </c>
      <c r="I224" s="799" t="s">
        <v>97</v>
      </c>
      <c r="J224" s="918">
        <v>603.62</v>
      </c>
      <c r="K224" s="918">
        <v>1895.91</v>
      </c>
      <c r="L224" s="891">
        <v>39834</v>
      </c>
      <c r="M224" s="891">
        <v>39875</v>
      </c>
      <c r="N224" s="893" t="s">
        <v>97</v>
      </c>
      <c r="O224" s="893">
        <v>28</v>
      </c>
      <c r="P224" s="894">
        <v>5.68</v>
      </c>
      <c r="Q224" s="1220"/>
      <c r="R224" s="1212"/>
    </row>
    <row r="225" spans="1:18" x14ac:dyDescent="0.15">
      <c r="A225" s="1197"/>
      <c r="B225" s="971" t="s">
        <v>219</v>
      </c>
      <c r="C225" s="930" t="s">
        <v>473</v>
      </c>
      <c r="D225" s="930" t="s">
        <v>613</v>
      </c>
      <c r="E225" s="931" t="s">
        <v>633</v>
      </c>
      <c r="F225" s="932">
        <v>493</v>
      </c>
      <c r="G225" s="799">
        <f t="shared" si="4"/>
        <v>493</v>
      </c>
      <c r="H225" s="799">
        <v>493</v>
      </c>
      <c r="I225" s="799" t="s">
        <v>97</v>
      </c>
      <c r="J225" s="918">
        <v>582.08000000000004</v>
      </c>
      <c r="K225" s="918">
        <v>1218.26</v>
      </c>
      <c r="L225" s="891">
        <v>33655</v>
      </c>
      <c r="M225" s="891">
        <v>38987</v>
      </c>
      <c r="N225" s="893" t="s">
        <v>97</v>
      </c>
      <c r="O225" s="893">
        <v>107</v>
      </c>
      <c r="P225" s="894">
        <v>9.42</v>
      </c>
      <c r="Q225" s="1220"/>
      <c r="R225" s="1212"/>
    </row>
    <row r="226" spans="1:18" x14ac:dyDescent="0.15">
      <c r="A226" s="1197"/>
      <c r="B226" s="971" t="s">
        <v>221</v>
      </c>
      <c r="C226" s="930" t="s">
        <v>474</v>
      </c>
      <c r="D226" s="930" t="s">
        <v>617</v>
      </c>
      <c r="E226" s="931" t="s">
        <v>633</v>
      </c>
      <c r="F226" s="932">
        <v>804</v>
      </c>
      <c r="G226" s="799">
        <f t="shared" si="4"/>
        <v>804</v>
      </c>
      <c r="H226" s="799">
        <v>804</v>
      </c>
      <c r="I226" s="799" t="s">
        <v>97</v>
      </c>
      <c r="J226" s="918">
        <v>652.94000000000005</v>
      </c>
      <c r="K226" s="918">
        <v>1526.01</v>
      </c>
      <c r="L226" s="891">
        <v>38049</v>
      </c>
      <c r="M226" s="891">
        <v>38988</v>
      </c>
      <c r="N226" s="893" t="s">
        <v>97</v>
      </c>
      <c r="O226" s="893">
        <v>80</v>
      </c>
      <c r="P226" s="894">
        <v>3.03</v>
      </c>
      <c r="Q226" s="1220"/>
      <c r="R226" s="1212"/>
    </row>
    <row r="227" spans="1:18" x14ac:dyDescent="0.15">
      <c r="A227" s="1197"/>
      <c r="B227" s="971" t="s">
        <v>222</v>
      </c>
      <c r="C227" s="1222" t="s">
        <v>475</v>
      </c>
      <c r="D227" s="1222" t="s">
        <v>1726</v>
      </c>
      <c r="E227" s="1223" t="s">
        <v>633</v>
      </c>
      <c r="F227" s="899">
        <v>633</v>
      </c>
      <c r="G227" s="956">
        <f t="shared" si="4"/>
        <v>633</v>
      </c>
      <c r="H227" s="956">
        <v>633</v>
      </c>
      <c r="I227" s="956" t="s">
        <v>97</v>
      </c>
      <c r="J227" s="901">
        <v>598</v>
      </c>
      <c r="K227" s="901">
        <v>1283.01</v>
      </c>
      <c r="L227" s="902">
        <v>37235</v>
      </c>
      <c r="M227" s="902">
        <v>38987</v>
      </c>
      <c r="N227" s="904" t="s">
        <v>97</v>
      </c>
      <c r="O227" s="904">
        <v>89</v>
      </c>
      <c r="P227" s="905">
        <v>3.07</v>
      </c>
      <c r="Q227" s="1220"/>
      <c r="R227" s="1212"/>
    </row>
    <row r="228" spans="1:18" x14ac:dyDescent="0.15">
      <c r="A228" s="1197"/>
      <c r="B228" s="971" t="s">
        <v>223</v>
      </c>
      <c r="C228" s="930" t="s">
        <v>476</v>
      </c>
      <c r="D228" s="930" t="s">
        <v>1726</v>
      </c>
      <c r="E228" s="931" t="s">
        <v>633</v>
      </c>
      <c r="F228" s="932">
        <v>730</v>
      </c>
      <c r="G228" s="799">
        <f t="shared" si="4"/>
        <v>730</v>
      </c>
      <c r="H228" s="799">
        <v>730</v>
      </c>
      <c r="I228" s="799" t="s">
        <v>97</v>
      </c>
      <c r="J228" s="918">
        <v>640</v>
      </c>
      <c r="K228" s="918">
        <v>1445.5899999999899</v>
      </c>
      <c r="L228" s="891">
        <v>37400</v>
      </c>
      <c r="M228" s="891">
        <v>38988</v>
      </c>
      <c r="N228" s="893" t="s">
        <v>97</v>
      </c>
      <c r="O228" s="893">
        <v>80</v>
      </c>
      <c r="P228" s="894">
        <v>3</v>
      </c>
      <c r="Q228" s="1220"/>
      <c r="R228" s="1212"/>
    </row>
    <row r="229" spans="1:18" x14ac:dyDescent="0.15">
      <c r="A229" s="1197"/>
      <c r="B229" s="971" t="s">
        <v>224</v>
      </c>
      <c r="C229" s="1222" t="s">
        <v>477</v>
      </c>
      <c r="D229" s="1222" t="s">
        <v>1726</v>
      </c>
      <c r="E229" s="1223" t="s">
        <v>633</v>
      </c>
      <c r="F229" s="899">
        <v>488</v>
      </c>
      <c r="G229" s="956">
        <f t="shared" si="4"/>
        <v>488</v>
      </c>
      <c r="H229" s="956">
        <v>488</v>
      </c>
      <c r="I229" s="956" t="s">
        <v>97</v>
      </c>
      <c r="J229" s="901">
        <v>427</v>
      </c>
      <c r="K229" s="901">
        <v>821.47</v>
      </c>
      <c r="L229" s="902">
        <v>38864</v>
      </c>
      <c r="M229" s="902">
        <v>39135</v>
      </c>
      <c r="N229" s="904" t="s">
        <v>97</v>
      </c>
      <c r="O229" s="904">
        <v>50</v>
      </c>
      <c r="P229" s="905">
        <v>2.65</v>
      </c>
      <c r="Q229" s="1220"/>
      <c r="R229" s="1212"/>
    </row>
    <row r="230" spans="1:18" x14ac:dyDescent="0.15">
      <c r="A230" s="1197"/>
      <c r="B230" s="971" t="s">
        <v>225</v>
      </c>
      <c r="C230" s="930" t="s">
        <v>1496</v>
      </c>
      <c r="D230" s="930" t="s">
        <v>1726</v>
      </c>
      <c r="E230" s="931" t="s">
        <v>633</v>
      </c>
      <c r="F230" s="932">
        <v>469</v>
      </c>
      <c r="G230" s="799">
        <f t="shared" si="4"/>
        <v>469</v>
      </c>
      <c r="H230" s="799">
        <v>469</v>
      </c>
      <c r="I230" s="799" t="s">
        <v>97</v>
      </c>
      <c r="J230" s="918">
        <v>505</v>
      </c>
      <c r="K230" s="918">
        <v>1016.51</v>
      </c>
      <c r="L230" s="891">
        <v>36951</v>
      </c>
      <c r="M230" s="891">
        <v>39420</v>
      </c>
      <c r="N230" s="893" t="s">
        <v>97</v>
      </c>
      <c r="O230" s="893">
        <v>77</v>
      </c>
      <c r="P230" s="894">
        <v>3.05</v>
      </c>
      <c r="Q230" s="1220"/>
      <c r="R230" s="1212"/>
    </row>
    <row r="231" spans="1:18" x14ac:dyDescent="0.15">
      <c r="A231" s="1197"/>
      <c r="B231" s="971" t="s">
        <v>226</v>
      </c>
      <c r="C231" s="1222" t="s">
        <v>1497</v>
      </c>
      <c r="D231" s="1222" t="s">
        <v>1726</v>
      </c>
      <c r="E231" s="1223" t="s">
        <v>633</v>
      </c>
      <c r="F231" s="899">
        <v>747</v>
      </c>
      <c r="G231" s="956">
        <f t="shared" si="4"/>
        <v>747</v>
      </c>
      <c r="H231" s="956">
        <v>747</v>
      </c>
      <c r="I231" s="956" t="s">
        <v>97</v>
      </c>
      <c r="J231" s="901">
        <v>923.89999999999895</v>
      </c>
      <c r="K231" s="901">
        <v>1925.16</v>
      </c>
      <c r="L231" s="902">
        <v>37072</v>
      </c>
      <c r="M231" s="902">
        <v>39493</v>
      </c>
      <c r="N231" s="904" t="s">
        <v>97</v>
      </c>
      <c r="O231" s="904">
        <v>150</v>
      </c>
      <c r="P231" s="905">
        <v>3.5</v>
      </c>
      <c r="Q231" s="1220"/>
      <c r="R231" s="1212"/>
    </row>
    <row r="232" spans="1:18" x14ac:dyDescent="0.15">
      <c r="A232" s="1197"/>
      <c r="B232" s="971" t="s">
        <v>227</v>
      </c>
      <c r="C232" s="930" t="s">
        <v>480</v>
      </c>
      <c r="D232" s="930" t="s">
        <v>620</v>
      </c>
      <c r="E232" s="931" t="s">
        <v>633</v>
      </c>
      <c r="F232" s="932">
        <v>761</v>
      </c>
      <c r="G232" s="799">
        <f t="shared" si="4"/>
        <v>761</v>
      </c>
      <c r="H232" s="799">
        <v>761</v>
      </c>
      <c r="I232" s="799" t="s">
        <v>97</v>
      </c>
      <c r="J232" s="918">
        <v>323.60000000000002</v>
      </c>
      <c r="K232" s="918">
        <v>1319.3399999999899</v>
      </c>
      <c r="L232" s="891">
        <v>38776</v>
      </c>
      <c r="M232" s="891">
        <v>39135</v>
      </c>
      <c r="N232" s="893" t="s">
        <v>97</v>
      </c>
      <c r="O232" s="893">
        <v>77</v>
      </c>
      <c r="P232" s="894">
        <v>3.78</v>
      </c>
      <c r="Q232" s="1220"/>
      <c r="R232" s="1212"/>
    </row>
    <row r="233" spans="1:18" x14ac:dyDescent="0.15">
      <c r="A233" s="1197"/>
      <c r="B233" s="971" t="s">
        <v>228</v>
      </c>
      <c r="C233" s="930" t="s">
        <v>481</v>
      </c>
      <c r="D233" s="930" t="s">
        <v>622</v>
      </c>
      <c r="E233" s="931" t="s">
        <v>633</v>
      </c>
      <c r="F233" s="932">
        <v>1580</v>
      </c>
      <c r="G233" s="799">
        <f t="shared" si="4"/>
        <v>1580</v>
      </c>
      <c r="H233" s="799">
        <v>1580</v>
      </c>
      <c r="I233" s="799" t="s">
        <v>97</v>
      </c>
      <c r="J233" s="918">
        <v>781.45</v>
      </c>
      <c r="K233" s="918">
        <v>2999.35</v>
      </c>
      <c r="L233" s="891">
        <v>39497</v>
      </c>
      <c r="M233" s="891">
        <v>39539</v>
      </c>
      <c r="N233" s="893" t="s">
        <v>97</v>
      </c>
      <c r="O233" s="893">
        <v>49</v>
      </c>
      <c r="P233" s="894">
        <v>4.1399999999999997</v>
      </c>
      <c r="Q233" s="1220"/>
      <c r="R233" s="1212"/>
    </row>
    <row r="234" spans="1:18" x14ac:dyDescent="0.15">
      <c r="A234" s="1197"/>
      <c r="B234" s="971" t="s">
        <v>229</v>
      </c>
      <c r="C234" s="930" t="s">
        <v>482</v>
      </c>
      <c r="D234" s="930" t="s">
        <v>627</v>
      </c>
      <c r="E234" s="931" t="s">
        <v>633</v>
      </c>
      <c r="F234" s="932">
        <v>920</v>
      </c>
      <c r="G234" s="799">
        <f t="shared" si="4"/>
        <v>920</v>
      </c>
      <c r="H234" s="799">
        <v>920</v>
      </c>
      <c r="I234" s="799" t="s">
        <v>97</v>
      </c>
      <c r="J234" s="918">
        <v>179.9</v>
      </c>
      <c r="K234" s="918">
        <v>1163.3</v>
      </c>
      <c r="L234" s="891">
        <v>41786</v>
      </c>
      <c r="M234" s="891">
        <v>42307</v>
      </c>
      <c r="N234" s="893" t="s">
        <v>97</v>
      </c>
      <c r="O234" s="893">
        <v>15</v>
      </c>
      <c r="P234" s="894">
        <v>4.37</v>
      </c>
      <c r="Q234" s="1220"/>
      <c r="R234" s="1212"/>
    </row>
    <row r="235" spans="1:18" x14ac:dyDescent="0.15">
      <c r="A235" s="1197"/>
      <c r="B235" s="971" t="s">
        <v>230</v>
      </c>
      <c r="C235" s="1222" t="s">
        <v>483</v>
      </c>
      <c r="D235" s="1222" t="s">
        <v>1702</v>
      </c>
      <c r="E235" s="1223" t="s">
        <v>633</v>
      </c>
      <c r="F235" s="899">
        <v>720</v>
      </c>
      <c r="G235" s="956">
        <f t="shared" si="4"/>
        <v>720</v>
      </c>
      <c r="H235" s="956">
        <v>720</v>
      </c>
      <c r="I235" s="956" t="s">
        <v>97</v>
      </c>
      <c r="J235" s="901">
        <v>326.01999999999902</v>
      </c>
      <c r="K235" s="901">
        <v>1401.3199999999899</v>
      </c>
      <c r="L235" s="902">
        <v>41828</v>
      </c>
      <c r="M235" s="902">
        <v>42307</v>
      </c>
      <c r="N235" s="904" t="s">
        <v>97</v>
      </c>
      <c r="O235" s="904">
        <v>18</v>
      </c>
      <c r="P235" s="905">
        <v>4.32</v>
      </c>
      <c r="Q235" s="1220"/>
      <c r="R235" s="1212"/>
    </row>
    <row r="236" spans="1:18" x14ac:dyDescent="0.15">
      <c r="A236" s="1197"/>
      <c r="B236" s="971" t="s">
        <v>795</v>
      </c>
      <c r="C236" s="930" t="s">
        <v>1361</v>
      </c>
      <c r="D236" s="930" t="s">
        <v>614</v>
      </c>
      <c r="E236" s="931" t="s">
        <v>633</v>
      </c>
      <c r="F236" s="932">
        <v>1058</v>
      </c>
      <c r="G236" s="799">
        <f t="shared" si="4"/>
        <v>1058</v>
      </c>
      <c r="H236" s="799">
        <v>1058</v>
      </c>
      <c r="I236" s="799" t="s">
        <v>97</v>
      </c>
      <c r="J236" s="918">
        <v>515.34</v>
      </c>
      <c r="K236" s="918">
        <v>1101.06</v>
      </c>
      <c r="L236" s="891">
        <v>39658</v>
      </c>
      <c r="M236" s="891">
        <v>42485</v>
      </c>
      <c r="N236" s="893" t="s">
        <v>97</v>
      </c>
      <c r="O236" s="893">
        <v>17</v>
      </c>
      <c r="P236" s="894">
        <v>8.06</v>
      </c>
      <c r="Q236" s="1220"/>
      <c r="R236" s="1212"/>
    </row>
    <row r="237" spans="1:18" x14ac:dyDescent="0.15">
      <c r="A237" s="1197"/>
      <c r="B237" s="971" t="s">
        <v>1294</v>
      </c>
      <c r="C237" s="930" t="s">
        <v>1362</v>
      </c>
      <c r="D237" s="930" t="s">
        <v>608</v>
      </c>
      <c r="E237" s="931" t="s">
        <v>1948</v>
      </c>
      <c r="F237" s="932">
        <v>7140</v>
      </c>
      <c r="G237" s="799">
        <f t="shared" si="4"/>
        <v>7140</v>
      </c>
      <c r="H237" s="799">
        <v>7140</v>
      </c>
      <c r="I237" s="956" t="s">
        <v>97</v>
      </c>
      <c r="J237" s="918">
        <v>39840.9</v>
      </c>
      <c r="K237" s="918">
        <v>12135.36</v>
      </c>
      <c r="L237" s="891">
        <v>38146</v>
      </c>
      <c r="M237" s="891">
        <v>39059</v>
      </c>
      <c r="N237" s="904" t="s">
        <v>97</v>
      </c>
      <c r="O237" s="893">
        <v>391</v>
      </c>
      <c r="P237" s="894">
        <v>1.46</v>
      </c>
      <c r="Q237" s="1220"/>
      <c r="R237" s="1212"/>
    </row>
    <row r="238" spans="1:18" x14ac:dyDescent="0.15">
      <c r="A238" s="1197"/>
      <c r="B238" s="971" t="s">
        <v>1296</v>
      </c>
      <c r="C238" s="930" t="s">
        <v>1363</v>
      </c>
      <c r="D238" s="930" t="s">
        <v>629</v>
      </c>
      <c r="E238" s="931" t="s">
        <v>633</v>
      </c>
      <c r="F238" s="932">
        <v>5290</v>
      </c>
      <c r="G238" s="799">
        <f t="shared" si="4"/>
        <v>5290</v>
      </c>
      <c r="H238" s="799">
        <v>5290</v>
      </c>
      <c r="I238" s="799" t="s">
        <v>97</v>
      </c>
      <c r="J238" s="918">
        <v>2499.1</v>
      </c>
      <c r="K238" s="918">
        <v>9630.9599999999991</v>
      </c>
      <c r="L238" s="891">
        <v>38359</v>
      </c>
      <c r="M238" s="891">
        <v>39598</v>
      </c>
      <c r="N238" s="893" t="s">
        <v>97</v>
      </c>
      <c r="O238" s="893">
        <v>149</v>
      </c>
      <c r="P238" s="894">
        <v>4.99</v>
      </c>
      <c r="Q238" s="1220"/>
      <c r="R238" s="1212"/>
    </row>
    <row r="239" spans="1:18" x14ac:dyDescent="0.15">
      <c r="A239" s="1197"/>
      <c r="B239" s="971" t="s">
        <v>1297</v>
      </c>
      <c r="C239" s="930" t="s">
        <v>1364</v>
      </c>
      <c r="D239" s="930" t="s">
        <v>627</v>
      </c>
      <c r="E239" s="931" t="s">
        <v>633</v>
      </c>
      <c r="F239" s="932">
        <v>2850</v>
      </c>
      <c r="G239" s="799">
        <f t="shared" si="4"/>
        <v>2850</v>
      </c>
      <c r="H239" s="799">
        <v>2850</v>
      </c>
      <c r="I239" s="799" t="s">
        <v>97</v>
      </c>
      <c r="J239" s="918">
        <v>479.93</v>
      </c>
      <c r="K239" s="918">
        <v>4540.7</v>
      </c>
      <c r="L239" s="891">
        <v>38031</v>
      </c>
      <c r="M239" s="891">
        <v>40940</v>
      </c>
      <c r="N239" s="893" t="s">
        <v>97</v>
      </c>
      <c r="O239" s="893">
        <v>130</v>
      </c>
      <c r="P239" s="894">
        <v>3.81</v>
      </c>
      <c r="Q239" s="1220"/>
      <c r="R239" s="1212"/>
    </row>
    <row r="240" spans="1:18" x14ac:dyDescent="0.15">
      <c r="A240" s="1197"/>
      <c r="B240" s="971" t="s">
        <v>1298</v>
      </c>
      <c r="C240" s="930" t="s">
        <v>1365</v>
      </c>
      <c r="D240" s="930" t="s">
        <v>608</v>
      </c>
      <c r="E240" s="931" t="s">
        <v>633</v>
      </c>
      <c r="F240" s="932">
        <v>1320</v>
      </c>
      <c r="G240" s="799">
        <f t="shared" si="4"/>
        <v>1320</v>
      </c>
      <c r="H240" s="799">
        <v>1320</v>
      </c>
      <c r="I240" s="799" t="s">
        <v>97</v>
      </c>
      <c r="J240" s="918">
        <v>777.85</v>
      </c>
      <c r="K240" s="918">
        <v>1894.35</v>
      </c>
      <c r="L240" s="891">
        <v>39483</v>
      </c>
      <c r="M240" s="891">
        <v>40830</v>
      </c>
      <c r="N240" s="893" t="s">
        <v>97</v>
      </c>
      <c r="O240" s="893">
        <v>23</v>
      </c>
      <c r="P240" s="894">
        <v>8.1999999999999993</v>
      </c>
      <c r="Q240" s="1220"/>
      <c r="R240" s="1212"/>
    </row>
    <row r="241" spans="1:18" x14ac:dyDescent="0.15">
      <c r="A241" s="1197"/>
      <c r="B241" s="971" t="s">
        <v>1299</v>
      </c>
      <c r="C241" s="930" t="s">
        <v>1498</v>
      </c>
      <c r="D241" s="930" t="s">
        <v>1723</v>
      </c>
      <c r="E241" s="931" t="s">
        <v>633</v>
      </c>
      <c r="F241" s="932">
        <v>1310</v>
      </c>
      <c r="G241" s="799">
        <f t="shared" si="4"/>
        <v>1310</v>
      </c>
      <c r="H241" s="799">
        <v>1310</v>
      </c>
      <c r="I241" s="956" t="s">
        <v>97</v>
      </c>
      <c r="J241" s="918">
        <v>760.85</v>
      </c>
      <c r="K241" s="918">
        <v>2471.3000000000002</v>
      </c>
      <c r="L241" s="891">
        <v>39605</v>
      </c>
      <c r="M241" s="891">
        <v>40767</v>
      </c>
      <c r="N241" s="904" t="s">
        <v>97</v>
      </c>
      <c r="O241" s="893">
        <v>31</v>
      </c>
      <c r="P241" s="894">
        <v>7.23</v>
      </c>
      <c r="Q241" s="1220"/>
      <c r="R241" s="1212"/>
    </row>
    <row r="242" spans="1:18" x14ac:dyDescent="0.15">
      <c r="A242" s="1197"/>
      <c r="B242" s="971" t="s">
        <v>1419</v>
      </c>
      <c r="C242" s="930" t="s">
        <v>1499</v>
      </c>
      <c r="D242" s="930" t="s">
        <v>614</v>
      </c>
      <c r="E242" s="931" t="s">
        <v>633</v>
      </c>
      <c r="F242" s="932">
        <v>1300</v>
      </c>
      <c r="G242" s="799">
        <f t="shared" si="4"/>
        <v>1300</v>
      </c>
      <c r="H242" s="799">
        <v>1300</v>
      </c>
      <c r="I242" s="799" t="s">
        <v>97</v>
      </c>
      <c r="J242" s="918">
        <v>750.39</v>
      </c>
      <c r="K242" s="918">
        <v>1541.81</v>
      </c>
      <c r="L242" s="891">
        <v>39507</v>
      </c>
      <c r="M242" s="891">
        <v>42825</v>
      </c>
      <c r="N242" s="893" t="s">
        <v>97</v>
      </c>
      <c r="O242" s="893">
        <v>22</v>
      </c>
      <c r="P242" s="894">
        <v>8.51</v>
      </c>
      <c r="Q242" s="1220"/>
      <c r="R242" s="1212"/>
    </row>
    <row r="243" spans="1:18" x14ac:dyDescent="0.15">
      <c r="A243" s="1197"/>
      <c r="B243" s="971" t="s">
        <v>1420</v>
      </c>
      <c r="C243" s="930" t="s">
        <v>1500</v>
      </c>
      <c r="D243" s="930" t="s">
        <v>625</v>
      </c>
      <c r="E243" s="931" t="s">
        <v>633</v>
      </c>
      <c r="F243" s="932">
        <v>1110</v>
      </c>
      <c r="G243" s="799">
        <f t="shared" si="4"/>
        <v>1110</v>
      </c>
      <c r="H243" s="799">
        <v>1110</v>
      </c>
      <c r="I243" s="956" t="s">
        <v>97</v>
      </c>
      <c r="J243" s="918">
        <v>526.83000000000004</v>
      </c>
      <c r="K243" s="918">
        <v>1742.08</v>
      </c>
      <c r="L243" s="891">
        <v>41927</v>
      </c>
      <c r="M243" s="891">
        <v>42825</v>
      </c>
      <c r="N243" s="893" t="s">
        <v>97</v>
      </c>
      <c r="O243" s="893">
        <v>16</v>
      </c>
      <c r="P243" s="894">
        <v>5.84</v>
      </c>
      <c r="Q243" s="1220"/>
      <c r="R243" s="1212"/>
    </row>
    <row r="244" spans="1:18" x14ac:dyDescent="0.15">
      <c r="A244" s="1197"/>
      <c r="B244" s="971" t="s">
        <v>1421</v>
      </c>
      <c r="C244" s="930" t="s">
        <v>1501</v>
      </c>
      <c r="D244" s="930" t="s">
        <v>630</v>
      </c>
      <c r="E244" s="931" t="s">
        <v>633</v>
      </c>
      <c r="F244" s="932">
        <v>785</v>
      </c>
      <c r="G244" s="799">
        <f t="shared" si="4"/>
        <v>785</v>
      </c>
      <c r="H244" s="799">
        <v>785</v>
      </c>
      <c r="I244" s="799" t="s">
        <v>97</v>
      </c>
      <c r="J244" s="918">
        <v>175.86</v>
      </c>
      <c r="K244" s="918">
        <v>1259.73</v>
      </c>
      <c r="L244" s="891">
        <v>41992</v>
      </c>
      <c r="M244" s="891">
        <v>42825</v>
      </c>
      <c r="N244" s="893" t="s">
        <v>97</v>
      </c>
      <c r="O244" s="893">
        <v>15</v>
      </c>
      <c r="P244" s="894">
        <v>6.47</v>
      </c>
      <c r="Q244" s="1220"/>
      <c r="R244" s="1212"/>
    </row>
    <row r="245" spans="1:18" x14ac:dyDescent="0.15">
      <c r="A245" s="1197"/>
      <c r="B245" s="971" t="s">
        <v>1949</v>
      </c>
      <c r="C245" s="930" t="s">
        <v>1950</v>
      </c>
      <c r="D245" s="930" t="s">
        <v>608</v>
      </c>
      <c r="E245" s="931" t="s">
        <v>633</v>
      </c>
      <c r="F245" s="932">
        <v>2750</v>
      </c>
      <c r="G245" s="799">
        <f t="shared" si="4"/>
        <v>2750</v>
      </c>
      <c r="H245" s="799">
        <v>2750</v>
      </c>
      <c r="I245" s="799" t="s">
        <v>97</v>
      </c>
      <c r="J245" s="918">
        <v>1534.91</v>
      </c>
      <c r="K245" s="918">
        <v>3522.92</v>
      </c>
      <c r="L245" s="891">
        <v>41653</v>
      </c>
      <c r="M245" s="891">
        <v>43192</v>
      </c>
      <c r="N245" s="893" t="s">
        <v>97</v>
      </c>
      <c r="O245" s="893">
        <v>32</v>
      </c>
      <c r="P245" s="894">
        <v>12.56</v>
      </c>
      <c r="Q245" s="1220"/>
      <c r="R245" s="1212"/>
    </row>
    <row r="246" spans="1:18" x14ac:dyDescent="0.15">
      <c r="A246" s="1197"/>
      <c r="B246" s="971" t="s">
        <v>1951</v>
      </c>
      <c r="C246" s="930" t="s">
        <v>1952</v>
      </c>
      <c r="D246" s="930" t="s">
        <v>626</v>
      </c>
      <c r="E246" s="931" t="s">
        <v>633</v>
      </c>
      <c r="F246" s="932">
        <v>2280</v>
      </c>
      <c r="G246" s="799">
        <f t="shared" si="4"/>
        <v>2280</v>
      </c>
      <c r="H246" s="799">
        <v>2280</v>
      </c>
      <c r="I246" s="799" t="s">
        <v>97</v>
      </c>
      <c r="J246" s="918">
        <v>407.54</v>
      </c>
      <c r="K246" s="918">
        <v>2882.48</v>
      </c>
      <c r="L246" s="891">
        <v>42482</v>
      </c>
      <c r="M246" s="891">
        <v>43192</v>
      </c>
      <c r="N246" s="893" t="s">
        <v>97</v>
      </c>
      <c r="O246" s="893">
        <v>25</v>
      </c>
      <c r="P246" s="894">
        <v>6.07</v>
      </c>
      <c r="Q246" s="1220"/>
      <c r="R246" s="1212"/>
    </row>
    <row r="247" spans="1:18" x14ac:dyDescent="0.15">
      <c r="A247" s="1197"/>
      <c r="B247" s="971" t="s">
        <v>1953</v>
      </c>
      <c r="C247" s="930" t="s">
        <v>1954</v>
      </c>
      <c r="D247" s="930" t="s">
        <v>1635</v>
      </c>
      <c r="E247" s="931" t="s">
        <v>633</v>
      </c>
      <c r="F247" s="932">
        <v>1216</v>
      </c>
      <c r="G247" s="799">
        <f t="shared" si="4"/>
        <v>1216</v>
      </c>
      <c r="H247" s="799">
        <v>1216</v>
      </c>
      <c r="I247" s="799" t="s">
        <v>97</v>
      </c>
      <c r="J247" s="918">
        <v>518.79999999999995</v>
      </c>
      <c r="K247" s="918">
        <v>2000.91</v>
      </c>
      <c r="L247" s="891">
        <v>42479</v>
      </c>
      <c r="M247" s="891">
        <v>43192</v>
      </c>
      <c r="N247" s="893" t="s">
        <v>97</v>
      </c>
      <c r="O247" s="893">
        <v>22</v>
      </c>
      <c r="P247" s="894">
        <v>5.51</v>
      </c>
      <c r="Q247" s="1220"/>
      <c r="R247" s="1212"/>
    </row>
    <row r="248" spans="1:18" x14ac:dyDescent="0.15">
      <c r="A248" s="1197"/>
      <c r="B248" s="971" t="s">
        <v>1955</v>
      </c>
      <c r="C248" s="930" t="s">
        <v>1956</v>
      </c>
      <c r="D248" s="930" t="s">
        <v>612</v>
      </c>
      <c r="E248" s="931" t="s">
        <v>633</v>
      </c>
      <c r="F248" s="932">
        <v>966</v>
      </c>
      <c r="G248" s="799">
        <f t="shared" si="4"/>
        <v>966</v>
      </c>
      <c r="H248" s="799">
        <v>966</v>
      </c>
      <c r="I248" s="799" t="s">
        <v>97</v>
      </c>
      <c r="J248" s="918">
        <v>335.87</v>
      </c>
      <c r="K248" s="918">
        <v>1081.03</v>
      </c>
      <c r="L248" s="891">
        <v>42377</v>
      </c>
      <c r="M248" s="891">
        <v>43192</v>
      </c>
      <c r="N248" s="893" t="s">
        <v>97</v>
      </c>
      <c r="O248" s="893">
        <v>13</v>
      </c>
      <c r="P248" s="894">
        <v>10.5</v>
      </c>
      <c r="Q248" s="1220"/>
      <c r="R248" s="1212"/>
    </row>
    <row r="249" spans="1:18" x14ac:dyDescent="0.15">
      <c r="A249" s="1197"/>
      <c r="B249" s="971" t="s">
        <v>1957</v>
      </c>
      <c r="C249" s="930" t="s">
        <v>1958</v>
      </c>
      <c r="D249" s="930" t="s">
        <v>609</v>
      </c>
      <c r="E249" s="931" t="s">
        <v>633</v>
      </c>
      <c r="F249" s="932">
        <v>844</v>
      </c>
      <c r="G249" s="799">
        <f t="shared" si="4"/>
        <v>844</v>
      </c>
      <c r="H249" s="799">
        <v>844</v>
      </c>
      <c r="I249" s="799" t="s">
        <v>97</v>
      </c>
      <c r="J249" s="918">
        <v>423.28</v>
      </c>
      <c r="K249" s="918">
        <v>1333.42</v>
      </c>
      <c r="L249" s="891">
        <v>42710</v>
      </c>
      <c r="M249" s="891">
        <v>43192</v>
      </c>
      <c r="N249" s="893" t="s">
        <v>97</v>
      </c>
      <c r="O249" s="893">
        <v>14</v>
      </c>
      <c r="P249" s="894">
        <v>8.2899999999999991</v>
      </c>
      <c r="Q249" s="1220"/>
      <c r="R249" s="1212"/>
    </row>
    <row r="250" spans="1:18" x14ac:dyDescent="0.15">
      <c r="A250" s="1197"/>
      <c r="B250" s="971" t="s">
        <v>231</v>
      </c>
      <c r="C250" s="1222" t="s">
        <v>484</v>
      </c>
      <c r="D250" s="1222" t="s">
        <v>1691</v>
      </c>
      <c r="E250" s="1223" t="s">
        <v>639</v>
      </c>
      <c r="F250" s="899">
        <v>652</v>
      </c>
      <c r="G250" s="956">
        <f t="shared" si="4"/>
        <v>652</v>
      </c>
      <c r="H250" s="956">
        <v>652</v>
      </c>
      <c r="I250" s="956" t="s">
        <v>97</v>
      </c>
      <c r="J250" s="901">
        <v>484.87</v>
      </c>
      <c r="K250" s="901">
        <v>2087.94</v>
      </c>
      <c r="L250" s="902">
        <v>39118</v>
      </c>
      <c r="M250" s="902">
        <v>39203</v>
      </c>
      <c r="N250" s="904" t="s">
        <v>97</v>
      </c>
      <c r="O250" s="904">
        <v>90</v>
      </c>
      <c r="P250" s="905">
        <v>1.61</v>
      </c>
      <c r="Q250" s="1220"/>
      <c r="R250" s="1212"/>
    </row>
    <row r="251" spans="1:18" x14ac:dyDescent="0.15">
      <c r="A251" s="1197"/>
      <c r="B251" s="971" t="s">
        <v>232</v>
      </c>
      <c r="C251" s="930" t="s">
        <v>485</v>
      </c>
      <c r="D251" s="930" t="s">
        <v>1691</v>
      </c>
      <c r="E251" s="931" t="s">
        <v>639</v>
      </c>
      <c r="F251" s="932">
        <v>735</v>
      </c>
      <c r="G251" s="799">
        <f t="shared" si="4"/>
        <v>735</v>
      </c>
      <c r="H251" s="799">
        <v>735</v>
      </c>
      <c r="I251" s="799" t="s">
        <v>97</v>
      </c>
      <c r="J251" s="918">
        <v>1188.54</v>
      </c>
      <c r="K251" s="918">
        <v>2181.4299999999898</v>
      </c>
      <c r="L251" s="891">
        <v>39766</v>
      </c>
      <c r="M251" s="891">
        <v>39801</v>
      </c>
      <c r="N251" s="893" t="s">
        <v>97</v>
      </c>
      <c r="O251" s="893">
        <v>95</v>
      </c>
      <c r="P251" s="894">
        <v>4.55</v>
      </c>
      <c r="Q251" s="1220"/>
      <c r="R251" s="1212"/>
    </row>
    <row r="252" spans="1:18" x14ac:dyDescent="0.15">
      <c r="A252" s="1197"/>
      <c r="B252" s="971" t="s">
        <v>233</v>
      </c>
      <c r="C252" s="1222" t="s">
        <v>486</v>
      </c>
      <c r="D252" s="1222" t="s">
        <v>607</v>
      </c>
      <c r="E252" s="1223" t="s">
        <v>2120</v>
      </c>
      <c r="F252" s="899">
        <v>1620</v>
      </c>
      <c r="G252" s="956">
        <f t="shared" si="4"/>
        <v>1620</v>
      </c>
      <c r="H252" s="956">
        <v>1620</v>
      </c>
      <c r="I252" s="956" t="s">
        <v>97</v>
      </c>
      <c r="J252" s="901">
        <v>787.00999999999897</v>
      </c>
      <c r="K252" s="901">
        <v>3201.17</v>
      </c>
      <c r="L252" s="902">
        <v>40063</v>
      </c>
      <c r="M252" s="902">
        <v>40883</v>
      </c>
      <c r="N252" s="904" t="s">
        <v>97</v>
      </c>
      <c r="O252" s="904">
        <v>47</v>
      </c>
      <c r="P252" s="905">
        <v>10.86</v>
      </c>
      <c r="Q252" s="1220"/>
      <c r="R252" s="1212"/>
    </row>
    <row r="253" spans="1:18" x14ac:dyDescent="0.15">
      <c r="A253" s="1197"/>
      <c r="B253" s="971" t="s">
        <v>235</v>
      </c>
      <c r="C253" s="930" t="s">
        <v>487</v>
      </c>
      <c r="D253" s="930" t="s">
        <v>1647</v>
      </c>
      <c r="E253" s="931" t="s">
        <v>1959</v>
      </c>
      <c r="F253" s="932">
        <v>274</v>
      </c>
      <c r="G253" s="799">
        <f t="shared" si="4"/>
        <v>274</v>
      </c>
      <c r="H253" s="799">
        <v>274</v>
      </c>
      <c r="I253" s="799" t="s">
        <v>97</v>
      </c>
      <c r="J253" s="918">
        <v>408.19</v>
      </c>
      <c r="K253" s="918">
        <v>1342.44</v>
      </c>
      <c r="L253" s="891">
        <v>38648</v>
      </c>
      <c r="M253" s="891">
        <v>39135</v>
      </c>
      <c r="N253" s="893" t="s">
        <v>97</v>
      </c>
      <c r="O253" s="893">
        <v>62</v>
      </c>
      <c r="P253" s="894">
        <v>0.41</v>
      </c>
      <c r="Q253" s="1220"/>
      <c r="R253" s="1212"/>
    </row>
    <row r="254" spans="1:18" x14ac:dyDescent="0.15">
      <c r="A254" s="1197"/>
      <c r="B254" s="971" t="s">
        <v>236</v>
      </c>
      <c r="C254" s="930" t="s">
        <v>488</v>
      </c>
      <c r="D254" s="930" t="s">
        <v>1647</v>
      </c>
      <c r="E254" s="931" t="s">
        <v>1731</v>
      </c>
      <c r="F254" s="932">
        <v>502</v>
      </c>
      <c r="G254" s="799">
        <f t="shared" si="4"/>
        <v>502</v>
      </c>
      <c r="H254" s="799">
        <v>502</v>
      </c>
      <c r="I254" s="799" t="s">
        <v>97</v>
      </c>
      <c r="J254" s="918">
        <v>336.1</v>
      </c>
      <c r="K254" s="918">
        <v>2278.4899999999898</v>
      </c>
      <c r="L254" s="891">
        <v>38721</v>
      </c>
      <c r="M254" s="891">
        <v>39171</v>
      </c>
      <c r="N254" s="893" t="s">
        <v>97</v>
      </c>
      <c r="O254" s="893">
        <v>69</v>
      </c>
      <c r="P254" s="894">
        <v>0.39</v>
      </c>
      <c r="Q254" s="1220"/>
      <c r="R254" s="1212"/>
    </row>
    <row r="255" spans="1:18" x14ac:dyDescent="0.15">
      <c r="A255" s="1197"/>
      <c r="B255" s="971" t="s">
        <v>237</v>
      </c>
      <c r="C255" s="930" t="s">
        <v>489</v>
      </c>
      <c r="D255" s="930" t="s">
        <v>1647</v>
      </c>
      <c r="E255" s="931" t="s">
        <v>1731</v>
      </c>
      <c r="F255" s="932">
        <v>334</v>
      </c>
      <c r="G255" s="799">
        <f t="shared" si="4"/>
        <v>334</v>
      </c>
      <c r="H255" s="799">
        <v>334</v>
      </c>
      <c r="I255" s="799" t="s">
        <v>97</v>
      </c>
      <c r="J255" s="918">
        <v>224.069999999999</v>
      </c>
      <c r="K255" s="918">
        <v>1462.3399999999899</v>
      </c>
      <c r="L255" s="891">
        <v>38620</v>
      </c>
      <c r="M255" s="891">
        <v>39171</v>
      </c>
      <c r="N255" s="893" t="s">
        <v>97</v>
      </c>
      <c r="O255" s="893">
        <v>56</v>
      </c>
      <c r="P255" s="894">
        <v>0.42</v>
      </c>
      <c r="Q255" s="1220"/>
      <c r="R255" s="1212"/>
    </row>
    <row r="256" spans="1:18" x14ac:dyDescent="0.15">
      <c r="A256" s="1197"/>
      <c r="B256" s="971" t="s">
        <v>238</v>
      </c>
      <c r="C256" s="1222" t="s">
        <v>490</v>
      </c>
      <c r="D256" s="1222" t="s">
        <v>1647</v>
      </c>
      <c r="E256" s="1223" t="s">
        <v>1732</v>
      </c>
      <c r="F256" s="899">
        <v>547</v>
      </c>
      <c r="G256" s="956">
        <f t="shared" si="4"/>
        <v>547</v>
      </c>
      <c r="H256" s="956">
        <v>547</v>
      </c>
      <c r="I256" s="956" t="s">
        <v>97</v>
      </c>
      <c r="J256" s="901">
        <v>642.63999999999896</v>
      </c>
      <c r="K256" s="901">
        <v>2297.9499999999898</v>
      </c>
      <c r="L256" s="902">
        <v>39469</v>
      </c>
      <c r="M256" s="902">
        <v>39505</v>
      </c>
      <c r="N256" s="904" t="s">
        <v>97</v>
      </c>
      <c r="O256" s="904">
        <v>56</v>
      </c>
      <c r="P256" s="905">
        <v>0.44</v>
      </c>
      <c r="Q256" s="1220"/>
      <c r="R256" s="1212"/>
    </row>
    <row r="257" spans="1:18" x14ac:dyDescent="0.15">
      <c r="A257" s="1197"/>
      <c r="B257" s="971" t="s">
        <v>239</v>
      </c>
      <c r="C257" s="930" t="s">
        <v>491</v>
      </c>
      <c r="D257" s="930" t="s">
        <v>1647</v>
      </c>
      <c r="E257" s="931" t="s">
        <v>1732</v>
      </c>
      <c r="F257" s="932">
        <v>475</v>
      </c>
      <c r="G257" s="799">
        <f t="shared" si="4"/>
        <v>475</v>
      </c>
      <c r="H257" s="799">
        <v>475</v>
      </c>
      <c r="I257" s="799" t="s">
        <v>97</v>
      </c>
      <c r="J257" s="918">
        <v>1441.8499999999899</v>
      </c>
      <c r="K257" s="918">
        <v>2470.6399999999899</v>
      </c>
      <c r="L257" s="891">
        <v>39476</v>
      </c>
      <c r="M257" s="891">
        <v>39505</v>
      </c>
      <c r="N257" s="893" t="s">
        <v>97</v>
      </c>
      <c r="O257" s="893">
        <v>71</v>
      </c>
      <c r="P257" s="894">
        <v>0.5</v>
      </c>
      <c r="Q257" s="1220"/>
      <c r="R257" s="1212"/>
    </row>
    <row r="258" spans="1:18" x14ac:dyDescent="0.15">
      <c r="A258" s="1197"/>
      <c r="B258" s="971" t="s">
        <v>240</v>
      </c>
      <c r="C258" s="1222" t="s">
        <v>492</v>
      </c>
      <c r="D258" s="1222" t="s">
        <v>1647</v>
      </c>
      <c r="E258" s="1223" t="s">
        <v>1732</v>
      </c>
      <c r="F258" s="899">
        <v>394</v>
      </c>
      <c r="G258" s="956">
        <f t="shared" si="4"/>
        <v>394</v>
      </c>
      <c r="H258" s="956">
        <v>394</v>
      </c>
      <c r="I258" s="956" t="s">
        <v>97</v>
      </c>
      <c r="J258" s="901">
        <v>529.92999999999904</v>
      </c>
      <c r="K258" s="901">
        <v>1787.96</v>
      </c>
      <c r="L258" s="902">
        <v>39469</v>
      </c>
      <c r="M258" s="902">
        <v>39505</v>
      </c>
      <c r="N258" s="904" t="s">
        <v>97</v>
      </c>
      <c r="O258" s="904">
        <v>50</v>
      </c>
      <c r="P258" s="905">
        <v>0.86</v>
      </c>
      <c r="Q258" s="1220"/>
      <c r="R258" s="1212"/>
    </row>
    <row r="259" spans="1:18" x14ac:dyDescent="0.15">
      <c r="A259" s="1197"/>
      <c r="B259" s="971" t="s">
        <v>241</v>
      </c>
      <c r="C259" s="930" t="s">
        <v>493</v>
      </c>
      <c r="D259" s="930" t="s">
        <v>1647</v>
      </c>
      <c r="E259" s="931" t="s">
        <v>1732</v>
      </c>
      <c r="F259" s="932">
        <v>249</v>
      </c>
      <c r="G259" s="799">
        <f t="shared" si="4"/>
        <v>249</v>
      </c>
      <c r="H259" s="799">
        <v>249</v>
      </c>
      <c r="I259" s="799" t="s">
        <v>97</v>
      </c>
      <c r="J259" s="918">
        <v>269.13999999999902</v>
      </c>
      <c r="K259" s="918">
        <v>1363.6099999999899</v>
      </c>
      <c r="L259" s="891">
        <v>39464</v>
      </c>
      <c r="M259" s="891">
        <v>39505</v>
      </c>
      <c r="N259" s="893" t="s">
        <v>97</v>
      </c>
      <c r="O259" s="893">
        <v>47</v>
      </c>
      <c r="P259" s="894">
        <v>0.67</v>
      </c>
      <c r="Q259" s="1220"/>
      <c r="R259" s="1212"/>
    </row>
    <row r="260" spans="1:18" x14ac:dyDescent="0.15">
      <c r="A260" s="1197"/>
      <c r="B260" s="971" t="s">
        <v>242</v>
      </c>
      <c r="C260" s="1222" t="s">
        <v>494</v>
      </c>
      <c r="D260" s="1222" t="s">
        <v>1647</v>
      </c>
      <c r="E260" s="1223" t="s">
        <v>1732</v>
      </c>
      <c r="F260" s="899">
        <v>229</v>
      </c>
      <c r="G260" s="956">
        <f t="shared" si="4"/>
        <v>229</v>
      </c>
      <c r="H260" s="956">
        <v>229</v>
      </c>
      <c r="I260" s="956" t="s">
        <v>97</v>
      </c>
      <c r="J260" s="901">
        <v>481.41</v>
      </c>
      <c r="K260" s="901">
        <v>1085.98</v>
      </c>
      <c r="L260" s="902">
        <v>39469</v>
      </c>
      <c r="M260" s="902">
        <v>39505</v>
      </c>
      <c r="N260" s="904" t="s">
        <v>97</v>
      </c>
      <c r="O260" s="904">
        <v>35</v>
      </c>
      <c r="P260" s="905">
        <v>0.82</v>
      </c>
      <c r="Q260" s="1220"/>
      <c r="R260" s="1212"/>
    </row>
    <row r="261" spans="1:18" x14ac:dyDescent="0.15">
      <c r="A261" s="1197"/>
      <c r="B261" s="971" t="s">
        <v>243</v>
      </c>
      <c r="C261" s="930" t="s">
        <v>495</v>
      </c>
      <c r="D261" s="930" t="s">
        <v>1647</v>
      </c>
      <c r="E261" s="931" t="s">
        <v>1732</v>
      </c>
      <c r="F261" s="932">
        <v>437</v>
      </c>
      <c r="G261" s="799">
        <f t="shared" si="4"/>
        <v>437</v>
      </c>
      <c r="H261" s="799">
        <v>437</v>
      </c>
      <c r="I261" s="799" t="s">
        <v>97</v>
      </c>
      <c r="J261" s="918">
        <v>928.53999999999905</v>
      </c>
      <c r="K261" s="918">
        <v>2228.2199999999898</v>
      </c>
      <c r="L261" s="891">
        <v>39465</v>
      </c>
      <c r="M261" s="891">
        <v>39507</v>
      </c>
      <c r="N261" s="893" t="s">
        <v>97</v>
      </c>
      <c r="O261" s="893">
        <v>54</v>
      </c>
      <c r="P261" s="894">
        <v>0.33</v>
      </c>
      <c r="Q261" s="1220"/>
      <c r="R261" s="1212"/>
    </row>
    <row r="262" spans="1:18" x14ac:dyDescent="0.15">
      <c r="A262" s="1197"/>
      <c r="B262" s="971" t="s">
        <v>244</v>
      </c>
      <c r="C262" s="930" t="s">
        <v>496</v>
      </c>
      <c r="D262" s="930" t="s">
        <v>1647</v>
      </c>
      <c r="E262" s="931" t="s">
        <v>1732</v>
      </c>
      <c r="F262" s="932">
        <v>616</v>
      </c>
      <c r="G262" s="799">
        <f t="shared" si="4"/>
        <v>616</v>
      </c>
      <c r="H262" s="799">
        <v>616</v>
      </c>
      <c r="I262" s="799" t="s">
        <v>97</v>
      </c>
      <c r="J262" s="918">
        <v>852.78999999999905</v>
      </c>
      <c r="K262" s="918">
        <v>2792.04</v>
      </c>
      <c r="L262" s="891">
        <v>39507</v>
      </c>
      <c r="M262" s="891">
        <v>39533</v>
      </c>
      <c r="N262" s="893" t="s">
        <v>97</v>
      </c>
      <c r="O262" s="893">
        <v>72</v>
      </c>
      <c r="P262" s="894">
        <v>1.0900000000000001</v>
      </c>
      <c r="Q262" s="1220"/>
      <c r="R262" s="1212"/>
    </row>
    <row r="263" spans="1:18" x14ac:dyDescent="0.15">
      <c r="A263" s="1197"/>
      <c r="B263" s="971" t="s">
        <v>245</v>
      </c>
      <c r="C263" s="930" t="s">
        <v>497</v>
      </c>
      <c r="D263" s="930" t="s">
        <v>1647</v>
      </c>
      <c r="E263" s="931" t="s">
        <v>1732</v>
      </c>
      <c r="F263" s="932">
        <v>4480</v>
      </c>
      <c r="G263" s="799">
        <f t="shared" si="4"/>
        <v>4480</v>
      </c>
      <c r="H263" s="799">
        <v>4480</v>
      </c>
      <c r="I263" s="799" t="s">
        <v>97</v>
      </c>
      <c r="J263" s="918">
        <v>2718.8099999999899</v>
      </c>
      <c r="K263" s="918">
        <v>21239.84</v>
      </c>
      <c r="L263" s="891">
        <v>39475</v>
      </c>
      <c r="M263" s="891">
        <v>40883</v>
      </c>
      <c r="N263" s="893" t="s">
        <v>97</v>
      </c>
      <c r="O263" s="893">
        <v>207</v>
      </c>
      <c r="P263" s="894">
        <v>0.02</v>
      </c>
      <c r="Q263" s="1220"/>
      <c r="R263" s="1212"/>
    </row>
    <row r="264" spans="1:18" x14ac:dyDescent="0.15">
      <c r="A264" s="1197"/>
      <c r="B264" s="971" t="s">
        <v>246</v>
      </c>
      <c r="C264" s="1222" t="s">
        <v>498</v>
      </c>
      <c r="D264" s="1222" t="s">
        <v>1647</v>
      </c>
      <c r="E264" s="1223" t="s">
        <v>1732</v>
      </c>
      <c r="F264" s="899">
        <v>1730</v>
      </c>
      <c r="G264" s="956">
        <f t="shared" si="4"/>
        <v>1730</v>
      </c>
      <c r="H264" s="956">
        <v>1730</v>
      </c>
      <c r="I264" s="956" t="s">
        <v>97</v>
      </c>
      <c r="J264" s="901">
        <v>875.71</v>
      </c>
      <c r="K264" s="901">
        <v>6350.13</v>
      </c>
      <c r="L264" s="902">
        <v>39132</v>
      </c>
      <c r="M264" s="902">
        <v>40883</v>
      </c>
      <c r="N264" s="904" t="s">
        <v>97</v>
      </c>
      <c r="O264" s="904">
        <v>82</v>
      </c>
      <c r="P264" s="905">
        <v>0.98</v>
      </c>
      <c r="Q264" s="1220"/>
      <c r="R264" s="1212"/>
    </row>
    <row r="265" spans="1:18" x14ac:dyDescent="0.15">
      <c r="A265" s="1197"/>
      <c r="B265" s="971" t="s">
        <v>247</v>
      </c>
      <c r="C265" s="930" t="s">
        <v>499</v>
      </c>
      <c r="D265" s="930" t="s">
        <v>1691</v>
      </c>
      <c r="E265" s="931" t="s">
        <v>639</v>
      </c>
      <c r="F265" s="932">
        <v>1140</v>
      </c>
      <c r="G265" s="799">
        <f t="shared" si="4"/>
        <v>1140</v>
      </c>
      <c r="H265" s="799">
        <v>1140</v>
      </c>
      <c r="I265" s="799" t="s">
        <v>97</v>
      </c>
      <c r="J265" s="918">
        <v>1075.1400000000001</v>
      </c>
      <c r="K265" s="918">
        <v>3821.8899999999899</v>
      </c>
      <c r="L265" s="891">
        <v>39462</v>
      </c>
      <c r="M265" s="891">
        <v>39479</v>
      </c>
      <c r="N265" s="893" t="s">
        <v>97</v>
      </c>
      <c r="O265" s="893">
        <v>126</v>
      </c>
      <c r="P265" s="894">
        <v>3.65</v>
      </c>
      <c r="Q265" s="1220"/>
      <c r="R265" s="1212"/>
    </row>
    <row r="266" spans="1:18" x14ac:dyDescent="0.15">
      <c r="A266" s="1197"/>
      <c r="B266" s="971" t="s">
        <v>248</v>
      </c>
      <c r="C266" s="1222" t="s">
        <v>500</v>
      </c>
      <c r="D266" s="1222" t="s">
        <v>1691</v>
      </c>
      <c r="E266" s="1223" t="s">
        <v>639</v>
      </c>
      <c r="F266" s="899">
        <v>466</v>
      </c>
      <c r="G266" s="956">
        <f t="shared" si="4"/>
        <v>466</v>
      </c>
      <c r="H266" s="956">
        <v>466</v>
      </c>
      <c r="I266" s="956" t="s">
        <v>97</v>
      </c>
      <c r="J266" s="901">
        <v>894.52999999999895</v>
      </c>
      <c r="K266" s="901">
        <v>1473.76</v>
      </c>
      <c r="L266" s="902">
        <v>39462</v>
      </c>
      <c r="M266" s="902">
        <v>39479</v>
      </c>
      <c r="N266" s="904" t="s">
        <v>97</v>
      </c>
      <c r="O266" s="904">
        <v>56</v>
      </c>
      <c r="P266" s="905">
        <v>4.34</v>
      </c>
      <c r="Q266" s="1220"/>
      <c r="R266" s="1212"/>
    </row>
    <row r="267" spans="1:18" x14ac:dyDescent="0.15">
      <c r="A267" s="1197"/>
      <c r="B267" s="971" t="s">
        <v>249</v>
      </c>
      <c r="C267" s="930" t="s">
        <v>501</v>
      </c>
      <c r="D267" s="930" t="s">
        <v>1691</v>
      </c>
      <c r="E267" s="931" t="s">
        <v>639</v>
      </c>
      <c r="F267" s="932">
        <v>949</v>
      </c>
      <c r="G267" s="799">
        <f t="shared" si="4"/>
        <v>949</v>
      </c>
      <c r="H267" s="799">
        <v>949</v>
      </c>
      <c r="I267" s="799" t="s">
        <v>97</v>
      </c>
      <c r="J267" s="918">
        <v>1274.45</v>
      </c>
      <c r="K267" s="918">
        <v>4482.22</v>
      </c>
      <c r="L267" s="891">
        <v>34936</v>
      </c>
      <c r="M267" s="891">
        <v>39630</v>
      </c>
      <c r="N267" s="893" t="s">
        <v>97</v>
      </c>
      <c r="O267" s="893">
        <v>225</v>
      </c>
      <c r="P267" s="894">
        <v>1.48</v>
      </c>
      <c r="Q267" s="1220"/>
      <c r="R267" s="1212"/>
    </row>
    <row r="268" spans="1:18" x14ac:dyDescent="0.15">
      <c r="A268" s="1197"/>
      <c r="B268" s="971" t="s">
        <v>250</v>
      </c>
      <c r="C268" s="1222" t="s">
        <v>502</v>
      </c>
      <c r="D268" s="1222" t="s">
        <v>1651</v>
      </c>
      <c r="E268" s="1223" t="s">
        <v>2119</v>
      </c>
      <c r="F268" s="899">
        <v>712</v>
      </c>
      <c r="G268" s="956">
        <f t="shared" si="4"/>
        <v>712</v>
      </c>
      <c r="H268" s="956">
        <v>712</v>
      </c>
      <c r="I268" s="956" t="s">
        <v>97</v>
      </c>
      <c r="J268" s="901">
        <v>710.49</v>
      </c>
      <c r="K268" s="901">
        <v>1686.3299999999899</v>
      </c>
      <c r="L268" s="902">
        <v>38938</v>
      </c>
      <c r="M268" s="902">
        <v>39135</v>
      </c>
      <c r="N268" s="904" t="s">
        <v>97</v>
      </c>
      <c r="O268" s="904">
        <v>75</v>
      </c>
      <c r="P268" s="905">
        <v>10.66</v>
      </c>
      <c r="Q268" s="1220"/>
      <c r="R268" s="1212"/>
    </row>
    <row r="269" spans="1:18" x14ac:dyDescent="0.15">
      <c r="A269" s="1197"/>
      <c r="B269" s="971" t="s">
        <v>251</v>
      </c>
      <c r="C269" s="930" t="s">
        <v>503</v>
      </c>
      <c r="D269" s="930" t="s">
        <v>1651</v>
      </c>
      <c r="E269" s="931" t="s">
        <v>1733</v>
      </c>
      <c r="F269" s="932">
        <v>553</v>
      </c>
      <c r="G269" s="799">
        <f t="shared" si="4"/>
        <v>553</v>
      </c>
      <c r="H269" s="799">
        <v>553</v>
      </c>
      <c r="I269" s="799" t="s">
        <v>97</v>
      </c>
      <c r="J269" s="918">
        <v>378.27999999999901</v>
      </c>
      <c r="K269" s="918">
        <v>1678.6099999999899</v>
      </c>
      <c r="L269" s="891">
        <v>39466</v>
      </c>
      <c r="M269" s="891">
        <v>39507</v>
      </c>
      <c r="N269" s="893" t="s">
        <v>97</v>
      </c>
      <c r="O269" s="893">
        <v>86</v>
      </c>
      <c r="P269" s="894">
        <v>8.77</v>
      </c>
      <c r="Q269" s="1220"/>
      <c r="R269" s="1212"/>
    </row>
    <row r="270" spans="1:18" x14ac:dyDescent="0.15">
      <c r="A270" s="1197"/>
      <c r="B270" s="971" t="s">
        <v>252</v>
      </c>
      <c r="C270" s="930" t="s">
        <v>504</v>
      </c>
      <c r="D270" s="930" t="s">
        <v>1651</v>
      </c>
      <c r="E270" s="931" t="s">
        <v>1733</v>
      </c>
      <c r="F270" s="932">
        <v>1020</v>
      </c>
      <c r="G270" s="799">
        <f t="shared" si="4"/>
        <v>1020</v>
      </c>
      <c r="H270" s="799">
        <v>1020</v>
      </c>
      <c r="I270" s="799" t="s">
        <v>97</v>
      </c>
      <c r="J270" s="918">
        <v>553.1</v>
      </c>
      <c r="K270" s="918">
        <v>2893.3499999999899</v>
      </c>
      <c r="L270" s="891">
        <v>39625</v>
      </c>
      <c r="M270" s="891">
        <v>39877</v>
      </c>
      <c r="N270" s="893" t="s">
        <v>97</v>
      </c>
      <c r="O270" s="893">
        <v>136</v>
      </c>
      <c r="P270" s="894">
        <v>6.77</v>
      </c>
      <c r="Q270" s="1220"/>
      <c r="R270" s="1212"/>
    </row>
    <row r="271" spans="1:18" x14ac:dyDescent="0.15">
      <c r="A271" s="1197"/>
      <c r="B271" s="971" t="s">
        <v>253</v>
      </c>
      <c r="C271" s="930" t="s">
        <v>1502</v>
      </c>
      <c r="D271" s="930" t="s">
        <v>1651</v>
      </c>
      <c r="E271" s="931" t="s">
        <v>1733</v>
      </c>
      <c r="F271" s="932">
        <v>1590</v>
      </c>
      <c r="G271" s="799">
        <f t="shared" si="4"/>
        <v>1590</v>
      </c>
      <c r="H271" s="799">
        <v>1590</v>
      </c>
      <c r="I271" s="799" t="s">
        <v>97</v>
      </c>
      <c r="J271" s="918">
        <v>743.16999999999905</v>
      </c>
      <c r="K271" s="918">
        <v>3824.15</v>
      </c>
      <c r="L271" s="891">
        <v>39659</v>
      </c>
      <c r="M271" s="891">
        <v>40729</v>
      </c>
      <c r="N271" s="893" t="s">
        <v>97</v>
      </c>
      <c r="O271" s="893">
        <v>57</v>
      </c>
      <c r="P271" s="894">
        <v>7.73</v>
      </c>
      <c r="Q271" s="1220"/>
      <c r="R271" s="1212"/>
    </row>
    <row r="272" spans="1:18" x14ac:dyDescent="0.15">
      <c r="A272" s="1197"/>
      <c r="B272" s="971" t="s">
        <v>254</v>
      </c>
      <c r="C272" s="1222" t="s">
        <v>506</v>
      </c>
      <c r="D272" s="1222" t="s">
        <v>1651</v>
      </c>
      <c r="E272" s="1223" t="s">
        <v>1733</v>
      </c>
      <c r="F272" s="899">
        <v>3770</v>
      </c>
      <c r="G272" s="956">
        <f t="shared" si="4"/>
        <v>3770</v>
      </c>
      <c r="H272" s="956">
        <v>3770</v>
      </c>
      <c r="I272" s="956" t="s">
        <v>97</v>
      </c>
      <c r="J272" s="901">
        <v>1145.3199999999899</v>
      </c>
      <c r="K272" s="901">
        <v>9636.5</v>
      </c>
      <c r="L272" s="902">
        <v>39475</v>
      </c>
      <c r="M272" s="902">
        <v>40883</v>
      </c>
      <c r="N272" s="904" t="s">
        <v>97</v>
      </c>
      <c r="O272" s="904">
        <v>58</v>
      </c>
      <c r="P272" s="905">
        <v>5.99</v>
      </c>
      <c r="Q272" s="1220"/>
      <c r="R272" s="1212"/>
    </row>
    <row r="273" spans="1:18" x14ac:dyDescent="0.15">
      <c r="A273" s="1197"/>
      <c r="B273" s="971" t="s">
        <v>259</v>
      </c>
      <c r="C273" s="930" t="s">
        <v>1504</v>
      </c>
      <c r="D273" s="930" t="s">
        <v>607</v>
      </c>
      <c r="E273" s="931" t="s">
        <v>1733</v>
      </c>
      <c r="F273" s="932">
        <v>1810</v>
      </c>
      <c r="G273" s="799">
        <f t="shared" ref="G273:G281" si="5">ROUNDDOWN(F273,0)</f>
        <v>1810</v>
      </c>
      <c r="H273" s="799">
        <v>1810</v>
      </c>
      <c r="I273" s="799" t="s">
        <v>97</v>
      </c>
      <c r="J273" s="918">
        <v>694.62</v>
      </c>
      <c r="K273" s="918">
        <v>4231.4099999999899</v>
      </c>
      <c r="L273" s="891">
        <v>39123</v>
      </c>
      <c r="M273" s="891">
        <v>41520</v>
      </c>
      <c r="N273" s="893" t="s">
        <v>97</v>
      </c>
      <c r="O273" s="893">
        <v>54</v>
      </c>
      <c r="P273" s="894">
        <v>9.93</v>
      </c>
      <c r="Q273" s="1220"/>
      <c r="R273" s="1212"/>
    </row>
    <row r="274" spans="1:18" x14ac:dyDescent="0.15">
      <c r="A274" s="1197"/>
      <c r="B274" s="971" t="s">
        <v>260</v>
      </c>
      <c r="C274" s="930" t="s">
        <v>512</v>
      </c>
      <c r="D274" s="930" t="s">
        <v>1657</v>
      </c>
      <c r="E274" s="931" t="s">
        <v>640</v>
      </c>
      <c r="F274" s="932">
        <v>588</v>
      </c>
      <c r="G274" s="799">
        <f t="shared" si="5"/>
        <v>588</v>
      </c>
      <c r="H274" s="799">
        <v>588</v>
      </c>
      <c r="I274" s="799" t="s">
        <v>97</v>
      </c>
      <c r="J274" s="918">
        <v>449.00999999999902</v>
      </c>
      <c r="K274" s="918">
        <v>2299.36</v>
      </c>
      <c r="L274" s="891">
        <v>39149</v>
      </c>
      <c r="M274" s="891">
        <v>39218</v>
      </c>
      <c r="N274" s="893" t="s">
        <v>97</v>
      </c>
      <c r="O274" s="893">
        <v>99</v>
      </c>
      <c r="P274" s="894">
        <v>1.46</v>
      </c>
      <c r="Q274" s="1220"/>
      <c r="R274" s="1212"/>
    </row>
    <row r="275" spans="1:18" x14ac:dyDescent="0.15">
      <c r="A275" s="1197"/>
      <c r="B275" s="971" t="s">
        <v>261</v>
      </c>
      <c r="C275" s="930" t="s">
        <v>513</v>
      </c>
      <c r="D275" s="930" t="s">
        <v>1657</v>
      </c>
      <c r="E275" s="931" t="s">
        <v>640</v>
      </c>
      <c r="F275" s="932">
        <v>265</v>
      </c>
      <c r="G275" s="799">
        <f t="shared" si="5"/>
        <v>265</v>
      </c>
      <c r="H275" s="799">
        <v>265</v>
      </c>
      <c r="I275" s="799" t="s">
        <v>97</v>
      </c>
      <c r="J275" s="918">
        <v>331.13999999999902</v>
      </c>
      <c r="K275" s="918">
        <v>994.22</v>
      </c>
      <c r="L275" s="891">
        <v>39153</v>
      </c>
      <c r="M275" s="891">
        <v>39218</v>
      </c>
      <c r="N275" s="893" t="s">
        <v>97</v>
      </c>
      <c r="O275" s="893">
        <v>50</v>
      </c>
      <c r="P275" s="894">
        <v>2.4700000000000002</v>
      </c>
      <c r="Q275" s="1220"/>
      <c r="R275" s="1212"/>
    </row>
    <row r="276" spans="1:18" x14ac:dyDescent="0.15">
      <c r="A276" s="1197"/>
      <c r="B276" s="971" t="s">
        <v>262</v>
      </c>
      <c r="C276" s="1222" t="s">
        <v>514</v>
      </c>
      <c r="D276" s="1222" t="s">
        <v>1657</v>
      </c>
      <c r="E276" s="1223" t="s">
        <v>640</v>
      </c>
      <c r="F276" s="899">
        <v>398</v>
      </c>
      <c r="G276" s="956">
        <f t="shared" si="5"/>
        <v>398</v>
      </c>
      <c r="H276" s="956">
        <v>398</v>
      </c>
      <c r="I276" s="956" t="s">
        <v>97</v>
      </c>
      <c r="J276" s="901">
        <v>369.88</v>
      </c>
      <c r="K276" s="901">
        <v>1345.0799999999899</v>
      </c>
      <c r="L276" s="902">
        <v>39492</v>
      </c>
      <c r="M276" s="902">
        <v>39512</v>
      </c>
      <c r="N276" s="904" t="s">
        <v>97</v>
      </c>
      <c r="O276" s="904">
        <v>62</v>
      </c>
      <c r="P276" s="905">
        <v>0.63</v>
      </c>
      <c r="Q276" s="1220"/>
      <c r="R276" s="1212"/>
    </row>
    <row r="277" spans="1:18" x14ac:dyDescent="0.15">
      <c r="A277" s="1197"/>
      <c r="B277" s="971" t="s">
        <v>263</v>
      </c>
      <c r="C277" s="930" t="s">
        <v>515</v>
      </c>
      <c r="D277" s="930" t="s">
        <v>1657</v>
      </c>
      <c r="E277" s="931" t="s">
        <v>640</v>
      </c>
      <c r="F277" s="932">
        <v>622</v>
      </c>
      <c r="G277" s="799">
        <f>ROUNDDOWN(F277,0)</f>
        <v>622</v>
      </c>
      <c r="H277" s="799">
        <v>622</v>
      </c>
      <c r="I277" s="799" t="s">
        <v>97</v>
      </c>
      <c r="J277" s="918">
        <v>490.50999999999902</v>
      </c>
      <c r="K277" s="918">
        <v>2080.0799999999899</v>
      </c>
      <c r="L277" s="891">
        <v>39510</v>
      </c>
      <c r="M277" s="891">
        <v>39526</v>
      </c>
      <c r="N277" s="893" t="s">
        <v>97</v>
      </c>
      <c r="O277" s="893">
        <v>94</v>
      </c>
      <c r="P277" s="894">
        <v>2.37</v>
      </c>
      <c r="Q277" s="1220"/>
      <c r="R277" s="1212"/>
    </row>
    <row r="278" spans="1:18" x14ac:dyDescent="0.15">
      <c r="A278" s="1197"/>
      <c r="B278" s="971" t="s">
        <v>264</v>
      </c>
      <c r="C278" s="930" t="s">
        <v>516</v>
      </c>
      <c r="D278" s="930" t="s">
        <v>1657</v>
      </c>
      <c r="E278" s="931" t="s">
        <v>640</v>
      </c>
      <c r="F278" s="932">
        <v>604</v>
      </c>
      <c r="G278" s="799">
        <f t="shared" si="5"/>
        <v>604</v>
      </c>
      <c r="H278" s="799">
        <v>604</v>
      </c>
      <c r="I278" s="799" t="s">
        <v>97</v>
      </c>
      <c r="J278" s="918">
        <v>1010.33</v>
      </c>
      <c r="K278" s="918">
        <v>2194.85</v>
      </c>
      <c r="L278" s="891">
        <v>39518</v>
      </c>
      <c r="M278" s="891">
        <v>39535</v>
      </c>
      <c r="N278" s="893" t="s">
        <v>97</v>
      </c>
      <c r="O278" s="893">
        <v>59</v>
      </c>
      <c r="P278" s="894">
        <v>0.67</v>
      </c>
      <c r="Q278" s="1220"/>
      <c r="R278" s="1212"/>
    </row>
    <row r="279" spans="1:18" s="1334" customFormat="1" ht="16.5" thickBot="1" x14ac:dyDescent="0.2">
      <c r="A279" s="1197"/>
      <c r="B279" s="979" t="s">
        <v>2105</v>
      </c>
      <c r="C279" s="1224" t="s">
        <v>2106</v>
      </c>
      <c r="D279" s="1224" t="s">
        <v>2107</v>
      </c>
      <c r="E279" s="1225" t="s">
        <v>2108</v>
      </c>
      <c r="F279" s="1226">
        <v>5567</v>
      </c>
      <c r="G279" s="483">
        <f t="shared" si="5"/>
        <v>5567</v>
      </c>
      <c r="H279" s="483">
        <v>5567</v>
      </c>
      <c r="I279" s="483" t="s">
        <v>2109</v>
      </c>
      <c r="J279" s="333">
        <v>1349.66</v>
      </c>
      <c r="K279" s="333">
        <v>7794.23</v>
      </c>
      <c r="L279" s="945">
        <v>43374</v>
      </c>
      <c r="M279" s="945">
        <v>43453</v>
      </c>
      <c r="N279" s="334" t="s">
        <v>2110</v>
      </c>
      <c r="O279" s="334">
        <v>61</v>
      </c>
      <c r="P279" s="946">
        <v>7.11</v>
      </c>
      <c r="Q279" s="1332"/>
      <c r="R279" s="1333"/>
    </row>
    <row r="280" spans="1:18" ht="17.25" thickTop="1" thickBot="1" x14ac:dyDescent="0.2">
      <c r="A280" s="1197"/>
      <c r="B280" s="1227" t="s">
        <v>1960</v>
      </c>
      <c r="C280" s="1228" t="s">
        <v>1961</v>
      </c>
      <c r="D280" s="1228" t="s">
        <v>1647</v>
      </c>
      <c r="E280" s="1229" t="s">
        <v>1962</v>
      </c>
      <c r="F280" s="1230">
        <v>3600</v>
      </c>
      <c r="G280" s="1231">
        <f t="shared" si="5"/>
        <v>3600</v>
      </c>
      <c r="H280" s="1231">
        <v>3600</v>
      </c>
      <c r="I280" s="1231" t="s">
        <v>97</v>
      </c>
      <c r="J280" s="890">
        <v>553.20000000000005</v>
      </c>
      <c r="K280" s="890">
        <v>4348.2299999999996</v>
      </c>
      <c r="L280" s="1232">
        <v>39532</v>
      </c>
      <c r="M280" s="1232">
        <v>43164</v>
      </c>
      <c r="N280" s="1233" t="s">
        <v>1890</v>
      </c>
      <c r="O280" s="1233">
        <v>140</v>
      </c>
      <c r="P280" s="1399">
        <v>0.09</v>
      </c>
      <c r="Q280" s="1220"/>
      <c r="R280" s="1212"/>
    </row>
    <row r="281" spans="1:18" ht="16.5" thickTop="1" x14ac:dyDescent="0.15">
      <c r="A281" s="1197"/>
      <c r="B281" s="980" t="s">
        <v>1963</v>
      </c>
      <c r="C281" s="981" t="s">
        <v>2145</v>
      </c>
      <c r="D281" s="981" t="s">
        <v>617</v>
      </c>
      <c r="E281" s="982" t="s">
        <v>633</v>
      </c>
      <c r="F281" s="983">
        <v>4900</v>
      </c>
      <c r="G281" s="984">
        <f t="shared" si="5"/>
        <v>4900</v>
      </c>
      <c r="H281" s="984">
        <v>4900</v>
      </c>
      <c r="I281" s="985" t="s">
        <v>1890</v>
      </c>
      <c r="J281" s="986">
        <v>14427.02</v>
      </c>
      <c r="K281" s="986" t="s">
        <v>1915</v>
      </c>
      <c r="L281" s="987" t="s">
        <v>1890</v>
      </c>
      <c r="M281" s="987">
        <v>42516</v>
      </c>
      <c r="N281" s="983" t="s">
        <v>1880</v>
      </c>
      <c r="O281" s="983" t="s">
        <v>2137</v>
      </c>
      <c r="P281" s="988" t="s">
        <v>97</v>
      </c>
      <c r="Q281" s="1220"/>
      <c r="R281" s="1212"/>
    </row>
    <row r="282" spans="1:18" ht="16.149999999999999" customHeight="1" x14ac:dyDescent="0.15">
      <c r="A282" s="1197"/>
      <c r="B282" s="1234"/>
      <c r="C282" s="1235"/>
      <c r="D282" s="1234"/>
      <c r="E282" s="1234"/>
      <c r="F282" s="1234"/>
      <c r="G282" s="1236"/>
      <c r="H282" s="1236"/>
      <c r="I282" s="1236"/>
      <c r="J282" s="1237"/>
      <c r="K282" s="1237"/>
      <c r="L282" s="1238"/>
      <c r="M282" s="1238"/>
      <c r="N282" s="1238"/>
      <c r="O282" s="1234"/>
      <c r="P282" s="1234"/>
      <c r="R282" s="1212"/>
    </row>
    <row r="283" spans="1:18" ht="16.149999999999999" customHeight="1" x14ac:dyDescent="0.15">
      <c r="A283" s="1197"/>
      <c r="B283" s="1239"/>
      <c r="C283" s="1240" t="s">
        <v>1735</v>
      </c>
      <c r="D283" s="1241" t="s">
        <v>1890</v>
      </c>
      <c r="E283" s="1241" t="s">
        <v>1890</v>
      </c>
      <c r="F283" s="1242">
        <f>SUM(F4:F281)</f>
        <v>960345.14099999995</v>
      </c>
      <c r="G283" s="1242">
        <f t="shared" ref="G283:G289" si="6">F283</f>
        <v>960345.14099999995</v>
      </c>
      <c r="H283" s="1242">
        <f>SUM(H4:H281)</f>
        <v>953165</v>
      </c>
      <c r="I283" s="1243">
        <f>SUM(I284:I289)</f>
        <v>7180</v>
      </c>
      <c r="J283" s="1335">
        <f>SUM(J4:J281)</f>
        <v>1017536.5320743638</v>
      </c>
      <c r="K283" s="1335">
        <f>SUM(K4:K281)</f>
        <v>2332696.5499999966</v>
      </c>
      <c r="L283" s="1241" t="s">
        <v>97</v>
      </c>
      <c r="M283" s="1241" t="s">
        <v>97</v>
      </c>
      <c r="N283" s="1241" t="s">
        <v>97</v>
      </c>
      <c r="O283" s="1383">
        <v>56295</v>
      </c>
      <c r="P283" s="1386">
        <v>2.02</v>
      </c>
      <c r="R283" s="1212"/>
    </row>
    <row r="284" spans="1:18" ht="16.149999999999999" customHeight="1" x14ac:dyDescent="0.15">
      <c r="A284" s="1197"/>
      <c r="B284" s="1244"/>
      <c r="C284" s="1245" t="s">
        <v>1736</v>
      </c>
      <c r="D284" s="1004" t="s">
        <v>1890</v>
      </c>
      <c r="E284" s="1004" t="s">
        <v>1890</v>
      </c>
      <c r="F284" s="1005">
        <f>SUM(F4:F64)</f>
        <v>434550</v>
      </c>
      <c r="G284" s="1005">
        <f t="shared" si="6"/>
        <v>434550</v>
      </c>
      <c r="H284" s="1005">
        <f>SUM(H4:H64)</f>
        <v>434550</v>
      </c>
      <c r="I284" s="1006" t="s">
        <v>97</v>
      </c>
      <c r="J284" s="1336">
        <f>SUM(J4:J64)</f>
        <v>199502.90207436497</v>
      </c>
      <c r="K284" s="1336">
        <f>SUM(K4:K64)</f>
        <v>790083.28999999899</v>
      </c>
      <c r="L284" s="1004" t="s">
        <v>97</v>
      </c>
      <c r="M284" s="1004" t="s">
        <v>97</v>
      </c>
      <c r="N284" s="1004" t="s">
        <v>97</v>
      </c>
      <c r="O284" s="1008">
        <v>32342</v>
      </c>
      <c r="P284" s="1387" t="s">
        <v>97</v>
      </c>
      <c r="R284" s="1212"/>
    </row>
    <row r="285" spans="1:18" ht="16.149999999999999" customHeight="1" x14ac:dyDescent="0.15">
      <c r="A285" s="1197"/>
      <c r="B285" s="1173"/>
      <c r="C285" s="1010" t="s">
        <v>1737</v>
      </c>
      <c r="D285" s="1011" t="s">
        <v>1890</v>
      </c>
      <c r="E285" s="1011" t="s">
        <v>1890</v>
      </c>
      <c r="F285" s="1012">
        <f>SUM(F65:F109)</f>
        <v>163343.141</v>
      </c>
      <c r="G285" s="1012">
        <f t="shared" si="6"/>
        <v>163343.141</v>
      </c>
      <c r="H285" s="1012">
        <f>SUM(H65:H109)</f>
        <v>156163</v>
      </c>
      <c r="I285" s="1012">
        <f>SUM(I65:I109)</f>
        <v>7180</v>
      </c>
      <c r="J285" s="1337">
        <f>SUM(J65:J109)</f>
        <v>206673.90999999995</v>
      </c>
      <c r="K285" s="1337">
        <f>SUM(K65:K109)</f>
        <v>455584.30999999965</v>
      </c>
      <c r="L285" s="1011" t="s">
        <v>97</v>
      </c>
      <c r="M285" s="1011" t="s">
        <v>97</v>
      </c>
      <c r="N285" s="1011" t="s">
        <v>97</v>
      </c>
      <c r="O285" s="1015">
        <v>7421</v>
      </c>
      <c r="P285" s="1011" t="s">
        <v>97</v>
      </c>
      <c r="R285" s="1212"/>
    </row>
    <row r="286" spans="1:18" ht="16.149999999999999" customHeight="1" x14ac:dyDescent="0.15">
      <c r="B286" s="1177"/>
      <c r="C286" s="1017" t="s">
        <v>1738</v>
      </c>
      <c r="D286" s="1018" t="s">
        <v>1890</v>
      </c>
      <c r="E286" s="1018" t="s">
        <v>1890</v>
      </c>
      <c r="F286" s="1019">
        <f>SUM(F110:F128)</f>
        <v>161050</v>
      </c>
      <c r="G286" s="1019">
        <f t="shared" si="6"/>
        <v>161050</v>
      </c>
      <c r="H286" s="1019">
        <f>SUM(H110:H128)</f>
        <v>161050</v>
      </c>
      <c r="I286" s="1020" t="s">
        <v>97</v>
      </c>
      <c r="J286" s="1338">
        <f>SUM(J110:J128)</f>
        <v>457099.11999999936</v>
      </c>
      <c r="K286" s="1338">
        <f>SUM(K110:K128)</f>
        <v>717849.36999999941</v>
      </c>
      <c r="L286" s="1018" t="s">
        <v>97</v>
      </c>
      <c r="M286" s="1018" t="s">
        <v>97</v>
      </c>
      <c r="N286" s="1018" t="s">
        <v>97</v>
      </c>
      <c r="O286" s="1022">
        <v>4136</v>
      </c>
      <c r="P286" s="1023" t="s">
        <v>97</v>
      </c>
    </row>
    <row r="287" spans="1:18" ht="16.149999999999999" customHeight="1" x14ac:dyDescent="0.15">
      <c r="B287" s="1246"/>
      <c r="C287" s="1025" t="s">
        <v>1739</v>
      </c>
      <c r="D287" s="1026" t="s">
        <v>1890</v>
      </c>
      <c r="E287" s="1026" t="s">
        <v>1890</v>
      </c>
      <c r="F287" s="1027">
        <f>SUM(F129:F279)</f>
        <v>192902</v>
      </c>
      <c r="G287" s="1027">
        <f t="shared" si="6"/>
        <v>192902</v>
      </c>
      <c r="H287" s="1027">
        <f>SUM(H129:H279)</f>
        <v>192902</v>
      </c>
      <c r="I287" s="1028" t="s">
        <v>97</v>
      </c>
      <c r="J287" s="1339">
        <f>SUM(J129:J279)</f>
        <v>139280.37999999989</v>
      </c>
      <c r="K287" s="1339">
        <f>SUM(K129:K279)</f>
        <v>364831.34999999963</v>
      </c>
      <c r="L287" s="1026" t="s">
        <v>97</v>
      </c>
      <c r="M287" s="1026" t="s">
        <v>97</v>
      </c>
      <c r="N287" s="1026" t="s">
        <v>97</v>
      </c>
      <c r="O287" s="1030">
        <v>12254</v>
      </c>
      <c r="P287" s="1031" t="s">
        <v>97</v>
      </c>
    </row>
    <row r="288" spans="1:18" ht="16.149999999999999" customHeight="1" x14ac:dyDescent="0.15">
      <c r="B288" s="1247"/>
      <c r="C288" s="1248" t="s">
        <v>2437</v>
      </c>
      <c r="D288" s="1249" t="s">
        <v>1890</v>
      </c>
      <c r="E288" s="1249" t="s">
        <v>1890</v>
      </c>
      <c r="F288" s="1250">
        <f>SUM(F280)</f>
        <v>3600</v>
      </c>
      <c r="G288" s="1250">
        <f t="shared" si="6"/>
        <v>3600</v>
      </c>
      <c r="H288" s="1250">
        <f>SUM(H280)</f>
        <v>3600</v>
      </c>
      <c r="I288" s="1251" t="s">
        <v>1890</v>
      </c>
      <c r="J288" s="1340">
        <f>SUM(J280)</f>
        <v>553.20000000000005</v>
      </c>
      <c r="K288" s="1340">
        <f>SUM(K280)</f>
        <v>4348.2299999999996</v>
      </c>
      <c r="L288" s="1249" t="str">
        <f>N274</f>
        <v>-</v>
      </c>
      <c r="M288" s="1249" t="s">
        <v>1890</v>
      </c>
      <c r="N288" s="1249" t="s">
        <v>1890</v>
      </c>
      <c r="O288" s="1384">
        <v>140</v>
      </c>
      <c r="P288" s="1388" t="s">
        <v>1890</v>
      </c>
    </row>
    <row r="289" spans="1:18" ht="16.149999999999999" customHeight="1" x14ac:dyDescent="0.15">
      <c r="B289" s="1252"/>
      <c r="C289" s="1253" t="s">
        <v>1740</v>
      </c>
      <c r="D289" s="1254" t="s">
        <v>1890</v>
      </c>
      <c r="E289" s="1254" t="s">
        <v>1890</v>
      </c>
      <c r="F289" s="1255">
        <f>SUM(F281)</f>
        <v>4900</v>
      </c>
      <c r="G289" s="1255">
        <f t="shared" si="6"/>
        <v>4900</v>
      </c>
      <c r="H289" s="1255">
        <f>SUM(H281)</f>
        <v>4900</v>
      </c>
      <c r="I289" s="1256" t="s">
        <v>97</v>
      </c>
      <c r="J289" s="1341">
        <f>SUM(J281)</f>
        <v>14427.02</v>
      </c>
      <c r="K289" s="1341">
        <f>SUM(K281)</f>
        <v>0</v>
      </c>
      <c r="L289" s="1254" t="s">
        <v>97</v>
      </c>
      <c r="M289" s="1254" t="s">
        <v>97</v>
      </c>
      <c r="N289" s="1254" t="s">
        <v>97</v>
      </c>
      <c r="O289" s="1385" t="s">
        <v>97</v>
      </c>
      <c r="P289" s="1389" t="s">
        <v>97</v>
      </c>
    </row>
    <row r="290" spans="1:18" ht="16.149999999999999" customHeight="1" x14ac:dyDescent="0.15">
      <c r="B290" s="1191" t="s">
        <v>1964</v>
      </c>
      <c r="C290" s="1257"/>
    </row>
    <row r="291" spans="1:18" ht="16.149999999999999" customHeight="1" x14ac:dyDescent="0.15"/>
    <row r="293" spans="1:18" s="415" customFormat="1" ht="16.149999999999999" customHeight="1" x14ac:dyDescent="0.15">
      <c r="B293" s="415" t="s">
        <v>2136</v>
      </c>
      <c r="C293" s="647"/>
      <c r="G293" s="648"/>
      <c r="H293" s="648"/>
      <c r="I293" s="648"/>
      <c r="J293" s="437"/>
      <c r="K293" s="437"/>
      <c r="L293" s="649"/>
      <c r="M293" s="649"/>
      <c r="N293" s="649"/>
    </row>
    <row r="294" spans="1:18" s="420" customFormat="1" ht="27.75" customHeight="1" x14ac:dyDescent="0.15">
      <c r="A294" s="135"/>
      <c r="B294" s="1355" t="s">
        <v>699</v>
      </c>
      <c r="C294" s="1356" t="s">
        <v>549</v>
      </c>
      <c r="D294" s="1356" t="s">
        <v>2125</v>
      </c>
      <c r="E294" s="1357" t="s">
        <v>2126</v>
      </c>
      <c r="F294" s="1358" t="s">
        <v>1405</v>
      </c>
      <c r="G294" s="1358" t="s">
        <v>1405</v>
      </c>
      <c r="H294" s="1359" t="s">
        <v>718</v>
      </c>
      <c r="I294" s="1360" t="s">
        <v>2127</v>
      </c>
      <c r="J294" s="1361" t="s">
        <v>2128</v>
      </c>
      <c r="K294" s="1361" t="s">
        <v>2129</v>
      </c>
      <c r="L294" s="1362" t="s">
        <v>2130</v>
      </c>
      <c r="M294" s="1363" t="s">
        <v>1583</v>
      </c>
      <c r="N294" s="1364" t="s">
        <v>2131</v>
      </c>
      <c r="O294" s="694"/>
      <c r="P294" s="694"/>
      <c r="Q294" s="1365"/>
    </row>
    <row r="295" spans="1:18" s="420" customFormat="1" ht="20.25" customHeight="1" x14ac:dyDescent="0.15">
      <c r="A295" s="135"/>
      <c r="B295" s="874"/>
      <c r="C295" s="875"/>
      <c r="D295" s="876"/>
      <c r="E295" s="877" t="s">
        <v>2132</v>
      </c>
      <c r="F295" s="878" t="s">
        <v>1194</v>
      </c>
      <c r="G295" s="878" t="s">
        <v>2133</v>
      </c>
      <c r="H295" s="878" t="s">
        <v>2134</v>
      </c>
      <c r="I295" s="878" t="s">
        <v>1194</v>
      </c>
      <c r="J295" s="879" t="s">
        <v>2135</v>
      </c>
      <c r="K295" s="879" t="s">
        <v>0</v>
      </c>
      <c r="L295" s="880"/>
      <c r="M295" s="881"/>
      <c r="N295" s="1043"/>
      <c r="O295" s="694"/>
      <c r="P295" s="694"/>
      <c r="Q295" s="1365"/>
    </row>
    <row r="296" spans="1:18" s="415" customFormat="1" x14ac:dyDescent="0.15">
      <c r="A296" s="1"/>
      <c r="B296" s="971" t="s">
        <v>255</v>
      </c>
      <c r="C296" s="972" t="s">
        <v>507</v>
      </c>
      <c r="D296" s="972" t="s">
        <v>1685</v>
      </c>
      <c r="E296" s="65" t="s">
        <v>1733</v>
      </c>
      <c r="F296" s="973">
        <v>652</v>
      </c>
      <c r="G296" s="80">
        <f t="shared" ref="G296:G300" si="7">ROUNDDOWN(F296,0)</f>
        <v>652</v>
      </c>
      <c r="H296" s="80">
        <v>652</v>
      </c>
      <c r="I296" s="80" t="s">
        <v>97</v>
      </c>
      <c r="J296" s="149">
        <v>417.94</v>
      </c>
      <c r="K296" s="149">
        <v>1432.75</v>
      </c>
      <c r="L296" s="911">
        <v>39113</v>
      </c>
      <c r="M296" s="911">
        <v>39142</v>
      </c>
      <c r="N296" s="974" t="s">
        <v>97</v>
      </c>
      <c r="O296" s="694"/>
      <c r="P296" s="694"/>
      <c r="Q296" s="706"/>
      <c r="R296" s="1366"/>
    </row>
    <row r="297" spans="1:18" s="415" customFormat="1" x14ac:dyDescent="0.15">
      <c r="A297" s="1"/>
      <c r="B297" s="971" t="s">
        <v>256</v>
      </c>
      <c r="C297" s="972" t="s">
        <v>508</v>
      </c>
      <c r="D297" s="972" t="s">
        <v>1685</v>
      </c>
      <c r="E297" s="65" t="s">
        <v>1733</v>
      </c>
      <c r="F297" s="973">
        <v>794</v>
      </c>
      <c r="G297" s="80">
        <f t="shared" si="7"/>
        <v>794</v>
      </c>
      <c r="H297" s="80">
        <v>794</v>
      </c>
      <c r="I297" s="80" t="s">
        <v>97</v>
      </c>
      <c r="J297" s="149">
        <v>441.76999999999902</v>
      </c>
      <c r="K297" s="149">
        <v>1589.9</v>
      </c>
      <c r="L297" s="911">
        <v>39128</v>
      </c>
      <c r="M297" s="911">
        <v>39150</v>
      </c>
      <c r="N297" s="974" t="s">
        <v>97</v>
      </c>
      <c r="O297" s="694"/>
      <c r="P297" s="694"/>
      <c r="Q297" s="706"/>
      <c r="R297" s="1366"/>
    </row>
    <row r="298" spans="1:18" s="415" customFormat="1" x14ac:dyDescent="0.15">
      <c r="A298" s="1"/>
      <c r="B298" s="971" t="s">
        <v>257</v>
      </c>
      <c r="C298" s="972" t="s">
        <v>509</v>
      </c>
      <c r="D298" s="972" t="s">
        <v>1685</v>
      </c>
      <c r="E298" s="65" t="s">
        <v>1733</v>
      </c>
      <c r="F298" s="973">
        <v>1190</v>
      </c>
      <c r="G298" s="80">
        <f t="shared" si="7"/>
        <v>1190</v>
      </c>
      <c r="H298" s="80">
        <v>1190</v>
      </c>
      <c r="I298" s="80" t="s">
        <v>97</v>
      </c>
      <c r="J298" s="149">
        <v>384.47</v>
      </c>
      <c r="K298" s="149">
        <v>2956.4099999999899</v>
      </c>
      <c r="L298" s="911">
        <v>39665</v>
      </c>
      <c r="M298" s="911">
        <v>39786</v>
      </c>
      <c r="N298" s="974" t="s">
        <v>97</v>
      </c>
      <c r="O298" s="694"/>
      <c r="P298" s="694"/>
      <c r="Q298" s="706"/>
      <c r="R298" s="1366"/>
    </row>
    <row r="299" spans="1:18" s="415" customFormat="1" x14ac:dyDescent="0.15">
      <c r="A299" s="1"/>
      <c r="B299" s="971" t="s">
        <v>258</v>
      </c>
      <c r="C299" s="975" t="s">
        <v>1503</v>
      </c>
      <c r="D299" s="975" t="s">
        <v>607</v>
      </c>
      <c r="E299" s="976" t="s">
        <v>1733</v>
      </c>
      <c r="F299" s="908">
        <v>1020</v>
      </c>
      <c r="G299" s="977">
        <f t="shared" si="7"/>
        <v>1020</v>
      </c>
      <c r="H299" s="977">
        <v>1020</v>
      </c>
      <c r="I299" s="977" t="s">
        <v>97</v>
      </c>
      <c r="J299" s="913">
        <v>436.6</v>
      </c>
      <c r="K299" s="913">
        <v>2618.13</v>
      </c>
      <c r="L299" s="914">
        <v>39864</v>
      </c>
      <c r="M299" s="914">
        <v>40855</v>
      </c>
      <c r="N299" s="978" t="s">
        <v>97</v>
      </c>
      <c r="O299" s="694"/>
      <c r="P299" s="694"/>
      <c r="Q299" s="706"/>
      <c r="R299" s="1366"/>
    </row>
    <row r="300" spans="1:18" s="415" customFormat="1" x14ac:dyDescent="0.15">
      <c r="A300" s="1"/>
      <c r="B300" s="971" t="s">
        <v>803</v>
      </c>
      <c r="C300" s="972" t="s">
        <v>816</v>
      </c>
      <c r="D300" s="972" t="s">
        <v>1651</v>
      </c>
      <c r="E300" s="65" t="s">
        <v>1733</v>
      </c>
      <c r="F300" s="973">
        <v>1110</v>
      </c>
      <c r="G300" s="80">
        <f t="shared" si="7"/>
        <v>1110</v>
      </c>
      <c r="H300" s="80">
        <v>1110</v>
      </c>
      <c r="I300" s="80" t="s">
        <v>97</v>
      </c>
      <c r="J300" s="149">
        <v>400.53</v>
      </c>
      <c r="K300" s="149">
        <v>2393.4699999999998</v>
      </c>
      <c r="L300" s="911">
        <v>39672</v>
      </c>
      <c r="M300" s="911">
        <v>42465</v>
      </c>
      <c r="N300" s="974" t="s">
        <v>97</v>
      </c>
      <c r="O300" s="694"/>
      <c r="P300" s="694"/>
      <c r="Q300" s="706"/>
      <c r="R300" s="1366"/>
    </row>
    <row r="301" spans="1:18" x14ac:dyDescent="0.15">
      <c r="O301" s="694"/>
      <c r="P301" s="694"/>
    </row>
    <row r="302" spans="1:18" x14ac:dyDescent="0.15">
      <c r="O302" s="694"/>
      <c r="P302" s="694"/>
    </row>
  </sheetData>
  <sheetProtection password="DD24" sheet="1" objects="1" scenarios="1"/>
  <phoneticPr fontId="2"/>
  <conditionalFormatting sqref="C4:D281">
    <cfRule type="expression" dxfId="68" priority="13">
      <formula>MOD(ROW(),2)=0</formula>
    </cfRule>
  </conditionalFormatting>
  <conditionalFormatting sqref="C296:N300">
    <cfRule type="expression" dxfId="67" priority="5">
      <formula>MOD(ROW(),2)=0</formula>
    </cfRule>
  </conditionalFormatting>
  <conditionalFormatting sqref="E4:N105">
    <cfRule type="expression" dxfId="66" priority="31">
      <formula>MOD(ROW(),2)=0</formula>
    </cfRule>
  </conditionalFormatting>
  <conditionalFormatting sqref="E106:N281">
    <cfRule type="expression" dxfId="65" priority="25">
      <formula>MOD(ROW(),2)=0</formula>
    </cfRule>
  </conditionalFormatting>
  <conditionalFormatting sqref="L101:L103">
    <cfRule type="expression" dxfId="64" priority="30">
      <formula>MOD(ROW(),2)=0</formula>
    </cfRule>
    <cfRule type="expression" dxfId="63" priority="29">
      <formula>MOD(ROW(),2)=0</formula>
    </cfRule>
    <cfRule type="expression" dxfId="62" priority="28">
      <formula>"　=MOD(ROW(),2)=1 "</formula>
    </cfRule>
    <cfRule type="expression" dxfId="61" priority="27">
      <formula>MOD(ROW(),2)=1</formula>
    </cfRule>
    <cfRule type="expression" dxfId="60" priority="26">
      <formula>MOD(ROW(),2)=1</formula>
    </cfRule>
  </conditionalFormatting>
  <conditionalFormatting sqref="L106">
    <cfRule type="expression" dxfId="59" priority="20">
      <formula>MOD(ROW(),2)=1</formula>
    </cfRule>
    <cfRule type="expression" dxfId="58" priority="24">
      <formula>MOD(ROW(),2)=0</formula>
    </cfRule>
    <cfRule type="expression" dxfId="57" priority="23">
      <formula>MOD(ROW(),2)=0</formula>
    </cfRule>
    <cfRule type="expression" dxfId="56" priority="22">
      <formula>"　=MOD(ROW(),2)=1 "</formula>
    </cfRule>
    <cfRule type="expression" dxfId="55" priority="21">
      <formula>MOD(ROW(),2)=1</formula>
    </cfRule>
  </conditionalFormatting>
  <conditionalFormatting sqref="O4:O281">
    <cfRule type="expression" dxfId="54" priority="1">
      <formula>MOD(ROW(),2)=0</formula>
    </cfRule>
  </conditionalFormatting>
  <conditionalFormatting sqref="P4:P218">
    <cfRule type="expression" dxfId="53" priority="9">
      <formula>MOD(ROW(),2)=0</formula>
    </cfRule>
  </conditionalFormatting>
  <conditionalFormatting sqref="P219">
    <cfRule type="expression" dxfId="52" priority="19">
      <formula>MOD(ROW(),2)=0</formula>
    </cfRule>
    <cfRule type="expression" dxfId="51" priority="18">
      <formula>MOD(ROW(),2)=0</formula>
    </cfRule>
    <cfRule type="expression" dxfId="50" priority="17">
      <formula>"　=MOD(ROW(),2)=1 "</formula>
    </cfRule>
    <cfRule type="expression" dxfId="49" priority="16">
      <formula>MOD(ROW(),2)=1</formula>
    </cfRule>
    <cfRule type="expression" dxfId="48" priority="15">
      <formula>MOD(ROW(),2)=1</formula>
    </cfRule>
  </conditionalFormatting>
  <conditionalFormatting sqref="P220:P281 C282:P282">
    <cfRule type="expression" dxfId="47" priority="39">
      <formula>MOD(ROW(),2)=0</formula>
    </cfRule>
  </conditionalFormatting>
  <pageMargins left="0.78740157480314965" right="0.78740157480314965" top="0.98425196850393704" bottom="0.98425196850393704" header="0.51181102362204722" footer="0.51181102362204722"/>
  <pageSetup paperSize="8" scale="51" fitToHeight="6" orientation="landscape" verticalDpi="300" r:id="rId1"/>
  <headerFooter alignWithMargins="0"/>
  <ignoredErrors>
    <ignoredError sqref="O8:O41 O42:O9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31</vt:i4>
      </vt:variant>
    </vt:vector>
  </HeadingPairs>
  <TitlesOfParts>
    <vt:vector size="62" baseType="lpstr">
      <vt:lpstr>6_Leasing Status (#6)</vt:lpstr>
      <vt:lpstr>5_Overview of Appraisal (#6)</vt:lpstr>
      <vt:lpstr>&lt;Disclaimer&gt;</vt:lpstr>
      <vt:lpstr>1_Operational Status of Fund</vt:lpstr>
      <vt:lpstr>2_Individual Property</vt:lpstr>
      <vt:lpstr>3_All Properties（#4）</vt:lpstr>
      <vt:lpstr>4_Statements of Income (#3)</vt:lpstr>
      <vt:lpstr>3_All Propertoes（#8）</vt:lpstr>
      <vt:lpstr>3_All Propertoes（#7）</vt:lpstr>
      <vt:lpstr>3_All Properties(＃5)</vt:lpstr>
      <vt:lpstr>4_Statements of Income (#5)</vt:lpstr>
      <vt:lpstr>4_Statements of Income (#4)</vt:lpstr>
      <vt:lpstr>5_Overview of Appraisal (#3)</vt:lpstr>
      <vt:lpstr>4_Statements of Income (#6)</vt:lpstr>
      <vt:lpstr>4_Statements of Income (#8）</vt:lpstr>
      <vt:lpstr>4_Statements of Income (#7）</vt:lpstr>
      <vt:lpstr>5_Overview of Appraisal (#8)</vt:lpstr>
      <vt:lpstr>5_Overview of Appraisal (#7）</vt:lpstr>
      <vt:lpstr>5_Overview of Appraisal (#5)</vt:lpstr>
      <vt:lpstr>5_Overview of Appraisal (#4)</vt:lpstr>
      <vt:lpstr>6_Leasing Status (#3)</vt:lpstr>
      <vt:lpstr>6_Leasing Status (#5)</vt:lpstr>
      <vt:lpstr>6_Leasing Status (#8)</vt:lpstr>
      <vt:lpstr>6_Leasing Status (#7）</vt:lpstr>
      <vt:lpstr>6_Leasing Status (#4)</vt:lpstr>
      <vt:lpstr>4_Statements of Income (#1)</vt:lpstr>
      <vt:lpstr>4_Statements of Income (#2)</vt:lpstr>
      <vt:lpstr>5_Overview of Appraisal (#1)</vt:lpstr>
      <vt:lpstr>5_Overview of Appraisal (#2）</vt:lpstr>
      <vt:lpstr>6_Leasing Status (#1)</vt:lpstr>
      <vt:lpstr>6_Leasing Status (#2)</vt:lpstr>
      <vt:lpstr>'2_Individual Property'!Print_Area</vt:lpstr>
      <vt:lpstr>'3_All Propertoes（#7）'!Print_Area</vt:lpstr>
      <vt:lpstr>'3_All Propertoes（#8）'!Print_Area</vt:lpstr>
      <vt:lpstr>'5_Overview of Appraisal (#6)'!Print_Area</vt:lpstr>
      <vt:lpstr>'5_Overview of Appraisal (#7）'!Print_Area</vt:lpstr>
      <vt:lpstr>'5_Overview of Appraisal (#8)'!Print_Area</vt:lpstr>
      <vt:lpstr>'6_Leasing Status (#6)'!Print_Area</vt:lpstr>
      <vt:lpstr>'6_Leasing Status (#7）'!Print_Area</vt:lpstr>
      <vt:lpstr>'6_Leasing Status (#8)'!Print_Area</vt:lpstr>
      <vt:lpstr>'1_Operational Status of Fund'!Print_Titles</vt:lpstr>
      <vt:lpstr>'2_Individual Property'!Print_Titles</vt:lpstr>
      <vt:lpstr>'3_All Properties（#4）'!Print_Titles</vt:lpstr>
      <vt:lpstr>'3_All Properties(＃5)'!Print_Titles</vt:lpstr>
      <vt:lpstr>'3_All Propertoes（#7）'!Print_Titles</vt:lpstr>
      <vt:lpstr>'3_All Propertoes（#8）'!Print_Titles</vt:lpstr>
      <vt:lpstr>'4_Statements of Income (#1)'!Print_Titles</vt:lpstr>
      <vt:lpstr>'4_Statements of Income (#2)'!Print_Titles</vt:lpstr>
      <vt:lpstr>'4_Statements of Income (#3)'!Print_Titles</vt:lpstr>
      <vt:lpstr>'4_Statements of Income (#4)'!Print_Titles</vt:lpstr>
      <vt:lpstr>'4_Statements of Income (#5)'!Print_Titles</vt:lpstr>
      <vt:lpstr>'4_Statements of Income (#6)'!Print_Titles</vt:lpstr>
      <vt:lpstr>'4_Statements of Income (#7）'!Print_Titles</vt:lpstr>
      <vt:lpstr>'4_Statements of Income (#8）'!Print_Titles</vt:lpstr>
      <vt:lpstr>'6_Leasing Status (#1)'!Print_Titles</vt:lpstr>
      <vt:lpstr>'6_Leasing Status (#2)'!Print_Titles</vt:lpstr>
      <vt:lpstr>'6_Leasing Status (#3)'!Print_Titles</vt:lpstr>
      <vt:lpstr>'6_Leasing Status (#4)'!Print_Titles</vt:lpstr>
      <vt:lpstr>'6_Leasing Status (#5)'!Print_Titles</vt:lpstr>
      <vt:lpstr>'6_Leasing Status (#6)'!Print_Titles</vt:lpstr>
      <vt:lpstr>'6_Leasing Status (#7）'!Print_Titles</vt:lpstr>
      <vt:lpstr>'6_Leasing Status (#8)'!Print_Titles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梅澤 直人</dc:creator>
  <cp:lastModifiedBy>淵 純子</cp:lastModifiedBy>
  <cp:lastPrinted>2019-10-09T05:37:06Z</cp:lastPrinted>
  <dcterms:created xsi:type="dcterms:W3CDTF">2009-01-08T12:54:29Z</dcterms:created>
  <dcterms:modified xsi:type="dcterms:W3CDTF">2026-05-20T03:17:24Z</dcterms:modified>
</cp:coreProperties>
</file>